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drawings/drawing26.xml" ContentType="application/vnd.openxmlformats-officedocument.drawing+xml"/>
  <Override PartName="/xl/comments26.xml" ContentType="application/vnd.openxmlformats-officedocument.spreadsheetml.comments+xml"/>
  <Override PartName="/xl/drawings/drawing27.xml" ContentType="application/vnd.openxmlformats-officedocument.drawing+xml"/>
  <Override PartName="/xl/comments27.xml" ContentType="application/vnd.openxmlformats-officedocument.spreadsheetml.comments+xml"/>
  <Override PartName="/xl/drawings/drawing28.xml" ContentType="application/vnd.openxmlformats-officedocument.drawing+xml"/>
  <Override PartName="/xl/comments28.xml" ContentType="application/vnd.openxmlformats-officedocument.spreadsheetml.comments+xml"/>
  <Override PartName="/xl/drawings/drawing29.xml" ContentType="application/vnd.openxmlformats-officedocument.drawing+xml"/>
  <Override PartName="/xl/comments29.xml" ContentType="application/vnd.openxmlformats-officedocument.spreadsheetml.comments+xml"/>
  <Override PartName="/xl/drawings/drawing30.xml" ContentType="application/vnd.openxmlformats-officedocument.drawing+xml"/>
  <Override PartName="/xl/comments30.xml" ContentType="application/vnd.openxmlformats-officedocument.spreadsheetml.comments+xml"/>
  <Override PartName="/xl/drawings/drawing31.xml" ContentType="application/vnd.openxmlformats-officedocument.drawing+xml"/>
  <Override PartName="/xl/comments31.xml" ContentType="application/vnd.openxmlformats-officedocument.spreadsheetml.comments+xml"/>
  <Override PartName="/xl/drawings/drawing32.xml" ContentType="application/vnd.openxmlformats-officedocument.drawing+xml"/>
  <Override PartName="/xl/comments3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35" windowWidth="19440" windowHeight="8520" tabRatio="883" firstSheet="1" activeTab="31"/>
  </bookViews>
  <sheets>
    <sheet name="Menu ABC_STORE" sheetId="1" r:id="rId1"/>
    <sheet name="1" sheetId="56" r:id="rId2"/>
    <sheet name="2" sheetId="57" r:id="rId3"/>
    <sheet name="3" sheetId="58" r:id="rId4"/>
    <sheet name="4" sheetId="59" r:id="rId5"/>
    <sheet name="5" sheetId="63" r:id="rId6"/>
    <sheet name="6" sheetId="65" r:id="rId7"/>
    <sheet name="7" sheetId="66" r:id="rId8"/>
    <sheet name="8" sheetId="67" r:id="rId9"/>
    <sheet name="9" sheetId="70" r:id="rId10"/>
    <sheet name="10" sheetId="71" r:id="rId11"/>
    <sheet name="11" sheetId="72" r:id="rId12"/>
    <sheet name="12" sheetId="73" r:id="rId13"/>
    <sheet name="13" sheetId="74" r:id="rId14"/>
    <sheet name="14" sheetId="75" r:id="rId15"/>
    <sheet name="15" sheetId="76" r:id="rId16"/>
    <sheet name="16" sheetId="77" r:id="rId17"/>
    <sheet name="17" sheetId="79" r:id="rId18"/>
    <sheet name="18" sheetId="80" r:id="rId19"/>
    <sheet name="19" sheetId="81" r:id="rId20"/>
    <sheet name="20" sheetId="82" r:id="rId21"/>
    <sheet name="21" sheetId="83" r:id="rId22"/>
    <sheet name="22" sheetId="84" r:id="rId23"/>
    <sheet name="23" sheetId="85" r:id="rId24"/>
    <sheet name="24" sheetId="86" r:id="rId25"/>
    <sheet name="25" sheetId="87" r:id="rId26"/>
    <sheet name="26" sheetId="88" r:id="rId27"/>
    <sheet name="27" sheetId="89" r:id="rId28"/>
    <sheet name="28" sheetId="90" r:id="rId29"/>
    <sheet name="29" sheetId="91" r:id="rId30"/>
    <sheet name="30" sheetId="92" r:id="rId31"/>
    <sheet name="31" sheetId="93" r:id="rId32"/>
  </sheets>
  <definedNames>
    <definedName name="_xlnm._FilterDatabase" localSheetId="1" hidden="1">'1'!$A$3:$D$217</definedName>
    <definedName name="_xlnm._FilterDatabase" localSheetId="10" hidden="1">'10'!$A$3:$D$219</definedName>
    <definedName name="_xlnm._FilterDatabase" localSheetId="11" hidden="1">'11'!$A$3:$D$219</definedName>
    <definedName name="_xlnm._FilterDatabase" localSheetId="12" hidden="1">'12'!$A$3:$D$219</definedName>
    <definedName name="_xlnm._FilterDatabase" localSheetId="13" hidden="1">'13'!$A$3:$D$219</definedName>
    <definedName name="_xlnm._FilterDatabase" localSheetId="14" hidden="1">'14'!$A$3:$D$219</definedName>
    <definedName name="_xlnm._FilterDatabase" localSheetId="15" hidden="1">'15'!$A$3:$D$219</definedName>
    <definedName name="_xlnm._FilterDatabase" localSheetId="16" hidden="1">'16'!$A$3:$D$219</definedName>
    <definedName name="_xlnm._FilterDatabase" localSheetId="17" hidden="1">'17'!$A$3:$D$219</definedName>
    <definedName name="_xlnm._FilterDatabase" localSheetId="18" hidden="1">'18'!$A$3:$D$219</definedName>
    <definedName name="_xlnm._FilterDatabase" localSheetId="19" hidden="1">'19'!$A$3:$D$219</definedName>
    <definedName name="_xlnm._FilterDatabase" localSheetId="2" hidden="1">'2'!$A$3:$D$217</definedName>
    <definedName name="_xlnm._FilterDatabase" localSheetId="20" hidden="1">'20'!$A$3:$D$219</definedName>
    <definedName name="_xlnm._FilterDatabase" localSheetId="21" hidden="1">'21'!$A$3:$D$219</definedName>
    <definedName name="_xlnm._FilterDatabase" localSheetId="22" hidden="1">'22'!$A$3:$D$219</definedName>
    <definedName name="_xlnm._FilterDatabase" localSheetId="23" hidden="1">'23'!$A$3:$D$219</definedName>
    <definedName name="_xlnm._FilterDatabase" localSheetId="24" hidden="1">'24'!$A$3:$D$219</definedName>
    <definedName name="_xlnm._FilterDatabase" localSheetId="25" hidden="1">'25'!$A$3:$D$219</definedName>
    <definedName name="_xlnm._FilterDatabase" localSheetId="26" hidden="1">'26'!$A$3:$D$219</definedName>
    <definedName name="_xlnm._FilterDatabase" localSheetId="27" hidden="1">'27'!$A$3:$D$219</definedName>
    <definedName name="_xlnm._FilterDatabase" localSheetId="28" hidden="1">'28'!$A$3:$D$219</definedName>
    <definedName name="_xlnm._FilterDatabase" localSheetId="29" hidden="1">'29'!$A$3:$D$219</definedName>
    <definedName name="_xlnm._FilterDatabase" localSheetId="3" hidden="1">'3'!$A$3:$D$217</definedName>
    <definedName name="_xlnm._FilterDatabase" localSheetId="30" hidden="1">'30'!$A$3:$D$219</definedName>
    <definedName name="_xlnm._FilterDatabase" localSheetId="31" hidden="1">'31'!$A$3:$D$219</definedName>
    <definedName name="_xlnm._FilterDatabase" localSheetId="4" hidden="1">'4'!$A$3:$D$217</definedName>
    <definedName name="_xlnm._FilterDatabase" localSheetId="5" hidden="1">'5'!$A$3:$D$217</definedName>
    <definedName name="_xlnm._FilterDatabase" localSheetId="6" hidden="1">'6'!$A$3:$D$217</definedName>
    <definedName name="_xlnm._FilterDatabase" localSheetId="7" hidden="1">'7'!$A$3:$D$217</definedName>
    <definedName name="_xlnm._FilterDatabase" localSheetId="8" hidden="1">'8'!$A$3:$D$219</definedName>
    <definedName name="_xlnm._FilterDatabase" localSheetId="9" hidden="1">'9'!$A$3:$D$219</definedName>
    <definedName name="_xlnm._FilterDatabase" localSheetId="0" hidden="1">'Menu ABC_STORE'!$A$4:$G$234</definedName>
    <definedName name="_xlnm.Print_Area" localSheetId="1">'1'!$B$3:$D$217</definedName>
    <definedName name="_xlnm.Print_Area" localSheetId="10">'10'!$B$3:$D$219</definedName>
    <definedName name="_xlnm.Print_Area" localSheetId="11">'11'!$B$3:$D$219</definedName>
    <definedName name="_xlnm.Print_Area" localSheetId="12">'12'!$B$3:$D$219</definedName>
    <definedName name="_xlnm.Print_Area" localSheetId="13">'13'!$B$3:$D$219</definedName>
    <definedName name="_xlnm.Print_Area" localSheetId="14">'14'!$B$3:$D$219</definedName>
    <definedName name="_xlnm.Print_Area" localSheetId="15">'15'!$B$3:$D$219</definedName>
    <definedName name="_xlnm.Print_Area" localSheetId="16">'16'!$B$3:$D$219</definedName>
    <definedName name="_xlnm.Print_Area" localSheetId="17">'17'!$B$3:$D$219</definedName>
    <definedName name="_xlnm.Print_Area" localSheetId="18">'18'!$B$3:$D$219</definedName>
    <definedName name="_xlnm.Print_Area" localSheetId="19">'19'!$B$3:$D$219</definedName>
    <definedName name="_xlnm.Print_Area" localSheetId="2">'2'!$B$3:$D$217</definedName>
    <definedName name="_xlnm.Print_Area" localSheetId="20">'20'!$B$3:$D$219</definedName>
    <definedName name="_xlnm.Print_Area" localSheetId="21">'21'!$B$3:$D$219</definedName>
    <definedName name="_xlnm.Print_Area" localSheetId="22">'22'!$B$3:$D$219</definedName>
    <definedName name="_xlnm.Print_Area" localSheetId="23">'23'!$B$3:$D$219</definedName>
    <definedName name="_xlnm.Print_Area" localSheetId="24">'24'!$B$3:$D$219</definedName>
    <definedName name="_xlnm.Print_Area" localSheetId="25">'25'!$B$3:$D$219</definedName>
    <definedName name="_xlnm.Print_Area" localSheetId="26">'26'!$B$3:$D$219</definedName>
    <definedName name="_xlnm.Print_Area" localSheetId="27">'27'!$B$3:$D$219</definedName>
    <definedName name="_xlnm.Print_Area" localSheetId="28">'28'!$B$3:$D$219</definedName>
    <definedName name="_xlnm.Print_Area" localSheetId="29">'29'!$B$3:$D$219</definedName>
    <definedName name="_xlnm.Print_Area" localSheetId="3">'3'!$B$3:$D$217</definedName>
    <definedName name="_xlnm.Print_Area" localSheetId="30">'30'!$B$3:$D$219</definedName>
    <definedName name="_xlnm.Print_Area" localSheetId="31">'31'!$B$3:$D$219</definedName>
    <definedName name="_xlnm.Print_Area" localSheetId="4">'4'!$B$3:$D$217</definedName>
    <definedName name="_xlnm.Print_Area" localSheetId="5">'5'!$B$3:$D$217</definedName>
    <definedName name="_xlnm.Print_Area" localSheetId="6">'6'!$B$3:$D$217</definedName>
    <definedName name="_xlnm.Print_Area" localSheetId="7">'7'!$B$3:$D$217</definedName>
    <definedName name="_xlnm.Print_Area" localSheetId="8">'8'!$B$3:$D$219</definedName>
    <definedName name="_xlnm.Print_Area" localSheetId="9">'9'!$B$3:$D$219</definedName>
    <definedName name="_xlnm.Print_Area" localSheetId="0">'Menu ABC_STORE'!$B$4:$D$234</definedName>
    <definedName name="_xlnm.Print_Titles" localSheetId="1">'1'!$A:$C,'1'!$3:$3</definedName>
    <definedName name="_xlnm.Print_Titles" localSheetId="10">'10'!$A:$C,'10'!$3:$3</definedName>
    <definedName name="_xlnm.Print_Titles" localSheetId="11">'11'!$A:$C,'11'!$3:$3</definedName>
    <definedName name="_xlnm.Print_Titles" localSheetId="12">'12'!$A:$C,'12'!$3:$3</definedName>
    <definedName name="_xlnm.Print_Titles" localSheetId="13">'13'!$A:$C,'13'!$3:$3</definedName>
    <definedName name="_xlnm.Print_Titles" localSheetId="14">'14'!$A:$C,'14'!$3:$3</definedName>
    <definedName name="_xlnm.Print_Titles" localSheetId="15">'15'!$A:$C,'15'!$3:$3</definedName>
    <definedName name="_xlnm.Print_Titles" localSheetId="16">'16'!$A:$C,'16'!$3:$3</definedName>
    <definedName name="_xlnm.Print_Titles" localSheetId="17">'17'!$A:$C,'17'!$3:$3</definedName>
    <definedName name="_xlnm.Print_Titles" localSheetId="18">'18'!$A:$C,'18'!$3:$3</definedName>
    <definedName name="_xlnm.Print_Titles" localSheetId="19">'19'!$A:$C,'19'!$3:$3</definedName>
    <definedName name="_xlnm.Print_Titles" localSheetId="2">'2'!$A:$C,'2'!$3:$3</definedName>
    <definedName name="_xlnm.Print_Titles" localSheetId="20">'20'!$A:$C,'20'!$3:$3</definedName>
    <definedName name="_xlnm.Print_Titles" localSheetId="21">'21'!$A:$C,'21'!$3:$3</definedName>
    <definedName name="_xlnm.Print_Titles" localSheetId="22">'22'!$A:$C,'22'!$3:$3</definedName>
    <definedName name="_xlnm.Print_Titles" localSheetId="23">'23'!$A:$C,'23'!$3:$3</definedName>
    <definedName name="_xlnm.Print_Titles" localSheetId="24">'24'!$A:$C,'24'!$3:$3</definedName>
    <definedName name="_xlnm.Print_Titles" localSheetId="25">'25'!$A:$C,'25'!$3:$3</definedName>
    <definedName name="_xlnm.Print_Titles" localSheetId="26">'26'!$A:$C,'26'!$3:$3</definedName>
    <definedName name="_xlnm.Print_Titles" localSheetId="27">'27'!$A:$C,'27'!$3:$3</definedName>
    <definedName name="_xlnm.Print_Titles" localSheetId="28">'28'!$A:$C,'28'!$3:$3</definedName>
    <definedName name="_xlnm.Print_Titles" localSheetId="29">'29'!$A:$C,'29'!$3:$3</definedName>
    <definedName name="_xlnm.Print_Titles" localSheetId="3">'3'!$A:$C,'3'!$3:$3</definedName>
    <definedName name="_xlnm.Print_Titles" localSheetId="30">'30'!$A:$C,'30'!$3:$3</definedName>
    <definedName name="_xlnm.Print_Titles" localSheetId="31">'31'!$A:$C,'31'!$3:$3</definedName>
    <definedName name="_xlnm.Print_Titles" localSheetId="4">'4'!$A:$C,'4'!$3:$3</definedName>
    <definedName name="_xlnm.Print_Titles" localSheetId="5">'5'!$A:$C,'5'!$3:$3</definedName>
    <definedName name="_xlnm.Print_Titles" localSheetId="6">'6'!$A:$C,'6'!$3:$3</definedName>
    <definedName name="_xlnm.Print_Titles" localSheetId="7">'7'!$A:$C,'7'!$3:$3</definedName>
    <definedName name="_xlnm.Print_Titles" localSheetId="8">'8'!$A:$C,'8'!$3:$3</definedName>
    <definedName name="_xlnm.Print_Titles" localSheetId="9">'9'!$A:$C,'9'!$3:$3</definedName>
    <definedName name="_xlnm.Print_Titles" localSheetId="0">'Menu ABC_STORE'!$A:$C,'Menu ABC_STORE'!$4:$4</definedName>
  </definedNames>
  <calcPr calcId="144525"/>
</workbook>
</file>

<file path=xl/calcChain.xml><?xml version="1.0" encoding="utf-8"?>
<calcChain xmlns="http://schemas.openxmlformats.org/spreadsheetml/2006/main">
  <c r="E213" i="93" l="1"/>
  <c r="E214" i="93"/>
  <c r="E215" i="93"/>
  <c r="E216" i="93"/>
  <c r="E217" i="93"/>
  <c r="E218" i="93"/>
  <c r="E219" i="93"/>
  <c r="E212" i="93"/>
  <c r="E209" i="93"/>
  <c r="E208" i="93"/>
  <c r="E198" i="93"/>
  <c r="E199" i="93"/>
  <c r="E200" i="93"/>
  <c r="E201" i="93"/>
  <c r="E202" i="93"/>
  <c r="E203" i="93"/>
  <c r="E204" i="93"/>
  <c r="E197" i="93"/>
  <c r="E196" i="93"/>
  <c r="E179" i="93"/>
  <c r="E180" i="93"/>
  <c r="E178" i="93"/>
  <c r="E160" i="93"/>
  <c r="E161" i="93"/>
  <c r="E162" i="93"/>
  <c r="E163" i="93"/>
  <c r="E164" i="93"/>
  <c r="E165" i="93"/>
  <c r="E166" i="93"/>
  <c r="E167" i="93"/>
  <c r="E168" i="93"/>
  <c r="E169" i="93"/>
  <c r="E170" i="93"/>
  <c r="E171" i="93"/>
  <c r="E172" i="93"/>
  <c r="E173" i="93"/>
  <c r="E174" i="93"/>
  <c r="E175" i="93"/>
  <c r="E159" i="93"/>
  <c r="E149" i="93"/>
  <c r="E150" i="93"/>
  <c r="E151" i="93"/>
  <c r="E152" i="93"/>
  <c r="E153" i="93"/>
  <c r="E154" i="93"/>
  <c r="E155" i="93"/>
  <c r="E156" i="93"/>
  <c r="E148" i="93"/>
  <c r="E112" i="93"/>
  <c r="E113" i="93"/>
  <c r="E114" i="93"/>
  <c r="E115" i="93"/>
  <c r="E116" i="93"/>
  <c r="E117" i="93"/>
  <c r="E118" i="93"/>
  <c r="E119" i="93"/>
  <c r="E120" i="93"/>
  <c r="E121" i="93"/>
  <c r="E122" i="93"/>
  <c r="E123" i="93"/>
  <c r="E124" i="93"/>
  <c r="E125" i="93"/>
  <c r="E126" i="93"/>
  <c r="E127" i="93"/>
  <c r="E128" i="93"/>
  <c r="E129" i="93"/>
  <c r="E130" i="93"/>
  <c r="E131" i="93"/>
  <c r="E132" i="93"/>
  <c r="E133" i="93"/>
  <c r="E134" i="93"/>
  <c r="E135" i="93"/>
  <c r="E136" i="93"/>
  <c r="E137" i="93"/>
  <c r="E138" i="93"/>
  <c r="E139" i="93"/>
  <c r="E140" i="93"/>
  <c r="E141" i="93"/>
  <c r="E142" i="93"/>
  <c r="E143" i="93"/>
  <c r="E144" i="93"/>
  <c r="E145" i="93"/>
  <c r="E111" i="93"/>
  <c r="E100" i="93"/>
  <c r="E101" i="93"/>
  <c r="E102" i="93"/>
  <c r="E103" i="93"/>
  <c r="E104" i="93"/>
  <c r="E105" i="93"/>
  <c r="E106" i="93"/>
  <c r="E107" i="93"/>
  <c r="E99" i="93"/>
  <c r="E96" i="93"/>
  <c r="E85" i="93"/>
  <c r="E86" i="93"/>
  <c r="E87" i="93"/>
  <c r="E88" i="93"/>
  <c r="E89" i="93"/>
  <c r="E90" i="93"/>
  <c r="E91" i="93"/>
  <c r="E92" i="93"/>
  <c r="E93" i="93"/>
  <c r="E84" i="93"/>
  <c r="E76" i="93"/>
  <c r="E77" i="93"/>
  <c r="E78" i="93"/>
  <c r="E79" i="93"/>
  <c r="E80" i="93"/>
  <c r="E81" i="93"/>
  <c r="E75" i="93"/>
  <c r="E66" i="93"/>
  <c r="E67" i="93"/>
  <c r="E68" i="93"/>
  <c r="E69" i="93"/>
  <c r="E70" i="93"/>
  <c r="E71" i="93"/>
  <c r="E72" i="93"/>
  <c r="E65" i="93"/>
  <c r="E62" i="93"/>
  <c r="E61" i="93"/>
  <c r="E48" i="93"/>
  <c r="E49" i="93"/>
  <c r="E50" i="93"/>
  <c r="E51" i="93"/>
  <c r="E52" i="93"/>
  <c r="E53" i="93"/>
  <c r="E54" i="93"/>
  <c r="E55" i="93"/>
  <c r="E56" i="93"/>
  <c r="E57" i="93"/>
  <c r="E58" i="93"/>
  <c r="E47" i="93"/>
  <c r="E8" i="93"/>
  <c r="E9" i="93"/>
  <c r="E10" i="93"/>
  <c r="E11" i="93"/>
  <c r="E12" i="93"/>
  <c r="E13" i="93"/>
  <c r="E14" i="93"/>
  <c r="E15" i="93"/>
  <c r="E16" i="93"/>
  <c r="E17" i="93"/>
  <c r="E18" i="93"/>
  <c r="E19" i="93"/>
  <c r="E20" i="93"/>
  <c r="E21" i="93"/>
  <c r="E22" i="93"/>
  <c r="E23" i="93"/>
  <c r="E24" i="93"/>
  <c r="E25" i="93"/>
  <c r="E26" i="93"/>
  <c r="E27" i="93"/>
  <c r="E28" i="93"/>
  <c r="E29" i="93"/>
  <c r="E30" i="93"/>
  <c r="E31" i="93"/>
  <c r="E32" i="93"/>
  <c r="E33" i="93"/>
  <c r="E34" i="93"/>
  <c r="E35" i="93"/>
  <c r="E36" i="93"/>
  <c r="E37" i="93"/>
  <c r="E38" i="93"/>
  <c r="E39" i="93"/>
  <c r="E40" i="93"/>
  <c r="E41" i="93"/>
  <c r="E42" i="93"/>
  <c r="E43" i="93"/>
  <c r="E44" i="93"/>
  <c r="E7" i="93"/>
  <c r="E213" i="92" l="1"/>
  <c r="E214" i="92"/>
  <c r="E215" i="92"/>
  <c r="E216" i="92"/>
  <c r="E217" i="92"/>
  <c r="E218" i="92"/>
  <c r="E219" i="92"/>
  <c r="E212" i="92"/>
  <c r="E209" i="92"/>
  <c r="E208" i="92"/>
  <c r="E197" i="92"/>
  <c r="E198" i="92"/>
  <c r="E199" i="92"/>
  <c r="E200" i="92"/>
  <c r="E201" i="92"/>
  <c r="E202" i="92"/>
  <c r="E203" i="92"/>
  <c r="E204" i="92"/>
  <c r="E196" i="92"/>
  <c r="E179" i="92"/>
  <c r="E180" i="92"/>
  <c r="E178" i="92"/>
  <c r="E160" i="92"/>
  <c r="E161" i="92"/>
  <c r="E162" i="92"/>
  <c r="E163" i="92"/>
  <c r="E164" i="92"/>
  <c r="E165" i="92"/>
  <c r="E166" i="92"/>
  <c r="E167" i="92"/>
  <c r="E168" i="92"/>
  <c r="E169" i="92"/>
  <c r="E170" i="92"/>
  <c r="E171" i="92"/>
  <c r="E172" i="92"/>
  <c r="E173" i="92"/>
  <c r="E174" i="92"/>
  <c r="E175" i="92"/>
  <c r="E159" i="92"/>
  <c r="E149" i="92"/>
  <c r="E150" i="92"/>
  <c r="E151" i="92"/>
  <c r="E152" i="92"/>
  <c r="E153" i="92"/>
  <c r="E154" i="92"/>
  <c r="E155" i="92"/>
  <c r="E156" i="92"/>
  <c r="E148" i="92"/>
  <c r="E112" i="92"/>
  <c r="E113" i="92"/>
  <c r="E114" i="92"/>
  <c r="E115" i="92"/>
  <c r="E116" i="92"/>
  <c r="E117" i="92"/>
  <c r="E118" i="92"/>
  <c r="E119" i="92"/>
  <c r="E120" i="92"/>
  <c r="E121" i="92"/>
  <c r="E122" i="92"/>
  <c r="E123" i="92"/>
  <c r="E124" i="92"/>
  <c r="E125" i="92"/>
  <c r="E126" i="92"/>
  <c r="E127" i="92"/>
  <c r="E128" i="92"/>
  <c r="E129" i="92"/>
  <c r="E130" i="92"/>
  <c r="E131" i="92"/>
  <c r="E132" i="92"/>
  <c r="E133" i="92"/>
  <c r="E134" i="92"/>
  <c r="E135" i="92"/>
  <c r="E136" i="92"/>
  <c r="E137" i="92"/>
  <c r="E138" i="92"/>
  <c r="E139" i="92"/>
  <c r="E140" i="92"/>
  <c r="E141" i="92"/>
  <c r="E142" i="92"/>
  <c r="E143" i="92"/>
  <c r="E144" i="92"/>
  <c r="E145" i="92"/>
  <c r="E111" i="92"/>
  <c r="E100" i="92"/>
  <c r="E101" i="92"/>
  <c r="E102" i="92"/>
  <c r="E103" i="92"/>
  <c r="E104" i="92"/>
  <c r="E105" i="92"/>
  <c r="E106" i="92"/>
  <c r="E107" i="92"/>
  <c r="E99" i="92"/>
  <c r="E96" i="92"/>
  <c r="E85" i="92"/>
  <c r="E86" i="92"/>
  <c r="E87" i="92"/>
  <c r="E88" i="92"/>
  <c r="E89" i="92"/>
  <c r="E90" i="92"/>
  <c r="E91" i="92"/>
  <c r="E92" i="92"/>
  <c r="E93" i="92"/>
  <c r="E84" i="92"/>
  <c r="E76" i="92"/>
  <c r="E77" i="92"/>
  <c r="E78" i="92"/>
  <c r="E79" i="92"/>
  <c r="E80" i="92"/>
  <c r="E81" i="92"/>
  <c r="E75" i="92"/>
  <c r="E66" i="92"/>
  <c r="E67" i="92"/>
  <c r="M67" i="92" s="1"/>
  <c r="E68" i="92"/>
  <c r="E69" i="92"/>
  <c r="M69" i="92" s="1"/>
  <c r="E70" i="92"/>
  <c r="E71" i="92"/>
  <c r="M71" i="92" s="1"/>
  <c r="E72" i="92"/>
  <c r="E65" i="92"/>
  <c r="E62" i="92"/>
  <c r="E61" i="92"/>
  <c r="E48" i="92"/>
  <c r="E49" i="92"/>
  <c r="E50" i="92"/>
  <c r="E51" i="92"/>
  <c r="E52" i="92"/>
  <c r="E53" i="92"/>
  <c r="E54" i="92"/>
  <c r="E55" i="92"/>
  <c r="E56" i="92"/>
  <c r="E57" i="92"/>
  <c r="E58" i="92"/>
  <c r="E47" i="92"/>
  <c r="E8" i="92"/>
  <c r="E9" i="92"/>
  <c r="E10" i="92"/>
  <c r="E11" i="92"/>
  <c r="E12" i="92"/>
  <c r="E13" i="92"/>
  <c r="E14" i="92"/>
  <c r="E15" i="92"/>
  <c r="E16" i="92"/>
  <c r="E17" i="92"/>
  <c r="E18" i="92"/>
  <c r="E19" i="92"/>
  <c r="E20" i="92"/>
  <c r="E21" i="92"/>
  <c r="E22" i="92"/>
  <c r="E23" i="92"/>
  <c r="E24" i="92"/>
  <c r="E25" i="92"/>
  <c r="E26" i="92"/>
  <c r="E27" i="92"/>
  <c r="E28" i="92"/>
  <c r="E29" i="92"/>
  <c r="E30" i="92"/>
  <c r="E31" i="92"/>
  <c r="E32" i="92"/>
  <c r="E33" i="92"/>
  <c r="E34" i="92"/>
  <c r="E35" i="92"/>
  <c r="E36" i="92"/>
  <c r="E37" i="92"/>
  <c r="E38" i="92"/>
  <c r="E39" i="92"/>
  <c r="E40" i="92"/>
  <c r="E41" i="92"/>
  <c r="E42" i="92"/>
  <c r="E43" i="92"/>
  <c r="E44" i="92"/>
  <c r="E7" i="92"/>
  <c r="E213" i="91"/>
  <c r="E214" i="91"/>
  <c r="E215" i="91"/>
  <c r="E216" i="91"/>
  <c r="E217" i="91"/>
  <c r="E218" i="91"/>
  <c r="E219" i="91"/>
  <c r="E212" i="91"/>
  <c r="E209" i="91"/>
  <c r="E208" i="91"/>
  <c r="E206" i="91" s="1"/>
  <c r="E197" i="91"/>
  <c r="E198" i="91"/>
  <c r="E199" i="91"/>
  <c r="E200" i="91"/>
  <c r="E201" i="91"/>
  <c r="E202" i="91"/>
  <c r="E203" i="91"/>
  <c r="M203" i="91" s="1"/>
  <c r="E204" i="91"/>
  <c r="E196" i="91"/>
  <c r="E179" i="91"/>
  <c r="E180" i="91"/>
  <c r="E178" i="91"/>
  <c r="E160" i="91"/>
  <c r="E161" i="91"/>
  <c r="E162" i="91"/>
  <c r="E163" i="91"/>
  <c r="E164" i="91"/>
  <c r="E165" i="91"/>
  <c r="E166" i="91"/>
  <c r="E167" i="91"/>
  <c r="E168" i="91"/>
  <c r="E169" i="91"/>
  <c r="E170" i="91"/>
  <c r="E171" i="91"/>
  <c r="E172" i="91"/>
  <c r="E173" i="91"/>
  <c r="E174" i="91"/>
  <c r="E175" i="91"/>
  <c r="E159" i="91"/>
  <c r="E149" i="91"/>
  <c r="E150" i="91"/>
  <c r="E151" i="91"/>
  <c r="E152" i="91"/>
  <c r="E153" i="91"/>
  <c r="E154" i="91"/>
  <c r="E155" i="91"/>
  <c r="E156" i="91"/>
  <c r="E148" i="91"/>
  <c r="E112" i="91"/>
  <c r="E113" i="91"/>
  <c r="E114" i="91"/>
  <c r="E115" i="91"/>
  <c r="E116" i="91"/>
  <c r="E117" i="91"/>
  <c r="E118" i="91"/>
  <c r="E119" i="91"/>
  <c r="E120" i="91"/>
  <c r="E121" i="91"/>
  <c r="E122" i="91"/>
  <c r="E123" i="91"/>
  <c r="E124" i="91"/>
  <c r="E125" i="91"/>
  <c r="E126" i="91"/>
  <c r="E127" i="91"/>
  <c r="E128" i="91"/>
  <c r="E129" i="91"/>
  <c r="E130" i="91"/>
  <c r="E131" i="91"/>
  <c r="E132" i="91"/>
  <c r="E133" i="91"/>
  <c r="E134" i="91"/>
  <c r="E135" i="91"/>
  <c r="E136" i="91"/>
  <c r="E137" i="91"/>
  <c r="E138" i="91"/>
  <c r="E139" i="91"/>
  <c r="E140" i="91"/>
  <c r="E141" i="91"/>
  <c r="E142" i="91"/>
  <c r="E143" i="91"/>
  <c r="E144" i="91"/>
  <c r="E145" i="91"/>
  <c r="E111" i="91"/>
  <c r="E100" i="91"/>
  <c r="E101" i="91"/>
  <c r="E102" i="91"/>
  <c r="E103" i="91"/>
  <c r="E104" i="91"/>
  <c r="E105" i="91"/>
  <c r="E106" i="91"/>
  <c r="E107" i="91"/>
  <c r="E99" i="91"/>
  <c r="E96" i="91"/>
  <c r="E85" i="91"/>
  <c r="E86" i="91"/>
  <c r="E87" i="91"/>
  <c r="E88" i="91"/>
  <c r="E89" i="91"/>
  <c r="E90" i="91"/>
  <c r="E91" i="91"/>
  <c r="E92" i="91"/>
  <c r="E93" i="91"/>
  <c r="E84" i="91"/>
  <c r="E76" i="91"/>
  <c r="E77" i="91"/>
  <c r="E78" i="91"/>
  <c r="E79" i="91"/>
  <c r="E80" i="91"/>
  <c r="E81" i="91"/>
  <c r="E75" i="91"/>
  <c r="E66" i="91"/>
  <c r="E64" i="91" s="1"/>
  <c r="M64" i="91" s="1"/>
  <c r="E67" i="91"/>
  <c r="E68" i="91"/>
  <c r="E69" i="91"/>
  <c r="E70" i="91"/>
  <c r="E71" i="91"/>
  <c r="E72" i="91"/>
  <c r="E65" i="91"/>
  <c r="E62" i="91"/>
  <c r="E61" i="91"/>
  <c r="E48" i="91"/>
  <c r="E49" i="91"/>
  <c r="E50" i="91"/>
  <c r="E51" i="91"/>
  <c r="E52" i="91"/>
  <c r="E53" i="91"/>
  <c r="E54" i="91"/>
  <c r="E55" i="91"/>
  <c r="E56" i="91"/>
  <c r="E57" i="91"/>
  <c r="E58" i="91"/>
  <c r="E47" i="91"/>
  <c r="E8" i="91"/>
  <c r="E9" i="91"/>
  <c r="E10" i="91"/>
  <c r="E11" i="91"/>
  <c r="E12" i="91"/>
  <c r="E13" i="91"/>
  <c r="E14" i="91"/>
  <c r="E15" i="91"/>
  <c r="E16" i="91"/>
  <c r="E17" i="91"/>
  <c r="E18" i="91"/>
  <c r="E19" i="91"/>
  <c r="E20" i="91"/>
  <c r="E21" i="91"/>
  <c r="E22" i="91"/>
  <c r="E23" i="91"/>
  <c r="E24" i="91"/>
  <c r="E25" i="91"/>
  <c r="E26" i="91"/>
  <c r="E27" i="91"/>
  <c r="E28" i="91"/>
  <c r="E29" i="91"/>
  <c r="E30" i="91"/>
  <c r="E31" i="91"/>
  <c r="E32" i="91"/>
  <c r="E33" i="91"/>
  <c r="E34" i="91"/>
  <c r="E35" i="91"/>
  <c r="E36" i="91"/>
  <c r="E37" i="91"/>
  <c r="E38" i="91"/>
  <c r="E39" i="91"/>
  <c r="E40" i="91"/>
  <c r="E41" i="91"/>
  <c r="E42" i="91"/>
  <c r="E43" i="91"/>
  <c r="E44" i="91"/>
  <c r="E7" i="91"/>
  <c r="E213" i="90"/>
  <c r="E214" i="90"/>
  <c r="E215" i="90"/>
  <c r="E216" i="90"/>
  <c r="E217" i="90"/>
  <c r="E218" i="90"/>
  <c r="E219" i="90"/>
  <c r="E212" i="90"/>
  <c r="E209" i="90"/>
  <c r="E208" i="90"/>
  <c r="E197" i="90"/>
  <c r="E198" i="90"/>
  <c r="E199" i="90"/>
  <c r="E200" i="90"/>
  <c r="E201" i="90"/>
  <c r="E202" i="90"/>
  <c r="E203" i="90"/>
  <c r="E204" i="90"/>
  <c r="E196" i="90"/>
  <c r="E179" i="90"/>
  <c r="E180" i="90"/>
  <c r="E178" i="90"/>
  <c r="E160" i="90"/>
  <c r="E161" i="90"/>
  <c r="E162" i="90"/>
  <c r="E163" i="90"/>
  <c r="E164" i="90"/>
  <c r="E165" i="90"/>
  <c r="E166" i="90"/>
  <c r="E167" i="90"/>
  <c r="E168" i="90"/>
  <c r="E169" i="90"/>
  <c r="E170" i="90"/>
  <c r="E171" i="90"/>
  <c r="E172" i="90"/>
  <c r="E173" i="90"/>
  <c r="E174" i="90"/>
  <c r="E175" i="90"/>
  <c r="E159" i="90"/>
  <c r="E149" i="90"/>
  <c r="E150" i="90"/>
  <c r="E151" i="90"/>
  <c r="E152" i="90"/>
  <c r="E153" i="90"/>
  <c r="E154" i="90"/>
  <c r="E155" i="90"/>
  <c r="E156" i="90"/>
  <c r="E148" i="90"/>
  <c r="E112" i="90"/>
  <c r="E113" i="90"/>
  <c r="E114" i="90"/>
  <c r="E115" i="90"/>
  <c r="E116" i="90"/>
  <c r="E117" i="90"/>
  <c r="E118" i="90"/>
  <c r="E119" i="90"/>
  <c r="E120" i="90"/>
  <c r="E121" i="90"/>
  <c r="E122" i="90"/>
  <c r="E123" i="90"/>
  <c r="E124" i="90"/>
  <c r="E125" i="90"/>
  <c r="E126" i="90"/>
  <c r="E127" i="90"/>
  <c r="E128" i="90"/>
  <c r="E129" i="90"/>
  <c r="E130" i="90"/>
  <c r="E131" i="90"/>
  <c r="E132" i="90"/>
  <c r="E133" i="90"/>
  <c r="E134" i="90"/>
  <c r="E135" i="90"/>
  <c r="E136" i="90"/>
  <c r="E137" i="90"/>
  <c r="E138" i="90"/>
  <c r="E139" i="90"/>
  <c r="E140" i="90"/>
  <c r="E141" i="90"/>
  <c r="E142" i="90"/>
  <c r="E143" i="90"/>
  <c r="E144" i="90"/>
  <c r="E145" i="90"/>
  <c r="E111" i="90"/>
  <c r="E100" i="90"/>
  <c r="E101" i="90"/>
  <c r="E102" i="90"/>
  <c r="E103" i="90"/>
  <c r="E104" i="90"/>
  <c r="E105" i="90"/>
  <c r="E106" i="90"/>
  <c r="E107" i="90"/>
  <c r="E99" i="90"/>
  <c r="E96" i="90"/>
  <c r="E85" i="90"/>
  <c r="E86" i="90"/>
  <c r="E87" i="90"/>
  <c r="E88" i="90"/>
  <c r="E89" i="90"/>
  <c r="E90" i="90"/>
  <c r="E91" i="90"/>
  <c r="E92" i="90"/>
  <c r="E93" i="90"/>
  <c r="E84" i="90"/>
  <c r="E76" i="90"/>
  <c r="E77" i="90"/>
  <c r="E78" i="90"/>
  <c r="E79" i="90"/>
  <c r="E80" i="90"/>
  <c r="E81" i="90"/>
  <c r="E75" i="90"/>
  <c r="E66" i="90"/>
  <c r="E67" i="90"/>
  <c r="E68" i="90"/>
  <c r="E69" i="90"/>
  <c r="E70" i="90"/>
  <c r="E71" i="90"/>
  <c r="E72" i="90"/>
  <c r="E65" i="90"/>
  <c r="E62" i="90"/>
  <c r="E61" i="90"/>
  <c r="E48" i="90"/>
  <c r="E49" i="90"/>
  <c r="E50" i="90"/>
  <c r="E51" i="90"/>
  <c r="E52" i="90"/>
  <c r="E53" i="90"/>
  <c r="E54" i="90"/>
  <c r="E55" i="90"/>
  <c r="E56" i="90"/>
  <c r="E57" i="90"/>
  <c r="E58" i="90"/>
  <c r="E47" i="90"/>
  <c r="E8" i="90"/>
  <c r="E9" i="90"/>
  <c r="E10" i="90"/>
  <c r="E11" i="90"/>
  <c r="E12" i="90"/>
  <c r="E13" i="90"/>
  <c r="E14" i="90"/>
  <c r="E15" i="90"/>
  <c r="E16" i="90"/>
  <c r="E17" i="90"/>
  <c r="E18" i="90"/>
  <c r="E19" i="90"/>
  <c r="E20" i="90"/>
  <c r="E21" i="90"/>
  <c r="E22" i="90"/>
  <c r="E23" i="90"/>
  <c r="E24" i="90"/>
  <c r="E25" i="90"/>
  <c r="E26" i="90"/>
  <c r="E27" i="90"/>
  <c r="E28" i="90"/>
  <c r="E29" i="90"/>
  <c r="E30" i="90"/>
  <c r="E31" i="90"/>
  <c r="E32" i="90"/>
  <c r="E33" i="90"/>
  <c r="E34" i="90"/>
  <c r="E35" i="90"/>
  <c r="E36" i="90"/>
  <c r="E37" i="90"/>
  <c r="E38" i="90"/>
  <c r="E39" i="90"/>
  <c r="E40" i="90"/>
  <c r="E41" i="90"/>
  <c r="E42" i="90"/>
  <c r="E43" i="90"/>
  <c r="E44" i="90"/>
  <c r="E7" i="90"/>
  <c r="M219" i="93"/>
  <c r="M218" i="93"/>
  <c r="M217" i="93"/>
  <c r="M216" i="93"/>
  <c r="M215" i="93"/>
  <c r="M214" i="93"/>
  <c r="M213" i="93"/>
  <c r="M212" i="93"/>
  <c r="L211" i="93"/>
  <c r="K211" i="93"/>
  <c r="J211" i="93"/>
  <c r="I211" i="93"/>
  <c r="H211" i="93"/>
  <c r="G211" i="93"/>
  <c r="F211" i="93"/>
  <c r="E211" i="93"/>
  <c r="M209" i="93"/>
  <c r="M208" i="93"/>
  <c r="M207" i="93"/>
  <c r="L206" i="93"/>
  <c r="K206" i="93"/>
  <c r="J206" i="93"/>
  <c r="I206" i="93"/>
  <c r="H206" i="93"/>
  <c r="G206" i="93"/>
  <c r="F206" i="93"/>
  <c r="E206" i="93"/>
  <c r="M206" i="93" s="1"/>
  <c r="M204" i="93"/>
  <c r="M203" i="93"/>
  <c r="M202" i="93"/>
  <c r="M201" i="93"/>
  <c r="M200" i="93"/>
  <c r="M199" i="93"/>
  <c r="M198" i="93"/>
  <c r="M197" i="93"/>
  <c r="M196" i="93"/>
  <c r="L195" i="93"/>
  <c r="K195" i="93"/>
  <c r="J195" i="93"/>
  <c r="I195" i="93"/>
  <c r="H195" i="93"/>
  <c r="G195" i="93"/>
  <c r="F195" i="93"/>
  <c r="E195" i="93"/>
  <c r="M194" i="93"/>
  <c r="M193" i="93"/>
  <c r="M192" i="93"/>
  <c r="M191" i="93"/>
  <c r="M190" i="93"/>
  <c r="M189" i="93"/>
  <c r="M188" i="93"/>
  <c r="M187" i="93"/>
  <c r="M186" i="93"/>
  <c r="M185" i="93"/>
  <c r="M184" i="93"/>
  <c r="M183" i="93"/>
  <c r="F182" i="93"/>
  <c r="M182" i="93" s="1"/>
  <c r="M180" i="93"/>
  <c r="M179" i="93"/>
  <c r="M178" i="93"/>
  <c r="L177" i="93"/>
  <c r="K177" i="93"/>
  <c r="J177" i="93"/>
  <c r="I177" i="93"/>
  <c r="H177" i="93"/>
  <c r="G177" i="93"/>
  <c r="F177" i="93"/>
  <c r="M175" i="93"/>
  <c r="M174" i="93"/>
  <c r="M173" i="93"/>
  <c r="M172" i="93"/>
  <c r="M171" i="93"/>
  <c r="M170" i="93"/>
  <c r="M169" i="93"/>
  <c r="M168" i="93"/>
  <c r="M167" i="93"/>
  <c r="M166" i="93"/>
  <c r="M165" i="93"/>
  <c r="M164" i="93"/>
  <c r="M163" i="93"/>
  <c r="M162" i="93"/>
  <c r="M161" i="93"/>
  <c r="M160" i="93"/>
  <c r="M159" i="93"/>
  <c r="L158" i="93"/>
  <c r="L109" i="93" s="1"/>
  <c r="K158" i="93"/>
  <c r="J158" i="93"/>
  <c r="I158" i="93"/>
  <c r="H158" i="93"/>
  <c r="G158" i="93"/>
  <c r="F158" i="93"/>
  <c r="E158" i="93"/>
  <c r="M156" i="93"/>
  <c r="M155" i="93"/>
  <c r="M154" i="93"/>
  <c r="M153" i="93"/>
  <c r="M152" i="93"/>
  <c r="M151" i="93"/>
  <c r="M150" i="93"/>
  <c r="M149" i="93"/>
  <c r="M148" i="93"/>
  <c r="L147" i="93"/>
  <c r="K147" i="93"/>
  <c r="J147" i="93"/>
  <c r="I147" i="93"/>
  <c r="H147" i="93"/>
  <c r="G147" i="93"/>
  <c r="F147" i="93"/>
  <c r="M145" i="93"/>
  <c r="M144" i="93"/>
  <c r="M143" i="93"/>
  <c r="M142" i="93"/>
  <c r="M141" i="93"/>
  <c r="M140" i="93"/>
  <c r="M139" i="93"/>
  <c r="M138" i="93"/>
  <c r="M137" i="93"/>
  <c r="M136" i="93"/>
  <c r="M135" i="93"/>
  <c r="M134" i="93"/>
  <c r="M133" i="93"/>
  <c r="M132" i="93"/>
  <c r="M131" i="93"/>
  <c r="M130" i="93"/>
  <c r="M129" i="93"/>
  <c r="M128" i="93"/>
  <c r="M127" i="93"/>
  <c r="M126" i="93"/>
  <c r="M125" i="93"/>
  <c r="M124" i="93"/>
  <c r="M123" i="93"/>
  <c r="M122" i="93"/>
  <c r="M121" i="93"/>
  <c r="M120" i="93"/>
  <c r="M119" i="93"/>
  <c r="M118" i="93"/>
  <c r="M117" i="93"/>
  <c r="M116" i="93"/>
  <c r="M115" i="93"/>
  <c r="M114" i="93"/>
  <c r="M113" i="93"/>
  <c r="M112" i="93"/>
  <c r="M111" i="93"/>
  <c r="L110" i="93"/>
  <c r="K110" i="93"/>
  <c r="K109" i="93" s="1"/>
  <c r="J110" i="93"/>
  <c r="I110" i="93"/>
  <c r="I109" i="93" s="1"/>
  <c r="H110" i="93"/>
  <c r="G110" i="93"/>
  <c r="G109" i="93" s="1"/>
  <c r="F110" i="93"/>
  <c r="E110" i="93"/>
  <c r="J109" i="93"/>
  <c r="H109" i="93"/>
  <c r="F109" i="93"/>
  <c r="M107" i="93"/>
  <c r="M106" i="93"/>
  <c r="M105" i="93"/>
  <c r="M104" i="93"/>
  <c r="M103" i="93"/>
  <c r="M102" i="93"/>
  <c r="M101" i="93"/>
  <c r="M100" i="93"/>
  <c r="M99" i="93"/>
  <c r="L98" i="93"/>
  <c r="K98" i="93"/>
  <c r="J98" i="93"/>
  <c r="I98" i="93"/>
  <c r="H98" i="93"/>
  <c r="G98" i="93"/>
  <c r="F98" i="93"/>
  <c r="E98" i="93"/>
  <c r="M98" i="93" s="1"/>
  <c r="L95" i="93"/>
  <c r="K95" i="93"/>
  <c r="J95" i="93"/>
  <c r="I95" i="93"/>
  <c r="H95" i="93"/>
  <c r="G95" i="93"/>
  <c r="F95" i="93"/>
  <c r="M93" i="93"/>
  <c r="M92" i="93"/>
  <c r="M91" i="93"/>
  <c r="M90" i="93"/>
  <c r="M89" i="93"/>
  <c r="M88" i="93"/>
  <c r="M87" i="93"/>
  <c r="M86" i="93"/>
  <c r="M85" i="93"/>
  <c r="M84" i="93"/>
  <c r="L83" i="93"/>
  <c r="K83" i="93"/>
  <c r="J83" i="93"/>
  <c r="I83" i="93"/>
  <c r="H83" i="93"/>
  <c r="G83" i="93"/>
  <c r="F83" i="93"/>
  <c r="E83" i="93"/>
  <c r="M81" i="93"/>
  <c r="M80" i="93"/>
  <c r="M79" i="93"/>
  <c r="M78" i="93"/>
  <c r="M77" i="93"/>
  <c r="M76" i="93"/>
  <c r="L74" i="93"/>
  <c r="K74" i="93"/>
  <c r="J74" i="93"/>
  <c r="I74" i="93"/>
  <c r="H74" i="93"/>
  <c r="G74" i="93"/>
  <c r="F74" i="93"/>
  <c r="M72" i="93"/>
  <c r="M71" i="93"/>
  <c r="M70" i="93"/>
  <c r="M69" i="93"/>
  <c r="M68" i="93"/>
  <c r="M67" i="93"/>
  <c r="M66" i="93"/>
  <c r="M65" i="93"/>
  <c r="L64" i="93"/>
  <c r="K64" i="93"/>
  <c r="J64" i="93"/>
  <c r="I64" i="93"/>
  <c r="H64" i="93"/>
  <c r="G64" i="93"/>
  <c r="F64" i="93"/>
  <c r="E64" i="93"/>
  <c r="M64" i="93" s="1"/>
  <c r="M62" i="93"/>
  <c r="L60" i="93"/>
  <c r="K60" i="93"/>
  <c r="J60" i="93"/>
  <c r="I60" i="93"/>
  <c r="H60" i="93"/>
  <c r="G60" i="93"/>
  <c r="F60" i="93"/>
  <c r="M58" i="93"/>
  <c r="M57" i="93"/>
  <c r="M56" i="93"/>
  <c r="M55" i="93"/>
  <c r="M54" i="93"/>
  <c r="M53" i="93"/>
  <c r="M52" i="93"/>
  <c r="M51" i="93"/>
  <c r="M50" i="93"/>
  <c r="M49" i="93"/>
  <c r="M48" i="93"/>
  <c r="M47" i="93"/>
  <c r="L46" i="93"/>
  <c r="K46" i="93"/>
  <c r="J46" i="93"/>
  <c r="I46" i="93"/>
  <c r="H46" i="93"/>
  <c r="G46" i="93"/>
  <c r="F46" i="93"/>
  <c r="E46" i="93"/>
  <c r="M44" i="93"/>
  <c r="M43" i="93"/>
  <c r="M42" i="93"/>
  <c r="M41" i="93"/>
  <c r="M40" i="93"/>
  <c r="M39" i="93"/>
  <c r="M38" i="93"/>
  <c r="M37" i="93"/>
  <c r="M36" i="93"/>
  <c r="M35" i="93"/>
  <c r="M34" i="93"/>
  <c r="M33" i="93"/>
  <c r="M32" i="93"/>
  <c r="M31" i="93"/>
  <c r="M30" i="93"/>
  <c r="M29" i="93"/>
  <c r="M28" i="93"/>
  <c r="M27" i="93"/>
  <c r="M26" i="93"/>
  <c r="M25" i="93"/>
  <c r="M24" i="93"/>
  <c r="M23" i="93"/>
  <c r="M22" i="93"/>
  <c r="M21" i="93"/>
  <c r="M20" i="93"/>
  <c r="M19" i="93"/>
  <c r="M18" i="93"/>
  <c r="M17" i="93"/>
  <c r="M16" i="93"/>
  <c r="M15" i="93"/>
  <c r="M14" i="93"/>
  <c r="M13" i="93"/>
  <c r="M12" i="93"/>
  <c r="M11" i="93"/>
  <c r="M10" i="93"/>
  <c r="M9" i="93"/>
  <c r="M8" i="93"/>
  <c r="M7" i="93"/>
  <c r="L6" i="93"/>
  <c r="K6" i="93"/>
  <c r="K5" i="93" s="1"/>
  <c r="J6" i="93"/>
  <c r="J5" i="93" s="1"/>
  <c r="I6" i="93"/>
  <c r="I5" i="93" s="1"/>
  <c r="H6" i="93"/>
  <c r="G6" i="93"/>
  <c r="F6" i="93"/>
  <c r="E6" i="93"/>
  <c r="L5" i="93"/>
  <c r="H5" i="93"/>
  <c r="F5" i="93"/>
  <c r="M219" i="92"/>
  <c r="M218" i="92"/>
  <c r="M217" i="92"/>
  <c r="M216" i="92"/>
  <c r="M215" i="92"/>
  <c r="M214" i="92"/>
  <c r="M213" i="92"/>
  <c r="M212" i="92"/>
  <c r="L211" i="92"/>
  <c r="K211" i="92"/>
  <c r="J211" i="92"/>
  <c r="I211" i="92"/>
  <c r="H211" i="92"/>
  <c r="G211" i="92"/>
  <c r="F211" i="92"/>
  <c r="E211" i="92"/>
  <c r="M209" i="92"/>
  <c r="M208" i="92"/>
  <c r="M207" i="92"/>
  <c r="L206" i="92"/>
  <c r="K206" i="92"/>
  <c r="J206" i="92"/>
  <c r="I206" i="92"/>
  <c r="H206" i="92"/>
  <c r="G206" i="92"/>
  <c r="F206" i="92"/>
  <c r="E206" i="92"/>
  <c r="M206" i="92" s="1"/>
  <c r="M204" i="92"/>
  <c r="M203" i="92"/>
  <c r="M202" i="92"/>
  <c r="M201" i="92"/>
  <c r="M200" i="92"/>
  <c r="M199" i="92"/>
  <c r="M198" i="92"/>
  <c r="M197" i="92"/>
  <c r="M196" i="92"/>
  <c r="L195" i="92"/>
  <c r="K195" i="92"/>
  <c r="J195" i="92"/>
  <c r="I195" i="92"/>
  <c r="H195" i="92"/>
  <c r="G195" i="92"/>
  <c r="F195" i="92"/>
  <c r="M194" i="92"/>
  <c r="M193" i="92"/>
  <c r="M192" i="92"/>
  <c r="M191" i="92"/>
  <c r="M190" i="92"/>
  <c r="M189" i="92"/>
  <c r="M188" i="92"/>
  <c r="M187" i="92"/>
  <c r="M186" i="92"/>
  <c r="M185" i="92"/>
  <c r="M184" i="92"/>
  <c r="M183" i="92"/>
  <c r="M182" i="92"/>
  <c r="F182" i="92"/>
  <c r="M180" i="92"/>
  <c r="M179" i="92"/>
  <c r="M178" i="92"/>
  <c r="L177" i="92"/>
  <c r="K177" i="92"/>
  <c r="J177" i="92"/>
  <c r="I177" i="92"/>
  <c r="H177" i="92"/>
  <c r="G177" i="92"/>
  <c r="F177" i="92"/>
  <c r="E177" i="92"/>
  <c r="M175" i="92"/>
  <c r="M174" i="92"/>
  <c r="M173" i="92"/>
  <c r="M172" i="92"/>
  <c r="M171" i="92"/>
  <c r="M170" i="92"/>
  <c r="M169" i="92"/>
  <c r="M168" i="92"/>
  <c r="M167" i="92"/>
  <c r="M166" i="92"/>
  <c r="M165" i="92"/>
  <c r="M164" i="92"/>
  <c r="M163" i="92"/>
  <c r="M162" i="92"/>
  <c r="M161" i="92"/>
  <c r="M160" i="92"/>
  <c r="M159" i="92"/>
  <c r="L158" i="92"/>
  <c r="K158" i="92"/>
  <c r="J158" i="92"/>
  <c r="I158" i="92"/>
  <c r="H158" i="92"/>
  <c r="G158" i="92"/>
  <c r="F158" i="92"/>
  <c r="M156" i="92"/>
  <c r="M155" i="92"/>
  <c r="M154" i="92"/>
  <c r="M153" i="92"/>
  <c r="M152" i="92"/>
  <c r="M151" i="92"/>
  <c r="M150" i="92"/>
  <c r="M149" i="92"/>
  <c r="M148" i="92"/>
  <c r="L147" i="92"/>
  <c r="K147" i="92"/>
  <c r="J147" i="92"/>
  <c r="I147" i="92"/>
  <c r="H147" i="92"/>
  <c r="G147" i="92"/>
  <c r="F147" i="92"/>
  <c r="E147" i="92"/>
  <c r="M145" i="92"/>
  <c r="M144" i="92"/>
  <c r="M143" i="92"/>
  <c r="M142" i="92"/>
  <c r="M141" i="92"/>
  <c r="M140" i="92"/>
  <c r="M139" i="92"/>
  <c r="M138" i="92"/>
  <c r="M137" i="92"/>
  <c r="M136" i="92"/>
  <c r="M135" i="92"/>
  <c r="M134" i="92"/>
  <c r="M133" i="92"/>
  <c r="M132" i="92"/>
  <c r="M131" i="92"/>
  <c r="M130" i="92"/>
  <c r="M129" i="92"/>
  <c r="M128" i="92"/>
  <c r="M127" i="92"/>
  <c r="M126" i="92"/>
  <c r="M125" i="92"/>
  <c r="M124" i="92"/>
  <c r="M123" i="92"/>
  <c r="M122" i="92"/>
  <c r="M121" i="92"/>
  <c r="M120" i="92"/>
  <c r="M119" i="92"/>
  <c r="M118" i="92"/>
  <c r="M117" i="92"/>
  <c r="M116" i="92"/>
  <c r="M115" i="92"/>
  <c r="M114" i="92"/>
  <c r="M113" i="92"/>
  <c r="M112" i="92"/>
  <c r="L110" i="92"/>
  <c r="L109" i="92" s="1"/>
  <c r="K110" i="92"/>
  <c r="J110" i="92"/>
  <c r="J109" i="92" s="1"/>
  <c r="I110" i="92"/>
  <c r="H110" i="92"/>
  <c r="H109" i="92" s="1"/>
  <c r="G110" i="92"/>
  <c r="F110" i="92"/>
  <c r="F109" i="92" s="1"/>
  <c r="K109" i="92"/>
  <c r="I109" i="92"/>
  <c r="G109" i="92"/>
  <c r="M107" i="92"/>
  <c r="M106" i="92"/>
  <c r="M105" i="92"/>
  <c r="M104" i="92"/>
  <c r="M103" i="92"/>
  <c r="M102" i="92"/>
  <c r="M101" i="92"/>
  <c r="M100" i="92"/>
  <c r="L98" i="92"/>
  <c r="K98" i="92"/>
  <c r="J98" i="92"/>
  <c r="I98" i="92"/>
  <c r="H98" i="92"/>
  <c r="G98" i="92"/>
  <c r="F98" i="92"/>
  <c r="M96" i="92"/>
  <c r="M95" i="92"/>
  <c r="L95" i="92"/>
  <c r="K95" i="92"/>
  <c r="J95" i="92"/>
  <c r="I95" i="92"/>
  <c r="H95" i="92"/>
  <c r="G95" i="92"/>
  <c r="F95" i="92"/>
  <c r="E95" i="92"/>
  <c r="M93" i="92"/>
  <c r="M92" i="92"/>
  <c r="M91" i="92"/>
  <c r="M90" i="92"/>
  <c r="M89" i="92"/>
  <c r="M88" i="92"/>
  <c r="M87" i="92"/>
  <c r="M86" i="92"/>
  <c r="M85" i="92"/>
  <c r="M84" i="92"/>
  <c r="L83" i="92"/>
  <c r="K83" i="92"/>
  <c r="J83" i="92"/>
  <c r="I83" i="92"/>
  <c r="H83" i="92"/>
  <c r="G83" i="92"/>
  <c r="F83" i="92"/>
  <c r="E83" i="92"/>
  <c r="M81" i="92"/>
  <c r="M80" i="92"/>
  <c r="M79" i="92"/>
  <c r="M78" i="92"/>
  <c r="M77" i="92"/>
  <c r="M76" i="92"/>
  <c r="M75" i="92"/>
  <c r="L74" i="92"/>
  <c r="K74" i="92"/>
  <c r="J74" i="92"/>
  <c r="I74" i="92"/>
  <c r="H74" i="92"/>
  <c r="G74" i="92"/>
  <c r="F74" i="92"/>
  <c r="M72" i="92"/>
  <c r="M70" i="92"/>
  <c r="M68" i="92"/>
  <c r="M66" i="92"/>
  <c r="M65" i="92"/>
  <c r="L64" i="92"/>
  <c r="K64" i="92"/>
  <c r="J64" i="92"/>
  <c r="I64" i="92"/>
  <c r="H64" i="92"/>
  <c r="G64" i="92"/>
  <c r="F64" i="92"/>
  <c r="M62" i="92"/>
  <c r="M61" i="92"/>
  <c r="L60" i="92"/>
  <c r="K60" i="92"/>
  <c r="J60" i="92"/>
  <c r="I60" i="92"/>
  <c r="H60" i="92"/>
  <c r="G60" i="92"/>
  <c r="F60" i="92"/>
  <c r="M58" i="92"/>
  <c r="M57" i="92"/>
  <c r="M56" i="92"/>
  <c r="M55" i="92"/>
  <c r="M54" i="92"/>
  <c r="M53" i="92"/>
  <c r="M52" i="92"/>
  <c r="M51" i="92"/>
  <c r="M50" i="92"/>
  <c r="M49" i="92"/>
  <c r="M48" i="92"/>
  <c r="M47" i="92"/>
  <c r="L46" i="92"/>
  <c r="K46" i="92"/>
  <c r="J46" i="92"/>
  <c r="I46" i="92"/>
  <c r="H46" i="92"/>
  <c r="G46" i="92"/>
  <c r="F46" i="92"/>
  <c r="E46" i="92"/>
  <c r="M44" i="92"/>
  <c r="M43" i="92"/>
  <c r="M42" i="92"/>
  <c r="M41" i="92"/>
  <c r="M40" i="92"/>
  <c r="M39" i="92"/>
  <c r="M38" i="92"/>
  <c r="M37" i="92"/>
  <c r="M36" i="92"/>
  <c r="M35" i="92"/>
  <c r="M34" i="92"/>
  <c r="M33" i="92"/>
  <c r="M32" i="92"/>
  <c r="M31" i="92"/>
  <c r="M30" i="92"/>
  <c r="M29" i="92"/>
  <c r="M28" i="92"/>
  <c r="M27" i="92"/>
  <c r="M26" i="92"/>
  <c r="M25" i="92"/>
  <c r="M24" i="92"/>
  <c r="M23" i="92"/>
  <c r="M22" i="92"/>
  <c r="M21" i="92"/>
  <c r="M20" i="92"/>
  <c r="M19" i="92"/>
  <c r="M18" i="92"/>
  <c r="M17" i="92"/>
  <c r="M16" i="92"/>
  <c r="M15" i="92"/>
  <c r="M14" i="92"/>
  <c r="M13" i="92"/>
  <c r="M12" i="92"/>
  <c r="M11" i="92"/>
  <c r="M10" i="92"/>
  <c r="M9" i="92"/>
  <c r="M8" i="92"/>
  <c r="M7" i="92"/>
  <c r="L6" i="92"/>
  <c r="L5" i="92" s="1"/>
  <c r="K6" i="92"/>
  <c r="J6" i="92"/>
  <c r="J5" i="92" s="1"/>
  <c r="I6" i="92"/>
  <c r="H6" i="92"/>
  <c r="H5" i="92" s="1"/>
  <c r="G6" i="92"/>
  <c r="G5" i="92" s="1"/>
  <c r="F6" i="92"/>
  <c r="F5" i="92" s="1"/>
  <c r="K5" i="92"/>
  <c r="I5" i="92"/>
  <c r="M219" i="91"/>
  <c r="M218" i="91"/>
  <c r="M217" i="91"/>
  <c r="M216" i="91"/>
  <c r="M215" i="91"/>
  <c r="M214" i="91"/>
  <c r="M213" i="91"/>
  <c r="M212" i="91"/>
  <c r="L211" i="91"/>
  <c r="K211" i="91"/>
  <c r="J211" i="91"/>
  <c r="I211" i="91"/>
  <c r="H211" i="91"/>
  <c r="G211" i="91"/>
  <c r="F211" i="91"/>
  <c r="E211" i="91"/>
  <c r="M209" i="91"/>
  <c r="M208" i="91"/>
  <c r="M207" i="91"/>
  <c r="L206" i="91"/>
  <c r="K206" i="91"/>
  <c r="J206" i="91"/>
  <c r="I206" i="91"/>
  <c r="H206" i="91"/>
  <c r="G206" i="91"/>
  <c r="F206" i="91"/>
  <c r="M204" i="91"/>
  <c r="M202" i="91"/>
  <c r="M201" i="91"/>
  <c r="M200" i="91"/>
  <c r="M199" i="91"/>
  <c r="M198" i="91"/>
  <c r="M197" i="91"/>
  <c r="M196" i="91"/>
  <c r="L195" i="91"/>
  <c r="K195" i="91"/>
  <c r="J195" i="91"/>
  <c r="I195" i="91"/>
  <c r="H195" i="91"/>
  <c r="G195" i="91"/>
  <c r="F195" i="91"/>
  <c r="M194" i="91"/>
  <c r="M193" i="91"/>
  <c r="M192" i="91"/>
  <c r="M191" i="91"/>
  <c r="M190" i="91"/>
  <c r="M189" i="91"/>
  <c r="M188" i="91"/>
  <c r="M187" i="91"/>
  <c r="M186" i="91"/>
  <c r="M185" i="91"/>
  <c r="M184" i="91"/>
  <c r="M183" i="91"/>
  <c r="M182" i="91"/>
  <c r="F182" i="91"/>
  <c r="M180" i="91"/>
  <c r="M179" i="91"/>
  <c r="M178" i="91"/>
  <c r="L177" i="91"/>
  <c r="K177" i="91"/>
  <c r="J177" i="91"/>
  <c r="I177" i="91"/>
  <c r="H177" i="91"/>
  <c r="G177" i="91"/>
  <c r="F177" i="91"/>
  <c r="E177" i="91"/>
  <c r="M175" i="91"/>
  <c r="M174" i="91"/>
  <c r="M173" i="91"/>
  <c r="M172" i="91"/>
  <c r="M171" i="91"/>
  <c r="M170" i="91"/>
  <c r="M169" i="91"/>
  <c r="M168" i="91"/>
  <c r="M167" i="91"/>
  <c r="M166" i="91"/>
  <c r="M165" i="91"/>
  <c r="M164" i="91"/>
  <c r="M163" i="91"/>
  <c r="M162" i="91"/>
  <c r="M161" i="91"/>
  <c r="M160" i="91"/>
  <c r="M159" i="91"/>
  <c r="L158" i="91"/>
  <c r="K158" i="91"/>
  <c r="J158" i="91"/>
  <c r="I158" i="91"/>
  <c r="H158" i="91"/>
  <c r="G158" i="91"/>
  <c r="F158" i="91"/>
  <c r="M156" i="91"/>
  <c r="M155" i="91"/>
  <c r="M154" i="91"/>
  <c r="M153" i="91"/>
  <c r="M152" i="91"/>
  <c r="M151" i="91"/>
  <c r="M150" i="91"/>
  <c r="M149" i="91"/>
  <c r="M148" i="91"/>
  <c r="L147" i="91"/>
  <c r="K147" i="91"/>
  <c r="J147" i="91"/>
  <c r="I147" i="91"/>
  <c r="H147" i="91"/>
  <c r="G147" i="91"/>
  <c r="F147" i="91"/>
  <c r="E147" i="91"/>
  <c r="M145" i="91"/>
  <c r="M144" i="91"/>
  <c r="M143" i="91"/>
  <c r="M142" i="91"/>
  <c r="M141" i="91"/>
  <c r="M140" i="91"/>
  <c r="M139" i="91"/>
  <c r="M138" i="91"/>
  <c r="M137" i="91"/>
  <c r="M136" i="91"/>
  <c r="M135" i="91"/>
  <c r="M134" i="91"/>
  <c r="M133" i="91"/>
  <c r="M132" i="91"/>
  <c r="M131" i="91"/>
  <c r="M130" i="91"/>
  <c r="M129" i="91"/>
  <c r="M128" i="91"/>
  <c r="M127" i="91"/>
  <c r="M126" i="91"/>
  <c r="M125" i="91"/>
  <c r="M124" i="91"/>
  <c r="M123" i="91"/>
  <c r="M122" i="91"/>
  <c r="M121" i="91"/>
  <c r="M120" i="91"/>
  <c r="M119" i="91"/>
  <c r="M118" i="91"/>
  <c r="M117" i="91"/>
  <c r="M116" i="91"/>
  <c r="M115" i="91"/>
  <c r="M114" i="91"/>
  <c r="M113" i="91"/>
  <c r="M112" i="91"/>
  <c r="L110" i="91"/>
  <c r="L109" i="91" s="1"/>
  <c r="K110" i="91"/>
  <c r="J110" i="91"/>
  <c r="J109" i="91" s="1"/>
  <c r="I110" i="91"/>
  <c r="H110" i="91"/>
  <c r="H109" i="91" s="1"/>
  <c r="G110" i="91"/>
  <c r="F110" i="91"/>
  <c r="F109" i="91" s="1"/>
  <c r="K109" i="91"/>
  <c r="I109" i="91"/>
  <c r="G109" i="91"/>
  <c r="M107" i="91"/>
  <c r="M106" i="91"/>
  <c r="M105" i="91"/>
  <c r="M104" i="91"/>
  <c r="M103" i="91"/>
  <c r="M102" i="91"/>
  <c r="M101" i="91"/>
  <c r="M100" i="91"/>
  <c r="L98" i="91"/>
  <c r="K98" i="91"/>
  <c r="J98" i="91"/>
  <c r="I98" i="91"/>
  <c r="H98" i="91"/>
  <c r="G98" i="91"/>
  <c r="F98" i="91"/>
  <c r="M96" i="91"/>
  <c r="M95" i="91" s="1"/>
  <c r="L95" i="91"/>
  <c r="K95" i="91"/>
  <c r="J95" i="91"/>
  <c r="I95" i="91"/>
  <c r="H95" i="91"/>
  <c r="G95" i="91"/>
  <c r="F95" i="91"/>
  <c r="E95" i="91"/>
  <c r="M93" i="91"/>
  <c r="M92" i="91"/>
  <c r="M91" i="91"/>
  <c r="M90" i="91"/>
  <c r="M89" i="91"/>
  <c r="M88" i="91"/>
  <c r="M87" i="91"/>
  <c r="M86" i="91"/>
  <c r="M85" i="91"/>
  <c r="M84" i="91"/>
  <c r="L83" i="91"/>
  <c r="K83" i="91"/>
  <c r="J83" i="91"/>
  <c r="I83" i="91"/>
  <c r="H83" i="91"/>
  <c r="G83" i="91"/>
  <c r="F83" i="91"/>
  <c r="E83" i="91"/>
  <c r="M81" i="91"/>
  <c r="M80" i="91"/>
  <c r="M79" i="91"/>
  <c r="M78" i="91"/>
  <c r="M77" i="91"/>
  <c r="M76" i="91"/>
  <c r="M75" i="91"/>
  <c r="L74" i="91"/>
  <c r="K74" i="91"/>
  <c r="J74" i="91"/>
  <c r="I74" i="91"/>
  <c r="H74" i="91"/>
  <c r="G74" i="91"/>
  <c r="F74" i="91"/>
  <c r="M72" i="91"/>
  <c r="M71" i="91"/>
  <c r="M70" i="91"/>
  <c r="M69" i="91"/>
  <c r="M68" i="91"/>
  <c r="M67" i="91"/>
  <c r="M66" i="91"/>
  <c r="M65" i="91"/>
  <c r="L64" i="91"/>
  <c r="K64" i="91"/>
  <c r="J64" i="91"/>
  <c r="I64" i="91"/>
  <c r="H64" i="91"/>
  <c r="G64" i="91"/>
  <c r="F64" i="91"/>
  <c r="M62" i="91"/>
  <c r="M61" i="91"/>
  <c r="L60" i="91"/>
  <c r="K60" i="91"/>
  <c r="J60" i="91"/>
  <c r="I60" i="91"/>
  <c r="H60" i="91"/>
  <c r="G60" i="91"/>
  <c r="F60" i="91"/>
  <c r="M58" i="91"/>
  <c r="M57" i="91"/>
  <c r="M56" i="91"/>
  <c r="M55" i="91"/>
  <c r="M54" i="91"/>
  <c r="M53" i="91"/>
  <c r="M52" i="91"/>
  <c r="M51" i="91"/>
  <c r="M50" i="91"/>
  <c r="M49" i="91"/>
  <c r="M48" i="91"/>
  <c r="M47" i="91"/>
  <c r="L46" i="91"/>
  <c r="K46" i="91"/>
  <c r="J46" i="91"/>
  <c r="I46" i="91"/>
  <c r="H46" i="91"/>
  <c r="G46" i="91"/>
  <c r="F46" i="91"/>
  <c r="E46" i="91"/>
  <c r="M44" i="91"/>
  <c r="M43" i="91"/>
  <c r="M42" i="91"/>
  <c r="M41" i="91"/>
  <c r="M40" i="91"/>
  <c r="M39" i="91"/>
  <c r="M38" i="91"/>
  <c r="M37" i="91"/>
  <c r="M36" i="91"/>
  <c r="M35" i="91"/>
  <c r="M34" i="91"/>
  <c r="M33" i="91"/>
  <c r="M32" i="91"/>
  <c r="M31" i="91"/>
  <c r="M30" i="91"/>
  <c r="M29" i="91"/>
  <c r="M28" i="91"/>
  <c r="M27" i="91"/>
  <c r="M26" i="91"/>
  <c r="M25" i="91"/>
  <c r="M24" i="91"/>
  <c r="M23" i="91"/>
  <c r="M22" i="91"/>
  <c r="M21" i="91"/>
  <c r="M20" i="91"/>
  <c r="M19" i="91"/>
  <c r="M18" i="91"/>
  <c r="M17" i="91"/>
  <c r="M16" i="91"/>
  <c r="M15" i="91"/>
  <c r="M14" i="91"/>
  <c r="M13" i="91"/>
  <c r="M12" i="91"/>
  <c r="M11" i="91"/>
  <c r="M10" i="91"/>
  <c r="M9" i="91"/>
  <c r="M8" i="91"/>
  <c r="M7" i="91"/>
  <c r="L6" i="91"/>
  <c r="L5" i="91" s="1"/>
  <c r="K6" i="91"/>
  <c r="K5" i="91" s="1"/>
  <c r="J6" i="91"/>
  <c r="J5" i="91" s="1"/>
  <c r="I6" i="91"/>
  <c r="H6" i="91"/>
  <c r="H5" i="91" s="1"/>
  <c r="G6" i="91"/>
  <c r="F6" i="91"/>
  <c r="F5" i="91" s="1"/>
  <c r="I5" i="91"/>
  <c r="G5" i="91" l="1"/>
  <c r="M211" i="93"/>
  <c r="M195" i="93"/>
  <c r="M158" i="93"/>
  <c r="M83" i="93"/>
  <c r="M46" i="93"/>
  <c r="G5" i="93"/>
  <c r="M6" i="93"/>
  <c r="M211" i="92"/>
  <c r="M147" i="92"/>
  <c r="M83" i="92"/>
  <c r="M46" i="92"/>
  <c r="M6" i="92"/>
  <c r="E64" i="92"/>
  <c r="M64" i="92" s="1"/>
  <c r="M211" i="91"/>
  <c r="M206" i="91"/>
  <c r="M147" i="91"/>
  <c r="M83" i="91"/>
  <c r="M46" i="91"/>
  <c r="M6" i="91"/>
  <c r="M96" i="93"/>
  <c r="M95" i="93" s="1"/>
  <c r="E95" i="93"/>
  <c r="M61" i="93"/>
  <c r="E60" i="93"/>
  <c r="M60" i="93" s="1"/>
  <c r="M75" i="93"/>
  <c r="E74" i="93"/>
  <c r="M74" i="93" s="1"/>
  <c r="M110" i="93"/>
  <c r="E147" i="93"/>
  <c r="M147" i="93" s="1"/>
  <c r="E177" i="93"/>
  <c r="E6" i="92"/>
  <c r="E60" i="92"/>
  <c r="M60" i="92" s="1"/>
  <c r="E74" i="92"/>
  <c r="M74" i="92" s="1"/>
  <c r="M111" i="92"/>
  <c r="E110" i="92"/>
  <c r="M99" i="92"/>
  <c r="E98" i="92"/>
  <c r="M98" i="92" s="1"/>
  <c r="E158" i="92"/>
  <c r="M158" i="92" s="1"/>
  <c r="E195" i="92"/>
  <c r="M195" i="92" s="1"/>
  <c r="E6" i="91"/>
  <c r="E60" i="91"/>
  <c r="M60" i="91" s="1"/>
  <c r="E74" i="91"/>
  <c r="M74" i="91" s="1"/>
  <c r="M111" i="91"/>
  <c r="E110" i="91"/>
  <c r="M99" i="91"/>
  <c r="E98" i="91"/>
  <c r="M98" i="91" s="1"/>
  <c r="E158" i="91"/>
  <c r="M158" i="91" s="1"/>
  <c r="E195" i="91"/>
  <c r="M195" i="91" s="1"/>
  <c r="M5" i="93" l="1"/>
  <c r="M5" i="92"/>
  <c r="M5" i="91"/>
  <c r="E109" i="93"/>
  <c r="M109" i="93" s="1"/>
  <c r="E5" i="93"/>
  <c r="M110" i="92"/>
  <c r="E109" i="92"/>
  <c r="M109" i="92" s="1"/>
  <c r="E5" i="92"/>
  <c r="M110" i="91"/>
  <c r="E109" i="91"/>
  <c r="M109" i="91" s="1"/>
  <c r="E5" i="91"/>
  <c r="M219" i="90" l="1"/>
  <c r="M218" i="90"/>
  <c r="M217" i="90"/>
  <c r="M216" i="90"/>
  <c r="M215" i="90"/>
  <c r="M214" i="90"/>
  <c r="M213" i="90"/>
  <c r="M212" i="90"/>
  <c r="L211" i="90"/>
  <c r="K211" i="90"/>
  <c r="J211" i="90"/>
  <c r="I211" i="90"/>
  <c r="H211" i="90"/>
  <c r="G211" i="90"/>
  <c r="F211" i="90"/>
  <c r="M209" i="90"/>
  <c r="M208" i="90"/>
  <c r="M207" i="90"/>
  <c r="L206" i="90"/>
  <c r="K206" i="90"/>
  <c r="J206" i="90"/>
  <c r="I206" i="90"/>
  <c r="H206" i="90"/>
  <c r="G206" i="90"/>
  <c r="F206" i="90"/>
  <c r="E206" i="90"/>
  <c r="M204" i="90"/>
  <c r="M203" i="90"/>
  <c r="M202" i="90"/>
  <c r="M201" i="90"/>
  <c r="M200" i="90"/>
  <c r="M199" i="90"/>
  <c r="M198" i="90"/>
  <c r="M197" i="90"/>
  <c r="M196" i="90"/>
  <c r="L195" i="90"/>
  <c r="K195" i="90"/>
  <c r="J195" i="90"/>
  <c r="I195" i="90"/>
  <c r="H195" i="90"/>
  <c r="G195" i="90"/>
  <c r="F195" i="90"/>
  <c r="M194" i="90"/>
  <c r="M193" i="90"/>
  <c r="M192" i="90"/>
  <c r="M191" i="90"/>
  <c r="M190" i="90"/>
  <c r="M189" i="90"/>
  <c r="M188" i="90"/>
  <c r="M187" i="90"/>
  <c r="M186" i="90"/>
  <c r="M185" i="90"/>
  <c r="M184" i="90"/>
  <c r="M183" i="90"/>
  <c r="F182" i="90"/>
  <c r="M182" i="90" s="1"/>
  <c r="M180" i="90"/>
  <c r="M179" i="90"/>
  <c r="M178" i="90"/>
  <c r="L177" i="90"/>
  <c r="K177" i="90"/>
  <c r="J177" i="90"/>
  <c r="I177" i="90"/>
  <c r="H177" i="90"/>
  <c r="G177" i="90"/>
  <c r="F177" i="90"/>
  <c r="M175" i="90"/>
  <c r="M174" i="90"/>
  <c r="M173" i="90"/>
  <c r="M172" i="90"/>
  <c r="M171" i="90"/>
  <c r="M170" i="90"/>
  <c r="M169" i="90"/>
  <c r="M168" i="90"/>
  <c r="M167" i="90"/>
  <c r="M166" i="90"/>
  <c r="M165" i="90"/>
  <c r="M164" i="90"/>
  <c r="M163" i="90"/>
  <c r="M162" i="90"/>
  <c r="M161" i="90"/>
  <c r="M160" i="90"/>
  <c r="M159" i="90"/>
  <c r="L158" i="90"/>
  <c r="K158" i="90"/>
  <c r="J158" i="90"/>
  <c r="I158" i="90"/>
  <c r="H158" i="90"/>
  <c r="G158" i="90"/>
  <c r="F158" i="90"/>
  <c r="E158" i="90"/>
  <c r="M156" i="90"/>
  <c r="M155" i="90"/>
  <c r="M154" i="90"/>
  <c r="M153" i="90"/>
  <c r="M152" i="90"/>
  <c r="M151" i="90"/>
  <c r="M150" i="90"/>
  <c r="M149" i="90"/>
  <c r="M148" i="90"/>
  <c r="L147" i="90"/>
  <c r="K147" i="90"/>
  <c r="J147" i="90"/>
  <c r="I147" i="90"/>
  <c r="H147" i="90"/>
  <c r="G147" i="90"/>
  <c r="F147" i="90"/>
  <c r="M145" i="90"/>
  <c r="M144" i="90"/>
  <c r="M143" i="90"/>
  <c r="M142" i="90"/>
  <c r="M141" i="90"/>
  <c r="M140" i="90"/>
  <c r="M139" i="90"/>
  <c r="M138" i="90"/>
  <c r="M137" i="90"/>
  <c r="M136" i="90"/>
  <c r="M135" i="90"/>
  <c r="M134" i="90"/>
  <c r="M133" i="90"/>
  <c r="M132" i="90"/>
  <c r="M131" i="90"/>
  <c r="M130" i="90"/>
  <c r="M129" i="90"/>
  <c r="M128" i="90"/>
  <c r="M127" i="90"/>
  <c r="M126" i="90"/>
  <c r="M125" i="90"/>
  <c r="M124" i="90"/>
  <c r="M123" i="90"/>
  <c r="M122" i="90"/>
  <c r="M121" i="90"/>
  <c r="M120" i="90"/>
  <c r="M119" i="90"/>
  <c r="M118" i="90"/>
  <c r="M117" i="90"/>
  <c r="M116" i="90"/>
  <c r="M115" i="90"/>
  <c r="M114" i="90"/>
  <c r="M113" i="90"/>
  <c r="M112" i="90"/>
  <c r="M111" i="90"/>
  <c r="L110" i="90"/>
  <c r="K110" i="90"/>
  <c r="K109" i="90" s="1"/>
  <c r="J110" i="90"/>
  <c r="I110" i="90"/>
  <c r="I109" i="90" s="1"/>
  <c r="H110" i="90"/>
  <c r="G110" i="90"/>
  <c r="F110" i="90"/>
  <c r="E110" i="90"/>
  <c r="J109" i="90"/>
  <c r="H109" i="90"/>
  <c r="F109" i="90"/>
  <c r="M107" i="90"/>
  <c r="M106" i="90"/>
  <c r="M105" i="90"/>
  <c r="M104" i="90"/>
  <c r="M103" i="90"/>
  <c r="M102" i="90"/>
  <c r="M101" i="90"/>
  <c r="M100" i="90"/>
  <c r="M99" i="90"/>
  <c r="L98" i="90"/>
  <c r="K98" i="90"/>
  <c r="J98" i="90"/>
  <c r="I98" i="90"/>
  <c r="H98" i="90"/>
  <c r="G98" i="90"/>
  <c r="F98" i="90"/>
  <c r="E98" i="90"/>
  <c r="M98" i="90" s="1"/>
  <c r="L95" i="90"/>
  <c r="K95" i="90"/>
  <c r="J95" i="90"/>
  <c r="I95" i="90"/>
  <c r="H95" i="90"/>
  <c r="G95" i="90"/>
  <c r="F95" i="90"/>
  <c r="M93" i="90"/>
  <c r="M92" i="90"/>
  <c r="M91" i="90"/>
  <c r="M90" i="90"/>
  <c r="M89" i="90"/>
  <c r="M88" i="90"/>
  <c r="M87" i="90"/>
  <c r="M86" i="90"/>
  <c r="M85" i="90"/>
  <c r="M84" i="90"/>
  <c r="L83" i="90"/>
  <c r="K83" i="90"/>
  <c r="J83" i="90"/>
  <c r="I83" i="90"/>
  <c r="H83" i="90"/>
  <c r="G83" i="90"/>
  <c r="F83" i="90"/>
  <c r="M81" i="90"/>
  <c r="M80" i="90"/>
  <c r="M79" i="90"/>
  <c r="M78" i="90"/>
  <c r="M77" i="90"/>
  <c r="M76" i="90"/>
  <c r="L74" i="90"/>
  <c r="K74" i="90"/>
  <c r="J74" i="90"/>
  <c r="I74" i="90"/>
  <c r="H74" i="90"/>
  <c r="G74" i="90"/>
  <c r="F74" i="90"/>
  <c r="M72" i="90"/>
  <c r="M71" i="90"/>
  <c r="M70" i="90"/>
  <c r="M69" i="90"/>
  <c r="M68" i="90"/>
  <c r="M67" i="90"/>
  <c r="M66" i="90"/>
  <c r="M65" i="90"/>
  <c r="L64" i="90"/>
  <c r="K64" i="90"/>
  <c r="J64" i="90"/>
  <c r="I64" i="90"/>
  <c r="H64" i="90"/>
  <c r="G64" i="90"/>
  <c r="F64" i="90"/>
  <c r="E64" i="90"/>
  <c r="M64" i="90" s="1"/>
  <c r="M62" i="90"/>
  <c r="L60" i="90"/>
  <c r="K60" i="90"/>
  <c r="J60" i="90"/>
  <c r="I60" i="90"/>
  <c r="H60" i="90"/>
  <c r="G60" i="90"/>
  <c r="F60" i="90"/>
  <c r="M58" i="90"/>
  <c r="M57" i="90"/>
  <c r="M56" i="90"/>
  <c r="M55" i="90"/>
  <c r="M54" i="90"/>
  <c r="M53" i="90"/>
  <c r="M52" i="90"/>
  <c r="M51" i="90"/>
  <c r="M50" i="90"/>
  <c r="M49" i="90"/>
  <c r="M48" i="90"/>
  <c r="M47" i="90"/>
  <c r="L46" i="90"/>
  <c r="K46" i="90"/>
  <c r="J46" i="90"/>
  <c r="I46" i="90"/>
  <c r="H46" i="90"/>
  <c r="G46" i="90"/>
  <c r="F46" i="90"/>
  <c r="E46" i="90"/>
  <c r="M44" i="90"/>
  <c r="M43" i="90"/>
  <c r="M42" i="90"/>
  <c r="M41" i="90"/>
  <c r="M40" i="90"/>
  <c r="M39" i="90"/>
  <c r="M38" i="90"/>
  <c r="M37" i="90"/>
  <c r="M36" i="90"/>
  <c r="M35" i="90"/>
  <c r="M34" i="90"/>
  <c r="M33" i="90"/>
  <c r="M32" i="90"/>
  <c r="M31" i="90"/>
  <c r="M30" i="90"/>
  <c r="M29" i="90"/>
  <c r="M28" i="90"/>
  <c r="M27" i="90"/>
  <c r="M26" i="90"/>
  <c r="M25" i="90"/>
  <c r="M24" i="90"/>
  <c r="M23" i="90"/>
  <c r="M22" i="90"/>
  <c r="M21" i="90"/>
  <c r="M20" i="90"/>
  <c r="M19" i="90"/>
  <c r="M18" i="90"/>
  <c r="M17" i="90"/>
  <c r="M16" i="90"/>
  <c r="M15" i="90"/>
  <c r="M14" i="90"/>
  <c r="M13" i="90"/>
  <c r="M12" i="90"/>
  <c r="M11" i="90"/>
  <c r="M10" i="90"/>
  <c r="M9" i="90"/>
  <c r="M8" i="90"/>
  <c r="M7" i="90"/>
  <c r="L6" i="90"/>
  <c r="L5" i="90" s="1"/>
  <c r="K6" i="90"/>
  <c r="K5" i="90" s="1"/>
  <c r="J6" i="90"/>
  <c r="J5" i="90" s="1"/>
  <c r="I6" i="90"/>
  <c r="H6" i="90"/>
  <c r="H5" i="90" s="1"/>
  <c r="G6" i="90"/>
  <c r="G5" i="90" s="1"/>
  <c r="F6" i="90"/>
  <c r="F5" i="90" s="1"/>
  <c r="I5" i="90"/>
  <c r="M206" i="90" l="1"/>
  <c r="L109" i="90"/>
  <c r="M46" i="90"/>
  <c r="M158" i="90"/>
  <c r="G109" i="90"/>
  <c r="E195" i="90"/>
  <c r="M195" i="90" s="1"/>
  <c r="E83" i="90"/>
  <c r="M83" i="90" s="1"/>
  <c r="M6" i="90"/>
  <c r="M61" i="90"/>
  <c r="E60" i="90"/>
  <c r="M60" i="90" s="1"/>
  <c r="M75" i="90"/>
  <c r="E74" i="90"/>
  <c r="M74" i="90" s="1"/>
  <c r="E6" i="90"/>
  <c r="M96" i="90"/>
  <c r="M95" i="90" s="1"/>
  <c r="E95" i="90"/>
  <c r="M110" i="90"/>
  <c r="E147" i="90"/>
  <c r="M147" i="90" s="1"/>
  <c r="E177" i="90"/>
  <c r="E211" i="90"/>
  <c r="M211" i="90" s="1"/>
  <c r="E109" i="90" l="1"/>
  <c r="M109" i="90" s="1"/>
  <c r="M5" i="90"/>
  <c r="E5" i="90"/>
  <c r="E40" i="89" l="1"/>
  <c r="E41" i="89"/>
  <c r="E42" i="89"/>
  <c r="E43" i="89"/>
  <c r="E44" i="89"/>
  <c r="E213" i="89"/>
  <c r="E214" i="89"/>
  <c r="E215" i="89"/>
  <c r="E216" i="89"/>
  <c r="E217" i="89"/>
  <c r="E218" i="89"/>
  <c r="E219" i="89"/>
  <c r="E212" i="89"/>
  <c r="E209" i="89"/>
  <c r="E208" i="89"/>
  <c r="E197" i="89"/>
  <c r="E198" i="89"/>
  <c r="E199" i="89"/>
  <c r="E200" i="89"/>
  <c r="E201" i="89"/>
  <c r="E202" i="89"/>
  <c r="E203" i="89"/>
  <c r="E204" i="89"/>
  <c r="E196" i="89"/>
  <c r="E179" i="89"/>
  <c r="E180" i="89"/>
  <c r="E178" i="89"/>
  <c r="E160" i="89"/>
  <c r="E161" i="89"/>
  <c r="E162" i="89"/>
  <c r="E163" i="89"/>
  <c r="E164" i="89"/>
  <c r="E165" i="89"/>
  <c r="E166" i="89"/>
  <c r="E167" i="89"/>
  <c r="E168" i="89"/>
  <c r="E169" i="89"/>
  <c r="E170" i="89"/>
  <c r="E171" i="89"/>
  <c r="E172" i="89"/>
  <c r="E173" i="89"/>
  <c r="E174" i="89"/>
  <c r="E175" i="89"/>
  <c r="E159" i="89"/>
  <c r="E149" i="89"/>
  <c r="E150" i="89"/>
  <c r="E151" i="89"/>
  <c r="E152" i="89"/>
  <c r="E153" i="89"/>
  <c r="E154" i="89"/>
  <c r="E155" i="89"/>
  <c r="E156" i="89"/>
  <c r="E148" i="89"/>
  <c r="E112" i="89"/>
  <c r="E113" i="89"/>
  <c r="E114" i="89"/>
  <c r="E115" i="89"/>
  <c r="E116" i="89"/>
  <c r="E117" i="89"/>
  <c r="E118" i="89"/>
  <c r="E119" i="89"/>
  <c r="E120" i="89"/>
  <c r="E121" i="89"/>
  <c r="E122" i="89"/>
  <c r="E123" i="89"/>
  <c r="E124" i="89"/>
  <c r="E125" i="89"/>
  <c r="E126" i="89"/>
  <c r="E127" i="89"/>
  <c r="E128" i="89"/>
  <c r="E129" i="89"/>
  <c r="E130" i="89"/>
  <c r="E131" i="89"/>
  <c r="E132" i="89"/>
  <c r="E133" i="89"/>
  <c r="E134" i="89"/>
  <c r="E135" i="89"/>
  <c r="E136" i="89"/>
  <c r="E137" i="89"/>
  <c r="E138" i="89"/>
  <c r="E139" i="89"/>
  <c r="E140" i="89"/>
  <c r="E141" i="89"/>
  <c r="E142" i="89"/>
  <c r="E143" i="89"/>
  <c r="E144" i="89"/>
  <c r="E145" i="89"/>
  <c r="E111" i="89"/>
  <c r="E100" i="89"/>
  <c r="E101" i="89"/>
  <c r="E102" i="89"/>
  <c r="E103" i="89"/>
  <c r="E104" i="89"/>
  <c r="E105" i="89"/>
  <c r="E106" i="89"/>
  <c r="E107" i="89"/>
  <c r="E99" i="89"/>
  <c r="E96" i="89"/>
  <c r="E85" i="89"/>
  <c r="E86" i="89"/>
  <c r="E87" i="89"/>
  <c r="E88" i="89"/>
  <c r="E89" i="89"/>
  <c r="E90" i="89"/>
  <c r="E91" i="89"/>
  <c r="E92" i="89"/>
  <c r="E93" i="89"/>
  <c r="E84" i="89"/>
  <c r="E76" i="89"/>
  <c r="E77" i="89"/>
  <c r="E78" i="89"/>
  <c r="E79" i="89"/>
  <c r="E80" i="89"/>
  <c r="E81" i="89"/>
  <c r="E75" i="89"/>
  <c r="E66" i="89"/>
  <c r="E67" i="89"/>
  <c r="E68" i="89"/>
  <c r="E69" i="89"/>
  <c r="E70" i="89"/>
  <c r="E71" i="89"/>
  <c r="E72" i="89"/>
  <c r="E65" i="89"/>
  <c r="E62" i="89"/>
  <c r="E61" i="89"/>
  <c r="E48" i="89"/>
  <c r="E49" i="89"/>
  <c r="E50" i="89"/>
  <c r="E51" i="89"/>
  <c r="E52" i="89"/>
  <c r="E53" i="89"/>
  <c r="E54" i="89"/>
  <c r="E55" i="89"/>
  <c r="E56" i="89"/>
  <c r="E57" i="89"/>
  <c r="E58" i="89"/>
  <c r="E47" i="89"/>
  <c r="E8" i="89"/>
  <c r="E9" i="89"/>
  <c r="E10" i="89"/>
  <c r="E11" i="89"/>
  <c r="E12" i="89"/>
  <c r="E13" i="89"/>
  <c r="E14" i="89"/>
  <c r="E15" i="89"/>
  <c r="E16" i="89"/>
  <c r="E17" i="89"/>
  <c r="E18" i="89"/>
  <c r="E19" i="89"/>
  <c r="E20" i="89"/>
  <c r="E21" i="89"/>
  <c r="E22" i="89"/>
  <c r="E23" i="89"/>
  <c r="E24" i="89"/>
  <c r="E25" i="89"/>
  <c r="E26" i="89"/>
  <c r="E27" i="89"/>
  <c r="E28" i="89"/>
  <c r="E29" i="89"/>
  <c r="E30" i="89"/>
  <c r="E31" i="89"/>
  <c r="E32" i="89"/>
  <c r="E33" i="89"/>
  <c r="E34" i="89"/>
  <c r="E35" i="89"/>
  <c r="E36" i="89"/>
  <c r="E37" i="89"/>
  <c r="E38" i="89"/>
  <c r="E39" i="89"/>
  <c r="E7" i="89"/>
  <c r="E213" i="88"/>
  <c r="E214" i="88"/>
  <c r="E215" i="88"/>
  <c r="E216" i="88"/>
  <c r="E217" i="88"/>
  <c r="E218" i="88"/>
  <c r="E219" i="88"/>
  <c r="E212" i="88"/>
  <c r="E209" i="88"/>
  <c r="E208" i="88"/>
  <c r="E197" i="88"/>
  <c r="E198" i="88"/>
  <c r="E199" i="88"/>
  <c r="E200" i="88"/>
  <c r="E201" i="88"/>
  <c r="E202" i="88"/>
  <c r="E203" i="88"/>
  <c r="E204" i="88"/>
  <c r="E196" i="88"/>
  <c r="E179" i="88"/>
  <c r="E180" i="88"/>
  <c r="E178" i="88"/>
  <c r="E160" i="88"/>
  <c r="E161" i="88"/>
  <c r="E162" i="88"/>
  <c r="E163" i="88"/>
  <c r="E164" i="88"/>
  <c r="E165" i="88"/>
  <c r="E166" i="88"/>
  <c r="E167" i="88"/>
  <c r="E168" i="88"/>
  <c r="E169" i="88"/>
  <c r="E170" i="88"/>
  <c r="E171" i="88"/>
  <c r="E172" i="88"/>
  <c r="E173" i="88"/>
  <c r="E174" i="88"/>
  <c r="E175" i="88"/>
  <c r="E159" i="88"/>
  <c r="E149" i="88"/>
  <c r="E150" i="88"/>
  <c r="E151" i="88"/>
  <c r="E152" i="88"/>
  <c r="E153" i="88"/>
  <c r="E154" i="88"/>
  <c r="E155" i="88"/>
  <c r="E156" i="88"/>
  <c r="E148" i="88"/>
  <c r="E112" i="88"/>
  <c r="E113" i="88"/>
  <c r="E114" i="88"/>
  <c r="E115" i="88"/>
  <c r="E116" i="88"/>
  <c r="E117" i="88"/>
  <c r="E118" i="88"/>
  <c r="E119" i="88"/>
  <c r="E120" i="88"/>
  <c r="E121" i="88"/>
  <c r="E122" i="88"/>
  <c r="E123" i="88"/>
  <c r="E124" i="88"/>
  <c r="E125" i="88"/>
  <c r="E126" i="88"/>
  <c r="E127" i="88"/>
  <c r="E128" i="88"/>
  <c r="E129" i="88"/>
  <c r="E130" i="88"/>
  <c r="E131" i="88"/>
  <c r="E132" i="88"/>
  <c r="E133" i="88"/>
  <c r="E134" i="88"/>
  <c r="E135" i="88"/>
  <c r="E136" i="88"/>
  <c r="E137" i="88"/>
  <c r="E138" i="88"/>
  <c r="E139" i="88"/>
  <c r="E140" i="88"/>
  <c r="E141" i="88"/>
  <c r="E142" i="88"/>
  <c r="E143" i="88"/>
  <c r="E144" i="88"/>
  <c r="E145" i="88"/>
  <c r="E111" i="88"/>
  <c r="E100" i="88"/>
  <c r="E101" i="88"/>
  <c r="E102" i="88"/>
  <c r="E103" i="88"/>
  <c r="E104" i="88"/>
  <c r="E105" i="88"/>
  <c r="E106" i="88"/>
  <c r="E107" i="88"/>
  <c r="E99" i="88"/>
  <c r="E96" i="88"/>
  <c r="E85" i="88"/>
  <c r="E86" i="88"/>
  <c r="E87" i="88"/>
  <c r="E88" i="88"/>
  <c r="E89" i="88"/>
  <c r="E90" i="88"/>
  <c r="E91" i="88"/>
  <c r="E92" i="88"/>
  <c r="E93" i="88"/>
  <c r="E84" i="88"/>
  <c r="E76" i="88"/>
  <c r="E77" i="88"/>
  <c r="E78" i="88"/>
  <c r="E79" i="88"/>
  <c r="E80" i="88"/>
  <c r="E81" i="88"/>
  <c r="E75" i="88"/>
  <c r="E66" i="88"/>
  <c r="E67" i="88"/>
  <c r="E68" i="88"/>
  <c r="E69" i="88"/>
  <c r="E70" i="88"/>
  <c r="E71" i="88"/>
  <c r="E72" i="88"/>
  <c r="E65" i="88"/>
  <c r="E62" i="88"/>
  <c r="E61" i="88"/>
  <c r="E48" i="88"/>
  <c r="E49" i="88"/>
  <c r="E50" i="88"/>
  <c r="E51" i="88"/>
  <c r="E52" i="88"/>
  <c r="E53" i="88"/>
  <c r="E54" i="88"/>
  <c r="E55" i="88"/>
  <c r="E56" i="88"/>
  <c r="E57" i="88"/>
  <c r="E58" i="88"/>
  <c r="E47" i="88"/>
  <c r="E8" i="88"/>
  <c r="E9" i="88"/>
  <c r="M9" i="88" s="1"/>
  <c r="E10" i="88"/>
  <c r="E11" i="88"/>
  <c r="M11" i="88" s="1"/>
  <c r="E12" i="88"/>
  <c r="E13" i="88"/>
  <c r="M13" i="88" s="1"/>
  <c r="E14" i="88"/>
  <c r="E15" i="88"/>
  <c r="M15" i="88" s="1"/>
  <c r="E16" i="88"/>
  <c r="E17" i="88"/>
  <c r="M17" i="88" s="1"/>
  <c r="E18" i="88"/>
  <c r="E19" i="88"/>
  <c r="M19" i="88" s="1"/>
  <c r="E20" i="88"/>
  <c r="E21" i="88"/>
  <c r="M21" i="88" s="1"/>
  <c r="E22" i="88"/>
  <c r="E23" i="88"/>
  <c r="M23" i="88" s="1"/>
  <c r="E24" i="88"/>
  <c r="E25" i="88"/>
  <c r="M25" i="88" s="1"/>
  <c r="E26" i="88"/>
  <c r="E27" i="88"/>
  <c r="M27" i="88" s="1"/>
  <c r="E28" i="88"/>
  <c r="E29" i="88"/>
  <c r="M29" i="88" s="1"/>
  <c r="E30" i="88"/>
  <c r="E31" i="88"/>
  <c r="M31" i="88" s="1"/>
  <c r="E32" i="88"/>
  <c r="E33" i="88"/>
  <c r="M33" i="88" s="1"/>
  <c r="E34" i="88"/>
  <c r="E35" i="88"/>
  <c r="M35" i="88" s="1"/>
  <c r="E36" i="88"/>
  <c r="E37" i="88"/>
  <c r="M37" i="88" s="1"/>
  <c r="E38" i="88"/>
  <c r="E39" i="88"/>
  <c r="M39" i="88" s="1"/>
  <c r="E40" i="88"/>
  <c r="E41" i="88"/>
  <c r="M41" i="88" s="1"/>
  <c r="E42" i="88"/>
  <c r="E43" i="88"/>
  <c r="M43" i="88" s="1"/>
  <c r="E44" i="88"/>
  <c r="E7" i="88"/>
  <c r="E213" i="87"/>
  <c r="E214" i="87"/>
  <c r="E215" i="87"/>
  <c r="E216" i="87"/>
  <c r="E217" i="87"/>
  <c r="E218" i="87"/>
  <c r="E219" i="87"/>
  <c r="E212" i="87"/>
  <c r="E209" i="87"/>
  <c r="E208" i="87"/>
  <c r="E197" i="87"/>
  <c r="E198" i="87"/>
  <c r="E199" i="87"/>
  <c r="E200" i="87"/>
  <c r="E201" i="87"/>
  <c r="E202" i="87"/>
  <c r="E203" i="87"/>
  <c r="E204" i="87"/>
  <c r="E196" i="87"/>
  <c r="E179" i="87"/>
  <c r="E180" i="87"/>
  <c r="E178" i="87"/>
  <c r="E160" i="87"/>
  <c r="E161" i="87"/>
  <c r="E162" i="87"/>
  <c r="E163" i="87"/>
  <c r="E164" i="87"/>
  <c r="E165" i="87"/>
  <c r="E166" i="87"/>
  <c r="E167" i="87"/>
  <c r="E168" i="87"/>
  <c r="E169" i="87"/>
  <c r="E170" i="87"/>
  <c r="E171" i="87"/>
  <c r="E172" i="87"/>
  <c r="E173" i="87"/>
  <c r="E174" i="87"/>
  <c r="E175" i="87"/>
  <c r="E159" i="87"/>
  <c r="E149" i="87"/>
  <c r="E150" i="87"/>
  <c r="E151" i="87"/>
  <c r="E152" i="87"/>
  <c r="E153" i="87"/>
  <c r="E154" i="87"/>
  <c r="E155" i="87"/>
  <c r="E156" i="87"/>
  <c r="E148" i="87"/>
  <c r="E112" i="87"/>
  <c r="E113" i="87"/>
  <c r="E114" i="87"/>
  <c r="E115" i="87"/>
  <c r="E116" i="87"/>
  <c r="E117" i="87"/>
  <c r="E118" i="87"/>
  <c r="E119" i="87"/>
  <c r="E120" i="87"/>
  <c r="E121" i="87"/>
  <c r="E122" i="87"/>
  <c r="E123" i="87"/>
  <c r="E124" i="87"/>
  <c r="E125" i="87"/>
  <c r="E126" i="87"/>
  <c r="E127" i="87"/>
  <c r="E128" i="87"/>
  <c r="E129" i="87"/>
  <c r="E130" i="87"/>
  <c r="E131" i="87"/>
  <c r="E132" i="87"/>
  <c r="E133" i="87"/>
  <c r="E134" i="87"/>
  <c r="E135" i="87"/>
  <c r="E136" i="87"/>
  <c r="E137" i="87"/>
  <c r="E138" i="87"/>
  <c r="E139" i="87"/>
  <c r="E140" i="87"/>
  <c r="E141" i="87"/>
  <c r="E142" i="87"/>
  <c r="E143" i="87"/>
  <c r="E144" i="87"/>
  <c r="E145" i="87"/>
  <c r="E111" i="87"/>
  <c r="E100" i="87"/>
  <c r="E101" i="87"/>
  <c r="E102" i="87"/>
  <c r="E103" i="87"/>
  <c r="E104" i="87"/>
  <c r="E105" i="87"/>
  <c r="E106" i="87"/>
  <c r="E107" i="87"/>
  <c r="E99" i="87"/>
  <c r="E96" i="87"/>
  <c r="E85" i="87"/>
  <c r="E86" i="87"/>
  <c r="E87" i="87"/>
  <c r="E88" i="87"/>
  <c r="E89" i="87"/>
  <c r="E90" i="87"/>
  <c r="E91" i="87"/>
  <c r="E92" i="87"/>
  <c r="E93" i="87"/>
  <c r="E84" i="87"/>
  <c r="E76" i="87"/>
  <c r="E77" i="87"/>
  <c r="E78" i="87"/>
  <c r="E79" i="87"/>
  <c r="E80" i="87"/>
  <c r="E81" i="87"/>
  <c r="E75" i="87"/>
  <c r="E66" i="87"/>
  <c r="E67" i="87"/>
  <c r="E68" i="87"/>
  <c r="E69" i="87"/>
  <c r="E70" i="87"/>
  <c r="E71" i="87"/>
  <c r="E72" i="87"/>
  <c r="E65" i="87"/>
  <c r="E62" i="87"/>
  <c r="E61" i="87"/>
  <c r="E48" i="87"/>
  <c r="E49" i="87"/>
  <c r="E50" i="87"/>
  <c r="E51" i="87"/>
  <c r="E52" i="87"/>
  <c r="E53" i="87"/>
  <c r="E54" i="87"/>
  <c r="E55" i="87"/>
  <c r="E56" i="87"/>
  <c r="E57" i="87"/>
  <c r="E58" i="87"/>
  <c r="E47" i="87"/>
  <c r="E8" i="87"/>
  <c r="E9" i="87"/>
  <c r="E10" i="87"/>
  <c r="E11" i="87"/>
  <c r="E12" i="87"/>
  <c r="E13" i="87"/>
  <c r="E14" i="87"/>
  <c r="E15" i="87"/>
  <c r="E16" i="87"/>
  <c r="E17" i="87"/>
  <c r="E18" i="87"/>
  <c r="E19" i="87"/>
  <c r="E20" i="87"/>
  <c r="E21" i="87"/>
  <c r="E22" i="87"/>
  <c r="E23" i="87"/>
  <c r="E24" i="87"/>
  <c r="E25" i="87"/>
  <c r="E26" i="87"/>
  <c r="E27" i="87"/>
  <c r="E28" i="87"/>
  <c r="E29" i="87"/>
  <c r="E30" i="87"/>
  <c r="E31" i="87"/>
  <c r="E32" i="87"/>
  <c r="E33" i="87"/>
  <c r="E34" i="87"/>
  <c r="E35" i="87"/>
  <c r="E36" i="87"/>
  <c r="E37" i="87"/>
  <c r="E38" i="87"/>
  <c r="E39" i="87"/>
  <c r="E40" i="87"/>
  <c r="E41" i="87"/>
  <c r="E42" i="87"/>
  <c r="E43" i="87"/>
  <c r="E44" i="87"/>
  <c r="E7" i="87"/>
  <c r="E213" i="86"/>
  <c r="E214" i="86"/>
  <c r="E215" i="86"/>
  <c r="E216" i="86"/>
  <c r="E217" i="86"/>
  <c r="E218" i="86"/>
  <c r="E219" i="86"/>
  <c r="E212" i="86"/>
  <c r="E209" i="86"/>
  <c r="E208" i="86"/>
  <c r="E197" i="86"/>
  <c r="E198" i="86"/>
  <c r="E199" i="86"/>
  <c r="E200" i="86"/>
  <c r="E201" i="86"/>
  <c r="E202" i="86"/>
  <c r="E203" i="86"/>
  <c r="E204" i="86"/>
  <c r="E196" i="86"/>
  <c r="E179" i="86"/>
  <c r="E180" i="86"/>
  <c r="E178" i="86"/>
  <c r="E160" i="86"/>
  <c r="E161" i="86"/>
  <c r="E162" i="86"/>
  <c r="E163" i="86"/>
  <c r="E164" i="86"/>
  <c r="E165" i="86"/>
  <c r="E166" i="86"/>
  <c r="E167" i="86"/>
  <c r="E168" i="86"/>
  <c r="E169" i="86"/>
  <c r="E170" i="86"/>
  <c r="E171" i="86"/>
  <c r="E172" i="86"/>
  <c r="E173" i="86"/>
  <c r="E174" i="86"/>
  <c r="E175" i="86"/>
  <c r="E159" i="86"/>
  <c r="E149" i="86"/>
  <c r="E150" i="86"/>
  <c r="E151" i="86"/>
  <c r="E152" i="86"/>
  <c r="E153" i="86"/>
  <c r="E154" i="86"/>
  <c r="E155" i="86"/>
  <c r="E156" i="86"/>
  <c r="E148" i="86"/>
  <c r="E112" i="86"/>
  <c r="E113" i="86"/>
  <c r="E114" i="86"/>
  <c r="E115" i="86"/>
  <c r="E116" i="86"/>
  <c r="E117" i="86"/>
  <c r="E118" i="86"/>
  <c r="E119" i="86"/>
  <c r="E120" i="86"/>
  <c r="E121" i="86"/>
  <c r="E122" i="86"/>
  <c r="E123" i="86"/>
  <c r="E124" i="86"/>
  <c r="E125" i="86"/>
  <c r="E126" i="86"/>
  <c r="E127" i="86"/>
  <c r="E128" i="86"/>
  <c r="E129" i="86"/>
  <c r="E130" i="86"/>
  <c r="E131" i="86"/>
  <c r="E132" i="86"/>
  <c r="E133" i="86"/>
  <c r="E134" i="86"/>
  <c r="E135" i="86"/>
  <c r="E136" i="86"/>
  <c r="E137" i="86"/>
  <c r="E138" i="86"/>
  <c r="E139" i="86"/>
  <c r="E140" i="86"/>
  <c r="E141" i="86"/>
  <c r="E142" i="86"/>
  <c r="E143" i="86"/>
  <c r="E144" i="86"/>
  <c r="E145" i="86"/>
  <c r="E111" i="86"/>
  <c r="E100" i="86"/>
  <c r="E101" i="86"/>
  <c r="E102" i="86"/>
  <c r="E103" i="86"/>
  <c r="E104" i="86"/>
  <c r="E105" i="86"/>
  <c r="E106" i="86"/>
  <c r="E107" i="86"/>
  <c r="E99" i="86"/>
  <c r="E96" i="86"/>
  <c r="E85" i="86"/>
  <c r="E86" i="86"/>
  <c r="E87" i="86"/>
  <c r="E88" i="86"/>
  <c r="E89" i="86"/>
  <c r="E90" i="86"/>
  <c r="E91" i="86"/>
  <c r="E92" i="86"/>
  <c r="E93" i="86"/>
  <c r="E84" i="86"/>
  <c r="E76" i="86"/>
  <c r="E77" i="86"/>
  <c r="E78" i="86"/>
  <c r="E79" i="86"/>
  <c r="E80" i="86"/>
  <c r="E81" i="86"/>
  <c r="E75" i="86"/>
  <c r="E66" i="86"/>
  <c r="E67" i="86"/>
  <c r="E68" i="86"/>
  <c r="E69" i="86"/>
  <c r="E70" i="86"/>
  <c r="E71" i="86"/>
  <c r="E72" i="86"/>
  <c r="E65" i="86"/>
  <c r="E62" i="86"/>
  <c r="E61" i="86"/>
  <c r="E48" i="86"/>
  <c r="E49" i="86"/>
  <c r="E50" i="86"/>
  <c r="E51" i="86"/>
  <c r="E52" i="86"/>
  <c r="E53" i="86"/>
  <c r="E54" i="86"/>
  <c r="E55" i="86"/>
  <c r="E56" i="86"/>
  <c r="E57" i="86"/>
  <c r="E58" i="86"/>
  <c r="E47" i="86"/>
  <c r="E8" i="86"/>
  <c r="E9" i="86"/>
  <c r="E10" i="86"/>
  <c r="E11" i="86"/>
  <c r="E12" i="86"/>
  <c r="E13" i="86"/>
  <c r="E14" i="86"/>
  <c r="E15" i="86"/>
  <c r="E16" i="86"/>
  <c r="E17" i="86"/>
  <c r="E18" i="86"/>
  <c r="E19" i="86"/>
  <c r="E20" i="86"/>
  <c r="E21" i="86"/>
  <c r="E22" i="86"/>
  <c r="E23" i="86"/>
  <c r="E24" i="86"/>
  <c r="E25" i="86"/>
  <c r="E26" i="86"/>
  <c r="E27" i="86"/>
  <c r="E28" i="86"/>
  <c r="E29" i="86"/>
  <c r="E30" i="86"/>
  <c r="E31" i="86"/>
  <c r="E32" i="86"/>
  <c r="E33" i="86"/>
  <c r="E34" i="86"/>
  <c r="E35" i="86"/>
  <c r="E36" i="86"/>
  <c r="E37" i="86"/>
  <c r="E38" i="86"/>
  <c r="E39" i="86"/>
  <c r="E40" i="86"/>
  <c r="E41" i="86"/>
  <c r="E42" i="86"/>
  <c r="E43" i="86"/>
  <c r="E44" i="86"/>
  <c r="E7" i="86"/>
  <c r="E213" i="85"/>
  <c r="E214" i="85"/>
  <c r="E215" i="85"/>
  <c r="E216" i="85"/>
  <c r="E217" i="85"/>
  <c r="E218" i="85"/>
  <c r="E219" i="85"/>
  <c r="E212" i="85"/>
  <c r="E209" i="85"/>
  <c r="E208" i="85"/>
  <c r="E197" i="85"/>
  <c r="E198" i="85"/>
  <c r="E199" i="85"/>
  <c r="E200" i="85"/>
  <c r="E201" i="85"/>
  <c r="E202" i="85"/>
  <c r="E203" i="85"/>
  <c r="E204" i="85"/>
  <c r="E196" i="85"/>
  <c r="E179" i="85"/>
  <c r="E180" i="85"/>
  <c r="E178" i="85"/>
  <c r="E160" i="85"/>
  <c r="E161" i="85"/>
  <c r="E162" i="85"/>
  <c r="E163" i="85"/>
  <c r="E164" i="85"/>
  <c r="E165" i="85"/>
  <c r="E166" i="85"/>
  <c r="E167" i="85"/>
  <c r="E168" i="85"/>
  <c r="E169" i="85"/>
  <c r="E170" i="85"/>
  <c r="E171" i="85"/>
  <c r="E172" i="85"/>
  <c r="E173" i="85"/>
  <c r="E174" i="85"/>
  <c r="E175" i="85"/>
  <c r="E159" i="85"/>
  <c r="E149" i="85"/>
  <c r="E150" i="85"/>
  <c r="E151" i="85"/>
  <c r="E152" i="85"/>
  <c r="E153" i="85"/>
  <c r="E154" i="85"/>
  <c r="E155" i="85"/>
  <c r="E156" i="85"/>
  <c r="E148" i="85"/>
  <c r="E112" i="85"/>
  <c r="E113" i="85"/>
  <c r="E114" i="85"/>
  <c r="E115" i="85"/>
  <c r="E116" i="85"/>
  <c r="E117" i="85"/>
  <c r="E118" i="85"/>
  <c r="E119" i="85"/>
  <c r="E120" i="85"/>
  <c r="E121" i="85"/>
  <c r="E122" i="85"/>
  <c r="E123" i="85"/>
  <c r="E124" i="85"/>
  <c r="E125" i="85"/>
  <c r="E126" i="85"/>
  <c r="E127" i="85"/>
  <c r="E128" i="85"/>
  <c r="E129" i="85"/>
  <c r="E130" i="85"/>
  <c r="E131" i="85"/>
  <c r="E132" i="85"/>
  <c r="E133" i="85"/>
  <c r="E134" i="85"/>
  <c r="E135" i="85"/>
  <c r="E136" i="85"/>
  <c r="E137" i="85"/>
  <c r="E138" i="85"/>
  <c r="E139" i="85"/>
  <c r="E140" i="85"/>
  <c r="E141" i="85"/>
  <c r="E142" i="85"/>
  <c r="E143" i="85"/>
  <c r="E144" i="85"/>
  <c r="E145" i="85"/>
  <c r="E111" i="85"/>
  <c r="E100" i="85"/>
  <c r="E101" i="85"/>
  <c r="E102" i="85"/>
  <c r="E103" i="85"/>
  <c r="E104" i="85"/>
  <c r="E105" i="85"/>
  <c r="E106" i="85"/>
  <c r="E107" i="85"/>
  <c r="E99" i="85"/>
  <c r="E96" i="85"/>
  <c r="E85" i="85"/>
  <c r="E86" i="85"/>
  <c r="E87" i="85"/>
  <c r="E88" i="85"/>
  <c r="E89" i="85"/>
  <c r="E90" i="85"/>
  <c r="E91" i="85"/>
  <c r="E92" i="85"/>
  <c r="E93" i="85"/>
  <c r="E84" i="85"/>
  <c r="E76" i="85"/>
  <c r="E77" i="85"/>
  <c r="E78" i="85"/>
  <c r="E79" i="85"/>
  <c r="E80" i="85"/>
  <c r="E81" i="85"/>
  <c r="E75" i="85"/>
  <c r="E66" i="85"/>
  <c r="E67" i="85"/>
  <c r="E68" i="85"/>
  <c r="E69" i="85"/>
  <c r="E70" i="85"/>
  <c r="E71" i="85"/>
  <c r="E72" i="85"/>
  <c r="E65" i="85"/>
  <c r="E62" i="85"/>
  <c r="E61" i="85"/>
  <c r="E48" i="85"/>
  <c r="E49" i="85"/>
  <c r="E50" i="85"/>
  <c r="E51" i="85"/>
  <c r="E52" i="85"/>
  <c r="E53" i="85"/>
  <c r="E54" i="85"/>
  <c r="E55" i="85"/>
  <c r="E56" i="85"/>
  <c r="E57" i="85"/>
  <c r="E58" i="85"/>
  <c r="E47" i="85"/>
  <c r="E8" i="85"/>
  <c r="E9" i="85"/>
  <c r="E10" i="85"/>
  <c r="E11" i="85"/>
  <c r="E12" i="85"/>
  <c r="E13" i="85"/>
  <c r="E14" i="85"/>
  <c r="E15" i="85"/>
  <c r="E16" i="85"/>
  <c r="E17" i="85"/>
  <c r="E18" i="85"/>
  <c r="E19" i="85"/>
  <c r="E20" i="85"/>
  <c r="E21" i="85"/>
  <c r="E22" i="85"/>
  <c r="E23" i="85"/>
  <c r="E24" i="85"/>
  <c r="E25" i="85"/>
  <c r="E26" i="85"/>
  <c r="E27" i="85"/>
  <c r="E28" i="85"/>
  <c r="E29" i="85"/>
  <c r="E30" i="85"/>
  <c r="E31" i="85"/>
  <c r="E32" i="85"/>
  <c r="E33" i="85"/>
  <c r="E34" i="85"/>
  <c r="E35" i="85"/>
  <c r="E36" i="85"/>
  <c r="E37" i="85"/>
  <c r="E38" i="85"/>
  <c r="E39" i="85"/>
  <c r="E40" i="85"/>
  <c r="E41" i="85"/>
  <c r="E42" i="85"/>
  <c r="E43" i="85"/>
  <c r="E44" i="85"/>
  <c r="E7" i="85"/>
  <c r="E213" i="84"/>
  <c r="E214" i="84"/>
  <c r="E215" i="84"/>
  <c r="E216" i="84"/>
  <c r="E217" i="84"/>
  <c r="E218" i="84"/>
  <c r="E219" i="84"/>
  <c r="E212" i="84"/>
  <c r="E209" i="84"/>
  <c r="E208" i="84"/>
  <c r="E197" i="84"/>
  <c r="E198" i="84"/>
  <c r="E199" i="84"/>
  <c r="E200" i="84"/>
  <c r="E201" i="84"/>
  <c r="E202" i="84"/>
  <c r="E203" i="84"/>
  <c r="E204" i="84"/>
  <c r="E196" i="84"/>
  <c r="E179" i="84"/>
  <c r="E180" i="84"/>
  <c r="E178" i="84"/>
  <c r="E160" i="84"/>
  <c r="E161" i="84"/>
  <c r="E162" i="84"/>
  <c r="E163" i="84"/>
  <c r="E164" i="84"/>
  <c r="E165" i="84"/>
  <c r="E166" i="84"/>
  <c r="E167" i="84"/>
  <c r="E168" i="84"/>
  <c r="E169" i="84"/>
  <c r="E170" i="84"/>
  <c r="E171" i="84"/>
  <c r="E172" i="84"/>
  <c r="E173" i="84"/>
  <c r="E174" i="84"/>
  <c r="E175" i="84"/>
  <c r="E159" i="84"/>
  <c r="E149" i="84"/>
  <c r="E150" i="84"/>
  <c r="E151" i="84"/>
  <c r="E152" i="84"/>
  <c r="E153" i="84"/>
  <c r="E154" i="84"/>
  <c r="E155" i="84"/>
  <c r="E156" i="84"/>
  <c r="E148" i="84"/>
  <c r="E112" i="84"/>
  <c r="E113" i="84"/>
  <c r="E114" i="84"/>
  <c r="E115" i="84"/>
  <c r="E116" i="84"/>
  <c r="E117" i="84"/>
  <c r="E118" i="84"/>
  <c r="E119" i="84"/>
  <c r="E120" i="84"/>
  <c r="E121" i="84"/>
  <c r="E122" i="84"/>
  <c r="E123" i="84"/>
  <c r="E124" i="84"/>
  <c r="E125" i="84"/>
  <c r="E126" i="84"/>
  <c r="E127" i="84"/>
  <c r="E128" i="84"/>
  <c r="E129" i="84"/>
  <c r="E130" i="84"/>
  <c r="E131" i="84"/>
  <c r="E132" i="84"/>
  <c r="E133" i="84"/>
  <c r="E134" i="84"/>
  <c r="E135" i="84"/>
  <c r="E136" i="84"/>
  <c r="E137" i="84"/>
  <c r="E138" i="84"/>
  <c r="E139" i="84"/>
  <c r="E140" i="84"/>
  <c r="E141" i="84"/>
  <c r="E142" i="84"/>
  <c r="E143" i="84"/>
  <c r="E144" i="84"/>
  <c r="E145" i="84"/>
  <c r="E111" i="84"/>
  <c r="E100" i="84"/>
  <c r="E101" i="84"/>
  <c r="E102" i="84"/>
  <c r="E103" i="84"/>
  <c r="E104" i="84"/>
  <c r="E105" i="84"/>
  <c r="E106" i="84"/>
  <c r="E107" i="84"/>
  <c r="E99" i="84"/>
  <c r="E96" i="84"/>
  <c r="E85" i="84"/>
  <c r="E86" i="84"/>
  <c r="E87" i="84"/>
  <c r="E88" i="84"/>
  <c r="E89" i="84"/>
  <c r="E90" i="84"/>
  <c r="E91" i="84"/>
  <c r="E92" i="84"/>
  <c r="E93" i="84"/>
  <c r="E84" i="84"/>
  <c r="E76" i="84"/>
  <c r="E77" i="84"/>
  <c r="E78" i="84"/>
  <c r="E79" i="84"/>
  <c r="E80" i="84"/>
  <c r="E81" i="84"/>
  <c r="E75" i="84"/>
  <c r="E66" i="84"/>
  <c r="E67" i="84"/>
  <c r="E68" i="84"/>
  <c r="E69" i="84"/>
  <c r="E70" i="84"/>
  <c r="E71" i="84"/>
  <c r="E72" i="84"/>
  <c r="E65" i="84"/>
  <c r="E62" i="84"/>
  <c r="E61" i="84"/>
  <c r="E48" i="84"/>
  <c r="E49" i="84"/>
  <c r="E50" i="84"/>
  <c r="E51" i="84"/>
  <c r="E52" i="84"/>
  <c r="E53" i="84"/>
  <c r="E54" i="84"/>
  <c r="E55" i="84"/>
  <c r="E56" i="84"/>
  <c r="E57" i="84"/>
  <c r="E58" i="84"/>
  <c r="E47" i="84"/>
  <c r="E44" i="84"/>
  <c r="E8" i="84"/>
  <c r="E9" i="84"/>
  <c r="E10" i="84"/>
  <c r="E11" i="84"/>
  <c r="E12" i="84"/>
  <c r="E13" i="84"/>
  <c r="E14" i="84"/>
  <c r="E15" i="84"/>
  <c r="E16" i="84"/>
  <c r="E17" i="84"/>
  <c r="E18" i="84"/>
  <c r="E19" i="84"/>
  <c r="E20" i="84"/>
  <c r="E21" i="84"/>
  <c r="E22" i="84"/>
  <c r="E23" i="84"/>
  <c r="E24" i="84"/>
  <c r="E25" i="84"/>
  <c r="E26" i="84"/>
  <c r="E27" i="84"/>
  <c r="E28" i="84"/>
  <c r="E29" i="84"/>
  <c r="E30" i="84"/>
  <c r="E31" i="84"/>
  <c r="E32" i="84"/>
  <c r="E33" i="84"/>
  <c r="E34" i="84"/>
  <c r="E35" i="84"/>
  <c r="E36" i="84"/>
  <c r="E37" i="84"/>
  <c r="E38" i="84"/>
  <c r="E39" i="84"/>
  <c r="E40" i="84"/>
  <c r="E41" i="84"/>
  <c r="E42" i="84"/>
  <c r="E43" i="84"/>
  <c r="E7" i="84"/>
  <c r="M7" i="83"/>
  <c r="M219" i="89"/>
  <c r="M218" i="89"/>
  <c r="M217" i="89"/>
  <c r="M216" i="89"/>
  <c r="M215" i="89"/>
  <c r="M214" i="89"/>
  <c r="M213" i="89"/>
  <c r="M212" i="89"/>
  <c r="L211" i="89"/>
  <c r="K211" i="89"/>
  <c r="J211" i="89"/>
  <c r="I211" i="89"/>
  <c r="H211" i="89"/>
  <c r="G211" i="89"/>
  <c r="F211" i="89"/>
  <c r="E211" i="89"/>
  <c r="M209" i="89"/>
  <c r="M208" i="89"/>
  <c r="M207" i="89"/>
  <c r="L206" i="89"/>
  <c r="K206" i="89"/>
  <c r="J206" i="89"/>
  <c r="I206" i="89"/>
  <c r="H206" i="89"/>
  <c r="G206" i="89"/>
  <c r="F206" i="89"/>
  <c r="E206" i="89"/>
  <c r="M204" i="89"/>
  <c r="M203" i="89"/>
  <c r="M202" i="89"/>
  <c r="M201" i="89"/>
  <c r="M200" i="89"/>
  <c r="M199" i="89"/>
  <c r="M198" i="89"/>
  <c r="M197" i="89"/>
  <c r="M196" i="89"/>
  <c r="L195" i="89"/>
  <c r="K195" i="89"/>
  <c r="J195" i="89"/>
  <c r="I195" i="89"/>
  <c r="H195" i="89"/>
  <c r="G195" i="89"/>
  <c r="F195" i="89"/>
  <c r="M194" i="89"/>
  <c r="M193" i="89"/>
  <c r="M192" i="89"/>
  <c r="M191" i="89"/>
  <c r="M190" i="89"/>
  <c r="M189" i="89"/>
  <c r="M188" i="89"/>
  <c r="M187" i="89"/>
  <c r="M186" i="89"/>
  <c r="M185" i="89"/>
  <c r="M184" i="89"/>
  <c r="M183" i="89"/>
  <c r="M182" i="89"/>
  <c r="F182" i="89"/>
  <c r="M180" i="89"/>
  <c r="M179" i="89"/>
  <c r="M178" i="89"/>
  <c r="L177" i="89"/>
  <c r="K177" i="89"/>
  <c r="J177" i="89"/>
  <c r="I177" i="89"/>
  <c r="H177" i="89"/>
  <c r="G177" i="89"/>
  <c r="F177" i="89"/>
  <c r="E177" i="89"/>
  <c r="M175" i="89"/>
  <c r="M174" i="89"/>
  <c r="M173" i="89"/>
  <c r="M172" i="89"/>
  <c r="M171" i="89"/>
  <c r="M170" i="89"/>
  <c r="M169" i="89"/>
  <c r="M168" i="89"/>
  <c r="M167" i="89"/>
  <c r="M166" i="89"/>
  <c r="M165" i="89"/>
  <c r="M164" i="89"/>
  <c r="M163" i="89"/>
  <c r="M162" i="89"/>
  <c r="M161" i="89"/>
  <c r="M160" i="89"/>
  <c r="M159" i="89"/>
  <c r="L158" i="89"/>
  <c r="K158" i="89"/>
  <c r="J158" i="89"/>
  <c r="I158" i="89"/>
  <c r="H158" i="89"/>
  <c r="G158" i="89"/>
  <c r="F158" i="89"/>
  <c r="M156" i="89"/>
  <c r="M155" i="89"/>
  <c r="M154" i="89"/>
  <c r="M153" i="89"/>
  <c r="M152" i="89"/>
  <c r="M151" i="89"/>
  <c r="M150" i="89"/>
  <c r="M149" i="89"/>
  <c r="M148" i="89"/>
  <c r="L147" i="89"/>
  <c r="K147" i="89"/>
  <c r="J147" i="89"/>
  <c r="I147" i="89"/>
  <c r="H147" i="89"/>
  <c r="G147" i="89"/>
  <c r="F147" i="89"/>
  <c r="E147" i="89"/>
  <c r="M145" i="89"/>
  <c r="M144" i="89"/>
  <c r="M143" i="89"/>
  <c r="M142" i="89"/>
  <c r="M141" i="89"/>
  <c r="M140" i="89"/>
  <c r="M139" i="89"/>
  <c r="M138" i="89"/>
  <c r="M137" i="89"/>
  <c r="M136" i="89"/>
  <c r="M135" i="89"/>
  <c r="M134" i="89"/>
  <c r="M133" i="89"/>
  <c r="M132" i="89"/>
  <c r="M131" i="89"/>
  <c r="M130" i="89"/>
  <c r="M129" i="89"/>
  <c r="M128" i="89"/>
  <c r="M127" i="89"/>
  <c r="M126" i="89"/>
  <c r="M125" i="89"/>
  <c r="M124" i="89"/>
  <c r="M123" i="89"/>
  <c r="M122" i="89"/>
  <c r="M121" i="89"/>
  <c r="M120" i="89"/>
  <c r="M119" i="89"/>
  <c r="M118" i="89"/>
  <c r="M117" i="89"/>
  <c r="M116" i="89"/>
  <c r="M115" i="89"/>
  <c r="M114" i="89"/>
  <c r="M113" i="89"/>
  <c r="M112" i="89"/>
  <c r="L110" i="89"/>
  <c r="L109" i="89" s="1"/>
  <c r="K110" i="89"/>
  <c r="J110" i="89"/>
  <c r="J109" i="89" s="1"/>
  <c r="I110" i="89"/>
  <c r="H110" i="89"/>
  <c r="H109" i="89" s="1"/>
  <c r="G110" i="89"/>
  <c r="F110" i="89"/>
  <c r="F109" i="89" s="1"/>
  <c r="K109" i="89"/>
  <c r="I109" i="89"/>
  <c r="G109" i="89"/>
  <c r="M107" i="89"/>
  <c r="M106" i="89"/>
  <c r="M105" i="89"/>
  <c r="M104" i="89"/>
  <c r="M103" i="89"/>
  <c r="M102" i="89"/>
  <c r="M101" i="89"/>
  <c r="M100" i="89"/>
  <c r="L98" i="89"/>
  <c r="K98" i="89"/>
  <c r="J98" i="89"/>
  <c r="I98" i="89"/>
  <c r="H98" i="89"/>
  <c r="G98" i="89"/>
  <c r="F98" i="89"/>
  <c r="M96" i="89"/>
  <c r="M95" i="89" s="1"/>
  <c r="L95" i="89"/>
  <c r="K95" i="89"/>
  <c r="J95" i="89"/>
  <c r="I95" i="89"/>
  <c r="H95" i="89"/>
  <c r="G95" i="89"/>
  <c r="F95" i="89"/>
  <c r="E95" i="89"/>
  <c r="M93" i="89"/>
  <c r="M92" i="89"/>
  <c r="M91" i="89"/>
  <c r="M90" i="89"/>
  <c r="M89" i="89"/>
  <c r="M88" i="89"/>
  <c r="M87" i="89"/>
  <c r="M86" i="89"/>
  <c r="M85" i="89"/>
  <c r="M84" i="89"/>
  <c r="L83" i="89"/>
  <c r="K83" i="89"/>
  <c r="J83" i="89"/>
  <c r="I83" i="89"/>
  <c r="H83" i="89"/>
  <c r="G83" i="89"/>
  <c r="F83" i="89"/>
  <c r="M81" i="89"/>
  <c r="M80" i="89"/>
  <c r="M79" i="89"/>
  <c r="M78" i="89"/>
  <c r="M77" i="89"/>
  <c r="M76" i="89"/>
  <c r="M75" i="89"/>
  <c r="L74" i="89"/>
  <c r="K74" i="89"/>
  <c r="J74" i="89"/>
  <c r="I74" i="89"/>
  <c r="H74" i="89"/>
  <c r="G74" i="89"/>
  <c r="F74" i="89"/>
  <c r="M72" i="89"/>
  <c r="M71" i="89"/>
  <c r="M70" i="89"/>
  <c r="M69" i="89"/>
  <c r="M68" i="89"/>
  <c r="M67" i="89"/>
  <c r="M66" i="89"/>
  <c r="M65" i="89"/>
  <c r="L64" i="89"/>
  <c r="K64" i="89"/>
  <c r="J64" i="89"/>
  <c r="I64" i="89"/>
  <c r="H64" i="89"/>
  <c r="G64" i="89"/>
  <c r="F64" i="89"/>
  <c r="E64" i="89"/>
  <c r="M62" i="89"/>
  <c r="M61" i="89"/>
  <c r="L60" i="89"/>
  <c r="K60" i="89"/>
  <c r="J60" i="89"/>
  <c r="I60" i="89"/>
  <c r="H60" i="89"/>
  <c r="G60" i="89"/>
  <c r="F60" i="89"/>
  <c r="M58" i="89"/>
  <c r="M57" i="89"/>
  <c r="M56" i="89"/>
  <c r="M55" i="89"/>
  <c r="M54" i="89"/>
  <c r="M53" i="89"/>
  <c r="M52" i="89"/>
  <c r="M51" i="89"/>
  <c r="M50" i="89"/>
  <c r="M49" i="89"/>
  <c r="M48" i="89"/>
  <c r="M47" i="89"/>
  <c r="L46" i="89"/>
  <c r="K46" i="89"/>
  <c r="J46" i="89"/>
  <c r="I46" i="89"/>
  <c r="H46" i="89"/>
  <c r="G46" i="89"/>
  <c r="F46" i="89"/>
  <c r="E46" i="89"/>
  <c r="M44" i="89"/>
  <c r="M43" i="89"/>
  <c r="M42" i="89"/>
  <c r="M41" i="89"/>
  <c r="M40" i="89"/>
  <c r="M39" i="89"/>
  <c r="M38" i="89"/>
  <c r="M37" i="89"/>
  <c r="M36" i="89"/>
  <c r="M35" i="89"/>
  <c r="M34" i="89"/>
  <c r="M33" i="89"/>
  <c r="M32" i="89"/>
  <c r="M31" i="89"/>
  <c r="M30" i="89"/>
  <c r="M29" i="89"/>
  <c r="M28" i="89"/>
  <c r="M27" i="89"/>
  <c r="M26" i="89"/>
  <c r="M25" i="89"/>
  <c r="M24" i="89"/>
  <c r="M23" i="89"/>
  <c r="M22" i="89"/>
  <c r="M21" i="89"/>
  <c r="M20" i="89"/>
  <c r="M19" i="89"/>
  <c r="M18" i="89"/>
  <c r="M17" i="89"/>
  <c r="M16" i="89"/>
  <c r="M15" i="89"/>
  <c r="M14" i="89"/>
  <c r="M13" i="89"/>
  <c r="M12" i="89"/>
  <c r="M11" i="89"/>
  <c r="M10" i="89"/>
  <c r="M9" i="89"/>
  <c r="M8" i="89"/>
  <c r="M7" i="89"/>
  <c r="L6" i="89"/>
  <c r="L5" i="89" s="1"/>
  <c r="K6" i="89"/>
  <c r="J6" i="89"/>
  <c r="J5" i="89" s="1"/>
  <c r="I6" i="89"/>
  <c r="H6" i="89"/>
  <c r="G6" i="89"/>
  <c r="F6" i="89"/>
  <c r="F5" i="89" s="1"/>
  <c r="K5" i="89"/>
  <c r="I5" i="89"/>
  <c r="M219" i="88"/>
  <c r="M218" i="88"/>
  <c r="M217" i="88"/>
  <c r="M216" i="88"/>
  <c r="M215" i="88"/>
  <c r="M214" i="88"/>
  <c r="M213" i="88"/>
  <c r="M212" i="88"/>
  <c r="L211" i="88"/>
  <c r="K211" i="88"/>
  <c r="J211" i="88"/>
  <c r="I211" i="88"/>
  <c r="H211" i="88"/>
  <c r="G211" i="88"/>
  <c r="F211" i="88"/>
  <c r="E211" i="88"/>
  <c r="M209" i="88"/>
  <c r="M208" i="88"/>
  <c r="M207" i="88"/>
  <c r="L206" i="88"/>
  <c r="K206" i="88"/>
  <c r="J206" i="88"/>
  <c r="I206" i="88"/>
  <c r="H206" i="88"/>
  <c r="G206" i="88"/>
  <c r="F206" i="88"/>
  <c r="E206" i="88"/>
  <c r="M206" i="88" s="1"/>
  <c r="M204" i="88"/>
  <c r="M203" i="88"/>
  <c r="M202" i="88"/>
  <c r="M201" i="88"/>
  <c r="M200" i="88"/>
  <c r="M199" i="88"/>
  <c r="M198" i="88"/>
  <c r="M197" i="88"/>
  <c r="M196" i="88"/>
  <c r="L195" i="88"/>
  <c r="K195" i="88"/>
  <c r="J195" i="88"/>
  <c r="I195" i="88"/>
  <c r="H195" i="88"/>
  <c r="G195" i="88"/>
  <c r="F195" i="88"/>
  <c r="M194" i="88"/>
  <c r="M193" i="88"/>
  <c r="M192" i="88"/>
  <c r="M191" i="88"/>
  <c r="M190" i="88"/>
  <c r="M189" i="88"/>
  <c r="M188" i="88"/>
  <c r="M187" i="88"/>
  <c r="M186" i="88"/>
  <c r="M185" i="88"/>
  <c r="M184" i="88"/>
  <c r="M183" i="88"/>
  <c r="M182" i="88"/>
  <c r="F182" i="88"/>
  <c r="M180" i="88"/>
  <c r="M179" i="88"/>
  <c r="M178" i="88"/>
  <c r="L177" i="88"/>
  <c r="K177" i="88"/>
  <c r="J177" i="88"/>
  <c r="I177" i="88"/>
  <c r="H177" i="88"/>
  <c r="G177" i="88"/>
  <c r="F177" i="88"/>
  <c r="E177" i="88"/>
  <c r="M175" i="88"/>
  <c r="M174" i="88"/>
  <c r="M173" i="88"/>
  <c r="M172" i="88"/>
  <c r="M171" i="88"/>
  <c r="M170" i="88"/>
  <c r="M169" i="88"/>
  <c r="M168" i="88"/>
  <c r="M167" i="88"/>
  <c r="M166" i="88"/>
  <c r="M165" i="88"/>
  <c r="M164" i="88"/>
  <c r="M163" i="88"/>
  <c r="M162" i="88"/>
  <c r="M161" i="88"/>
  <c r="M160" i="88"/>
  <c r="M159" i="88"/>
  <c r="L158" i="88"/>
  <c r="K158" i="88"/>
  <c r="J158" i="88"/>
  <c r="I158" i="88"/>
  <c r="H158" i="88"/>
  <c r="G158" i="88"/>
  <c r="F158" i="88"/>
  <c r="M156" i="88"/>
  <c r="M155" i="88"/>
  <c r="M154" i="88"/>
  <c r="M153" i="88"/>
  <c r="M152" i="88"/>
  <c r="M151" i="88"/>
  <c r="M150" i="88"/>
  <c r="M149" i="88"/>
  <c r="M148" i="88"/>
  <c r="L147" i="88"/>
  <c r="K147" i="88"/>
  <c r="J147" i="88"/>
  <c r="I147" i="88"/>
  <c r="H147" i="88"/>
  <c r="G147" i="88"/>
  <c r="F147" i="88"/>
  <c r="E147" i="88"/>
  <c r="M145" i="88"/>
  <c r="M144" i="88"/>
  <c r="M143" i="88"/>
  <c r="M142" i="88"/>
  <c r="M141" i="88"/>
  <c r="M140" i="88"/>
  <c r="M139" i="88"/>
  <c r="M138" i="88"/>
  <c r="M137" i="88"/>
  <c r="M136" i="88"/>
  <c r="M135" i="88"/>
  <c r="M134" i="88"/>
  <c r="M133" i="88"/>
  <c r="M132" i="88"/>
  <c r="M131" i="88"/>
  <c r="M130" i="88"/>
  <c r="M129" i="88"/>
  <c r="M128" i="88"/>
  <c r="M127" i="88"/>
  <c r="M126" i="88"/>
  <c r="M125" i="88"/>
  <c r="M124" i="88"/>
  <c r="M123" i="88"/>
  <c r="M122" i="88"/>
  <c r="M121" i="88"/>
  <c r="M120" i="88"/>
  <c r="M119" i="88"/>
  <c r="M118" i="88"/>
  <c r="M117" i="88"/>
  <c r="M116" i="88"/>
  <c r="M115" i="88"/>
  <c r="M114" i="88"/>
  <c r="M113" i="88"/>
  <c r="M112" i="88"/>
  <c r="L110" i="88"/>
  <c r="L109" i="88" s="1"/>
  <c r="K110" i="88"/>
  <c r="J110" i="88"/>
  <c r="J109" i="88" s="1"/>
  <c r="I110" i="88"/>
  <c r="H110" i="88"/>
  <c r="H109" i="88" s="1"/>
  <c r="G110" i="88"/>
  <c r="F110" i="88"/>
  <c r="F109" i="88" s="1"/>
  <c r="K109" i="88"/>
  <c r="I109" i="88"/>
  <c r="G109" i="88"/>
  <c r="M107" i="88"/>
  <c r="M106" i="88"/>
  <c r="M105" i="88"/>
  <c r="M104" i="88"/>
  <c r="M103" i="88"/>
  <c r="M102" i="88"/>
  <c r="M101" i="88"/>
  <c r="M100" i="88"/>
  <c r="L98" i="88"/>
  <c r="K98" i="88"/>
  <c r="J98" i="88"/>
  <c r="I98" i="88"/>
  <c r="H98" i="88"/>
  <c r="G98" i="88"/>
  <c r="F98" i="88"/>
  <c r="M96" i="88"/>
  <c r="M95" i="88" s="1"/>
  <c r="L95" i="88"/>
  <c r="K95" i="88"/>
  <c r="J95" i="88"/>
  <c r="I95" i="88"/>
  <c r="H95" i="88"/>
  <c r="G95" i="88"/>
  <c r="F95" i="88"/>
  <c r="E95" i="88"/>
  <c r="M93" i="88"/>
  <c r="M92" i="88"/>
  <c r="M91" i="88"/>
  <c r="M90" i="88"/>
  <c r="M89" i="88"/>
  <c r="M88" i="88"/>
  <c r="M87" i="88"/>
  <c r="M86" i="88"/>
  <c r="M85" i="88"/>
  <c r="M84" i="88"/>
  <c r="L83" i="88"/>
  <c r="K83" i="88"/>
  <c r="J83" i="88"/>
  <c r="I83" i="88"/>
  <c r="H83" i="88"/>
  <c r="G83" i="88"/>
  <c r="F83" i="88"/>
  <c r="E83" i="88"/>
  <c r="M81" i="88"/>
  <c r="M80" i="88"/>
  <c r="M79" i="88"/>
  <c r="M78" i="88"/>
  <c r="M77" i="88"/>
  <c r="M76" i="88"/>
  <c r="M75" i="88"/>
  <c r="L74" i="88"/>
  <c r="K74" i="88"/>
  <c r="J74" i="88"/>
  <c r="I74" i="88"/>
  <c r="H74" i="88"/>
  <c r="F74" i="88"/>
  <c r="M72" i="88"/>
  <c r="M71" i="88"/>
  <c r="M70" i="88"/>
  <c r="M69" i="88"/>
  <c r="M68" i="88"/>
  <c r="M67" i="88"/>
  <c r="M66" i="88"/>
  <c r="M65" i="88"/>
  <c r="L64" i="88"/>
  <c r="K64" i="88"/>
  <c r="J64" i="88"/>
  <c r="I64" i="88"/>
  <c r="H64" i="88"/>
  <c r="G64" i="88"/>
  <c r="F64" i="88"/>
  <c r="E64" i="88"/>
  <c r="M64" i="88" s="1"/>
  <c r="M62" i="88"/>
  <c r="M61" i="88"/>
  <c r="L60" i="88"/>
  <c r="K60" i="88"/>
  <c r="J60" i="88"/>
  <c r="I60" i="88"/>
  <c r="H60" i="88"/>
  <c r="G60" i="88"/>
  <c r="F60" i="88"/>
  <c r="M58" i="88"/>
  <c r="M57" i="88"/>
  <c r="M56" i="88"/>
  <c r="M55" i="88"/>
  <c r="M54" i="88"/>
  <c r="M53" i="88"/>
  <c r="M52" i="88"/>
  <c r="M51" i="88"/>
  <c r="M50" i="88"/>
  <c r="M49" i="88"/>
  <c r="M48" i="88"/>
  <c r="M47" i="88"/>
  <c r="L46" i="88"/>
  <c r="K46" i="88"/>
  <c r="J46" i="88"/>
  <c r="I46" i="88"/>
  <c r="H46" i="88"/>
  <c r="G46" i="88"/>
  <c r="F46" i="88"/>
  <c r="E46" i="88"/>
  <c r="M44" i="88"/>
  <c r="M42" i="88"/>
  <c r="M40" i="88"/>
  <c r="M38" i="88"/>
  <c r="M36" i="88"/>
  <c r="M34" i="88"/>
  <c r="M32" i="88"/>
  <c r="M30" i="88"/>
  <c r="M28" i="88"/>
  <c r="M26" i="88"/>
  <c r="M24" i="88"/>
  <c r="M22" i="88"/>
  <c r="M20" i="88"/>
  <c r="M18" i="88"/>
  <c r="M16" i="88"/>
  <c r="M14" i="88"/>
  <c r="M12" i="88"/>
  <c r="M10" i="88"/>
  <c r="M8" i="88"/>
  <c r="M7" i="88"/>
  <c r="L6" i="88"/>
  <c r="L5" i="88" s="1"/>
  <c r="K6" i="88"/>
  <c r="J6" i="88"/>
  <c r="J5" i="88" s="1"/>
  <c r="I6" i="88"/>
  <c r="H6" i="88"/>
  <c r="H5" i="88" s="1"/>
  <c r="G6" i="88"/>
  <c r="F6" i="88"/>
  <c r="F5" i="88" s="1"/>
  <c r="K5" i="88"/>
  <c r="I5" i="88"/>
  <c r="M219" i="87"/>
  <c r="M218" i="87"/>
  <c r="M217" i="87"/>
  <c r="M216" i="87"/>
  <c r="M215" i="87"/>
  <c r="M214" i="87"/>
  <c r="M213" i="87"/>
  <c r="M212" i="87"/>
  <c r="L211" i="87"/>
  <c r="K211" i="87"/>
  <c r="J211" i="87"/>
  <c r="I211" i="87"/>
  <c r="H211" i="87"/>
  <c r="G211" i="87"/>
  <c r="F211" i="87"/>
  <c r="E211" i="87"/>
  <c r="M209" i="87"/>
  <c r="M208" i="87"/>
  <c r="M207" i="87"/>
  <c r="L206" i="87"/>
  <c r="K206" i="87"/>
  <c r="J206" i="87"/>
  <c r="I206" i="87"/>
  <c r="H206" i="87"/>
  <c r="G206" i="87"/>
  <c r="F206" i="87"/>
  <c r="E206" i="87"/>
  <c r="M206" i="87" s="1"/>
  <c r="M204" i="87"/>
  <c r="M203" i="87"/>
  <c r="M202" i="87"/>
  <c r="M201" i="87"/>
  <c r="M200" i="87"/>
  <c r="M199" i="87"/>
  <c r="M198" i="87"/>
  <c r="M197" i="87"/>
  <c r="M196" i="87"/>
  <c r="L195" i="87"/>
  <c r="K195" i="87"/>
  <c r="J195" i="87"/>
  <c r="I195" i="87"/>
  <c r="H195" i="87"/>
  <c r="G195" i="87"/>
  <c r="F195" i="87"/>
  <c r="M194" i="87"/>
  <c r="M193" i="87"/>
  <c r="M192" i="87"/>
  <c r="M191" i="87"/>
  <c r="M190" i="87"/>
  <c r="M189" i="87"/>
  <c r="M188" i="87"/>
  <c r="M187" i="87"/>
  <c r="M186" i="87"/>
  <c r="M185" i="87"/>
  <c r="M184" i="87"/>
  <c r="M183" i="87"/>
  <c r="M182" i="87"/>
  <c r="F182" i="87"/>
  <c r="M180" i="87"/>
  <c r="M179" i="87"/>
  <c r="M178" i="87"/>
  <c r="L177" i="87"/>
  <c r="K177" i="87"/>
  <c r="J177" i="87"/>
  <c r="I177" i="87"/>
  <c r="H177" i="87"/>
  <c r="G177" i="87"/>
  <c r="F177" i="87"/>
  <c r="E177" i="87"/>
  <c r="M175" i="87"/>
  <c r="M174" i="87"/>
  <c r="M173" i="87"/>
  <c r="M172" i="87"/>
  <c r="M171" i="87"/>
  <c r="M170" i="87"/>
  <c r="M169" i="87"/>
  <c r="M168" i="87"/>
  <c r="M167" i="87"/>
  <c r="M166" i="87"/>
  <c r="M165" i="87"/>
  <c r="M164" i="87"/>
  <c r="M163" i="87"/>
  <c r="M162" i="87"/>
  <c r="M161" i="87"/>
  <c r="M160" i="87"/>
  <c r="M159" i="87"/>
  <c r="L158" i="87"/>
  <c r="K158" i="87"/>
  <c r="J158" i="87"/>
  <c r="I158" i="87"/>
  <c r="H158" i="87"/>
  <c r="G158" i="87"/>
  <c r="F158" i="87"/>
  <c r="M156" i="87"/>
  <c r="M155" i="87"/>
  <c r="M154" i="87"/>
  <c r="M153" i="87"/>
  <c r="M152" i="87"/>
  <c r="M151" i="87"/>
  <c r="M150" i="87"/>
  <c r="M149" i="87"/>
  <c r="M148" i="87"/>
  <c r="L147" i="87"/>
  <c r="K147" i="87"/>
  <c r="J147" i="87"/>
  <c r="I147" i="87"/>
  <c r="H147" i="87"/>
  <c r="G147" i="87"/>
  <c r="F147" i="87"/>
  <c r="E147" i="87"/>
  <c r="M145" i="87"/>
  <c r="M144" i="87"/>
  <c r="M143" i="87"/>
  <c r="M142" i="87"/>
  <c r="M141" i="87"/>
  <c r="M140" i="87"/>
  <c r="M139" i="87"/>
  <c r="M138" i="87"/>
  <c r="M137" i="87"/>
  <c r="M136" i="87"/>
  <c r="M135" i="87"/>
  <c r="M134" i="87"/>
  <c r="M133" i="87"/>
  <c r="M132" i="87"/>
  <c r="M131" i="87"/>
  <c r="M130" i="87"/>
  <c r="M129" i="87"/>
  <c r="M128" i="87"/>
  <c r="M127" i="87"/>
  <c r="M126" i="87"/>
  <c r="M125" i="87"/>
  <c r="M124" i="87"/>
  <c r="M123" i="87"/>
  <c r="M122" i="87"/>
  <c r="M121" i="87"/>
  <c r="M120" i="87"/>
  <c r="M119" i="87"/>
  <c r="M118" i="87"/>
  <c r="M117" i="87"/>
  <c r="M116" i="87"/>
  <c r="M115" i="87"/>
  <c r="M114" i="87"/>
  <c r="M113" i="87"/>
  <c r="M112" i="87"/>
  <c r="L110" i="87"/>
  <c r="L109" i="87" s="1"/>
  <c r="K110" i="87"/>
  <c r="J110" i="87"/>
  <c r="J109" i="87" s="1"/>
  <c r="I110" i="87"/>
  <c r="H110" i="87"/>
  <c r="H109" i="87" s="1"/>
  <c r="G110" i="87"/>
  <c r="F110" i="87"/>
  <c r="F109" i="87" s="1"/>
  <c r="K109" i="87"/>
  <c r="I109" i="87"/>
  <c r="G109" i="87"/>
  <c r="M107" i="87"/>
  <c r="M106" i="87"/>
  <c r="M105" i="87"/>
  <c r="M104" i="87"/>
  <c r="M103" i="87"/>
  <c r="M102" i="87"/>
  <c r="M101" i="87"/>
  <c r="M100" i="87"/>
  <c r="L98" i="87"/>
  <c r="K98" i="87"/>
  <c r="J98" i="87"/>
  <c r="I98" i="87"/>
  <c r="H98" i="87"/>
  <c r="G98" i="87"/>
  <c r="F98" i="87"/>
  <c r="M96" i="87"/>
  <c r="M95" i="87" s="1"/>
  <c r="L95" i="87"/>
  <c r="K95" i="87"/>
  <c r="J95" i="87"/>
  <c r="I95" i="87"/>
  <c r="H95" i="87"/>
  <c r="G95" i="87"/>
  <c r="F95" i="87"/>
  <c r="E95" i="87"/>
  <c r="M93" i="87"/>
  <c r="M92" i="87"/>
  <c r="M91" i="87"/>
  <c r="M90" i="87"/>
  <c r="M89" i="87"/>
  <c r="M88" i="87"/>
  <c r="M87" i="87"/>
  <c r="M86" i="87"/>
  <c r="M85" i="87"/>
  <c r="M84" i="87"/>
  <c r="L83" i="87"/>
  <c r="K83" i="87"/>
  <c r="J83" i="87"/>
  <c r="I83" i="87"/>
  <c r="H83" i="87"/>
  <c r="G83" i="87"/>
  <c r="F83" i="87"/>
  <c r="E83" i="87"/>
  <c r="M81" i="87"/>
  <c r="M80" i="87"/>
  <c r="M79" i="87"/>
  <c r="M78" i="87"/>
  <c r="M77" i="87"/>
  <c r="M76" i="87"/>
  <c r="M75" i="87"/>
  <c r="L74" i="87"/>
  <c r="K74" i="87"/>
  <c r="J74" i="87"/>
  <c r="I74" i="87"/>
  <c r="H74" i="87"/>
  <c r="G74" i="87"/>
  <c r="F74" i="87"/>
  <c r="M72" i="87"/>
  <c r="M71" i="87"/>
  <c r="M70" i="87"/>
  <c r="M69" i="87"/>
  <c r="M68" i="87"/>
  <c r="M67" i="87"/>
  <c r="M66" i="87"/>
  <c r="M65" i="87"/>
  <c r="L64" i="87"/>
  <c r="K64" i="87"/>
  <c r="J64" i="87"/>
  <c r="I64" i="87"/>
  <c r="H64" i="87"/>
  <c r="G64" i="87"/>
  <c r="F64" i="87"/>
  <c r="E64" i="87"/>
  <c r="M64" i="87" s="1"/>
  <c r="M62" i="87"/>
  <c r="M61" i="87"/>
  <c r="L60" i="87"/>
  <c r="K60" i="87"/>
  <c r="J60" i="87"/>
  <c r="I60" i="87"/>
  <c r="H60" i="87"/>
  <c r="G60" i="87"/>
  <c r="F60" i="87"/>
  <c r="M58" i="87"/>
  <c r="M57" i="87"/>
  <c r="M56" i="87"/>
  <c r="M55" i="87"/>
  <c r="M54" i="87"/>
  <c r="M53" i="87"/>
  <c r="M52" i="87"/>
  <c r="M51" i="87"/>
  <c r="M50" i="87"/>
  <c r="M49" i="87"/>
  <c r="M48" i="87"/>
  <c r="M47" i="87"/>
  <c r="L46" i="87"/>
  <c r="K46" i="87"/>
  <c r="J46" i="87"/>
  <c r="I46" i="87"/>
  <c r="H46" i="87"/>
  <c r="G46" i="87"/>
  <c r="F46" i="87"/>
  <c r="E46" i="87"/>
  <c r="M46" i="87" s="1"/>
  <c r="M44" i="87"/>
  <c r="M43" i="87"/>
  <c r="M42" i="87"/>
  <c r="M41" i="87"/>
  <c r="M40" i="87"/>
  <c r="M39" i="87"/>
  <c r="M38" i="87"/>
  <c r="M37" i="87"/>
  <c r="M36" i="87"/>
  <c r="M35" i="87"/>
  <c r="M34" i="87"/>
  <c r="M33" i="87"/>
  <c r="M32" i="87"/>
  <c r="M31" i="87"/>
  <c r="M30" i="87"/>
  <c r="M29" i="87"/>
  <c r="M28" i="87"/>
  <c r="M27" i="87"/>
  <c r="M26" i="87"/>
  <c r="M25" i="87"/>
  <c r="M24" i="87"/>
  <c r="M23" i="87"/>
  <c r="M22" i="87"/>
  <c r="M21" i="87"/>
  <c r="M20" i="87"/>
  <c r="M19" i="87"/>
  <c r="M18" i="87"/>
  <c r="M17" i="87"/>
  <c r="M16" i="87"/>
  <c r="M15" i="87"/>
  <c r="M14" i="87"/>
  <c r="M13" i="87"/>
  <c r="M12" i="87"/>
  <c r="M11" i="87"/>
  <c r="M10" i="87"/>
  <c r="M9" i="87"/>
  <c r="M8" i="87"/>
  <c r="M7" i="87"/>
  <c r="L6" i="87"/>
  <c r="L5" i="87" s="1"/>
  <c r="K6" i="87"/>
  <c r="J6" i="87"/>
  <c r="J5" i="87" s="1"/>
  <c r="I6" i="87"/>
  <c r="H6" i="87"/>
  <c r="H5" i="87" s="1"/>
  <c r="G6" i="87"/>
  <c r="G5" i="87" s="1"/>
  <c r="F6" i="87"/>
  <c r="F5" i="87" s="1"/>
  <c r="K5" i="87"/>
  <c r="I5" i="87"/>
  <c r="M219" i="86"/>
  <c r="M218" i="86"/>
  <c r="M217" i="86"/>
  <c r="M216" i="86"/>
  <c r="M215" i="86"/>
  <c r="M214" i="86"/>
  <c r="M213" i="86"/>
  <c r="M212" i="86"/>
  <c r="L211" i="86"/>
  <c r="K211" i="86"/>
  <c r="J211" i="86"/>
  <c r="I211" i="86"/>
  <c r="H211" i="86"/>
  <c r="G211" i="86"/>
  <c r="F211" i="86"/>
  <c r="E211" i="86"/>
  <c r="M209" i="86"/>
  <c r="M208" i="86"/>
  <c r="M207" i="86"/>
  <c r="L206" i="86"/>
  <c r="K206" i="86"/>
  <c r="J206" i="86"/>
  <c r="I206" i="86"/>
  <c r="H206" i="86"/>
  <c r="G206" i="86"/>
  <c r="F206" i="86"/>
  <c r="E206" i="86"/>
  <c r="M206" i="86" s="1"/>
  <c r="M204" i="86"/>
  <c r="M203" i="86"/>
  <c r="M202" i="86"/>
  <c r="M201" i="86"/>
  <c r="M200" i="86"/>
  <c r="M199" i="86"/>
  <c r="M198" i="86"/>
  <c r="M197" i="86"/>
  <c r="M196" i="86"/>
  <c r="L195" i="86"/>
  <c r="K195" i="86"/>
  <c r="J195" i="86"/>
  <c r="I195" i="86"/>
  <c r="H195" i="86"/>
  <c r="G195" i="86"/>
  <c r="F195" i="86"/>
  <c r="M194" i="86"/>
  <c r="M193" i="86"/>
  <c r="M192" i="86"/>
  <c r="M191" i="86"/>
  <c r="M190" i="86"/>
  <c r="M189" i="86"/>
  <c r="M188" i="86"/>
  <c r="M187" i="86"/>
  <c r="M186" i="86"/>
  <c r="M185" i="86"/>
  <c r="M184" i="86"/>
  <c r="M183" i="86"/>
  <c r="M182" i="86"/>
  <c r="F182" i="86"/>
  <c r="M180" i="86"/>
  <c r="M179" i="86"/>
  <c r="M178" i="86"/>
  <c r="L177" i="86"/>
  <c r="K177" i="86"/>
  <c r="J177" i="86"/>
  <c r="I177" i="86"/>
  <c r="H177" i="86"/>
  <c r="G177" i="86"/>
  <c r="F177" i="86"/>
  <c r="E177" i="86"/>
  <c r="M175" i="86"/>
  <c r="M174" i="86"/>
  <c r="M173" i="86"/>
  <c r="M172" i="86"/>
  <c r="M171" i="86"/>
  <c r="M170" i="86"/>
  <c r="M169" i="86"/>
  <c r="M168" i="86"/>
  <c r="M167" i="86"/>
  <c r="M166" i="86"/>
  <c r="M165" i="86"/>
  <c r="M164" i="86"/>
  <c r="M163" i="86"/>
  <c r="M162" i="86"/>
  <c r="M161" i="86"/>
  <c r="M160" i="86"/>
  <c r="M159" i="86"/>
  <c r="L158" i="86"/>
  <c r="K158" i="86"/>
  <c r="J158" i="86"/>
  <c r="I158" i="86"/>
  <c r="H158" i="86"/>
  <c r="G158" i="86"/>
  <c r="F158" i="86"/>
  <c r="M156" i="86"/>
  <c r="M155" i="86"/>
  <c r="M154" i="86"/>
  <c r="M153" i="86"/>
  <c r="M152" i="86"/>
  <c r="M151" i="86"/>
  <c r="M150" i="86"/>
  <c r="M149" i="86"/>
  <c r="M148" i="86"/>
  <c r="L147" i="86"/>
  <c r="K147" i="86"/>
  <c r="J147" i="86"/>
  <c r="I147" i="86"/>
  <c r="H147" i="86"/>
  <c r="G147" i="86"/>
  <c r="F147" i="86"/>
  <c r="E147" i="86"/>
  <c r="M145" i="86"/>
  <c r="M144" i="86"/>
  <c r="M143" i="86"/>
  <c r="M142" i="86"/>
  <c r="M141" i="86"/>
  <c r="M140" i="86"/>
  <c r="M139" i="86"/>
  <c r="M138" i="86"/>
  <c r="M137" i="86"/>
  <c r="M136" i="86"/>
  <c r="M135" i="86"/>
  <c r="M134" i="86"/>
  <c r="M133" i="86"/>
  <c r="M132" i="86"/>
  <c r="M131" i="86"/>
  <c r="M130" i="86"/>
  <c r="M129" i="86"/>
  <c r="M128" i="86"/>
  <c r="M127" i="86"/>
  <c r="M126" i="86"/>
  <c r="M125" i="86"/>
  <c r="M124" i="86"/>
  <c r="M123" i="86"/>
  <c r="M122" i="86"/>
  <c r="M121" i="86"/>
  <c r="M120" i="86"/>
  <c r="M119" i="86"/>
  <c r="M118" i="86"/>
  <c r="M117" i="86"/>
  <c r="M116" i="86"/>
  <c r="M115" i="86"/>
  <c r="M114" i="86"/>
  <c r="M113" i="86"/>
  <c r="M112" i="86"/>
  <c r="L110" i="86"/>
  <c r="L109" i="86" s="1"/>
  <c r="K110" i="86"/>
  <c r="J110" i="86"/>
  <c r="J109" i="86" s="1"/>
  <c r="I110" i="86"/>
  <c r="H110" i="86"/>
  <c r="H109" i="86" s="1"/>
  <c r="G110" i="86"/>
  <c r="F110" i="86"/>
  <c r="F109" i="86" s="1"/>
  <c r="K109" i="86"/>
  <c r="I109" i="86"/>
  <c r="G109" i="86"/>
  <c r="M107" i="86"/>
  <c r="M106" i="86"/>
  <c r="M105" i="86"/>
  <c r="M104" i="86"/>
  <c r="M103" i="86"/>
  <c r="M102" i="86"/>
  <c r="M101" i="86"/>
  <c r="M100" i="86"/>
  <c r="L98" i="86"/>
  <c r="K98" i="86"/>
  <c r="J98" i="86"/>
  <c r="I98" i="86"/>
  <c r="H98" i="86"/>
  <c r="G98" i="86"/>
  <c r="F98" i="86"/>
  <c r="M96" i="86"/>
  <c r="M95" i="86" s="1"/>
  <c r="L95" i="86"/>
  <c r="K95" i="86"/>
  <c r="J95" i="86"/>
  <c r="I95" i="86"/>
  <c r="H95" i="86"/>
  <c r="G95" i="86"/>
  <c r="F95" i="86"/>
  <c r="E95" i="86"/>
  <c r="M93" i="86"/>
  <c r="M92" i="86"/>
  <c r="M91" i="86"/>
  <c r="M90" i="86"/>
  <c r="M89" i="86"/>
  <c r="M88" i="86"/>
  <c r="M87" i="86"/>
  <c r="M86" i="86"/>
  <c r="M85" i="86"/>
  <c r="M84" i="86"/>
  <c r="L83" i="86"/>
  <c r="K83" i="86"/>
  <c r="J83" i="86"/>
  <c r="I83" i="86"/>
  <c r="H83" i="86"/>
  <c r="G83" i="86"/>
  <c r="F83" i="86"/>
  <c r="E83" i="86"/>
  <c r="M81" i="86"/>
  <c r="M80" i="86"/>
  <c r="M79" i="86"/>
  <c r="M78" i="86"/>
  <c r="M77" i="86"/>
  <c r="M76" i="86"/>
  <c r="M75" i="86"/>
  <c r="L74" i="86"/>
  <c r="K74" i="86"/>
  <c r="J74" i="86"/>
  <c r="I74" i="86"/>
  <c r="H74" i="86"/>
  <c r="G74" i="86"/>
  <c r="F74" i="86"/>
  <c r="M72" i="86"/>
  <c r="M71" i="86"/>
  <c r="M70" i="86"/>
  <c r="M69" i="86"/>
  <c r="M68" i="86"/>
  <c r="M67" i="86"/>
  <c r="M66" i="86"/>
  <c r="M65" i="86"/>
  <c r="L64" i="86"/>
  <c r="K64" i="86"/>
  <c r="K5" i="86" s="1"/>
  <c r="J64" i="86"/>
  <c r="I64" i="86"/>
  <c r="H64" i="86"/>
  <c r="G64" i="86"/>
  <c r="F64" i="86"/>
  <c r="E64" i="86"/>
  <c r="M64" i="86" s="1"/>
  <c r="M62" i="86"/>
  <c r="M61" i="86"/>
  <c r="L60" i="86"/>
  <c r="K60" i="86"/>
  <c r="J60" i="86"/>
  <c r="I60" i="86"/>
  <c r="H60" i="86"/>
  <c r="G60" i="86"/>
  <c r="F60" i="86"/>
  <c r="M58" i="86"/>
  <c r="M57" i="86"/>
  <c r="M56" i="86"/>
  <c r="M55" i="86"/>
  <c r="M54" i="86"/>
  <c r="M53" i="86"/>
  <c r="M52" i="86"/>
  <c r="M51" i="86"/>
  <c r="M50" i="86"/>
  <c r="M49" i="86"/>
  <c r="M48" i="86"/>
  <c r="M47" i="86"/>
  <c r="L46" i="86"/>
  <c r="K46" i="86"/>
  <c r="J46" i="86"/>
  <c r="I46" i="86"/>
  <c r="H46" i="86"/>
  <c r="G46" i="86"/>
  <c r="F46" i="86"/>
  <c r="E46" i="86"/>
  <c r="M44" i="86"/>
  <c r="M43" i="86"/>
  <c r="M42" i="86"/>
  <c r="M41" i="86"/>
  <c r="M40" i="86"/>
  <c r="M39" i="86"/>
  <c r="M38" i="86"/>
  <c r="M37" i="86"/>
  <c r="M36" i="86"/>
  <c r="M35" i="86"/>
  <c r="M34" i="86"/>
  <c r="M33" i="86"/>
  <c r="M32" i="86"/>
  <c r="M31" i="86"/>
  <c r="M30" i="86"/>
  <c r="M29" i="86"/>
  <c r="M28" i="86"/>
  <c r="M27" i="86"/>
  <c r="M26" i="86"/>
  <c r="M25" i="86"/>
  <c r="M24" i="86"/>
  <c r="M23" i="86"/>
  <c r="M22" i="86"/>
  <c r="M21" i="86"/>
  <c r="M20" i="86"/>
  <c r="M19" i="86"/>
  <c r="M18" i="86"/>
  <c r="M17" i="86"/>
  <c r="M16" i="86"/>
  <c r="M15" i="86"/>
  <c r="M14" i="86"/>
  <c r="M13" i="86"/>
  <c r="M12" i="86"/>
  <c r="M11" i="86"/>
  <c r="M10" i="86"/>
  <c r="M9" i="86"/>
  <c r="M8" i="86"/>
  <c r="M7" i="86"/>
  <c r="L6" i="86"/>
  <c r="L5" i="86" s="1"/>
  <c r="K6" i="86"/>
  <c r="J6" i="86"/>
  <c r="J5" i="86" s="1"/>
  <c r="I6" i="86"/>
  <c r="H6" i="86"/>
  <c r="H5" i="86" s="1"/>
  <c r="G6" i="86"/>
  <c r="F6" i="86"/>
  <c r="F5" i="86" s="1"/>
  <c r="I5" i="86"/>
  <c r="M219" i="85"/>
  <c r="M218" i="85"/>
  <c r="M217" i="85"/>
  <c r="M216" i="85"/>
  <c r="M215" i="85"/>
  <c r="M214" i="85"/>
  <c r="M213" i="85"/>
  <c r="M212" i="85"/>
  <c r="L211" i="85"/>
  <c r="K211" i="85"/>
  <c r="J211" i="85"/>
  <c r="I211" i="85"/>
  <c r="H211" i="85"/>
  <c r="G211" i="85"/>
  <c r="F211" i="85"/>
  <c r="E211" i="85"/>
  <c r="M209" i="85"/>
  <c r="M208" i="85"/>
  <c r="M207" i="85"/>
  <c r="L206" i="85"/>
  <c r="K206" i="85"/>
  <c r="J206" i="85"/>
  <c r="I206" i="85"/>
  <c r="H206" i="85"/>
  <c r="G206" i="85"/>
  <c r="F206" i="85"/>
  <c r="E206" i="85"/>
  <c r="M206" i="85" s="1"/>
  <c r="M204" i="85"/>
  <c r="M203" i="85"/>
  <c r="M202" i="85"/>
  <c r="M201" i="85"/>
  <c r="M200" i="85"/>
  <c r="M199" i="85"/>
  <c r="M198" i="85"/>
  <c r="M197" i="85"/>
  <c r="M196" i="85"/>
  <c r="L195" i="85"/>
  <c r="K195" i="85"/>
  <c r="J195" i="85"/>
  <c r="I195" i="85"/>
  <c r="H195" i="85"/>
  <c r="G195" i="85"/>
  <c r="F195" i="85"/>
  <c r="M194" i="85"/>
  <c r="M193" i="85"/>
  <c r="M192" i="85"/>
  <c r="M191" i="85"/>
  <c r="M190" i="85"/>
  <c r="M189" i="85"/>
  <c r="M188" i="85"/>
  <c r="M187" i="85"/>
  <c r="M186" i="85"/>
  <c r="M185" i="85"/>
  <c r="M184" i="85"/>
  <c r="M183" i="85"/>
  <c r="M182" i="85"/>
  <c r="F182" i="85"/>
  <c r="M180" i="85"/>
  <c r="M179" i="85"/>
  <c r="M178" i="85"/>
  <c r="L177" i="85"/>
  <c r="K177" i="85"/>
  <c r="J177" i="85"/>
  <c r="I177" i="85"/>
  <c r="H177" i="85"/>
  <c r="G177" i="85"/>
  <c r="F177" i="85"/>
  <c r="E177" i="85"/>
  <c r="M175" i="85"/>
  <c r="M174" i="85"/>
  <c r="M173" i="85"/>
  <c r="M172" i="85"/>
  <c r="M171" i="85"/>
  <c r="M170" i="85"/>
  <c r="M169" i="85"/>
  <c r="M168" i="85"/>
  <c r="M167" i="85"/>
  <c r="M166" i="85"/>
  <c r="M165" i="85"/>
  <c r="M164" i="85"/>
  <c r="M163" i="85"/>
  <c r="M162" i="85"/>
  <c r="M161" i="85"/>
  <c r="M160" i="85"/>
  <c r="M159" i="85"/>
  <c r="L158" i="85"/>
  <c r="K158" i="85"/>
  <c r="J158" i="85"/>
  <c r="I158" i="85"/>
  <c r="H158" i="85"/>
  <c r="G158" i="85"/>
  <c r="F158" i="85"/>
  <c r="M156" i="85"/>
  <c r="M155" i="85"/>
  <c r="M154" i="85"/>
  <c r="M153" i="85"/>
  <c r="M152" i="85"/>
  <c r="M151" i="85"/>
  <c r="M150" i="85"/>
  <c r="M149" i="85"/>
  <c r="M148" i="85"/>
  <c r="L147" i="85"/>
  <c r="K147" i="85"/>
  <c r="J147" i="85"/>
  <c r="I147" i="85"/>
  <c r="H147" i="85"/>
  <c r="G147" i="85"/>
  <c r="F147" i="85"/>
  <c r="E147" i="85"/>
  <c r="M145" i="85"/>
  <c r="M144" i="85"/>
  <c r="M143" i="85"/>
  <c r="M142" i="85"/>
  <c r="M141" i="85"/>
  <c r="M140" i="85"/>
  <c r="M139" i="85"/>
  <c r="M138" i="85"/>
  <c r="M137" i="85"/>
  <c r="M136" i="85"/>
  <c r="M135" i="85"/>
  <c r="M134" i="85"/>
  <c r="M133" i="85"/>
  <c r="M132" i="85"/>
  <c r="M131" i="85"/>
  <c r="M130" i="85"/>
  <c r="M129" i="85"/>
  <c r="M128" i="85"/>
  <c r="M127" i="85"/>
  <c r="M126" i="85"/>
  <c r="M125" i="85"/>
  <c r="M124" i="85"/>
  <c r="M123" i="85"/>
  <c r="M122" i="85"/>
  <c r="M121" i="85"/>
  <c r="M120" i="85"/>
  <c r="M119" i="85"/>
  <c r="M118" i="85"/>
  <c r="M117" i="85"/>
  <c r="M116" i="85"/>
  <c r="M115" i="85"/>
  <c r="M114" i="85"/>
  <c r="M113" i="85"/>
  <c r="M112" i="85"/>
  <c r="L110" i="85"/>
  <c r="K110" i="85"/>
  <c r="J110" i="85"/>
  <c r="J109" i="85" s="1"/>
  <c r="I110" i="85"/>
  <c r="H110" i="85"/>
  <c r="H109" i="85" s="1"/>
  <c r="G110" i="85"/>
  <c r="F110" i="85"/>
  <c r="F109" i="85" s="1"/>
  <c r="K109" i="85"/>
  <c r="I109" i="85"/>
  <c r="G109" i="85"/>
  <c r="M107" i="85"/>
  <c r="M106" i="85"/>
  <c r="M105" i="85"/>
  <c r="M104" i="85"/>
  <c r="M103" i="85"/>
  <c r="M102" i="85"/>
  <c r="M101" i="85"/>
  <c r="M100" i="85"/>
  <c r="L98" i="85"/>
  <c r="K98" i="85"/>
  <c r="J98" i="85"/>
  <c r="I98" i="85"/>
  <c r="H98" i="85"/>
  <c r="G98" i="85"/>
  <c r="F98" i="85"/>
  <c r="M96" i="85"/>
  <c r="M95" i="85" s="1"/>
  <c r="L95" i="85"/>
  <c r="K95" i="85"/>
  <c r="J95" i="85"/>
  <c r="I95" i="85"/>
  <c r="H95" i="85"/>
  <c r="G95" i="85"/>
  <c r="F95" i="85"/>
  <c r="E95" i="85"/>
  <c r="M93" i="85"/>
  <c r="M92" i="85"/>
  <c r="M91" i="85"/>
  <c r="M90" i="85"/>
  <c r="M89" i="85"/>
  <c r="M88" i="85"/>
  <c r="M87" i="85"/>
  <c r="M86" i="85"/>
  <c r="M85" i="85"/>
  <c r="M84" i="85"/>
  <c r="L83" i="85"/>
  <c r="K83" i="85"/>
  <c r="J83" i="85"/>
  <c r="I83" i="85"/>
  <c r="H83" i="85"/>
  <c r="G83" i="85"/>
  <c r="F83" i="85"/>
  <c r="E83" i="85"/>
  <c r="M81" i="85"/>
  <c r="M80" i="85"/>
  <c r="M79" i="85"/>
  <c r="M78" i="85"/>
  <c r="M77" i="85"/>
  <c r="M76" i="85"/>
  <c r="M75" i="85"/>
  <c r="L74" i="85"/>
  <c r="K74" i="85"/>
  <c r="J74" i="85"/>
  <c r="I74" i="85"/>
  <c r="H74" i="85"/>
  <c r="G74" i="85"/>
  <c r="F74" i="85"/>
  <c r="M72" i="85"/>
  <c r="M71" i="85"/>
  <c r="M70" i="85"/>
  <c r="M69" i="85"/>
  <c r="M68" i="85"/>
  <c r="M67" i="85"/>
  <c r="M66" i="85"/>
  <c r="M65" i="85"/>
  <c r="L64" i="85"/>
  <c r="K64" i="85"/>
  <c r="J64" i="85"/>
  <c r="I64" i="85"/>
  <c r="H64" i="85"/>
  <c r="G64" i="85"/>
  <c r="F64" i="85"/>
  <c r="E64" i="85"/>
  <c r="M64" i="85" s="1"/>
  <c r="M62" i="85"/>
  <c r="M61" i="85"/>
  <c r="L60" i="85"/>
  <c r="K60" i="85"/>
  <c r="J60" i="85"/>
  <c r="I60" i="85"/>
  <c r="H60" i="85"/>
  <c r="G60" i="85"/>
  <c r="F60" i="85"/>
  <c r="M58" i="85"/>
  <c r="M57" i="85"/>
  <c r="M56" i="85"/>
  <c r="M55" i="85"/>
  <c r="M54" i="85"/>
  <c r="M53" i="85"/>
  <c r="M52" i="85"/>
  <c r="M51" i="85"/>
  <c r="M50" i="85"/>
  <c r="M49" i="85"/>
  <c r="M48" i="85"/>
  <c r="M47" i="85"/>
  <c r="L46" i="85"/>
  <c r="K46" i="85"/>
  <c r="J46" i="85"/>
  <c r="I46" i="85"/>
  <c r="H46" i="85"/>
  <c r="G46" i="85"/>
  <c r="F46" i="85"/>
  <c r="E46" i="85"/>
  <c r="M44" i="85"/>
  <c r="M43" i="85"/>
  <c r="M42" i="85"/>
  <c r="M41" i="85"/>
  <c r="M40" i="85"/>
  <c r="M39" i="85"/>
  <c r="M38" i="85"/>
  <c r="M37" i="85"/>
  <c r="M36" i="85"/>
  <c r="M35" i="85"/>
  <c r="M34" i="85"/>
  <c r="M33" i="85"/>
  <c r="M32" i="85"/>
  <c r="M31" i="85"/>
  <c r="M30" i="85"/>
  <c r="M29" i="85"/>
  <c r="M28" i="85"/>
  <c r="M27" i="85"/>
  <c r="M26" i="85"/>
  <c r="M25" i="85"/>
  <c r="M24" i="85"/>
  <c r="M23" i="85"/>
  <c r="M22" i="85"/>
  <c r="M21" i="85"/>
  <c r="M20" i="85"/>
  <c r="M19" i="85"/>
  <c r="M18" i="85"/>
  <c r="M17" i="85"/>
  <c r="M16" i="85"/>
  <c r="M15" i="85"/>
  <c r="M14" i="85"/>
  <c r="M13" i="85"/>
  <c r="M12" i="85"/>
  <c r="M11" i="85"/>
  <c r="M10" i="85"/>
  <c r="M9" i="85"/>
  <c r="M8" i="85"/>
  <c r="M7" i="85"/>
  <c r="L6" i="85"/>
  <c r="L5" i="85" s="1"/>
  <c r="K6" i="85"/>
  <c r="J6" i="85"/>
  <c r="J5" i="85" s="1"/>
  <c r="I6" i="85"/>
  <c r="H6" i="85"/>
  <c r="H5" i="85" s="1"/>
  <c r="G6" i="85"/>
  <c r="F6" i="85"/>
  <c r="F5" i="85" s="1"/>
  <c r="K5" i="85"/>
  <c r="I5" i="85"/>
  <c r="M219" i="84"/>
  <c r="M218" i="84"/>
  <c r="M217" i="84"/>
  <c r="M216" i="84"/>
  <c r="M215" i="84"/>
  <c r="M214" i="84"/>
  <c r="M213" i="84"/>
  <c r="M212" i="84"/>
  <c r="L211" i="84"/>
  <c r="K211" i="84"/>
  <c r="J211" i="84"/>
  <c r="I211" i="84"/>
  <c r="H211" i="84"/>
  <c r="G211" i="84"/>
  <c r="F211" i="84"/>
  <c r="E211" i="84"/>
  <c r="M209" i="84"/>
  <c r="M208" i="84"/>
  <c r="M207" i="84"/>
  <c r="L206" i="84"/>
  <c r="K206" i="84"/>
  <c r="J206" i="84"/>
  <c r="I206" i="84"/>
  <c r="H206" i="84"/>
  <c r="G206" i="84"/>
  <c r="F206" i="84"/>
  <c r="E206" i="84"/>
  <c r="M206" i="84" s="1"/>
  <c r="M204" i="84"/>
  <c r="M203" i="84"/>
  <c r="M202" i="84"/>
  <c r="M201" i="84"/>
  <c r="M200" i="84"/>
  <c r="M199" i="84"/>
  <c r="M198" i="84"/>
  <c r="M197" i="84"/>
  <c r="M196" i="84"/>
  <c r="L195" i="84"/>
  <c r="K195" i="84"/>
  <c r="J195" i="84"/>
  <c r="I195" i="84"/>
  <c r="H195" i="84"/>
  <c r="G195" i="84"/>
  <c r="F195" i="84"/>
  <c r="M194" i="84"/>
  <c r="M193" i="84"/>
  <c r="M192" i="84"/>
  <c r="M191" i="84"/>
  <c r="M190" i="84"/>
  <c r="M189" i="84"/>
  <c r="M188" i="84"/>
  <c r="M187" i="84"/>
  <c r="M186" i="84"/>
  <c r="M185" i="84"/>
  <c r="M184" i="84"/>
  <c r="M183" i="84"/>
  <c r="M182" i="84"/>
  <c r="F182" i="84"/>
  <c r="M180" i="84"/>
  <c r="M179" i="84"/>
  <c r="M178" i="84"/>
  <c r="L177" i="84"/>
  <c r="K177" i="84"/>
  <c r="J177" i="84"/>
  <c r="I177" i="84"/>
  <c r="H177" i="84"/>
  <c r="G177" i="84"/>
  <c r="F177" i="84"/>
  <c r="E177" i="84"/>
  <c r="M175" i="84"/>
  <c r="M174" i="84"/>
  <c r="M173" i="84"/>
  <c r="M172" i="84"/>
  <c r="M171" i="84"/>
  <c r="M170" i="84"/>
  <c r="M169" i="84"/>
  <c r="M168" i="84"/>
  <c r="M167" i="84"/>
  <c r="M166" i="84"/>
  <c r="M165" i="84"/>
  <c r="M164" i="84"/>
  <c r="M163" i="84"/>
  <c r="M162" i="84"/>
  <c r="M161" i="84"/>
  <c r="M160" i="84"/>
  <c r="M159" i="84"/>
  <c r="L158" i="84"/>
  <c r="K158" i="84"/>
  <c r="J158" i="84"/>
  <c r="I158" i="84"/>
  <c r="H158" i="84"/>
  <c r="G158" i="84"/>
  <c r="F158" i="84"/>
  <c r="M156" i="84"/>
  <c r="M155" i="84"/>
  <c r="M154" i="84"/>
  <c r="M153" i="84"/>
  <c r="M152" i="84"/>
  <c r="M151" i="84"/>
  <c r="M150" i="84"/>
  <c r="M149" i="84"/>
  <c r="M148" i="84"/>
  <c r="L147" i="84"/>
  <c r="K147" i="84"/>
  <c r="J147" i="84"/>
  <c r="I147" i="84"/>
  <c r="H147" i="84"/>
  <c r="G147" i="84"/>
  <c r="F147" i="84"/>
  <c r="M145" i="84"/>
  <c r="M144" i="84"/>
  <c r="M143" i="84"/>
  <c r="M142" i="84"/>
  <c r="M141" i="84"/>
  <c r="M140" i="84"/>
  <c r="M139" i="84"/>
  <c r="M138" i="84"/>
  <c r="M137" i="84"/>
  <c r="M136" i="84"/>
  <c r="M135" i="84"/>
  <c r="M134" i="84"/>
  <c r="M133" i="84"/>
  <c r="M132" i="84"/>
  <c r="M131" i="84"/>
  <c r="M130" i="84"/>
  <c r="M129" i="84"/>
  <c r="M128" i="84"/>
  <c r="M127" i="84"/>
  <c r="M126" i="84"/>
  <c r="M125" i="84"/>
  <c r="M124" i="84"/>
  <c r="M123" i="84"/>
  <c r="M122" i="84"/>
  <c r="M121" i="84"/>
  <c r="M120" i="84"/>
  <c r="M119" i="84"/>
  <c r="M118" i="84"/>
  <c r="M117" i="84"/>
  <c r="M116" i="84"/>
  <c r="M115" i="84"/>
  <c r="M114" i="84"/>
  <c r="M113" i="84"/>
  <c r="M112" i="84"/>
  <c r="L110" i="84"/>
  <c r="K110" i="84"/>
  <c r="J110" i="84"/>
  <c r="J109" i="84" s="1"/>
  <c r="I110" i="84"/>
  <c r="H110" i="84"/>
  <c r="H109" i="84" s="1"/>
  <c r="G110" i="84"/>
  <c r="F110" i="84"/>
  <c r="F109" i="84" s="1"/>
  <c r="K109" i="84"/>
  <c r="I109" i="84"/>
  <c r="M107" i="84"/>
  <c r="M106" i="84"/>
  <c r="M105" i="84"/>
  <c r="M104" i="84"/>
  <c r="M103" i="84"/>
  <c r="M102" i="84"/>
  <c r="M101" i="84"/>
  <c r="M100" i="84"/>
  <c r="L98" i="84"/>
  <c r="K98" i="84"/>
  <c r="J98" i="84"/>
  <c r="I98" i="84"/>
  <c r="H98" i="84"/>
  <c r="G98" i="84"/>
  <c r="F98" i="84"/>
  <c r="M96" i="84"/>
  <c r="M95" i="84" s="1"/>
  <c r="L95" i="84"/>
  <c r="K95" i="84"/>
  <c r="J95" i="84"/>
  <c r="I95" i="84"/>
  <c r="H95" i="84"/>
  <c r="G95" i="84"/>
  <c r="F95" i="84"/>
  <c r="E95" i="84"/>
  <c r="M93" i="84"/>
  <c r="M92" i="84"/>
  <c r="M91" i="84"/>
  <c r="M90" i="84"/>
  <c r="M89" i="84"/>
  <c r="M88" i="84"/>
  <c r="M87" i="84"/>
  <c r="M86" i="84"/>
  <c r="M85" i="84"/>
  <c r="M84" i="84"/>
  <c r="L83" i="84"/>
  <c r="K83" i="84"/>
  <c r="J83" i="84"/>
  <c r="I83" i="84"/>
  <c r="H83" i="84"/>
  <c r="G83" i="84"/>
  <c r="F83" i="84"/>
  <c r="E83" i="84"/>
  <c r="M81" i="84"/>
  <c r="M80" i="84"/>
  <c r="M79" i="84"/>
  <c r="M78" i="84"/>
  <c r="M77" i="84"/>
  <c r="M76" i="84"/>
  <c r="M75" i="84"/>
  <c r="L74" i="84"/>
  <c r="K74" i="84"/>
  <c r="J74" i="84"/>
  <c r="I74" i="84"/>
  <c r="H74" i="84"/>
  <c r="G74" i="84"/>
  <c r="F74" i="84"/>
  <c r="M72" i="84"/>
  <c r="M71" i="84"/>
  <c r="M70" i="84"/>
  <c r="M69" i="84"/>
  <c r="M68" i="84"/>
  <c r="M67" i="84"/>
  <c r="M66" i="84"/>
  <c r="M65" i="84"/>
  <c r="L64" i="84"/>
  <c r="K64" i="84"/>
  <c r="J64" i="84"/>
  <c r="I64" i="84"/>
  <c r="H64" i="84"/>
  <c r="G64" i="84"/>
  <c r="F64" i="84"/>
  <c r="E64" i="84"/>
  <c r="M62" i="84"/>
  <c r="M61" i="84"/>
  <c r="L60" i="84"/>
  <c r="K60" i="84"/>
  <c r="J60" i="84"/>
  <c r="I60" i="84"/>
  <c r="H60" i="84"/>
  <c r="G60" i="84"/>
  <c r="F60" i="84"/>
  <c r="M58" i="84"/>
  <c r="M57" i="84"/>
  <c r="M56" i="84"/>
  <c r="M55" i="84"/>
  <c r="M54" i="84"/>
  <c r="M53" i="84"/>
  <c r="M52" i="84"/>
  <c r="M51" i="84"/>
  <c r="M50" i="84"/>
  <c r="M49" i="84"/>
  <c r="M48" i="84"/>
  <c r="M47" i="84"/>
  <c r="L46" i="84"/>
  <c r="K46" i="84"/>
  <c r="J46" i="84"/>
  <c r="I46" i="84"/>
  <c r="H46" i="84"/>
  <c r="G46" i="84"/>
  <c r="F46" i="84"/>
  <c r="E46" i="84"/>
  <c r="M46" i="84" s="1"/>
  <c r="M44" i="84"/>
  <c r="M43" i="84"/>
  <c r="M42" i="84"/>
  <c r="M41" i="84"/>
  <c r="M40" i="84"/>
  <c r="M39" i="84"/>
  <c r="M38" i="84"/>
  <c r="M37" i="84"/>
  <c r="M36" i="84"/>
  <c r="M35" i="84"/>
  <c r="M34" i="84"/>
  <c r="M33" i="84"/>
  <c r="M32" i="84"/>
  <c r="M31" i="84"/>
  <c r="M30" i="84"/>
  <c r="M29" i="84"/>
  <c r="M28" i="84"/>
  <c r="M27" i="84"/>
  <c r="M26" i="84"/>
  <c r="M25" i="84"/>
  <c r="M24" i="84"/>
  <c r="M23" i="84"/>
  <c r="M22" i="84"/>
  <c r="M21" i="84"/>
  <c r="M20" i="84"/>
  <c r="M19" i="84"/>
  <c r="M18" i="84"/>
  <c r="M17" i="84"/>
  <c r="M16" i="84"/>
  <c r="M15" i="84"/>
  <c r="M14" i="84"/>
  <c r="M13" i="84"/>
  <c r="M12" i="84"/>
  <c r="M11" i="84"/>
  <c r="M10" i="84"/>
  <c r="M9" i="84"/>
  <c r="M8" i="84"/>
  <c r="M7" i="84"/>
  <c r="L6" i="84"/>
  <c r="L5" i="84" s="1"/>
  <c r="K6" i="84"/>
  <c r="J6" i="84"/>
  <c r="J5" i="84" s="1"/>
  <c r="I6" i="84"/>
  <c r="H6" i="84"/>
  <c r="H5" i="84" s="1"/>
  <c r="G6" i="84"/>
  <c r="F6" i="84"/>
  <c r="F5" i="84" s="1"/>
  <c r="K5" i="84"/>
  <c r="I5" i="84"/>
  <c r="E213" i="83"/>
  <c r="E214" i="83"/>
  <c r="E215" i="83"/>
  <c r="E216" i="83"/>
  <c r="E217" i="83"/>
  <c r="E218" i="83"/>
  <c r="E219" i="83"/>
  <c r="E212" i="83"/>
  <c r="E209" i="83"/>
  <c r="E208" i="83"/>
  <c r="E197" i="83"/>
  <c r="E198" i="83"/>
  <c r="E199" i="83"/>
  <c r="E200" i="83"/>
  <c r="E201" i="83"/>
  <c r="E202" i="83"/>
  <c r="E203" i="83"/>
  <c r="E204" i="83"/>
  <c r="E196" i="83"/>
  <c r="E179" i="83"/>
  <c r="E180" i="83"/>
  <c r="E178" i="83"/>
  <c r="E160" i="83"/>
  <c r="E161" i="83"/>
  <c r="E162" i="83"/>
  <c r="E163" i="83"/>
  <c r="E164" i="83"/>
  <c r="E165" i="83"/>
  <c r="E166" i="83"/>
  <c r="E167" i="83"/>
  <c r="E168" i="83"/>
  <c r="E169" i="83"/>
  <c r="E170" i="83"/>
  <c r="E171" i="83"/>
  <c r="E172" i="83"/>
  <c r="E173" i="83"/>
  <c r="E174" i="83"/>
  <c r="E175" i="83"/>
  <c r="E159" i="83"/>
  <c r="E149" i="83"/>
  <c r="E150" i="83"/>
  <c r="E151" i="83"/>
  <c r="E152" i="83"/>
  <c r="E153" i="83"/>
  <c r="E154" i="83"/>
  <c r="E155" i="83"/>
  <c r="E156" i="83"/>
  <c r="E148" i="83"/>
  <c r="E112" i="83"/>
  <c r="E113" i="83"/>
  <c r="E114" i="83"/>
  <c r="E115" i="83"/>
  <c r="E116" i="83"/>
  <c r="E117" i="83"/>
  <c r="E118" i="83"/>
  <c r="E119" i="83"/>
  <c r="E120" i="83"/>
  <c r="E121" i="83"/>
  <c r="E122" i="83"/>
  <c r="E123" i="83"/>
  <c r="E124" i="83"/>
  <c r="E125" i="83"/>
  <c r="E126" i="83"/>
  <c r="E127" i="83"/>
  <c r="E128" i="83"/>
  <c r="E129" i="83"/>
  <c r="E130" i="83"/>
  <c r="E131" i="83"/>
  <c r="E132" i="83"/>
  <c r="E133" i="83"/>
  <c r="E134" i="83"/>
  <c r="E135" i="83"/>
  <c r="E136" i="83"/>
  <c r="E137" i="83"/>
  <c r="E138" i="83"/>
  <c r="E139" i="83"/>
  <c r="E140" i="83"/>
  <c r="E141" i="83"/>
  <c r="E142" i="83"/>
  <c r="E143" i="83"/>
  <c r="E144" i="83"/>
  <c r="E145" i="83"/>
  <c r="E111" i="83"/>
  <c r="E100" i="83"/>
  <c r="E101" i="83"/>
  <c r="E102" i="83"/>
  <c r="E103" i="83"/>
  <c r="E104" i="83"/>
  <c r="E105" i="83"/>
  <c r="E106" i="83"/>
  <c r="E107" i="83"/>
  <c r="E99" i="83"/>
  <c r="E96" i="83"/>
  <c r="E85" i="83"/>
  <c r="E86" i="83"/>
  <c r="E87" i="83"/>
  <c r="E88" i="83"/>
  <c r="E89" i="83"/>
  <c r="E90" i="83"/>
  <c r="E91" i="83"/>
  <c r="E92" i="83"/>
  <c r="E93" i="83"/>
  <c r="E84" i="83"/>
  <c r="E76" i="83"/>
  <c r="E77" i="83"/>
  <c r="E78" i="83"/>
  <c r="E79" i="83"/>
  <c r="E80" i="83"/>
  <c r="E81" i="83"/>
  <c r="E75" i="83"/>
  <c r="E66" i="83"/>
  <c r="E67" i="83"/>
  <c r="E68" i="83"/>
  <c r="E69" i="83"/>
  <c r="E70" i="83"/>
  <c r="E71" i="83"/>
  <c r="E72" i="83"/>
  <c r="E65" i="83"/>
  <c r="E62" i="83"/>
  <c r="E61" i="83"/>
  <c r="E48" i="83"/>
  <c r="E49" i="83"/>
  <c r="E50" i="83"/>
  <c r="E51" i="83"/>
  <c r="E52" i="83"/>
  <c r="E53" i="83"/>
  <c r="E54" i="83"/>
  <c r="E55" i="83"/>
  <c r="E56" i="83"/>
  <c r="E57" i="83"/>
  <c r="E58" i="83"/>
  <c r="E47" i="83"/>
  <c r="E8" i="83"/>
  <c r="E9" i="83"/>
  <c r="E10" i="83"/>
  <c r="E11" i="83"/>
  <c r="E12" i="83"/>
  <c r="E13" i="83"/>
  <c r="E14" i="83"/>
  <c r="E15" i="83"/>
  <c r="E16" i="83"/>
  <c r="E17" i="83"/>
  <c r="E18" i="83"/>
  <c r="E19" i="83"/>
  <c r="E20" i="83"/>
  <c r="E21" i="83"/>
  <c r="E22" i="83"/>
  <c r="E23" i="83"/>
  <c r="E24" i="83"/>
  <c r="E25" i="83"/>
  <c r="E26" i="83"/>
  <c r="E27" i="83"/>
  <c r="E28" i="83"/>
  <c r="E29" i="83"/>
  <c r="E30" i="83"/>
  <c r="E31" i="83"/>
  <c r="E32" i="83"/>
  <c r="E33" i="83"/>
  <c r="E34" i="83"/>
  <c r="E35" i="83"/>
  <c r="E36" i="83"/>
  <c r="E37" i="83"/>
  <c r="E38" i="83"/>
  <c r="E39" i="83"/>
  <c r="E40" i="83"/>
  <c r="E41" i="83"/>
  <c r="E42" i="83"/>
  <c r="E43" i="83"/>
  <c r="E44" i="83"/>
  <c r="E7" i="83"/>
  <c r="M148" i="81"/>
  <c r="J74" i="80"/>
  <c r="E147" i="84" l="1"/>
  <c r="H5" i="89"/>
  <c r="M64" i="89"/>
  <c r="E83" i="89"/>
  <c r="G5" i="88"/>
  <c r="G109" i="84"/>
  <c r="G5" i="86"/>
  <c r="G5" i="85"/>
  <c r="M211" i="89"/>
  <c r="M206" i="89"/>
  <c r="M147" i="89"/>
  <c r="M83" i="89"/>
  <c r="M46" i="89"/>
  <c r="G5" i="89"/>
  <c r="M6" i="89"/>
  <c r="M211" i="88"/>
  <c r="M147" i="88"/>
  <c r="M83" i="88"/>
  <c r="M46" i="88"/>
  <c r="M211" i="87"/>
  <c r="M83" i="87"/>
  <c r="M147" i="87"/>
  <c r="M6" i="88"/>
  <c r="M211" i="86"/>
  <c r="M147" i="86"/>
  <c r="M83" i="86"/>
  <c r="M46" i="86"/>
  <c r="M6" i="86"/>
  <c r="M211" i="85"/>
  <c r="L109" i="85"/>
  <c r="M147" i="85"/>
  <c r="M83" i="85"/>
  <c r="M46" i="85"/>
  <c r="M6" i="85"/>
  <c r="M211" i="84"/>
  <c r="L109" i="84"/>
  <c r="M147" i="84"/>
  <c r="M83" i="84"/>
  <c r="M64" i="84"/>
  <c r="G5" i="84"/>
  <c r="M6" i="84"/>
  <c r="E6" i="89"/>
  <c r="E60" i="89"/>
  <c r="M60" i="89" s="1"/>
  <c r="E74" i="89"/>
  <c r="M74" i="89" s="1"/>
  <c r="M111" i="89"/>
  <c r="E110" i="89"/>
  <c r="M99" i="89"/>
  <c r="E98" i="89"/>
  <c r="M98" i="89" s="1"/>
  <c r="E158" i="89"/>
  <c r="M158" i="89" s="1"/>
  <c r="E195" i="89"/>
  <c r="M195" i="89" s="1"/>
  <c r="E6" i="88"/>
  <c r="E60" i="88"/>
  <c r="M60" i="88" s="1"/>
  <c r="E74" i="88"/>
  <c r="M74" i="88" s="1"/>
  <c r="M111" i="88"/>
  <c r="E110" i="88"/>
  <c r="M99" i="88"/>
  <c r="E98" i="88"/>
  <c r="M98" i="88" s="1"/>
  <c r="E158" i="88"/>
  <c r="M158" i="88" s="1"/>
  <c r="E195" i="88"/>
  <c r="M195" i="88" s="1"/>
  <c r="M6" i="87"/>
  <c r="E6" i="87"/>
  <c r="E60" i="87"/>
  <c r="M60" i="87" s="1"/>
  <c r="E74" i="87"/>
  <c r="M74" i="87" s="1"/>
  <c r="M111" i="87"/>
  <c r="E110" i="87"/>
  <c r="M99" i="87"/>
  <c r="E98" i="87"/>
  <c r="M98" i="87" s="1"/>
  <c r="E158" i="87"/>
  <c r="M158" i="87" s="1"/>
  <c r="E195" i="87"/>
  <c r="M195" i="87" s="1"/>
  <c r="M99" i="86"/>
  <c r="E98" i="86"/>
  <c r="M98" i="86" s="1"/>
  <c r="E6" i="86"/>
  <c r="E60" i="86"/>
  <c r="M60" i="86" s="1"/>
  <c r="E74" i="86"/>
  <c r="M74" i="86" s="1"/>
  <c r="M111" i="86"/>
  <c r="E110" i="86"/>
  <c r="E158" i="86"/>
  <c r="M158" i="86" s="1"/>
  <c r="E195" i="86"/>
  <c r="M195" i="86" s="1"/>
  <c r="E6" i="85"/>
  <c r="E60" i="85"/>
  <c r="M60" i="85" s="1"/>
  <c r="E74" i="85"/>
  <c r="M74" i="85" s="1"/>
  <c r="M111" i="85"/>
  <c r="E110" i="85"/>
  <c r="M99" i="85"/>
  <c r="E98" i="85"/>
  <c r="M98" i="85" s="1"/>
  <c r="E158" i="85"/>
  <c r="M158" i="85" s="1"/>
  <c r="E195" i="85"/>
  <c r="M195" i="85" s="1"/>
  <c r="E6" i="84"/>
  <c r="E60" i="84"/>
  <c r="M60" i="84" s="1"/>
  <c r="E74" i="84"/>
  <c r="M74" i="84" s="1"/>
  <c r="M111" i="84"/>
  <c r="E110" i="84"/>
  <c r="M99" i="84"/>
  <c r="E98" i="84"/>
  <c r="M98" i="84" s="1"/>
  <c r="E158" i="84"/>
  <c r="M158" i="84" s="1"/>
  <c r="E195" i="84"/>
  <c r="M195" i="84" s="1"/>
  <c r="M5" i="89" l="1"/>
  <c r="M5" i="88"/>
  <c r="M5" i="86"/>
  <c r="M5" i="85"/>
  <c r="M5" i="84"/>
  <c r="M110" i="89"/>
  <c r="E109" i="89"/>
  <c r="M109" i="89" s="1"/>
  <c r="E5" i="89"/>
  <c r="M110" i="88"/>
  <c r="E109" i="88"/>
  <c r="M109" i="88" s="1"/>
  <c r="E5" i="88"/>
  <c r="M110" i="87"/>
  <c r="E109" i="87"/>
  <c r="M109" i="87" s="1"/>
  <c r="E5" i="87"/>
  <c r="M5" i="87"/>
  <c r="M110" i="86"/>
  <c r="E109" i="86"/>
  <c r="M109" i="86" s="1"/>
  <c r="E5" i="86"/>
  <c r="M110" i="85"/>
  <c r="E109" i="85"/>
  <c r="M109" i="85" s="1"/>
  <c r="E5" i="85"/>
  <c r="M110" i="84"/>
  <c r="E109" i="84"/>
  <c r="M109" i="84" s="1"/>
  <c r="E5" i="84"/>
  <c r="M61" i="75" l="1"/>
  <c r="M200" i="66" l="1"/>
  <c r="E197" i="82" l="1"/>
  <c r="E198" i="82"/>
  <c r="E199" i="82"/>
  <c r="E200" i="82"/>
  <c r="E201" i="82"/>
  <c r="E202" i="82"/>
  <c r="E203" i="82"/>
  <c r="E204" i="82"/>
  <c r="E196" i="82"/>
  <c r="M219" i="83"/>
  <c r="M218" i="83"/>
  <c r="M217" i="83"/>
  <c r="M216" i="83"/>
  <c r="M215" i="83"/>
  <c r="M214" i="83"/>
  <c r="M213" i="83"/>
  <c r="M212" i="83"/>
  <c r="L211" i="83"/>
  <c r="K211" i="83"/>
  <c r="J211" i="83"/>
  <c r="I211" i="83"/>
  <c r="H211" i="83"/>
  <c r="G211" i="83"/>
  <c r="F211" i="83"/>
  <c r="E211" i="83"/>
  <c r="M209" i="83"/>
  <c r="M208" i="83"/>
  <c r="M207" i="83"/>
  <c r="L206" i="83"/>
  <c r="K206" i="83"/>
  <c r="J206" i="83"/>
  <c r="I206" i="83"/>
  <c r="H206" i="83"/>
  <c r="G206" i="83"/>
  <c r="F206" i="83"/>
  <c r="E206" i="83"/>
  <c r="M206" i="83" s="1"/>
  <c r="M204" i="83"/>
  <c r="M203" i="83"/>
  <c r="M202" i="83"/>
  <c r="M201" i="83"/>
  <c r="M200" i="83"/>
  <c r="M199" i="83"/>
  <c r="M198" i="83"/>
  <c r="M197" i="83"/>
  <c r="M196" i="83"/>
  <c r="L195" i="83"/>
  <c r="K195" i="83"/>
  <c r="J195" i="83"/>
  <c r="I195" i="83"/>
  <c r="H195" i="83"/>
  <c r="G195" i="83"/>
  <c r="F195" i="83"/>
  <c r="E195" i="83"/>
  <c r="M194" i="83"/>
  <c r="M193" i="83"/>
  <c r="M192" i="83"/>
  <c r="M191" i="83"/>
  <c r="M190" i="83"/>
  <c r="M189" i="83"/>
  <c r="M188" i="83"/>
  <c r="M187" i="83"/>
  <c r="M186" i="83"/>
  <c r="M185" i="83"/>
  <c r="M184" i="83"/>
  <c r="M183" i="83"/>
  <c r="F182" i="83"/>
  <c r="M182" i="83" s="1"/>
  <c r="M180" i="83"/>
  <c r="M179" i="83"/>
  <c r="M178" i="83"/>
  <c r="L177" i="83"/>
  <c r="K177" i="83"/>
  <c r="J177" i="83"/>
  <c r="I177" i="83"/>
  <c r="H177" i="83"/>
  <c r="G177" i="83"/>
  <c r="F177" i="83"/>
  <c r="M175" i="83"/>
  <c r="M174" i="83"/>
  <c r="M173" i="83"/>
  <c r="M172" i="83"/>
  <c r="M171" i="83"/>
  <c r="M170" i="83"/>
  <c r="M169" i="83"/>
  <c r="M168" i="83"/>
  <c r="M167" i="83"/>
  <c r="M166" i="83"/>
  <c r="M165" i="83"/>
  <c r="M164" i="83"/>
  <c r="M163" i="83"/>
  <c r="M162" i="83"/>
  <c r="M161" i="83"/>
  <c r="M160" i="83"/>
  <c r="M159" i="83"/>
  <c r="L158" i="83"/>
  <c r="K158" i="83"/>
  <c r="J158" i="83"/>
  <c r="I158" i="83"/>
  <c r="H158" i="83"/>
  <c r="G158" i="83"/>
  <c r="F158" i="83"/>
  <c r="E158" i="83"/>
  <c r="M156" i="83"/>
  <c r="M155" i="83"/>
  <c r="M154" i="83"/>
  <c r="M153" i="83"/>
  <c r="M152" i="83"/>
  <c r="M151" i="83"/>
  <c r="M150" i="83"/>
  <c r="M149" i="83"/>
  <c r="M148" i="83"/>
  <c r="L147" i="83"/>
  <c r="K147" i="83"/>
  <c r="J147" i="83"/>
  <c r="I147" i="83"/>
  <c r="H147" i="83"/>
  <c r="G147" i="83"/>
  <c r="F147" i="83"/>
  <c r="M145" i="83"/>
  <c r="M144" i="83"/>
  <c r="M143" i="83"/>
  <c r="M142" i="83"/>
  <c r="M141" i="83"/>
  <c r="M140" i="83"/>
  <c r="M139" i="83"/>
  <c r="M138" i="83"/>
  <c r="M137" i="83"/>
  <c r="M136" i="83"/>
  <c r="M135" i="83"/>
  <c r="M134" i="83"/>
  <c r="M133" i="83"/>
  <c r="M132" i="83"/>
  <c r="M131" i="83"/>
  <c r="M130" i="83"/>
  <c r="M129" i="83"/>
  <c r="M128" i="83"/>
  <c r="M127" i="83"/>
  <c r="M126" i="83"/>
  <c r="M125" i="83"/>
  <c r="M124" i="83"/>
  <c r="M123" i="83"/>
  <c r="M122" i="83"/>
  <c r="M121" i="83"/>
  <c r="M120" i="83"/>
  <c r="M119" i="83"/>
  <c r="M118" i="83"/>
  <c r="M117" i="83"/>
  <c r="M116" i="83"/>
  <c r="M115" i="83"/>
  <c r="M114" i="83"/>
  <c r="M113" i="83"/>
  <c r="M112" i="83"/>
  <c r="M111" i="83"/>
  <c r="L110" i="83"/>
  <c r="K110" i="83"/>
  <c r="K109" i="83" s="1"/>
  <c r="J110" i="83"/>
  <c r="I110" i="83"/>
  <c r="I109" i="83" s="1"/>
  <c r="H110" i="83"/>
  <c r="G110" i="83"/>
  <c r="F110" i="83"/>
  <c r="E110" i="83"/>
  <c r="J109" i="83"/>
  <c r="H109" i="83"/>
  <c r="F109" i="83"/>
  <c r="M107" i="83"/>
  <c r="M106" i="83"/>
  <c r="M105" i="83"/>
  <c r="M104" i="83"/>
  <c r="M103" i="83"/>
  <c r="M102" i="83"/>
  <c r="M101" i="83"/>
  <c r="M100" i="83"/>
  <c r="M99" i="83"/>
  <c r="L98" i="83"/>
  <c r="K98" i="83"/>
  <c r="J98" i="83"/>
  <c r="I98" i="83"/>
  <c r="H98" i="83"/>
  <c r="G98" i="83"/>
  <c r="F98" i="83"/>
  <c r="E98" i="83"/>
  <c r="M98" i="83" s="1"/>
  <c r="L95" i="83"/>
  <c r="K95" i="83"/>
  <c r="J95" i="83"/>
  <c r="I95" i="83"/>
  <c r="H95" i="83"/>
  <c r="G95" i="83"/>
  <c r="F95" i="83"/>
  <c r="M93" i="83"/>
  <c r="M92" i="83"/>
  <c r="M91" i="83"/>
  <c r="M90" i="83"/>
  <c r="M89" i="83"/>
  <c r="M88" i="83"/>
  <c r="M87" i="83"/>
  <c r="M86" i="83"/>
  <c r="M85" i="83"/>
  <c r="M84" i="83"/>
  <c r="L83" i="83"/>
  <c r="K83" i="83"/>
  <c r="J83" i="83"/>
  <c r="I83" i="83"/>
  <c r="H83" i="83"/>
  <c r="G83" i="83"/>
  <c r="F83" i="83"/>
  <c r="E83" i="83"/>
  <c r="M81" i="83"/>
  <c r="M80" i="83"/>
  <c r="M79" i="83"/>
  <c r="M78" i="83"/>
  <c r="M77" i="83"/>
  <c r="M76" i="83"/>
  <c r="L74" i="83"/>
  <c r="K74" i="83"/>
  <c r="J74" i="83"/>
  <c r="I74" i="83"/>
  <c r="H74" i="83"/>
  <c r="G74" i="83"/>
  <c r="F74" i="83"/>
  <c r="F5" i="83" s="1"/>
  <c r="M72" i="83"/>
  <c r="M71" i="83"/>
  <c r="M70" i="83"/>
  <c r="M69" i="83"/>
  <c r="M68" i="83"/>
  <c r="M67" i="83"/>
  <c r="M66" i="83"/>
  <c r="M65" i="83"/>
  <c r="L64" i="83"/>
  <c r="K64" i="83"/>
  <c r="J64" i="83"/>
  <c r="I64" i="83"/>
  <c r="H64" i="83"/>
  <c r="G64" i="83"/>
  <c r="F64" i="83"/>
  <c r="E64" i="83"/>
  <c r="M62" i="83"/>
  <c r="L60" i="83"/>
  <c r="K60" i="83"/>
  <c r="J60" i="83"/>
  <c r="I60" i="83"/>
  <c r="H60" i="83"/>
  <c r="G60" i="83"/>
  <c r="F60" i="83"/>
  <c r="M58" i="83"/>
  <c r="M57" i="83"/>
  <c r="M56" i="83"/>
  <c r="M55" i="83"/>
  <c r="M54" i="83"/>
  <c r="M53" i="83"/>
  <c r="M52" i="83"/>
  <c r="M51" i="83"/>
  <c r="M50" i="83"/>
  <c r="M49" i="83"/>
  <c r="M48" i="83"/>
  <c r="M47" i="83"/>
  <c r="L46" i="83"/>
  <c r="K46" i="83"/>
  <c r="J46" i="83"/>
  <c r="I46" i="83"/>
  <c r="H46" i="83"/>
  <c r="G46" i="83"/>
  <c r="F46" i="83"/>
  <c r="E46" i="83"/>
  <c r="M44" i="83"/>
  <c r="M43" i="83"/>
  <c r="M42" i="83"/>
  <c r="M41" i="83"/>
  <c r="M40" i="83"/>
  <c r="M39" i="83"/>
  <c r="M38" i="83"/>
  <c r="M37" i="83"/>
  <c r="M36" i="83"/>
  <c r="M35" i="83"/>
  <c r="M34" i="83"/>
  <c r="M33" i="83"/>
  <c r="M32" i="83"/>
  <c r="M31" i="83"/>
  <c r="M30" i="83"/>
  <c r="M29" i="83"/>
  <c r="M28" i="83"/>
  <c r="M27" i="83"/>
  <c r="M26" i="83"/>
  <c r="M25" i="83"/>
  <c r="M24" i="83"/>
  <c r="M23" i="83"/>
  <c r="M22" i="83"/>
  <c r="M21" i="83"/>
  <c r="M20" i="83"/>
  <c r="M19" i="83"/>
  <c r="M18" i="83"/>
  <c r="M17" i="83"/>
  <c r="M16" i="83"/>
  <c r="M15" i="83"/>
  <c r="M14" i="83"/>
  <c r="M13" i="83"/>
  <c r="M12" i="83"/>
  <c r="M11" i="83"/>
  <c r="M10" i="83"/>
  <c r="M9" i="83"/>
  <c r="M8" i="83"/>
  <c r="L6" i="83"/>
  <c r="K6" i="83"/>
  <c r="J6" i="83"/>
  <c r="I6" i="83"/>
  <c r="I5" i="83" s="1"/>
  <c r="H6" i="83"/>
  <c r="G6" i="83"/>
  <c r="F6" i="83"/>
  <c r="E6" i="83"/>
  <c r="L5" i="83"/>
  <c r="J5" i="83"/>
  <c r="H5" i="83"/>
  <c r="M211" i="83" l="1"/>
  <c r="M195" i="83"/>
  <c r="L109" i="83"/>
  <c r="M158" i="83"/>
  <c r="K5" i="83"/>
  <c r="G109" i="83"/>
  <c r="M83" i="83"/>
  <c r="M64" i="83"/>
  <c r="G5" i="83"/>
  <c r="M46" i="83"/>
  <c r="M6" i="83"/>
  <c r="M96" i="83"/>
  <c r="M95" i="83" s="1"/>
  <c r="E95" i="83"/>
  <c r="M61" i="83"/>
  <c r="E60" i="83"/>
  <c r="M60" i="83" s="1"/>
  <c r="M75" i="83"/>
  <c r="E74" i="83"/>
  <c r="M74" i="83" s="1"/>
  <c r="M110" i="83"/>
  <c r="E147" i="83"/>
  <c r="M147" i="83" s="1"/>
  <c r="E177" i="83"/>
  <c r="M197" i="81"/>
  <c r="M198" i="81"/>
  <c r="M199" i="81"/>
  <c r="E213" i="82"/>
  <c r="E214" i="82"/>
  <c r="E215" i="82"/>
  <c r="E216" i="82"/>
  <c r="E217" i="82"/>
  <c r="E218" i="82"/>
  <c r="E219" i="82"/>
  <c r="E212" i="82"/>
  <c r="E209" i="82"/>
  <c r="E208" i="82"/>
  <c r="E179" i="82"/>
  <c r="E180" i="82"/>
  <c r="E178" i="82"/>
  <c r="E160" i="82"/>
  <c r="E161" i="82"/>
  <c r="E162" i="82"/>
  <c r="E163" i="82"/>
  <c r="E164" i="82"/>
  <c r="E165" i="82"/>
  <c r="E166" i="82"/>
  <c r="E167" i="82"/>
  <c r="E168" i="82"/>
  <c r="E169" i="82"/>
  <c r="E170" i="82"/>
  <c r="E171" i="82"/>
  <c r="E172" i="82"/>
  <c r="E173" i="82"/>
  <c r="E174" i="82"/>
  <c r="E175" i="82"/>
  <c r="E159" i="82"/>
  <c r="E149" i="82"/>
  <c r="E150" i="82"/>
  <c r="E151" i="82"/>
  <c r="E152" i="82"/>
  <c r="E153" i="82"/>
  <c r="E154" i="82"/>
  <c r="E155" i="82"/>
  <c r="E156" i="82"/>
  <c r="E148" i="82"/>
  <c r="E112" i="82"/>
  <c r="E113" i="82"/>
  <c r="E114" i="82"/>
  <c r="E115" i="82"/>
  <c r="E116" i="82"/>
  <c r="E117" i="82"/>
  <c r="E118" i="82"/>
  <c r="E119" i="82"/>
  <c r="E120" i="82"/>
  <c r="E121" i="82"/>
  <c r="E122" i="82"/>
  <c r="E123" i="82"/>
  <c r="E124" i="82"/>
  <c r="E125" i="82"/>
  <c r="E126" i="82"/>
  <c r="E127" i="82"/>
  <c r="E128" i="82"/>
  <c r="E129" i="82"/>
  <c r="E130" i="82"/>
  <c r="E131" i="82"/>
  <c r="E132" i="82"/>
  <c r="E133" i="82"/>
  <c r="E134" i="82"/>
  <c r="E135" i="82"/>
  <c r="E136" i="82"/>
  <c r="E137" i="82"/>
  <c r="E138" i="82"/>
  <c r="E139" i="82"/>
  <c r="E140" i="82"/>
  <c r="E141" i="82"/>
  <c r="E142" i="82"/>
  <c r="E143" i="82"/>
  <c r="E144" i="82"/>
  <c r="E145" i="82"/>
  <c r="E111" i="82"/>
  <c r="E100" i="82"/>
  <c r="E101" i="82"/>
  <c r="E102" i="82"/>
  <c r="E103" i="82"/>
  <c r="E104" i="82"/>
  <c r="E105" i="82"/>
  <c r="E106" i="82"/>
  <c r="E107" i="82"/>
  <c r="E99" i="82"/>
  <c r="E96" i="82"/>
  <c r="E85" i="82"/>
  <c r="E86" i="82"/>
  <c r="E87" i="82"/>
  <c r="E88" i="82"/>
  <c r="E89" i="82"/>
  <c r="E90" i="82"/>
  <c r="E91" i="82"/>
  <c r="E92" i="82"/>
  <c r="E93" i="82"/>
  <c r="E84" i="82"/>
  <c r="E76" i="82"/>
  <c r="E77" i="82"/>
  <c r="E78" i="82"/>
  <c r="E79" i="82"/>
  <c r="E80" i="82"/>
  <c r="E81" i="82"/>
  <c r="E75" i="82"/>
  <c r="E66" i="82"/>
  <c r="E67" i="82"/>
  <c r="E68" i="82"/>
  <c r="E69" i="82"/>
  <c r="E70" i="82"/>
  <c r="E71" i="82"/>
  <c r="E72" i="82"/>
  <c r="E65" i="82"/>
  <c r="E62" i="82"/>
  <c r="E61" i="82"/>
  <c r="E48" i="82"/>
  <c r="E49" i="82"/>
  <c r="E50" i="82"/>
  <c r="E51" i="82"/>
  <c r="E52" i="82"/>
  <c r="E53" i="82"/>
  <c r="E54" i="82"/>
  <c r="E55" i="82"/>
  <c r="E56" i="82"/>
  <c r="E57" i="82"/>
  <c r="E58" i="82"/>
  <c r="E47" i="82"/>
  <c r="E8" i="82"/>
  <c r="E9" i="82"/>
  <c r="E10" i="82"/>
  <c r="E11" i="82"/>
  <c r="E12" i="82"/>
  <c r="E13" i="82"/>
  <c r="E14" i="82"/>
  <c r="E15" i="82"/>
  <c r="E16" i="82"/>
  <c r="E17" i="82"/>
  <c r="E18" i="82"/>
  <c r="E19" i="82"/>
  <c r="E20" i="82"/>
  <c r="E21" i="82"/>
  <c r="E22" i="82"/>
  <c r="E23" i="82"/>
  <c r="E24" i="82"/>
  <c r="E25" i="82"/>
  <c r="E26" i="82"/>
  <c r="E27" i="82"/>
  <c r="E28" i="82"/>
  <c r="E29" i="82"/>
  <c r="E30" i="82"/>
  <c r="E31" i="82"/>
  <c r="E32" i="82"/>
  <c r="E33" i="82"/>
  <c r="E34" i="82"/>
  <c r="E35" i="82"/>
  <c r="E36" i="82"/>
  <c r="E37" i="82"/>
  <c r="E38" i="82"/>
  <c r="E39" i="82"/>
  <c r="E40" i="82"/>
  <c r="E41" i="82"/>
  <c r="E42" i="82"/>
  <c r="E43" i="82"/>
  <c r="E44" i="82"/>
  <c r="E7" i="82"/>
  <c r="E213" i="81"/>
  <c r="E214" i="81"/>
  <c r="E215" i="81"/>
  <c r="E216" i="81"/>
  <c r="E217" i="81"/>
  <c r="E218" i="81"/>
  <c r="E219" i="81"/>
  <c r="E212" i="81"/>
  <c r="E209" i="81"/>
  <c r="E208" i="81"/>
  <c r="E197" i="81"/>
  <c r="E198" i="81"/>
  <c r="E199" i="81"/>
  <c r="E200" i="81"/>
  <c r="M200" i="81" s="1"/>
  <c r="E201" i="81"/>
  <c r="M201" i="81" s="1"/>
  <c r="E202" i="81"/>
  <c r="M202" i="81" s="1"/>
  <c r="E203" i="81"/>
  <c r="M203" i="81" s="1"/>
  <c r="E204" i="81"/>
  <c r="M204" i="81" s="1"/>
  <c r="E196" i="81"/>
  <c r="E179" i="81"/>
  <c r="E180" i="81"/>
  <c r="E178" i="81"/>
  <c r="E160" i="81"/>
  <c r="E161" i="81"/>
  <c r="E162" i="81"/>
  <c r="E163" i="81"/>
  <c r="E164" i="81"/>
  <c r="E165" i="81"/>
  <c r="E166" i="81"/>
  <c r="E167" i="81"/>
  <c r="E168" i="81"/>
  <c r="E169" i="81"/>
  <c r="E170" i="81"/>
  <c r="E171" i="81"/>
  <c r="E172" i="81"/>
  <c r="E173" i="81"/>
  <c r="E174" i="81"/>
  <c r="E175" i="81"/>
  <c r="E159" i="81"/>
  <c r="E149" i="81"/>
  <c r="E150" i="81"/>
  <c r="E151" i="81"/>
  <c r="E152" i="81"/>
  <c r="E153" i="81"/>
  <c r="E154" i="81"/>
  <c r="E155" i="81"/>
  <c r="E156" i="81"/>
  <c r="E148" i="81"/>
  <c r="E112" i="81"/>
  <c r="E113" i="81"/>
  <c r="E114" i="81"/>
  <c r="E115" i="81"/>
  <c r="E116" i="81"/>
  <c r="E117" i="81"/>
  <c r="E118" i="81"/>
  <c r="E119" i="81"/>
  <c r="E120" i="81"/>
  <c r="E121" i="81"/>
  <c r="E122" i="81"/>
  <c r="E123" i="81"/>
  <c r="E124" i="81"/>
  <c r="E125" i="81"/>
  <c r="E126" i="81"/>
  <c r="E127" i="81"/>
  <c r="E128" i="81"/>
  <c r="E129" i="81"/>
  <c r="E130" i="81"/>
  <c r="E131" i="81"/>
  <c r="E132" i="81"/>
  <c r="E133" i="81"/>
  <c r="E134" i="81"/>
  <c r="E135" i="81"/>
  <c r="E136" i="81"/>
  <c r="E137" i="81"/>
  <c r="E138" i="81"/>
  <c r="E139" i="81"/>
  <c r="E140" i="81"/>
  <c r="E141" i="81"/>
  <c r="E142" i="81"/>
  <c r="E143" i="81"/>
  <c r="E144" i="81"/>
  <c r="E145" i="81"/>
  <c r="E111" i="81"/>
  <c r="E100" i="81"/>
  <c r="E101" i="81"/>
  <c r="M101" i="81" s="1"/>
  <c r="E102" i="81"/>
  <c r="E103" i="81"/>
  <c r="M103" i="81" s="1"/>
  <c r="E104" i="81"/>
  <c r="E105" i="81"/>
  <c r="M105" i="81" s="1"/>
  <c r="E106" i="81"/>
  <c r="E107" i="81"/>
  <c r="M107" i="81" s="1"/>
  <c r="E99" i="81"/>
  <c r="E96" i="81"/>
  <c r="E85" i="81"/>
  <c r="E86" i="81"/>
  <c r="E87" i="81"/>
  <c r="E88" i="81"/>
  <c r="E89" i="81"/>
  <c r="E90" i="81"/>
  <c r="E91" i="81"/>
  <c r="E92" i="81"/>
  <c r="E93" i="81"/>
  <c r="E84" i="81"/>
  <c r="E76" i="81"/>
  <c r="E77" i="81"/>
  <c r="M77" i="81" s="1"/>
  <c r="E78" i="81"/>
  <c r="E79" i="81"/>
  <c r="M79" i="81" s="1"/>
  <c r="E80" i="81"/>
  <c r="E81" i="81"/>
  <c r="M81" i="81" s="1"/>
  <c r="E75" i="81"/>
  <c r="E66" i="81"/>
  <c r="E67" i="81"/>
  <c r="E68" i="81"/>
  <c r="E69" i="81"/>
  <c r="E70" i="81"/>
  <c r="E71" i="81"/>
  <c r="E72" i="81"/>
  <c r="E65" i="81"/>
  <c r="E62" i="81"/>
  <c r="E61" i="81"/>
  <c r="E48" i="81"/>
  <c r="E49" i="81"/>
  <c r="E50" i="81"/>
  <c r="E51" i="81"/>
  <c r="E52" i="81"/>
  <c r="E53" i="81"/>
  <c r="E54" i="81"/>
  <c r="E55" i="81"/>
  <c r="E56" i="81"/>
  <c r="E57" i="81"/>
  <c r="E58" i="81"/>
  <c r="E47" i="81"/>
  <c r="E8" i="81"/>
  <c r="E9" i="81"/>
  <c r="E10" i="81"/>
  <c r="E11" i="81"/>
  <c r="E12" i="81"/>
  <c r="E13" i="81"/>
  <c r="E14" i="81"/>
  <c r="E15" i="81"/>
  <c r="E16" i="81"/>
  <c r="E17" i="81"/>
  <c r="E18" i="81"/>
  <c r="E19" i="81"/>
  <c r="E20" i="81"/>
  <c r="E21" i="81"/>
  <c r="E22" i="81"/>
  <c r="E23" i="81"/>
  <c r="E24" i="81"/>
  <c r="E25" i="81"/>
  <c r="E26" i="81"/>
  <c r="E27" i="81"/>
  <c r="E28" i="81"/>
  <c r="E29" i="81"/>
  <c r="E30" i="81"/>
  <c r="E31" i="81"/>
  <c r="E32" i="81"/>
  <c r="E33" i="81"/>
  <c r="E34" i="81"/>
  <c r="E35" i="81"/>
  <c r="E36" i="81"/>
  <c r="E37" i="81"/>
  <c r="E38" i="81"/>
  <c r="E39" i="81"/>
  <c r="E40" i="81"/>
  <c r="E41" i="81"/>
  <c r="E42" i="81"/>
  <c r="E43" i="81"/>
  <c r="E44" i="81"/>
  <c r="E7" i="81"/>
  <c r="M219" i="82"/>
  <c r="M218" i="82"/>
  <c r="M217" i="82"/>
  <c r="M216" i="82"/>
  <c r="M215" i="82"/>
  <c r="M214" i="82"/>
  <c r="M213" i="82"/>
  <c r="M212" i="82"/>
  <c r="L211" i="82"/>
  <c r="K211" i="82"/>
  <c r="J211" i="82"/>
  <c r="I211" i="82"/>
  <c r="H211" i="82"/>
  <c r="G211" i="82"/>
  <c r="F211" i="82"/>
  <c r="E211" i="82"/>
  <c r="M211" i="82" s="1"/>
  <c r="M209" i="82"/>
  <c r="M208" i="82"/>
  <c r="M207" i="82"/>
  <c r="L206" i="82"/>
  <c r="K206" i="82"/>
  <c r="J206" i="82"/>
  <c r="I206" i="82"/>
  <c r="H206" i="82"/>
  <c r="G206" i="82"/>
  <c r="F206" i="82"/>
  <c r="E206" i="82"/>
  <c r="M206" i="82" s="1"/>
  <c r="M204" i="82"/>
  <c r="M203" i="82"/>
  <c r="M202" i="82"/>
  <c r="M201" i="82"/>
  <c r="M200" i="82"/>
  <c r="M199" i="82"/>
  <c r="M198" i="82"/>
  <c r="M197" i="82"/>
  <c r="M196" i="82"/>
  <c r="L195" i="82"/>
  <c r="K195" i="82"/>
  <c r="J195" i="82"/>
  <c r="I195" i="82"/>
  <c r="H195" i="82"/>
  <c r="G195" i="82"/>
  <c r="F195" i="82"/>
  <c r="M194" i="82"/>
  <c r="M193" i="82"/>
  <c r="M192" i="82"/>
  <c r="M191" i="82"/>
  <c r="M190" i="82"/>
  <c r="M189" i="82"/>
  <c r="M188" i="82"/>
  <c r="M187" i="82"/>
  <c r="M186" i="82"/>
  <c r="M185" i="82"/>
  <c r="M184" i="82"/>
  <c r="M183" i="82"/>
  <c r="M182" i="82"/>
  <c r="F182" i="82"/>
  <c r="M180" i="82"/>
  <c r="M179" i="82"/>
  <c r="M178" i="82"/>
  <c r="L177" i="82"/>
  <c r="K177" i="82"/>
  <c r="J177" i="82"/>
  <c r="I177" i="82"/>
  <c r="H177" i="82"/>
  <c r="G177" i="82"/>
  <c r="F177" i="82"/>
  <c r="E177" i="82"/>
  <c r="M175" i="82"/>
  <c r="M174" i="82"/>
  <c r="M173" i="82"/>
  <c r="M172" i="82"/>
  <c r="M171" i="82"/>
  <c r="M170" i="82"/>
  <c r="M169" i="82"/>
  <c r="M168" i="82"/>
  <c r="M167" i="82"/>
  <c r="M166" i="82"/>
  <c r="M165" i="82"/>
  <c r="M164" i="82"/>
  <c r="M163" i="82"/>
  <c r="M162" i="82"/>
  <c r="M161" i="82"/>
  <c r="M160" i="82"/>
  <c r="M159" i="82"/>
  <c r="L158" i="82"/>
  <c r="K158" i="82"/>
  <c r="J158" i="82"/>
  <c r="I158" i="82"/>
  <c r="H158" i="82"/>
  <c r="G158" i="82"/>
  <c r="F158" i="82"/>
  <c r="M156" i="82"/>
  <c r="M155" i="82"/>
  <c r="M154" i="82"/>
  <c r="M153" i="82"/>
  <c r="M152" i="82"/>
  <c r="M151" i="82"/>
  <c r="M150" i="82"/>
  <c r="M149" i="82"/>
  <c r="M148" i="82"/>
  <c r="L147" i="82"/>
  <c r="K147" i="82"/>
  <c r="J147" i="82"/>
  <c r="I147" i="82"/>
  <c r="H147" i="82"/>
  <c r="G147" i="82"/>
  <c r="F147" i="82"/>
  <c r="E147" i="82"/>
  <c r="M145" i="82"/>
  <c r="M144" i="82"/>
  <c r="M143" i="82"/>
  <c r="M142" i="82"/>
  <c r="M141" i="82"/>
  <c r="M140" i="82"/>
  <c r="M139" i="82"/>
  <c r="M138" i="82"/>
  <c r="M137" i="82"/>
  <c r="M136" i="82"/>
  <c r="M135" i="82"/>
  <c r="M134" i="82"/>
  <c r="M133" i="82"/>
  <c r="M132" i="82"/>
  <c r="M131" i="82"/>
  <c r="M130" i="82"/>
  <c r="M129" i="82"/>
  <c r="M128" i="82"/>
  <c r="M127" i="82"/>
  <c r="M126" i="82"/>
  <c r="M125" i="82"/>
  <c r="M124" i="82"/>
  <c r="M123" i="82"/>
  <c r="M122" i="82"/>
  <c r="M121" i="82"/>
  <c r="M120" i="82"/>
  <c r="M119" i="82"/>
  <c r="M118" i="82"/>
  <c r="M117" i="82"/>
  <c r="M116" i="82"/>
  <c r="M115" i="82"/>
  <c r="M114" i="82"/>
  <c r="M113" i="82"/>
  <c r="M112" i="82"/>
  <c r="L110" i="82"/>
  <c r="L109" i="82" s="1"/>
  <c r="K110" i="82"/>
  <c r="J110" i="82"/>
  <c r="J109" i="82" s="1"/>
  <c r="I110" i="82"/>
  <c r="H110" i="82"/>
  <c r="H109" i="82" s="1"/>
  <c r="G110" i="82"/>
  <c r="F110" i="82"/>
  <c r="F109" i="82" s="1"/>
  <c r="K109" i="82"/>
  <c r="I109" i="82"/>
  <c r="G109" i="82"/>
  <c r="M107" i="82"/>
  <c r="M106" i="82"/>
  <c r="M105" i="82"/>
  <c r="M104" i="82"/>
  <c r="M103" i="82"/>
  <c r="M102" i="82"/>
  <c r="M101" i="82"/>
  <c r="M100" i="82"/>
  <c r="L98" i="82"/>
  <c r="K98" i="82"/>
  <c r="J98" i="82"/>
  <c r="I98" i="82"/>
  <c r="H98" i="82"/>
  <c r="G98" i="82"/>
  <c r="F98" i="82"/>
  <c r="M96" i="82"/>
  <c r="M95" i="82" s="1"/>
  <c r="L95" i="82"/>
  <c r="K95" i="82"/>
  <c r="J95" i="82"/>
  <c r="I95" i="82"/>
  <c r="H95" i="82"/>
  <c r="G95" i="82"/>
  <c r="F95" i="82"/>
  <c r="E95" i="82"/>
  <c r="M93" i="82"/>
  <c r="M92" i="82"/>
  <c r="M91" i="82"/>
  <c r="M90" i="82"/>
  <c r="M89" i="82"/>
  <c r="M88" i="82"/>
  <c r="M87" i="82"/>
  <c r="M86" i="82"/>
  <c r="M85" i="82"/>
  <c r="M84" i="82"/>
  <c r="L83" i="82"/>
  <c r="K83" i="82"/>
  <c r="J83" i="82"/>
  <c r="I83" i="82"/>
  <c r="H83" i="82"/>
  <c r="G83" i="82"/>
  <c r="F83" i="82"/>
  <c r="E83" i="82"/>
  <c r="M81" i="82"/>
  <c r="M80" i="82"/>
  <c r="M79" i="82"/>
  <c r="M78" i="82"/>
  <c r="M77" i="82"/>
  <c r="M76" i="82"/>
  <c r="M75" i="82"/>
  <c r="L74" i="82"/>
  <c r="K74" i="82"/>
  <c r="J74" i="82"/>
  <c r="I74" i="82"/>
  <c r="H74" i="82"/>
  <c r="G74" i="82"/>
  <c r="F74" i="82"/>
  <c r="M72" i="82"/>
  <c r="M71" i="82"/>
  <c r="M70" i="82"/>
  <c r="M69" i="82"/>
  <c r="M68" i="82"/>
  <c r="M67" i="82"/>
  <c r="M66" i="82"/>
  <c r="M65" i="82"/>
  <c r="L64" i="82"/>
  <c r="K64" i="82"/>
  <c r="J64" i="82"/>
  <c r="I64" i="82"/>
  <c r="H64" i="82"/>
  <c r="G64" i="82"/>
  <c r="F64" i="82"/>
  <c r="E64" i="82"/>
  <c r="M64" i="82" s="1"/>
  <c r="M62" i="82"/>
  <c r="M61" i="82"/>
  <c r="L60" i="82"/>
  <c r="K60" i="82"/>
  <c r="J60" i="82"/>
  <c r="I60" i="82"/>
  <c r="H60" i="82"/>
  <c r="G60" i="82"/>
  <c r="F60" i="82"/>
  <c r="M58" i="82"/>
  <c r="M57" i="82"/>
  <c r="M56" i="82"/>
  <c r="M55" i="82"/>
  <c r="M54" i="82"/>
  <c r="M53" i="82"/>
  <c r="M52" i="82"/>
  <c r="M51" i="82"/>
  <c r="M50" i="82"/>
  <c r="M49" i="82"/>
  <c r="M48" i="82"/>
  <c r="M47" i="82"/>
  <c r="L46" i="82"/>
  <c r="K46" i="82"/>
  <c r="J46" i="82"/>
  <c r="I46" i="82"/>
  <c r="H46" i="82"/>
  <c r="G46" i="82"/>
  <c r="F46" i="82"/>
  <c r="E46" i="82"/>
  <c r="M46" i="82" s="1"/>
  <c r="M44" i="82"/>
  <c r="M43" i="82"/>
  <c r="M42" i="82"/>
  <c r="M41" i="82"/>
  <c r="M40" i="82"/>
  <c r="M39" i="82"/>
  <c r="M38" i="82"/>
  <c r="M37" i="82"/>
  <c r="M36" i="82"/>
  <c r="M35" i="82"/>
  <c r="M34" i="82"/>
  <c r="M33" i="82"/>
  <c r="M32" i="82"/>
  <c r="M31" i="82"/>
  <c r="M30" i="82"/>
  <c r="M29" i="82"/>
  <c r="M28" i="82"/>
  <c r="M27" i="82"/>
  <c r="M26" i="82"/>
  <c r="M25" i="82"/>
  <c r="M24" i="82"/>
  <c r="M23" i="82"/>
  <c r="M22" i="82"/>
  <c r="M21" i="82"/>
  <c r="M20" i="82"/>
  <c r="M19" i="82"/>
  <c r="M18" i="82"/>
  <c r="M17" i="82"/>
  <c r="M16" i="82"/>
  <c r="M15" i="82"/>
  <c r="M14" i="82"/>
  <c r="M13" i="82"/>
  <c r="M12" i="82"/>
  <c r="M11" i="82"/>
  <c r="M10" i="82"/>
  <c r="M9" i="82"/>
  <c r="M8" i="82"/>
  <c r="M7" i="82"/>
  <c r="L6" i="82"/>
  <c r="L5" i="82" s="1"/>
  <c r="K6" i="82"/>
  <c r="J6" i="82"/>
  <c r="J5" i="82" s="1"/>
  <c r="I6" i="82"/>
  <c r="I5" i="82" s="1"/>
  <c r="H6" i="82"/>
  <c r="H5" i="82" s="1"/>
  <c r="G6" i="82"/>
  <c r="G5" i="82" s="1"/>
  <c r="F6" i="82"/>
  <c r="F5" i="82" s="1"/>
  <c r="K5" i="82"/>
  <c r="M219" i="81"/>
  <c r="M218" i="81"/>
  <c r="M217" i="81"/>
  <c r="M216" i="81"/>
  <c r="M215" i="81"/>
  <c r="M214" i="81"/>
  <c r="M213" i="81"/>
  <c r="M212" i="81"/>
  <c r="L211" i="81"/>
  <c r="K211" i="81"/>
  <c r="J211" i="81"/>
  <c r="I211" i="81"/>
  <c r="H211" i="81"/>
  <c r="G211" i="81"/>
  <c r="F211" i="81"/>
  <c r="E211" i="81"/>
  <c r="M209" i="81"/>
  <c r="M208" i="81"/>
  <c r="M207" i="81"/>
  <c r="L206" i="81"/>
  <c r="K206" i="81"/>
  <c r="J206" i="81"/>
  <c r="I206" i="81"/>
  <c r="H206" i="81"/>
  <c r="G206" i="81"/>
  <c r="F206" i="81"/>
  <c r="E206" i="81"/>
  <c r="M206" i="81" s="1"/>
  <c r="M196" i="81"/>
  <c r="L195" i="81"/>
  <c r="K195" i="81"/>
  <c r="J195" i="81"/>
  <c r="I195" i="81"/>
  <c r="H195" i="81"/>
  <c r="G195" i="81"/>
  <c r="F195" i="81"/>
  <c r="M194" i="81"/>
  <c r="M193" i="81"/>
  <c r="M192" i="81"/>
  <c r="M191" i="81"/>
  <c r="M190" i="81"/>
  <c r="M189" i="81"/>
  <c r="M188" i="81"/>
  <c r="M187" i="81"/>
  <c r="M186" i="81"/>
  <c r="M185" i="81"/>
  <c r="M184" i="81"/>
  <c r="M183" i="81"/>
  <c r="M182" i="81"/>
  <c r="F182" i="81"/>
  <c r="M180" i="81"/>
  <c r="M179" i="81"/>
  <c r="M178" i="81"/>
  <c r="L177" i="81"/>
  <c r="K177" i="81"/>
  <c r="J177" i="81"/>
  <c r="I177" i="81"/>
  <c r="H177" i="81"/>
  <c r="G177" i="81"/>
  <c r="F177" i="81"/>
  <c r="E177" i="81"/>
  <c r="M175" i="81"/>
  <c r="M174" i="81"/>
  <c r="M173" i="81"/>
  <c r="M172" i="81"/>
  <c r="M171" i="81"/>
  <c r="M170" i="81"/>
  <c r="M169" i="81"/>
  <c r="M168" i="81"/>
  <c r="M167" i="81"/>
  <c r="M166" i="81"/>
  <c r="M165" i="81"/>
  <c r="M164" i="81"/>
  <c r="M163" i="81"/>
  <c r="M162" i="81"/>
  <c r="M161" i="81"/>
  <c r="M160" i="81"/>
  <c r="M159" i="81"/>
  <c r="L158" i="81"/>
  <c r="K158" i="81"/>
  <c r="J158" i="81"/>
  <c r="I158" i="81"/>
  <c r="H158" i="81"/>
  <c r="G158" i="81"/>
  <c r="F158" i="81"/>
  <c r="M156" i="81"/>
  <c r="M155" i="81"/>
  <c r="M154" i="81"/>
  <c r="M153" i="81"/>
  <c r="M152" i="81"/>
  <c r="M151" i="81"/>
  <c r="M150" i="81"/>
  <c r="M149" i="81"/>
  <c r="L147" i="81"/>
  <c r="K147" i="81"/>
  <c r="J147" i="81"/>
  <c r="I147" i="81"/>
  <c r="H147" i="81"/>
  <c r="G147" i="81"/>
  <c r="F147" i="81"/>
  <c r="E147" i="81"/>
  <c r="M145" i="81"/>
  <c r="M144" i="81"/>
  <c r="M143" i="81"/>
  <c r="M142" i="81"/>
  <c r="M141" i="81"/>
  <c r="M140" i="81"/>
  <c r="M139" i="81"/>
  <c r="M138" i="81"/>
  <c r="M137" i="81"/>
  <c r="M136" i="81"/>
  <c r="M135" i="81"/>
  <c r="M134" i="81"/>
  <c r="M133" i="81"/>
  <c r="M132" i="81"/>
  <c r="M131" i="81"/>
  <c r="M130" i="81"/>
  <c r="M129" i="81"/>
  <c r="M128" i="81"/>
  <c r="M127" i="81"/>
  <c r="M126" i="81"/>
  <c r="M125" i="81"/>
  <c r="M124" i="81"/>
  <c r="M123" i="81"/>
  <c r="M122" i="81"/>
  <c r="M121" i="81"/>
  <c r="M120" i="81"/>
  <c r="M119" i="81"/>
  <c r="M118" i="81"/>
  <c r="M117" i="81"/>
  <c r="M116" i="81"/>
  <c r="M115" i="81"/>
  <c r="M114" i="81"/>
  <c r="M113" i="81"/>
  <c r="M112" i="81"/>
  <c r="L110" i="81"/>
  <c r="L109" i="81" s="1"/>
  <c r="K110" i="81"/>
  <c r="J110" i="81"/>
  <c r="J109" i="81" s="1"/>
  <c r="I110" i="81"/>
  <c r="H110" i="81"/>
  <c r="H109" i="81" s="1"/>
  <c r="G110" i="81"/>
  <c r="F110" i="81"/>
  <c r="F109" i="81" s="1"/>
  <c r="K109" i="81"/>
  <c r="I109" i="81"/>
  <c r="G109" i="81"/>
  <c r="M106" i="81"/>
  <c r="M104" i="81"/>
  <c r="M102" i="81"/>
  <c r="M100" i="81"/>
  <c r="L98" i="81"/>
  <c r="K98" i="81"/>
  <c r="J98" i="81"/>
  <c r="I98" i="81"/>
  <c r="H98" i="81"/>
  <c r="G98" i="81"/>
  <c r="F98" i="81"/>
  <c r="M96" i="81"/>
  <c r="M95" i="81" s="1"/>
  <c r="L95" i="81"/>
  <c r="K95" i="81"/>
  <c r="J95" i="81"/>
  <c r="I95" i="81"/>
  <c r="H95" i="81"/>
  <c r="G95" i="81"/>
  <c r="F95" i="81"/>
  <c r="E95" i="81"/>
  <c r="M93" i="81"/>
  <c r="M92" i="81"/>
  <c r="M91" i="81"/>
  <c r="M90" i="81"/>
  <c r="M89" i="81"/>
  <c r="M88" i="81"/>
  <c r="M87" i="81"/>
  <c r="M86" i="81"/>
  <c r="M85" i="81"/>
  <c r="M84" i="81"/>
  <c r="L83" i="81"/>
  <c r="K83" i="81"/>
  <c r="J83" i="81"/>
  <c r="I83" i="81"/>
  <c r="H83" i="81"/>
  <c r="G83" i="81"/>
  <c r="F83" i="81"/>
  <c r="E83" i="81"/>
  <c r="M80" i="81"/>
  <c r="M78" i="81"/>
  <c r="M76" i="81"/>
  <c r="M75" i="81"/>
  <c r="L74" i="81"/>
  <c r="K74" i="81"/>
  <c r="J74" i="81"/>
  <c r="I74" i="81"/>
  <c r="H74" i="81"/>
  <c r="G74" i="81"/>
  <c r="F74" i="81"/>
  <c r="M72" i="81"/>
  <c r="M71" i="81"/>
  <c r="M70" i="81"/>
  <c r="M69" i="81"/>
  <c r="M68" i="81"/>
  <c r="M67" i="81"/>
  <c r="M66" i="81"/>
  <c r="M65" i="81"/>
  <c r="L64" i="81"/>
  <c r="K64" i="81"/>
  <c r="J64" i="81"/>
  <c r="I64" i="81"/>
  <c r="H64" i="81"/>
  <c r="G64" i="81"/>
  <c r="F64" i="81"/>
  <c r="E64" i="81"/>
  <c r="M64" i="81" s="1"/>
  <c r="M62" i="81"/>
  <c r="M61" i="81"/>
  <c r="L60" i="81"/>
  <c r="K60" i="81"/>
  <c r="J60" i="81"/>
  <c r="I60" i="81"/>
  <c r="H60" i="81"/>
  <c r="G60" i="81"/>
  <c r="F60" i="81"/>
  <c r="M58" i="81"/>
  <c r="M57" i="81"/>
  <c r="M56" i="81"/>
  <c r="M55" i="81"/>
  <c r="M54" i="81"/>
  <c r="M53" i="81"/>
  <c r="M52" i="81"/>
  <c r="M51" i="81"/>
  <c r="M50" i="81"/>
  <c r="M49" i="81"/>
  <c r="M48" i="81"/>
  <c r="M47" i="81"/>
  <c r="L46" i="81"/>
  <c r="K46" i="81"/>
  <c r="J46" i="81"/>
  <c r="I46" i="81"/>
  <c r="H46" i="81"/>
  <c r="G46" i="81"/>
  <c r="F46" i="81"/>
  <c r="E46" i="81"/>
  <c r="M44" i="81"/>
  <c r="M43" i="81"/>
  <c r="M42" i="81"/>
  <c r="M41" i="81"/>
  <c r="M40" i="81"/>
  <c r="M39" i="81"/>
  <c r="M38" i="81"/>
  <c r="M37" i="81"/>
  <c r="M36" i="81"/>
  <c r="M35" i="81"/>
  <c r="M34" i="81"/>
  <c r="M33" i="81"/>
  <c r="M32" i="81"/>
  <c r="M31" i="81"/>
  <c r="M30" i="81"/>
  <c r="M29" i="81"/>
  <c r="M28" i="81"/>
  <c r="M27" i="81"/>
  <c r="M26" i="81"/>
  <c r="M25" i="81"/>
  <c r="M24" i="81"/>
  <c r="M23" i="81"/>
  <c r="M22" i="81"/>
  <c r="M21" i="81"/>
  <c r="M20" i="81"/>
  <c r="M19" i="81"/>
  <c r="M18" i="81"/>
  <c r="M17" i="81"/>
  <c r="M16" i="81"/>
  <c r="M15" i="81"/>
  <c r="M14" i="81"/>
  <c r="M13" i="81"/>
  <c r="M12" i="81"/>
  <c r="M11" i="81"/>
  <c r="M10" i="81"/>
  <c r="M9" i="81"/>
  <c r="M8" i="81"/>
  <c r="M7" i="81"/>
  <c r="L6" i="81"/>
  <c r="L5" i="81" s="1"/>
  <c r="K6" i="81"/>
  <c r="J6" i="81"/>
  <c r="J5" i="81" s="1"/>
  <c r="I6" i="81"/>
  <c r="H6" i="81"/>
  <c r="H5" i="81" s="1"/>
  <c r="G6" i="81"/>
  <c r="F6" i="81"/>
  <c r="F5" i="81" s="1"/>
  <c r="K5" i="81"/>
  <c r="I5" i="81"/>
  <c r="E213" i="80"/>
  <c r="E214" i="80"/>
  <c r="E215" i="80"/>
  <c r="E216" i="80"/>
  <c r="E217" i="80"/>
  <c r="E218" i="80"/>
  <c r="E219" i="80"/>
  <c r="E212" i="80"/>
  <c r="E209" i="80"/>
  <c r="E208" i="80"/>
  <c r="E197" i="80"/>
  <c r="E198" i="80"/>
  <c r="E199" i="80"/>
  <c r="E200" i="80"/>
  <c r="E201" i="80"/>
  <c r="E202" i="80"/>
  <c r="E203" i="80"/>
  <c r="E204" i="80"/>
  <c r="E196" i="80"/>
  <c r="E179" i="80"/>
  <c r="E180" i="80"/>
  <c r="E178" i="80"/>
  <c r="E160" i="80"/>
  <c r="E161" i="80"/>
  <c r="E162" i="80"/>
  <c r="E163" i="80"/>
  <c r="E164" i="80"/>
  <c r="E165" i="80"/>
  <c r="E166" i="80"/>
  <c r="E167" i="80"/>
  <c r="E168" i="80"/>
  <c r="E169" i="80"/>
  <c r="E170" i="80"/>
  <c r="E171" i="80"/>
  <c r="E172" i="80"/>
  <c r="E173" i="80"/>
  <c r="E174" i="80"/>
  <c r="E175" i="80"/>
  <c r="E159" i="80"/>
  <c r="E149" i="80"/>
  <c r="E150" i="80"/>
  <c r="E151" i="80"/>
  <c r="E152" i="80"/>
  <c r="E153" i="80"/>
  <c r="E154" i="80"/>
  <c r="E155" i="80"/>
  <c r="E156" i="80"/>
  <c r="E148" i="80"/>
  <c r="E112" i="80"/>
  <c r="E113" i="80"/>
  <c r="E114" i="80"/>
  <c r="E115" i="80"/>
  <c r="E116" i="80"/>
  <c r="E117" i="80"/>
  <c r="E118" i="80"/>
  <c r="E119" i="80"/>
  <c r="E120" i="80"/>
  <c r="E121" i="80"/>
  <c r="E122" i="80"/>
  <c r="E123" i="80"/>
  <c r="E124" i="80"/>
  <c r="E125" i="80"/>
  <c r="E126" i="80"/>
  <c r="E127" i="80"/>
  <c r="E128" i="80"/>
  <c r="E129" i="80"/>
  <c r="E130" i="80"/>
  <c r="E131" i="80"/>
  <c r="E132" i="80"/>
  <c r="E133" i="80"/>
  <c r="E134" i="80"/>
  <c r="E135" i="80"/>
  <c r="E136" i="80"/>
  <c r="E137" i="80"/>
  <c r="E138" i="80"/>
  <c r="E139" i="80"/>
  <c r="E140" i="80"/>
  <c r="E141" i="80"/>
  <c r="E142" i="80"/>
  <c r="E143" i="80"/>
  <c r="E144" i="80"/>
  <c r="E145" i="80"/>
  <c r="E111" i="80"/>
  <c r="E100" i="80"/>
  <c r="E101" i="80"/>
  <c r="E102" i="80"/>
  <c r="E103" i="80"/>
  <c r="E104" i="80"/>
  <c r="E105" i="80"/>
  <c r="E106" i="80"/>
  <c r="E107" i="80"/>
  <c r="E99" i="80"/>
  <c r="E96" i="80"/>
  <c r="E85" i="80"/>
  <c r="E86" i="80"/>
  <c r="E87" i="80"/>
  <c r="E88" i="80"/>
  <c r="E89" i="80"/>
  <c r="E90" i="80"/>
  <c r="E91" i="80"/>
  <c r="E92" i="80"/>
  <c r="E93" i="80"/>
  <c r="E84" i="80"/>
  <c r="E76" i="80"/>
  <c r="E77" i="80"/>
  <c r="E78" i="80"/>
  <c r="E79" i="80"/>
  <c r="E80" i="80"/>
  <c r="E81" i="80"/>
  <c r="E75" i="80"/>
  <c r="E66" i="80"/>
  <c r="E67" i="80"/>
  <c r="E68" i="80"/>
  <c r="E69" i="80"/>
  <c r="E70" i="80"/>
  <c r="E71" i="80"/>
  <c r="E72" i="80"/>
  <c r="E65" i="80"/>
  <c r="E62" i="80"/>
  <c r="E61" i="80"/>
  <c r="E48" i="80"/>
  <c r="E49" i="80"/>
  <c r="E50" i="80"/>
  <c r="E51" i="80"/>
  <c r="E52" i="80"/>
  <c r="E53" i="80"/>
  <c r="E54" i="80"/>
  <c r="E55" i="80"/>
  <c r="E56" i="80"/>
  <c r="E57" i="80"/>
  <c r="E58" i="80"/>
  <c r="E47" i="80"/>
  <c r="E8" i="80"/>
  <c r="E9" i="80"/>
  <c r="E10" i="80"/>
  <c r="E11" i="80"/>
  <c r="E12" i="80"/>
  <c r="E13" i="80"/>
  <c r="E14" i="80"/>
  <c r="E15" i="80"/>
  <c r="E16" i="80"/>
  <c r="E17" i="80"/>
  <c r="E18" i="80"/>
  <c r="E19" i="80"/>
  <c r="E20" i="80"/>
  <c r="E21" i="80"/>
  <c r="E22" i="80"/>
  <c r="E23" i="80"/>
  <c r="E24" i="80"/>
  <c r="E25" i="80"/>
  <c r="E26" i="80"/>
  <c r="E27" i="80"/>
  <c r="E28" i="80"/>
  <c r="E29" i="80"/>
  <c r="E30" i="80"/>
  <c r="E31" i="80"/>
  <c r="E32" i="80"/>
  <c r="E33" i="80"/>
  <c r="E34" i="80"/>
  <c r="E35" i="80"/>
  <c r="E36" i="80"/>
  <c r="E37" i="80"/>
  <c r="E38" i="80"/>
  <c r="E39" i="80"/>
  <c r="E40" i="80"/>
  <c r="E41" i="80"/>
  <c r="E42" i="80"/>
  <c r="E43" i="80"/>
  <c r="E44" i="80"/>
  <c r="E7" i="80"/>
  <c r="E213" i="79"/>
  <c r="E214" i="79"/>
  <c r="E215" i="79"/>
  <c r="E216" i="79"/>
  <c r="E217" i="79"/>
  <c r="E218" i="79"/>
  <c r="E219" i="79"/>
  <c r="E212" i="79"/>
  <c r="E209" i="79"/>
  <c r="E208" i="79"/>
  <c r="E197" i="79"/>
  <c r="E198" i="79"/>
  <c r="E199" i="79"/>
  <c r="E200" i="79"/>
  <c r="E201" i="79"/>
  <c r="E202" i="79"/>
  <c r="E203" i="79"/>
  <c r="E204" i="79"/>
  <c r="E196" i="79"/>
  <c r="E179" i="79"/>
  <c r="E180" i="79"/>
  <c r="E178" i="79"/>
  <c r="E160" i="79"/>
  <c r="E161" i="79"/>
  <c r="E162" i="79"/>
  <c r="E163" i="79"/>
  <c r="E164" i="79"/>
  <c r="E165" i="79"/>
  <c r="E166" i="79"/>
  <c r="E167" i="79"/>
  <c r="E168" i="79"/>
  <c r="E169" i="79"/>
  <c r="E170" i="79"/>
  <c r="E171" i="79"/>
  <c r="E172" i="79"/>
  <c r="E173" i="79"/>
  <c r="E174" i="79"/>
  <c r="E175" i="79"/>
  <c r="E159" i="79"/>
  <c r="E149" i="79"/>
  <c r="E150" i="79"/>
  <c r="E151" i="79"/>
  <c r="E152" i="79"/>
  <c r="E153" i="79"/>
  <c r="E154" i="79"/>
  <c r="E155" i="79"/>
  <c r="E156" i="79"/>
  <c r="E148" i="79"/>
  <c r="E112" i="79"/>
  <c r="E113" i="79"/>
  <c r="E114" i="79"/>
  <c r="E115" i="79"/>
  <c r="E116" i="79"/>
  <c r="E117" i="79"/>
  <c r="E118" i="79"/>
  <c r="E119" i="79"/>
  <c r="E120" i="79"/>
  <c r="E121" i="79"/>
  <c r="E122" i="79"/>
  <c r="E123" i="79"/>
  <c r="E124" i="79"/>
  <c r="E125" i="79"/>
  <c r="E126" i="79"/>
  <c r="E127" i="79"/>
  <c r="E128" i="79"/>
  <c r="E129" i="79"/>
  <c r="E130" i="79"/>
  <c r="E131" i="79"/>
  <c r="E132" i="79"/>
  <c r="E133" i="79"/>
  <c r="E134" i="79"/>
  <c r="E135" i="79"/>
  <c r="E136" i="79"/>
  <c r="E137" i="79"/>
  <c r="E138" i="79"/>
  <c r="E139" i="79"/>
  <c r="E140" i="79"/>
  <c r="E141" i="79"/>
  <c r="E142" i="79"/>
  <c r="E143" i="79"/>
  <c r="E144" i="79"/>
  <c r="E145" i="79"/>
  <c r="E111" i="79"/>
  <c r="E100" i="79"/>
  <c r="E101" i="79"/>
  <c r="E102" i="79"/>
  <c r="E103" i="79"/>
  <c r="E104" i="79"/>
  <c r="E105" i="79"/>
  <c r="E106" i="79"/>
  <c r="E107" i="79"/>
  <c r="E99" i="79"/>
  <c r="E96" i="79"/>
  <c r="E85" i="79"/>
  <c r="E86" i="79"/>
  <c r="E87" i="79"/>
  <c r="E88" i="79"/>
  <c r="E89" i="79"/>
  <c r="E90" i="79"/>
  <c r="E91" i="79"/>
  <c r="E92" i="79"/>
  <c r="E93" i="79"/>
  <c r="E84" i="79"/>
  <c r="E76" i="79"/>
  <c r="E77" i="79"/>
  <c r="E78" i="79"/>
  <c r="E79" i="79"/>
  <c r="E80" i="79"/>
  <c r="E81" i="79"/>
  <c r="E75" i="79"/>
  <c r="E66" i="79"/>
  <c r="E67" i="79"/>
  <c r="E68" i="79"/>
  <c r="E69" i="79"/>
  <c r="E70" i="79"/>
  <c r="E71" i="79"/>
  <c r="E72" i="79"/>
  <c r="E65" i="79"/>
  <c r="E62" i="79"/>
  <c r="E61" i="79"/>
  <c r="E48" i="79"/>
  <c r="E49" i="79"/>
  <c r="E50" i="79"/>
  <c r="E51" i="79"/>
  <c r="E52" i="79"/>
  <c r="E53" i="79"/>
  <c r="E54" i="79"/>
  <c r="E55" i="79"/>
  <c r="E56" i="79"/>
  <c r="E57" i="79"/>
  <c r="E58" i="79"/>
  <c r="E47" i="79"/>
  <c r="E8" i="79"/>
  <c r="E9" i="79"/>
  <c r="E10" i="79"/>
  <c r="E11" i="79"/>
  <c r="E12" i="79"/>
  <c r="E13" i="79"/>
  <c r="E14" i="79"/>
  <c r="E15" i="79"/>
  <c r="E16" i="79"/>
  <c r="E17" i="79"/>
  <c r="E18" i="79"/>
  <c r="E19" i="79"/>
  <c r="E20" i="79"/>
  <c r="E21" i="79"/>
  <c r="E22" i="79"/>
  <c r="E23" i="79"/>
  <c r="E24" i="79"/>
  <c r="E25" i="79"/>
  <c r="E26" i="79"/>
  <c r="E27" i="79"/>
  <c r="E28" i="79"/>
  <c r="E29" i="79"/>
  <c r="E30" i="79"/>
  <c r="E31" i="79"/>
  <c r="E32" i="79"/>
  <c r="E33" i="79"/>
  <c r="E34" i="79"/>
  <c r="E35" i="79"/>
  <c r="E36" i="79"/>
  <c r="E37" i="79"/>
  <c r="E38" i="79"/>
  <c r="E39" i="79"/>
  <c r="E40" i="79"/>
  <c r="E41" i="79"/>
  <c r="E42" i="79"/>
  <c r="E43" i="79"/>
  <c r="E44" i="79"/>
  <c r="E7" i="79"/>
  <c r="M5" i="83" l="1"/>
  <c r="M147" i="82"/>
  <c r="M83" i="82"/>
  <c r="E5" i="83"/>
  <c r="E109" i="83"/>
  <c r="M109" i="83" s="1"/>
  <c r="M211" i="81"/>
  <c r="M6" i="82"/>
  <c r="M147" i="81"/>
  <c r="M83" i="81"/>
  <c r="G5" i="81"/>
  <c r="M46" i="81"/>
  <c r="M6" i="81"/>
  <c r="E6" i="82"/>
  <c r="E60" i="82"/>
  <c r="M60" i="82" s="1"/>
  <c r="E74" i="82"/>
  <c r="M74" i="82" s="1"/>
  <c r="M111" i="82"/>
  <c r="E110" i="82"/>
  <c r="M99" i="82"/>
  <c r="E98" i="82"/>
  <c r="M98" i="82" s="1"/>
  <c r="E158" i="82"/>
  <c r="M158" i="82" s="1"/>
  <c r="E195" i="82"/>
  <c r="M195" i="82" s="1"/>
  <c r="E6" i="81"/>
  <c r="E60" i="81"/>
  <c r="M60" i="81" s="1"/>
  <c r="E74" i="81"/>
  <c r="M74" i="81" s="1"/>
  <c r="M111" i="81"/>
  <c r="E110" i="81"/>
  <c r="M99" i="81"/>
  <c r="E98" i="81"/>
  <c r="M98" i="81" s="1"/>
  <c r="E158" i="81"/>
  <c r="M158" i="81" s="1"/>
  <c r="E195" i="81"/>
  <c r="M195" i="81" s="1"/>
  <c r="M219" i="80"/>
  <c r="M218" i="80"/>
  <c r="M217" i="80"/>
  <c r="M216" i="80"/>
  <c r="M215" i="80"/>
  <c r="M214" i="80"/>
  <c r="M213" i="80"/>
  <c r="M212" i="80"/>
  <c r="L211" i="80"/>
  <c r="K211" i="80"/>
  <c r="J211" i="80"/>
  <c r="I211" i="80"/>
  <c r="H211" i="80"/>
  <c r="G211" i="80"/>
  <c r="F211" i="80"/>
  <c r="E211" i="80"/>
  <c r="M209" i="80"/>
  <c r="M208" i="80"/>
  <c r="M207" i="80"/>
  <c r="L206" i="80"/>
  <c r="K206" i="80"/>
  <c r="J206" i="80"/>
  <c r="I206" i="80"/>
  <c r="H206" i="80"/>
  <c r="G206" i="80"/>
  <c r="F206" i="80"/>
  <c r="E206" i="80"/>
  <c r="M206" i="80" s="1"/>
  <c r="M204" i="80"/>
  <c r="M203" i="80"/>
  <c r="M202" i="80"/>
  <c r="M201" i="80"/>
  <c r="M200" i="80"/>
  <c r="M199" i="80"/>
  <c r="M198" i="80"/>
  <c r="M197" i="80"/>
  <c r="M196" i="80"/>
  <c r="L195" i="80"/>
  <c r="K195" i="80"/>
  <c r="J195" i="80"/>
  <c r="I195" i="80"/>
  <c r="H195" i="80"/>
  <c r="G195" i="80"/>
  <c r="F195" i="80"/>
  <c r="M194" i="80"/>
  <c r="M193" i="80"/>
  <c r="M192" i="80"/>
  <c r="M191" i="80"/>
  <c r="M190" i="80"/>
  <c r="M189" i="80"/>
  <c r="M188" i="80"/>
  <c r="M187" i="80"/>
  <c r="M186" i="80"/>
  <c r="M185" i="80"/>
  <c r="M184" i="80"/>
  <c r="M183" i="80"/>
  <c r="M182" i="80"/>
  <c r="F182" i="80"/>
  <c r="M180" i="80"/>
  <c r="M179" i="80"/>
  <c r="M178" i="80"/>
  <c r="L177" i="80"/>
  <c r="K177" i="80"/>
  <c r="J177" i="80"/>
  <c r="I177" i="80"/>
  <c r="H177" i="80"/>
  <c r="G177" i="80"/>
  <c r="F177" i="80"/>
  <c r="E177" i="80"/>
  <c r="M175" i="80"/>
  <c r="M174" i="80"/>
  <c r="M173" i="80"/>
  <c r="M172" i="80"/>
  <c r="M171" i="80"/>
  <c r="M170" i="80"/>
  <c r="M169" i="80"/>
  <c r="M168" i="80"/>
  <c r="M167" i="80"/>
  <c r="M166" i="80"/>
  <c r="M165" i="80"/>
  <c r="M164" i="80"/>
  <c r="M163" i="80"/>
  <c r="M162" i="80"/>
  <c r="M161" i="80"/>
  <c r="M160" i="80"/>
  <c r="M159" i="80"/>
  <c r="L158" i="80"/>
  <c r="K158" i="80"/>
  <c r="J158" i="80"/>
  <c r="I158" i="80"/>
  <c r="H158" i="80"/>
  <c r="G158" i="80"/>
  <c r="F158" i="80"/>
  <c r="M156" i="80"/>
  <c r="M155" i="80"/>
  <c r="M154" i="80"/>
  <c r="M153" i="80"/>
  <c r="M152" i="80"/>
  <c r="M151" i="80"/>
  <c r="M150" i="80"/>
  <c r="M149" i="80"/>
  <c r="M148" i="80"/>
  <c r="L147" i="80"/>
  <c r="K147" i="80"/>
  <c r="J147" i="80"/>
  <c r="I147" i="80"/>
  <c r="H147" i="80"/>
  <c r="G147" i="80"/>
  <c r="F147" i="80"/>
  <c r="E147" i="80"/>
  <c r="M145" i="80"/>
  <c r="M144" i="80"/>
  <c r="M143" i="80"/>
  <c r="M142" i="80"/>
  <c r="M141" i="80"/>
  <c r="M140" i="80"/>
  <c r="M139" i="80"/>
  <c r="M138" i="80"/>
  <c r="M137" i="80"/>
  <c r="M136" i="80"/>
  <c r="M135" i="80"/>
  <c r="M134" i="80"/>
  <c r="M133" i="80"/>
  <c r="M132" i="80"/>
  <c r="M131" i="80"/>
  <c r="M130" i="80"/>
  <c r="M129" i="80"/>
  <c r="M128" i="80"/>
  <c r="M127" i="80"/>
  <c r="M126" i="80"/>
  <c r="M125" i="80"/>
  <c r="M124" i="80"/>
  <c r="M123" i="80"/>
  <c r="M122" i="80"/>
  <c r="M121" i="80"/>
  <c r="M120" i="80"/>
  <c r="M119" i="80"/>
  <c r="M118" i="80"/>
  <c r="M117" i="80"/>
  <c r="M116" i="80"/>
  <c r="M115" i="80"/>
  <c r="M114" i="80"/>
  <c r="M113" i="80"/>
  <c r="M112" i="80"/>
  <c r="L110" i="80"/>
  <c r="L109" i="80" s="1"/>
  <c r="K110" i="80"/>
  <c r="J110" i="80"/>
  <c r="J109" i="80" s="1"/>
  <c r="I110" i="80"/>
  <c r="H110" i="80"/>
  <c r="H109" i="80" s="1"/>
  <c r="G110" i="80"/>
  <c r="F110" i="80"/>
  <c r="F109" i="80" s="1"/>
  <c r="K109" i="80"/>
  <c r="I109" i="80"/>
  <c r="G109" i="80"/>
  <c r="M107" i="80"/>
  <c r="M106" i="80"/>
  <c r="M105" i="80"/>
  <c r="M104" i="80"/>
  <c r="M103" i="80"/>
  <c r="M102" i="80"/>
  <c r="M101" i="80"/>
  <c r="M100" i="80"/>
  <c r="L98" i="80"/>
  <c r="K98" i="80"/>
  <c r="J98" i="80"/>
  <c r="I98" i="80"/>
  <c r="H98" i="80"/>
  <c r="G98" i="80"/>
  <c r="F98" i="80"/>
  <c r="M96" i="80"/>
  <c r="M95" i="80" s="1"/>
  <c r="L95" i="80"/>
  <c r="K95" i="80"/>
  <c r="J95" i="80"/>
  <c r="I95" i="80"/>
  <c r="H95" i="80"/>
  <c r="G95" i="80"/>
  <c r="F95" i="80"/>
  <c r="E95" i="80"/>
  <c r="M93" i="80"/>
  <c r="M92" i="80"/>
  <c r="M91" i="80"/>
  <c r="M90" i="80"/>
  <c r="M89" i="80"/>
  <c r="M88" i="80"/>
  <c r="M87" i="80"/>
  <c r="M86" i="80"/>
  <c r="M85" i="80"/>
  <c r="M84" i="80"/>
  <c r="L83" i="80"/>
  <c r="K83" i="80"/>
  <c r="J83" i="80"/>
  <c r="I83" i="80"/>
  <c r="H83" i="80"/>
  <c r="G83" i="80"/>
  <c r="F83" i="80"/>
  <c r="E83" i="80"/>
  <c r="M81" i="80"/>
  <c r="M80" i="80"/>
  <c r="M79" i="80"/>
  <c r="M78" i="80"/>
  <c r="M77" i="80"/>
  <c r="M76" i="80"/>
  <c r="M75" i="80"/>
  <c r="L74" i="80"/>
  <c r="K74" i="80"/>
  <c r="I74" i="80"/>
  <c r="H74" i="80"/>
  <c r="G74" i="80"/>
  <c r="F74" i="80"/>
  <c r="M72" i="80"/>
  <c r="M71" i="80"/>
  <c r="M70" i="80"/>
  <c r="M69" i="80"/>
  <c r="M68" i="80"/>
  <c r="M67" i="80"/>
  <c r="M66" i="80"/>
  <c r="M65" i="80"/>
  <c r="L64" i="80"/>
  <c r="K64" i="80"/>
  <c r="J64" i="80"/>
  <c r="I64" i="80"/>
  <c r="H64" i="80"/>
  <c r="G64" i="80"/>
  <c r="F64" i="80"/>
  <c r="E64" i="80"/>
  <c r="M64" i="80" s="1"/>
  <c r="M62" i="80"/>
  <c r="M61" i="80"/>
  <c r="L60" i="80"/>
  <c r="K60" i="80"/>
  <c r="J60" i="80"/>
  <c r="I60" i="80"/>
  <c r="H60" i="80"/>
  <c r="G60" i="80"/>
  <c r="F60" i="80"/>
  <c r="M58" i="80"/>
  <c r="M57" i="80"/>
  <c r="M56" i="80"/>
  <c r="M55" i="80"/>
  <c r="M54" i="80"/>
  <c r="M53" i="80"/>
  <c r="M52" i="80"/>
  <c r="M51" i="80"/>
  <c r="M50" i="80"/>
  <c r="M49" i="80"/>
  <c r="M48" i="80"/>
  <c r="M47" i="80"/>
  <c r="L46" i="80"/>
  <c r="K46" i="80"/>
  <c r="J46" i="80"/>
  <c r="I46" i="80"/>
  <c r="H46" i="80"/>
  <c r="G46" i="80"/>
  <c r="F46" i="80"/>
  <c r="E46" i="80"/>
  <c r="M46" i="80" s="1"/>
  <c r="M44" i="80"/>
  <c r="M43" i="80"/>
  <c r="M42" i="80"/>
  <c r="M41" i="80"/>
  <c r="M40" i="80"/>
  <c r="M39" i="80"/>
  <c r="M38" i="80"/>
  <c r="M37" i="80"/>
  <c r="M36" i="80"/>
  <c r="M35" i="80"/>
  <c r="M34" i="80"/>
  <c r="M33" i="80"/>
  <c r="M32" i="80"/>
  <c r="M31" i="80"/>
  <c r="M30" i="80"/>
  <c r="M29" i="80"/>
  <c r="M28" i="80"/>
  <c r="M27" i="80"/>
  <c r="M26" i="80"/>
  <c r="M25" i="80"/>
  <c r="M24" i="80"/>
  <c r="M23" i="80"/>
  <c r="M22" i="80"/>
  <c r="M21" i="80"/>
  <c r="M20" i="80"/>
  <c r="M19" i="80"/>
  <c r="M18" i="80"/>
  <c r="M17" i="80"/>
  <c r="M16" i="80"/>
  <c r="M15" i="80"/>
  <c r="M14" i="80"/>
  <c r="M13" i="80"/>
  <c r="M12" i="80"/>
  <c r="M11" i="80"/>
  <c r="M10" i="80"/>
  <c r="M9" i="80"/>
  <c r="M8" i="80"/>
  <c r="M7" i="80"/>
  <c r="L6" i="80"/>
  <c r="L5" i="80" s="1"/>
  <c r="K6" i="80"/>
  <c r="J6" i="80"/>
  <c r="J5" i="80" s="1"/>
  <c r="I6" i="80"/>
  <c r="H6" i="80"/>
  <c r="H5" i="80" s="1"/>
  <c r="G6" i="80"/>
  <c r="F6" i="80"/>
  <c r="F5" i="80" s="1"/>
  <c r="K5" i="80"/>
  <c r="I5" i="80"/>
  <c r="G5" i="80"/>
  <c r="E213" i="77"/>
  <c r="E214" i="77"/>
  <c r="E215" i="77"/>
  <c r="E216" i="77"/>
  <c r="E217" i="77"/>
  <c r="E218" i="77"/>
  <c r="E219" i="77"/>
  <c r="E212" i="77"/>
  <c r="E209" i="77"/>
  <c r="E208" i="77"/>
  <c r="E197" i="77"/>
  <c r="E198" i="77"/>
  <c r="E199" i="77"/>
  <c r="E200" i="77"/>
  <c r="E201" i="77"/>
  <c r="E202" i="77"/>
  <c r="E203" i="77"/>
  <c r="E204" i="77"/>
  <c r="E196" i="77"/>
  <c r="E179" i="77"/>
  <c r="E180" i="77"/>
  <c r="E178" i="77"/>
  <c r="E160" i="77"/>
  <c r="E161" i="77"/>
  <c r="E162" i="77"/>
  <c r="E163" i="77"/>
  <c r="E164" i="77"/>
  <c r="E165" i="77"/>
  <c r="E166" i="77"/>
  <c r="E167" i="77"/>
  <c r="E168" i="77"/>
  <c r="E169" i="77"/>
  <c r="E170" i="77"/>
  <c r="E171" i="77"/>
  <c r="E172" i="77"/>
  <c r="E173" i="77"/>
  <c r="E174" i="77"/>
  <c r="E175" i="77"/>
  <c r="E159" i="77"/>
  <c r="E149" i="77"/>
  <c r="E150" i="77"/>
  <c r="E151" i="77"/>
  <c r="E152" i="77"/>
  <c r="E153" i="77"/>
  <c r="E154" i="77"/>
  <c r="E155" i="77"/>
  <c r="E156" i="77"/>
  <c r="E148" i="77"/>
  <c r="E112" i="77"/>
  <c r="E113" i="77"/>
  <c r="E114" i="77"/>
  <c r="E115" i="77"/>
  <c r="E116" i="77"/>
  <c r="E117" i="77"/>
  <c r="E118" i="77"/>
  <c r="E119" i="77"/>
  <c r="E120" i="77"/>
  <c r="E121" i="77"/>
  <c r="E122" i="77"/>
  <c r="E123" i="77"/>
  <c r="E124" i="77"/>
  <c r="E125" i="77"/>
  <c r="E126" i="77"/>
  <c r="E127" i="77"/>
  <c r="E128" i="77"/>
  <c r="E129" i="77"/>
  <c r="E130" i="77"/>
  <c r="E131" i="77"/>
  <c r="E132" i="77"/>
  <c r="E133" i="77"/>
  <c r="E134" i="77"/>
  <c r="E135" i="77"/>
  <c r="E136" i="77"/>
  <c r="E137" i="77"/>
  <c r="E138" i="77"/>
  <c r="E139" i="77"/>
  <c r="E140" i="77"/>
  <c r="E141" i="77"/>
  <c r="E142" i="77"/>
  <c r="E143" i="77"/>
  <c r="E144" i="77"/>
  <c r="E145" i="77"/>
  <c r="E111" i="77"/>
  <c r="E100" i="77"/>
  <c r="E101" i="77"/>
  <c r="E102" i="77"/>
  <c r="E103" i="77"/>
  <c r="E104" i="77"/>
  <c r="E105" i="77"/>
  <c r="E106" i="77"/>
  <c r="E107" i="77"/>
  <c r="E99" i="77"/>
  <c r="E96" i="77"/>
  <c r="E85" i="77"/>
  <c r="E86" i="77"/>
  <c r="E87" i="77"/>
  <c r="E88" i="77"/>
  <c r="E89" i="77"/>
  <c r="E90" i="77"/>
  <c r="E91" i="77"/>
  <c r="E92" i="77"/>
  <c r="E93" i="77"/>
  <c r="E84" i="77"/>
  <c r="E76" i="77"/>
  <c r="E77" i="77"/>
  <c r="E78" i="77"/>
  <c r="E79" i="77"/>
  <c r="E80" i="77"/>
  <c r="E81" i="77"/>
  <c r="E75" i="77"/>
  <c r="E66" i="77"/>
  <c r="E67" i="77"/>
  <c r="E68" i="77"/>
  <c r="E69" i="77"/>
  <c r="E70" i="77"/>
  <c r="E71" i="77"/>
  <c r="E72" i="77"/>
  <c r="E65" i="77"/>
  <c r="E62" i="77"/>
  <c r="E61" i="77"/>
  <c r="E48" i="77"/>
  <c r="E49" i="77"/>
  <c r="E50" i="77"/>
  <c r="E51" i="77"/>
  <c r="E52" i="77"/>
  <c r="E53" i="77"/>
  <c r="E54" i="77"/>
  <c r="E55" i="77"/>
  <c r="E56" i="77"/>
  <c r="E57" i="77"/>
  <c r="E58" i="77"/>
  <c r="E47" i="77"/>
  <c r="E8" i="77"/>
  <c r="E9" i="77"/>
  <c r="E10" i="77"/>
  <c r="E11" i="77"/>
  <c r="E12" i="77"/>
  <c r="E13" i="77"/>
  <c r="E14" i="77"/>
  <c r="E15" i="77"/>
  <c r="E16" i="77"/>
  <c r="E17" i="77"/>
  <c r="E18" i="77"/>
  <c r="E19" i="77"/>
  <c r="E20" i="77"/>
  <c r="E21" i="77"/>
  <c r="E22" i="77"/>
  <c r="E23" i="77"/>
  <c r="E24" i="77"/>
  <c r="E25" i="77"/>
  <c r="E26" i="77"/>
  <c r="E27" i="77"/>
  <c r="E28" i="77"/>
  <c r="E29" i="77"/>
  <c r="E30" i="77"/>
  <c r="E31" i="77"/>
  <c r="E32" i="77"/>
  <c r="E33" i="77"/>
  <c r="E34" i="77"/>
  <c r="E35" i="77"/>
  <c r="E36" i="77"/>
  <c r="E37" i="77"/>
  <c r="E38" i="77"/>
  <c r="E39" i="77"/>
  <c r="E40" i="77"/>
  <c r="E41" i="77"/>
  <c r="E42" i="77"/>
  <c r="E43" i="77"/>
  <c r="E44" i="77"/>
  <c r="E7" i="77"/>
  <c r="E213" i="76"/>
  <c r="E214" i="76"/>
  <c r="E215" i="76"/>
  <c r="E216" i="76"/>
  <c r="E217" i="76"/>
  <c r="E218" i="76"/>
  <c r="E219" i="76"/>
  <c r="E212" i="76"/>
  <c r="E209" i="76"/>
  <c r="E208" i="76"/>
  <c r="E197" i="76"/>
  <c r="E198" i="76"/>
  <c r="E199" i="76"/>
  <c r="E200" i="76"/>
  <c r="E201" i="76"/>
  <c r="E202" i="76"/>
  <c r="E203" i="76"/>
  <c r="E204" i="76"/>
  <c r="E196" i="76"/>
  <c r="E179" i="76"/>
  <c r="E180" i="76"/>
  <c r="E178" i="76"/>
  <c r="E160" i="76"/>
  <c r="E161" i="76"/>
  <c r="E162" i="76"/>
  <c r="E163" i="76"/>
  <c r="E164" i="76"/>
  <c r="E165" i="76"/>
  <c r="E166" i="76"/>
  <c r="E167" i="76"/>
  <c r="E168" i="76"/>
  <c r="E169" i="76"/>
  <c r="E170" i="76"/>
  <c r="E171" i="76"/>
  <c r="E172" i="76"/>
  <c r="E173" i="76"/>
  <c r="E174" i="76"/>
  <c r="E175" i="76"/>
  <c r="E159" i="76"/>
  <c r="E149" i="76"/>
  <c r="E150" i="76"/>
  <c r="E151" i="76"/>
  <c r="E152" i="76"/>
  <c r="E153" i="76"/>
  <c r="E154" i="76"/>
  <c r="E155" i="76"/>
  <c r="E156" i="76"/>
  <c r="E148" i="76"/>
  <c r="E112" i="76"/>
  <c r="E113" i="76"/>
  <c r="E114" i="76"/>
  <c r="E115" i="76"/>
  <c r="E116" i="76"/>
  <c r="E117" i="76"/>
  <c r="E118" i="76"/>
  <c r="E119" i="76"/>
  <c r="E120" i="76"/>
  <c r="E121" i="76"/>
  <c r="E122" i="76"/>
  <c r="E123" i="76"/>
  <c r="E124" i="76"/>
  <c r="E125" i="76"/>
  <c r="E126" i="76"/>
  <c r="E127" i="76"/>
  <c r="E128" i="76"/>
  <c r="E129" i="76"/>
  <c r="E130" i="76"/>
  <c r="E131" i="76"/>
  <c r="E132" i="76"/>
  <c r="E133" i="76"/>
  <c r="E134" i="76"/>
  <c r="E135" i="76"/>
  <c r="E136" i="76"/>
  <c r="E137" i="76"/>
  <c r="E138" i="76"/>
  <c r="E139" i="76"/>
  <c r="E140" i="76"/>
  <c r="E141" i="76"/>
  <c r="E142" i="76"/>
  <c r="E143" i="76"/>
  <c r="E144" i="76"/>
  <c r="E145" i="76"/>
  <c r="E111" i="76"/>
  <c r="E100" i="76"/>
  <c r="E101" i="76"/>
  <c r="E102" i="76"/>
  <c r="E103" i="76"/>
  <c r="E104" i="76"/>
  <c r="E105" i="76"/>
  <c r="E106" i="76"/>
  <c r="E107" i="76"/>
  <c r="E99" i="76"/>
  <c r="E96" i="76"/>
  <c r="E85" i="76"/>
  <c r="E86" i="76"/>
  <c r="E87" i="76"/>
  <c r="E88" i="76"/>
  <c r="E89" i="76"/>
  <c r="E90" i="76"/>
  <c r="E91" i="76"/>
  <c r="E92" i="76"/>
  <c r="E93" i="76"/>
  <c r="E84" i="76"/>
  <c r="E76" i="76"/>
  <c r="E77" i="76"/>
  <c r="E78" i="76"/>
  <c r="E79" i="76"/>
  <c r="E80" i="76"/>
  <c r="E81" i="76"/>
  <c r="E75" i="76"/>
  <c r="E66" i="76"/>
  <c r="E67" i="76"/>
  <c r="E68" i="76"/>
  <c r="E69" i="76"/>
  <c r="E70" i="76"/>
  <c r="E71" i="76"/>
  <c r="E72" i="76"/>
  <c r="E65" i="76"/>
  <c r="E62" i="76"/>
  <c r="E61" i="76"/>
  <c r="E48" i="76"/>
  <c r="E49" i="76"/>
  <c r="E50" i="76"/>
  <c r="E51" i="76"/>
  <c r="E52" i="76"/>
  <c r="E53" i="76"/>
  <c r="E54" i="76"/>
  <c r="E55" i="76"/>
  <c r="E56" i="76"/>
  <c r="E57" i="76"/>
  <c r="E58" i="76"/>
  <c r="E47" i="76"/>
  <c r="E8" i="76"/>
  <c r="E9" i="76"/>
  <c r="E10" i="76"/>
  <c r="E11" i="76"/>
  <c r="E12" i="76"/>
  <c r="E13" i="76"/>
  <c r="E14" i="76"/>
  <c r="E15" i="76"/>
  <c r="E16" i="76"/>
  <c r="E17" i="76"/>
  <c r="E18" i="76"/>
  <c r="E19" i="76"/>
  <c r="E20" i="76"/>
  <c r="E21" i="76"/>
  <c r="E22" i="76"/>
  <c r="E23" i="76"/>
  <c r="E24" i="76"/>
  <c r="E25" i="76"/>
  <c r="E26" i="76"/>
  <c r="E27" i="76"/>
  <c r="E28" i="76"/>
  <c r="E29" i="76"/>
  <c r="E30" i="76"/>
  <c r="E31" i="76"/>
  <c r="E32" i="76"/>
  <c r="E33" i="76"/>
  <c r="E34" i="76"/>
  <c r="E35" i="76"/>
  <c r="E36" i="76"/>
  <c r="E37" i="76"/>
  <c r="E38" i="76"/>
  <c r="E39" i="76"/>
  <c r="E40" i="76"/>
  <c r="E41" i="76"/>
  <c r="E42" i="76"/>
  <c r="E43" i="76"/>
  <c r="E44" i="76"/>
  <c r="E7" i="76"/>
  <c r="M5" i="82" l="1"/>
  <c r="M211" i="80"/>
  <c r="M147" i="80"/>
  <c r="M83" i="80"/>
  <c r="M6" i="80"/>
  <c r="M5" i="81"/>
  <c r="M110" i="82"/>
  <c r="E109" i="82"/>
  <c r="M109" i="82" s="1"/>
  <c r="E5" i="82"/>
  <c r="M110" i="81"/>
  <c r="E109" i="81"/>
  <c r="M109" i="81" s="1"/>
  <c r="E5" i="81"/>
  <c r="E6" i="80"/>
  <c r="E60" i="80"/>
  <c r="M60" i="80" s="1"/>
  <c r="E74" i="80"/>
  <c r="M74" i="80" s="1"/>
  <c r="M111" i="80"/>
  <c r="E110" i="80"/>
  <c r="M99" i="80"/>
  <c r="E98" i="80"/>
  <c r="M98" i="80" s="1"/>
  <c r="E158" i="80"/>
  <c r="M158" i="80" s="1"/>
  <c r="E195" i="80"/>
  <c r="M195" i="80" s="1"/>
  <c r="M219" i="79"/>
  <c r="M218" i="79"/>
  <c r="M217" i="79"/>
  <c r="M216" i="79"/>
  <c r="M215" i="79"/>
  <c r="M214" i="79"/>
  <c r="M213" i="79"/>
  <c r="M212" i="79"/>
  <c r="L211" i="79"/>
  <c r="K211" i="79"/>
  <c r="J211" i="79"/>
  <c r="I211" i="79"/>
  <c r="H211" i="79"/>
  <c r="G211" i="79"/>
  <c r="F211" i="79"/>
  <c r="E211" i="79"/>
  <c r="M209" i="79"/>
  <c r="M208" i="79"/>
  <c r="M207" i="79"/>
  <c r="L206" i="79"/>
  <c r="K206" i="79"/>
  <c r="J206" i="79"/>
  <c r="I206" i="79"/>
  <c r="H206" i="79"/>
  <c r="G206" i="79"/>
  <c r="F206" i="79"/>
  <c r="E206" i="79"/>
  <c r="M206" i="79" s="1"/>
  <c r="M204" i="79"/>
  <c r="M203" i="79"/>
  <c r="M202" i="79"/>
  <c r="M201" i="79"/>
  <c r="M200" i="79"/>
  <c r="M199" i="79"/>
  <c r="M198" i="79"/>
  <c r="M197" i="79"/>
  <c r="M196" i="79"/>
  <c r="L195" i="79"/>
  <c r="K195" i="79"/>
  <c r="J195" i="79"/>
  <c r="I195" i="79"/>
  <c r="H195" i="79"/>
  <c r="G195" i="79"/>
  <c r="F195" i="79"/>
  <c r="M194" i="79"/>
  <c r="M193" i="79"/>
  <c r="M192" i="79"/>
  <c r="M191" i="79"/>
  <c r="M190" i="79"/>
  <c r="M189" i="79"/>
  <c r="M188" i="79"/>
  <c r="M187" i="79"/>
  <c r="M186" i="79"/>
  <c r="M185" i="79"/>
  <c r="M184" i="79"/>
  <c r="M183" i="79"/>
  <c r="M182" i="79"/>
  <c r="F182" i="79"/>
  <c r="M180" i="79"/>
  <c r="M179" i="79"/>
  <c r="M178" i="79"/>
  <c r="L177" i="79"/>
  <c r="K177" i="79"/>
  <c r="J177" i="79"/>
  <c r="I177" i="79"/>
  <c r="H177" i="79"/>
  <c r="G177" i="79"/>
  <c r="F177" i="79"/>
  <c r="E177" i="79"/>
  <c r="M175" i="79"/>
  <c r="M174" i="79"/>
  <c r="M173" i="79"/>
  <c r="M172" i="79"/>
  <c r="M171" i="79"/>
  <c r="M170" i="79"/>
  <c r="M169" i="79"/>
  <c r="M168" i="79"/>
  <c r="M167" i="79"/>
  <c r="M166" i="79"/>
  <c r="M165" i="79"/>
  <c r="M164" i="79"/>
  <c r="M163" i="79"/>
  <c r="M162" i="79"/>
  <c r="M161" i="79"/>
  <c r="M160" i="79"/>
  <c r="M159" i="79"/>
  <c r="L158" i="79"/>
  <c r="K158" i="79"/>
  <c r="J158" i="79"/>
  <c r="I158" i="79"/>
  <c r="H158" i="79"/>
  <c r="G158" i="79"/>
  <c r="F158" i="79"/>
  <c r="M156" i="79"/>
  <c r="M155" i="79"/>
  <c r="M154" i="79"/>
  <c r="M153" i="79"/>
  <c r="M152" i="79"/>
  <c r="M151" i="79"/>
  <c r="M150" i="79"/>
  <c r="M149" i="79"/>
  <c r="M148" i="79"/>
  <c r="L147" i="79"/>
  <c r="K147" i="79"/>
  <c r="J147" i="79"/>
  <c r="I147" i="79"/>
  <c r="H147" i="79"/>
  <c r="G147" i="79"/>
  <c r="F147" i="79"/>
  <c r="E147" i="79"/>
  <c r="M145" i="79"/>
  <c r="M144" i="79"/>
  <c r="M143" i="79"/>
  <c r="M142" i="79"/>
  <c r="M141" i="79"/>
  <c r="M140" i="79"/>
  <c r="M139" i="79"/>
  <c r="M138" i="79"/>
  <c r="M137" i="79"/>
  <c r="M136" i="79"/>
  <c r="M135" i="79"/>
  <c r="M134" i="79"/>
  <c r="M133" i="79"/>
  <c r="M132" i="79"/>
  <c r="M131" i="79"/>
  <c r="M130" i="79"/>
  <c r="M129" i="79"/>
  <c r="M128" i="79"/>
  <c r="M127" i="79"/>
  <c r="M126" i="79"/>
  <c r="M125" i="79"/>
  <c r="M124" i="79"/>
  <c r="M123" i="79"/>
  <c r="M122" i="79"/>
  <c r="M121" i="79"/>
  <c r="M120" i="79"/>
  <c r="M119" i="79"/>
  <c r="M118" i="79"/>
  <c r="M117" i="79"/>
  <c r="M116" i="79"/>
  <c r="M115" i="79"/>
  <c r="M114" i="79"/>
  <c r="M113" i="79"/>
  <c r="M112" i="79"/>
  <c r="L110" i="79"/>
  <c r="L109" i="79" s="1"/>
  <c r="K110" i="79"/>
  <c r="J110" i="79"/>
  <c r="J109" i="79" s="1"/>
  <c r="I110" i="79"/>
  <c r="H110" i="79"/>
  <c r="H109" i="79" s="1"/>
  <c r="G110" i="79"/>
  <c r="F110" i="79"/>
  <c r="F109" i="79" s="1"/>
  <c r="K109" i="79"/>
  <c r="I109" i="79"/>
  <c r="G109" i="79"/>
  <c r="M107" i="79"/>
  <c r="M106" i="79"/>
  <c r="M105" i="79"/>
  <c r="M104" i="79"/>
  <c r="M103" i="79"/>
  <c r="M102" i="79"/>
  <c r="M101" i="79"/>
  <c r="M100" i="79"/>
  <c r="L98" i="79"/>
  <c r="K98" i="79"/>
  <c r="J98" i="79"/>
  <c r="I98" i="79"/>
  <c r="H98" i="79"/>
  <c r="G98" i="79"/>
  <c r="F98" i="79"/>
  <c r="M96" i="79"/>
  <c r="M95" i="79"/>
  <c r="L95" i="79"/>
  <c r="K95" i="79"/>
  <c r="J95" i="79"/>
  <c r="I95" i="79"/>
  <c r="H95" i="79"/>
  <c r="G95" i="79"/>
  <c r="F95" i="79"/>
  <c r="E95" i="79"/>
  <c r="M93" i="79"/>
  <c r="M92" i="79"/>
  <c r="M91" i="79"/>
  <c r="M90" i="79"/>
  <c r="M89" i="79"/>
  <c r="M88" i="79"/>
  <c r="M87" i="79"/>
  <c r="M86" i="79"/>
  <c r="M85" i="79"/>
  <c r="M84" i="79"/>
  <c r="L83" i="79"/>
  <c r="K83" i="79"/>
  <c r="J83" i="79"/>
  <c r="I83" i="79"/>
  <c r="H83" i="79"/>
  <c r="G83" i="79"/>
  <c r="F83" i="79"/>
  <c r="M81" i="79"/>
  <c r="M80" i="79"/>
  <c r="M79" i="79"/>
  <c r="M78" i="79"/>
  <c r="M77" i="79"/>
  <c r="M76" i="79"/>
  <c r="M75" i="79"/>
  <c r="L74" i="79"/>
  <c r="K74" i="79"/>
  <c r="J74" i="79"/>
  <c r="I74" i="79"/>
  <c r="H74" i="79"/>
  <c r="G74" i="79"/>
  <c r="F74" i="79"/>
  <c r="E74" i="79"/>
  <c r="M74" i="79" s="1"/>
  <c r="M72" i="79"/>
  <c r="M71" i="79"/>
  <c r="M70" i="79"/>
  <c r="M69" i="79"/>
  <c r="M68" i="79"/>
  <c r="M67" i="79"/>
  <c r="M66" i="79"/>
  <c r="M65" i="79"/>
  <c r="L64" i="79"/>
  <c r="K64" i="79"/>
  <c r="J64" i="79"/>
  <c r="I64" i="79"/>
  <c r="H64" i="79"/>
  <c r="G64" i="79"/>
  <c r="F64" i="79"/>
  <c r="M62" i="79"/>
  <c r="M61" i="79"/>
  <c r="L60" i="79"/>
  <c r="K60" i="79"/>
  <c r="J60" i="79"/>
  <c r="I60" i="79"/>
  <c r="H60" i="79"/>
  <c r="G60" i="79"/>
  <c r="F60" i="79"/>
  <c r="E60" i="79"/>
  <c r="M60" i="79" s="1"/>
  <c r="M58" i="79"/>
  <c r="M57" i="79"/>
  <c r="M56" i="79"/>
  <c r="M55" i="79"/>
  <c r="M54" i="79"/>
  <c r="M53" i="79"/>
  <c r="M52" i="79"/>
  <c r="M51" i="79"/>
  <c r="M50" i="79"/>
  <c r="M49" i="79"/>
  <c r="M48" i="79"/>
  <c r="M47" i="79"/>
  <c r="L46" i="79"/>
  <c r="K46" i="79"/>
  <c r="J46" i="79"/>
  <c r="I46" i="79"/>
  <c r="H46" i="79"/>
  <c r="G46" i="79"/>
  <c r="F46" i="79"/>
  <c r="M44" i="79"/>
  <c r="M43" i="79"/>
  <c r="M42" i="79"/>
  <c r="M41" i="79"/>
  <c r="M40" i="79"/>
  <c r="M39" i="79"/>
  <c r="M38" i="79"/>
  <c r="M37" i="79"/>
  <c r="M36" i="79"/>
  <c r="M35" i="79"/>
  <c r="M34" i="79"/>
  <c r="M33" i="79"/>
  <c r="M32" i="79"/>
  <c r="M31" i="79"/>
  <c r="M30" i="79"/>
  <c r="M29" i="79"/>
  <c r="M28" i="79"/>
  <c r="M27" i="79"/>
  <c r="M26" i="79"/>
  <c r="M25" i="79"/>
  <c r="M24" i="79"/>
  <c r="M23" i="79"/>
  <c r="M22" i="79"/>
  <c r="M21" i="79"/>
  <c r="M20" i="79"/>
  <c r="M19" i="79"/>
  <c r="M18" i="79"/>
  <c r="M17" i="79"/>
  <c r="M16" i="79"/>
  <c r="M15" i="79"/>
  <c r="M14" i="79"/>
  <c r="M13" i="79"/>
  <c r="M12" i="79"/>
  <c r="M11" i="79"/>
  <c r="M10" i="79"/>
  <c r="M9" i="79"/>
  <c r="M8" i="79"/>
  <c r="M7" i="79"/>
  <c r="L6" i="79"/>
  <c r="K6" i="79"/>
  <c r="J6" i="79"/>
  <c r="I6" i="79"/>
  <c r="I5" i="79" s="1"/>
  <c r="H6" i="79"/>
  <c r="G6" i="79"/>
  <c r="F6" i="79"/>
  <c r="E6" i="79"/>
  <c r="L5" i="79"/>
  <c r="J5" i="79"/>
  <c r="H5" i="79"/>
  <c r="F5" i="79"/>
  <c r="M219" i="77"/>
  <c r="M218" i="77"/>
  <c r="M217" i="77"/>
  <c r="M216" i="77"/>
  <c r="M215" i="77"/>
  <c r="M214" i="77"/>
  <c r="M213" i="77"/>
  <c r="M212" i="77"/>
  <c r="L211" i="77"/>
  <c r="K211" i="77"/>
  <c r="J211" i="77"/>
  <c r="I211" i="77"/>
  <c r="H211" i="77"/>
  <c r="G211" i="77"/>
  <c r="F211" i="77"/>
  <c r="E211" i="77"/>
  <c r="M209" i="77"/>
  <c r="M208" i="77"/>
  <c r="M207" i="77"/>
  <c r="L206" i="77"/>
  <c r="K206" i="77"/>
  <c r="J206" i="77"/>
  <c r="I206" i="77"/>
  <c r="H206" i="77"/>
  <c r="G206" i="77"/>
  <c r="F206" i="77"/>
  <c r="E206" i="77"/>
  <c r="M206" i="77" s="1"/>
  <c r="M204" i="77"/>
  <c r="M203" i="77"/>
  <c r="M202" i="77"/>
  <c r="M201" i="77"/>
  <c r="M200" i="77"/>
  <c r="M199" i="77"/>
  <c r="M198" i="77"/>
  <c r="M197" i="77"/>
  <c r="M196" i="77"/>
  <c r="L195" i="77"/>
  <c r="K195" i="77"/>
  <c r="J195" i="77"/>
  <c r="I195" i="77"/>
  <c r="H195" i="77"/>
  <c r="G195" i="77"/>
  <c r="F195" i="77"/>
  <c r="E195" i="77"/>
  <c r="M194" i="77"/>
  <c r="M193" i="77"/>
  <c r="M192" i="77"/>
  <c r="M191" i="77"/>
  <c r="M190" i="77"/>
  <c r="M189" i="77"/>
  <c r="M188" i="77"/>
  <c r="M187" i="77"/>
  <c r="M186" i="77"/>
  <c r="M185" i="77"/>
  <c r="M184" i="77"/>
  <c r="M183" i="77"/>
  <c r="F182" i="77"/>
  <c r="M182" i="77" s="1"/>
  <c r="M180" i="77"/>
  <c r="M179" i="77"/>
  <c r="M178" i="77"/>
  <c r="L177" i="77"/>
  <c r="K177" i="77"/>
  <c r="J177" i="77"/>
  <c r="I177" i="77"/>
  <c r="H177" i="77"/>
  <c r="G177" i="77"/>
  <c r="F177" i="77"/>
  <c r="M175" i="77"/>
  <c r="M174" i="77"/>
  <c r="M173" i="77"/>
  <c r="M172" i="77"/>
  <c r="M171" i="77"/>
  <c r="M170" i="77"/>
  <c r="M169" i="77"/>
  <c r="M168" i="77"/>
  <c r="M167" i="77"/>
  <c r="M166" i="77"/>
  <c r="M165" i="77"/>
  <c r="M164" i="77"/>
  <c r="M163" i="77"/>
  <c r="M162" i="77"/>
  <c r="M161" i="77"/>
  <c r="M160" i="77"/>
  <c r="M159" i="77"/>
  <c r="L158" i="77"/>
  <c r="K158" i="77"/>
  <c r="J158" i="77"/>
  <c r="I158" i="77"/>
  <c r="H158" i="77"/>
  <c r="G158" i="77"/>
  <c r="F158" i="77"/>
  <c r="E158" i="77"/>
  <c r="M156" i="77"/>
  <c r="M155" i="77"/>
  <c r="M154" i="77"/>
  <c r="M153" i="77"/>
  <c r="M152" i="77"/>
  <c r="M151" i="77"/>
  <c r="M150" i="77"/>
  <c r="M149" i="77"/>
  <c r="M148" i="77"/>
  <c r="L147" i="77"/>
  <c r="K147" i="77"/>
  <c r="J147" i="77"/>
  <c r="I147" i="77"/>
  <c r="H147" i="77"/>
  <c r="G147" i="77"/>
  <c r="F147" i="77"/>
  <c r="M145" i="77"/>
  <c r="M144" i="77"/>
  <c r="M143" i="77"/>
  <c r="M142" i="77"/>
  <c r="M141" i="77"/>
  <c r="M140" i="77"/>
  <c r="M139" i="77"/>
  <c r="M138" i="77"/>
  <c r="M137" i="77"/>
  <c r="M136" i="77"/>
  <c r="M135" i="77"/>
  <c r="M134" i="77"/>
  <c r="M133" i="77"/>
  <c r="M132" i="77"/>
  <c r="M131" i="77"/>
  <c r="M130" i="77"/>
  <c r="M129" i="77"/>
  <c r="M128" i="77"/>
  <c r="M127" i="77"/>
  <c r="M126" i="77"/>
  <c r="M125" i="77"/>
  <c r="M124" i="77"/>
  <c r="M123" i="77"/>
  <c r="M122" i="77"/>
  <c r="M121" i="77"/>
  <c r="M120" i="77"/>
  <c r="M119" i="77"/>
  <c r="M118" i="77"/>
  <c r="M117" i="77"/>
  <c r="M116" i="77"/>
  <c r="M115" i="77"/>
  <c r="M114" i="77"/>
  <c r="M113" i="77"/>
  <c r="M112" i="77"/>
  <c r="M111" i="77"/>
  <c r="L110" i="77"/>
  <c r="K110" i="77"/>
  <c r="J110" i="77"/>
  <c r="I110" i="77"/>
  <c r="I109" i="77" s="1"/>
  <c r="H110" i="77"/>
  <c r="G110" i="77"/>
  <c r="F110" i="77"/>
  <c r="E110" i="77"/>
  <c r="J109" i="77"/>
  <c r="H109" i="77"/>
  <c r="F109" i="77"/>
  <c r="M107" i="77"/>
  <c r="M106" i="77"/>
  <c r="M105" i="77"/>
  <c r="M104" i="77"/>
  <c r="M103" i="77"/>
  <c r="M102" i="77"/>
  <c r="M101" i="77"/>
  <c r="M100" i="77"/>
  <c r="M99" i="77"/>
  <c r="L98" i="77"/>
  <c r="K98" i="77"/>
  <c r="J98" i="77"/>
  <c r="I98" i="77"/>
  <c r="H98" i="77"/>
  <c r="G98" i="77"/>
  <c r="F98" i="77"/>
  <c r="E98" i="77"/>
  <c r="M98" i="77" s="1"/>
  <c r="M96" i="77"/>
  <c r="M95" i="77" s="1"/>
  <c r="L95" i="77"/>
  <c r="K95" i="77"/>
  <c r="J95" i="77"/>
  <c r="I95" i="77"/>
  <c r="H95" i="77"/>
  <c r="G95" i="77"/>
  <c r="F95" i="77"/>
  <c r="M93" i="77"/>
  <c r="M92" i="77"/>
  <c r="M91" i="77"/>
  <c r="M90" i="77"/>
  <c r="M89" i="77"/>
  <c r="M88" i="77"/>
  <c r="M87" i="77"/>
  <c r="M86" i="77"/>
  <c r="M85" i="77"/>
  <c r="M84" i="77"/>
  <c r="L83" i="77"/>
  <c r="K83" i="77"/>
  <c r="J83" i="77"/>
  <c r="I83" i="77"/>
  <c r="H83" i="77"/>
  <c r="G83" i="77"/>
  <c r="F83" i="77"/>
  <c r="E83" i="77"/>
  <c r="M81" i="77"/>
  <c r="M80" i="77"/>
  <c r="M79" i="77"/>
  <c r="M78" i="77"/>
  <c r="M77" i="77"/>
  <c r="M76" i="77"/>
  <c r="L74" i="77"/>
  <c r="K74" i="77"/>
  <c r="J74" i="77"/>
  <c r="I74" i="77"/>
  <c r="H74" i="77"/>
  <c r="G74" i="77"/>
  <c r="F74" i="77"/>
  <c r="M72" i="77"/>
  <c r="M71" i="77"/>
  <c r="M70" i="77"/>
  <c r="M69" i="77"/>
  <c r="M68" i="77"/>
  <c r="M67" i="77"/>
  <c r="M66" i="77"/>
  <c r="M65" i="77"/>
  <c r="L64" i="77"/>
  <c r="K64" i="77"/>
  <c r="J64" i="77"/>
  <c r="I64" i="77"/>
  <c r="H64" i="77"/>
  <c r="G64" i="77"/>
  <c r="F64" i="77"/>
  <c r="E64" i="77"/>
  <c r="M64" i="77" s="1"/>
  <c r="M62" i="77"/>
  <c r="L60" i="77"/>
  <c r="K60" i="77"/>
  <c r="J60" i="77"/>
  <c r="I60" i="77"/>
  <c r="H60" i="77"/>
  <c r="G60" i="77"/>
  <c r="F60" i="77"/>
  <c r="M58" i="77"/>
  <c r="M57" i="77"/>
  <c r="M56" i="77"/>
  <c r="M55" i="77"/>
  <c r="M54" i="77"/>
  <c r="M53" i="77"/>
  <c r="M52" i="77"/>
  <c r="M51" i="77"/>
  <c r="M50" i="77"/>
  <c r="M49" i="77"/>
  <c r="M48" i="77"/>
  <c r="M47" i="77"/>
  <c r="L46" i="77"/>
  <c r="K46" i="77"/>
  <c r="J46" i="77"/>
  <c r="I46" i="77"/>
  <c r="H46" i="77"/>
  <c r="G46" i="77"/>
  <c r="F46" i="77"/>
  <c r="E46" i="77"/>
  <c r="M44" i="77"/>
  <c r="M43" i="77"/>
  <c r="M42" i="77"/>
  <c r="M41" i="77"/>
  <c r="M40" i="77"/>
  <c r="M39" i="77"/>
  <c r="M38" i="77"/>
  <c r="M37" i="77"/>
  <c r="M36" i="77"/>
  <c r="M35" i="77"/>
  <c r="M34" i="77"/>
  <c r="M33" i="77"/>
  <c r="M32" i="77"/>
  <c r="M31" i="77"/>
  <c r="M30" i="77"/>
  <c r="M29" i="77"/>
  <c r="M28" i="77"/>
  <c r="M27" i="77"/>
  <c r="M26" i="77"/>
  <c r="M25" i="77"/>
  <c r="M24" i="77"/>
  <c r="M23" i="77"/>
  <c r="M22" i="77"/>
  <c r="M21" i="77"/>
  <c r="M20" i="77"/>
  <c r="M19" i="77"/>
  <c r="M18" i="77"/>
  <c r="M17" i="77"/>
  <c r="M16" i="77"/>
  <c r="M15" i="77"/>
  <c r="M14" i="77"/>
  <c r="M13" i="77"/>
  <c r="M12" i="77"/>
  <c r="M11" i="77"/>
  <c r="M10" i="77"/>
  <c r="M9" i="77"/>
  <c r="M8" i="77"/>
  <c r="M7" i="77"/>
  <c r="L6" i="77"/>
  <c r="K6" i="77"/>
  <c r="K5" i="77" s="1"/>
  <c r="J6" i="77"/>
  <c r="J5" i="77" s="1"/>
  <c r="I6" i="77"/>
  <c r="H6" i="77"/>
  <c r="H5" i="77" s="1"/>
  <c r="G6" i="77"/>
  <c r="F6" i="77"/>
  <c r="F5" i="77" s="1"/>
  <c r="I5" i="77"/>
  <c r="K109" i="77" l="1"/>
  <c r="G109" i="77"/>
  <c r="L109" i="77"/>
  <c r="M211" i="79"/>
  <c r="M147" i="79"/>
  <c r="K5" i="79"/>
  <c r="G5" i="79"/>
  <c r="M5" i="80"/>
  <c r="M6" i="79"/>
  <c r="M211" i="77"/>
  <c r="M195" i="77"/>
  <c r="M158" i="77"/>
  <c r="M83" i="77"/>
  <c r="G5" i="77"/>
  <c r="L5" i="77"/>
  <c r="M46" i="77"/>
  <c r="M6" i="77"/>
  <c r="M110" i="80"/>
  <c r="E109" i="80"/>
  <c r="M109" i="80" s="1"/>
  <c r="E5" i="80"/>
  <c r="M111" i="79"/>
  <c r="E110" i="79"/>
  <c r="E46" i="79"/>
  <c r="M46" i="79" s="1"/>
  <c r="E64" i="79"/>
  <c r="M64" i="79" s="1"/>
  <c r="E83" i="79"/>
  <c r="M83" i="79" s="1"/>
  <c r="M99" i="79"/>
  <c r="E98" i="79"/>
  <c r="M98" i="79" s="1"/>
  <c r="E158" i="79"/>
  <c r="M158" i="79" s="1"/>
  <c r="E195" i="79"/>
  <c r="M195" i="79" s="1"/>
  <c r="E6" i="77"/>
  <c r="M61" i="77"/>
  <c r="E60" i="77"/>
  <c r="M60" i="77" s="1"/>
  <c r="M75" i="77"/>
  <c r="E74" i="77"/>
  <c r="M74" i="77" s="1"/>
  <c r="M110" i="77"/>
  <c r="E95" i="77"/>
  <c r="E147" i="77"/>
  <c r="M147" i="77" s="1"/>
  <c r="E177" i="77"/>
  <c r="E213" i="75"/>
  <c r="E214" i="75"/>
  <c r="M214" i="75" s="1"/>
  <c r="E215" i="75"/>
  <c r="E216" i="75"/>
  <c r="M216" i="75" s="1"/>
  <c r="E217" i="75"/>
  <c r="E218" i="75"/>
  <c r="M218" i="75" s="1"/>
  <c r="E219" i="75"/>
  <c r="E212" i="75"/>
  <c r="E209" i="75"/>
  <c r="E208" i="75"/>
  <c r="E197" i="75"/>
  <c r="E198" i="75"/>
  <c r="E199" i="75"/>
  <c r="E200" i="75"/>
  <c r="E201" i="75"/>
  <c r="E202" i="75"/>
  <c r="E203" i="75"/>
  <c r="E204" i="75"/>
  <c r="E196" i="75"/>
  <c r="E179" i="75"/>
  <c r="E180" i="75"/>
  <c r="E178" i="75"/>
  <c r="M178" i="75" s="1"/>
  <c r="E160" i="75"/>
  <c r="E161" i="75"/>
  <c r="E162" i="75"/>
  <c r="E163" i="75"/>
  <c r="E164" i="75"/>
  <c r="E165" i="75"/>
  <c r="E166" i="75"/>
  <c r="E167" i="75"/>
  <c r="E168" i="75"/>
  <c r="E169" i="75"/>
  <c r="E170" i="75"/>
  <c r="E171" i="75"/>
  <c r="E172" i="75"/>
  <c r="E173" i="75"/>
  <c r="E174" i="75"/>
  <c r="E175" i="75"/>
  <c r="E159" i="75"/>
  <c r="E149" i="75"/>
  <c r="E150" i="75"/>
  <c r="E151" i="75"/>
  <c r="E152" i="75"/>
  <c r="E153" i="75"/>
  <c r="E154" i="75"/>
  <c r="E155" i="75"/>
  <c r="E156" i="75"/>
  <c r="E148" i="75"/>
  <c r="E112" i="75"/>
  <c r="E113" i="75"/>
  <c r="E114" i="75"/>
  <c r="E115" i="75"/>
  <c r="E116" i="75"/>
  <c r="E117" i="75"/>
  <c r="E118" i="75"/>
  <c r="E119" i="75"/>
  <c r="E120" i="75"/>
  <c r="E121" i="75"/>
  <c r="E122" i="75"/>
  <c r="E123" i="75"/>
  <c r="E124" i="75"/>
  <c r="E125" i="75"/>
  <c r="E126" i="75"/>
  <c r="E127" i="75"/>
  <c r="E128" i="75"/>
  <c r="E129" i="75"/>
  <c r="E130" i="75"/>
  <c r="E131" i="75"/>
  <c r="E132" i="75"/>
  <c r="E133" i="75"/>
  <c r="E134" i="75"/>
  <c r="E135" i="75"/>
  <c r="E136" i="75"/>
  <c r="E137" i="75"/>
  <c r="E138" i="75"/>
  <c r="E139" i="75"/>
  <c r="E140" i="75"/>
  <c r="E141" i="75"/>
  <c r="E142" i="75"/>
  <c r="E143" i="75"/>
  <c r="E144" i="75"/>
  <c r="E145" i="75"/>
  <c r="E111" i="75"/>
  <c r="E100" i="75"/>
  <c r="E101" i="75"/>
  <c r="E102" i="75"/>
  <c r="E103" i="75"/>
  <c r="E104" i="75"/>
  <c r="E105" i="75"/>
  <c r="E106" i="75"/>
  <c r="E107" i="75"/>
  <c r="E99" i="75"/>
  <c r="E96" i="75"/>
  <c r="E85" i="75"/>
  <c r="E86" i="75"/>
  <c r="E87" i="75"/>
  <c r="E88" i="75"/>
  <c r="E89" i="75"/>
  <c r="E90" i="75"/>
  <c r="E91" i="75"/>
  <c r="E92" i="75"/>
  <c r="E93" i="75"/>
  <c r="E84" i="75"/>
  <c r="E76" i="75"/>
  <c r="E77" i="75"/>
  <c r="E78" i="75"/>
  <c r="E79" i="75"/>
  <c r="E80" i="75"/>
  <c r="E81" i="75"/>
  <c r="E75" i="75"/>
  <c r="E66" i="75"/>
  <c r="E67" i="75"/>
  <c r="E68" i="75"/>
  <c r="E69" i="75"/>
  <c r="E70" i="75"/>
  <c r="E71" i="75"/>
  <c r="E72" i="75"/>
  <c r="E65" i="75"/>
  <c r="E62" i="75"/>
  <c r="E61" i="75"/>
  <c r="E48" i="75"/>
  <c r="E49" i="75"/>
  <c r="E50" i="75"/>
  <c r="E51" i="75"/>
  <c r="E52" i="75"/>
  <c r="E53" i="75"/>
  <c r="E54" i="75"/>
  <c r="E55" i="75"/>
  <c r="E56" i="75"/>
  <c r="E57" i="75"/>
  <c r="E58" i="75"/>
  <c r="E47" i="75"/>
  <c r="E8" i="75"/>
  <c r="E9" i="75"/>
  <c r="E10" i="75"/>
  <c r="E11" i="75"/>
  <c r="E12" i="75"/>
  <c r="E13" i="75"/>
  <c r="E14" i="75"/>
  <c r="E15" i="75"/>
  <c r="E16" i="75"/>
  <c r="E17" i="75"/>
  <c r="E18" i="75"/>
  <c r="E19" i="75"/>
  <c r="E20" i="75"/>
  <c r="E21" i="75"/>
  <c r="E22" i="75"/>
  <c r="E23" i="75"/>
  <c r="E24" i="75"/>
  <c r="E25" i="75"/>
  <c r="E26" i="75"/>
  <c r="E27" i="75"/>
  <c r="E28" i="75"/>
  <c r="E29" i="75"/>
  <c r="E30" i="75"/>
  <c r="E31" i="75"/>
  <c r="E32" i="75"/>
  <c r="E33" i="75"/>
  <c r="E34" i="75"/>
  <c r="E35" i="75"/>
  <c r="E36" i="75"/>
  <c r="E37" i="75"/>
  <c r="E38" i="75"/>
  <c r="E39" i="75"/>
  <c r="E40" i="75"/>
  <c r="E41" i="75"/>
  <c r="E42" i="75"/>
  <c r="E43" i="75"/>
  <c r="E44" i="75"/>
  <c r="E7" i="75"/>
  <c r="E213" i="74"/>
  <c r="E214" i="74"/>
  <c r="E215" i="74"/>
  <c r="E216" i="74"/>
  <c r="E217" i="74"/>
  <c r="E218" i="74"/>
  <c r="E219" i="74"/>
  <c r="E212" i="74"/>
  <c r="E209" i="74"/>
  <c r="E208" i="74"/>
  <c r="E197" i="74"/>
  <c r="E198" i="74"/>
  <c r="E199" i="74"/>
  <c r="E200" i="74"/>
  <c r="E201" i="74"/>
  <c r="E202" i="74"/>
  <c r="E203" i="74"/>
  <c r="E204" i="74"/>
  <c r="E196" i="74"/>
  <c r="E179" i="74"/>
  <c r="E180" i="74"/>
  <c r="E178" i="74"/>
  <c r="E160" i="74"/>
  <c r="E161" i="74"/>
  <c r="E162" i="74"/>
  <c r="E163" i="74"/>
  <c r="E164" i="74"/>
  <c r="E165" i="74"/>
  <c r="E166" i="74"/>
  <c r="E167" i="74"/>
  <c r="E168" i="74"/>
  <c r="E169" i="74"/>
  <c r="E170" i="74"/>
  <c r="E171" i="74"/>
  <c r="E172" i="74"/>
  <c r="E173" i="74"/>
  <c r="E174" i="74"/>
  <c r="E175" i="74"/>
  <c r="E159" i="74"/>
  <c r="E149" i="74"/>
  <c r="E150" i="74"/>
  <c r="E151" i="74"/>
  <c r="E152" i="74"/>
  <c r="E153" i="74"/>
  <c r="E154" i="74"/>
  <c r="E155" i="74"/>
  <c r="E156" i="74"/>
  <c r="E148" i="74"/>
  <c r="E112" i="74"/>
  <c r="E113" i="74"/>
  <c r="E114" i="74"/>
  <c r="E115" i="74"/>
  <c r="E116" i="74"/>
  <c r="E117" i="74"/>
  <c r="E118" i="74"/>
  <c r="E119" i="74"/>
  <c r="E120" i="74"/>
  <c r="E121" i="74"/>
  <c r="E122" i="74"/>
  <c r="E123" i="74"/>
  <c r="E124" i="74"/>
  <c r="E125" i="74"/>
  <c r="E126" i="74"/>
  <c r="E127" i="74"/>
  <c r="E128" i="74"/>
  <c r="E129" i="74"/>
  <c r="E130" i="74"/>
  <c r="E131" i="74"/>
  <c r="E132" i="74"/>
  <c r="E133" i="74"/>
  <c r="E134" i="74"/>
  <c r="E135" i="74"/>
  <c r="E136" i="74"/>
  <c r="E137" i="74"/>
  <c r="E138" i="74"/>
  <c r="E139" i="74"/>
  <c r="E140" i="74"/>
  <c r="E141" i="74"/>
  <c r="E142" i="74"/>
  <c r="E143" i="74"/>
  <c r="E144" i="74"/>
  <c r="E145" i="74"/>
  <c r="E111" i="74"/>
  <c r="E100" i="74"/>
  <c r="E101" i="74"/>
  <c r="E102" i="74"/>
  <c r="E103" i="74"/>
  <c r="E104" i="74"/>
  <c r="E105" i="74"/>
  <c r="E106" i="74"/>
  <c r="E107" i="74"/>
  <c r="E99" i="74"/>
  <c r="E96" i="74"/>
  <c r="E85" i="74"/>
  <c r="E86" i="74"/>
  <c r="E87" i="74"/>
  <c r="E88" i="74"/>
  <c r="E89" i="74"/>
  <c r="E90" i="74"/>
  <c r="E91" i="74"/>
  <c r="E92" i="74"/>
  <c r="E93" i="74"/>
  <c r="E84" i="74"/>
  <c r="E76" i="74"/>
  <c r="E77" i="74"/>
  <c r="E78" i="74"/>
  <c r="E79" i="74"/>
  <c r="E80" i="74"/>
  <c r="E81" i="74"/>
  <c r="E75" i="74"/>
  <c r="E66" i="74"/>
  <c r="E67" i="74"/>
  <c r="E68" i="74"/>
  <c r="E69" i="74"/>
  <c r="E70" i="74"/>
  <c r="E71" i="74"/>
  <c r="E72" i="74"/>
  <c r="E65" i="74"/>
  <c r="E62" i="74"/>
  <c r="E61" i="74"/>
  <c r="E48" i="74"/>
  <c r="E49" i="74"/>
  <c r="E50" i="74"/>
  <c r="E51" i="74"/>
  <c r="E52" i="74"/>
  <c r="E53" i="74"/>
  <c r="E54" i="74"/>
  <c r="E55" i="74"/>
  <c r="E56" i="74"/>
  <c r="E57" i="74"/>
  <c r="E58" i="74"/>
  <c r="E47" i="74"/>
  <c r="E8" i="74"/>
  <c r="E9" i="74"/>
  <c r="E10" i="74"/>
  <c r="E11" i="74"/>
  <c r="E12" i="74"/>
  <c r="E13" i="74"/>
  <c r="E14" i="74"/>
  <c r="E15" i="74"/>
  <c r="E16" i="74"/>
  <c r="E17" i="74"/>
  <c r="E18" i="74"/>
  <c r="E19" i="74"/>
  <c r="E20" i="74"/>
  <c r="E21" i="74"/>
  <c r="E22" i="74"/>
  <c r="E23" i="74"/>
  <c r="E24" i="74"/>
  <c r="E25" i="74"/>
  <c r="E26" i="74"/>
  <c r="E27" i="74"/>
  <c r="E28" i="74"/>
  <c r="E29" i="74"/>
  <c r="E30" i="74"/>
  <c r="E31" i="74"/>
  <c r="E32" i="74"/>
  <c r="E33" i="74"/>
  <c r="E34" i="74"/>
  <c r="E35" i="74"/>
  <c r="E36" i="74"/>
  <c r="E37" i="74"/>
  <c r="E38" i="74"/>
  <c r="E39" i="74"/>
  <c r="E40" i="74"/>
  <c r="E41" i="74"/>
  <c r="E42" i="74"/>
  <c r="E43" i="74"/>
  <c r="E44" i="74"/>
  <c r="E7" i="74"/>
  <c r="E213" i="73"/>
  <c r="E214" i="73"/>
  <c r="E215" i="73"/>
  <c r="E216" i="73"/>
  <c r="E217" i="73"/>
  <c r="E218" i="73"/>
  <c r="E219" i="73"/>
  <c r="E212" i="73"/>
  <c r="E209" i="73"/>
  <c r="E208" i="73"/>
  <c r="E197" i="73"/>
  <c r="E198" i="73"/>
  <c r="E199" i="73"/>
  <c r="E200" i="73"/>
  <c r="E201" i="73"/>
  <c r="E202" i="73"/>
  <c r="E203" i="73"/>
  <c r="E204" i="73"/>
  <c r="E196" i="73"/>
  <c r="E179" i="73"/>
  <c r="E180" i="73"/>
  <c r="E178" i="73"/>
  <c r="E160" i="73"/>
  <c r="E161" i="73"/>
  <c r="E162" i="73"/>
  <c r="E163" i="73"/>
  <c r="E164" i="73"/>
  <c r="E165" i="73"/>
  <c r="E166" i="73"/>
  <c r="E167" i="73"/>
  <c r="E168" i="73"/>
  <c r="E169" i="73"/>
  <c r="E170" i="73"/>
  <c r="E171" i="73"/>
  <c r="E172" i="73"/>
  <c r="E173" i="73"/>
  <c r="E174" i="73"/>
  <c r="E175" i="73"/>
  <c r="E159" i="73"/>
  <c r="E149" i="73"/>
  <c r="E150" i="73"/>
  <c r="E151" i="73"/>
  <c r="E152" i="73"/>
  <c r="E153" i="73"/>
  <c r="E154" i="73"/>
  <c r="E155" i="73"/>
  <c r="E156" i="73"/>
  <c r="E148" i="73"/>
  <c r="E112" i="73"/>
  <c r="E113" i="73"/>
  <c r="E114" i="73"/>
  <c r="E115" i="73"/>
  <c r="E116" i="73"/>
  <c r="E117" i="73"/>
  <c r="E118" i="73"/>
  <c r="E119" i="73"/>
  <c r="E120" i="73"/>
  <c r="E121" i="73"/>
  <c r="E122" i="73"/>
  <c r="E123" i="73"/>
  <c r="E124" i="73"/>
  <c r="E125" i="73"/>
  <c r="E126" i="73"/>
  <c r="E127" i="73"/>
  <c r="E128" i="73"/>
  <c r="E129" i="73"/>
  <c r="E130" i="73"/>
  <c r="E131" i="73"/>
  <c r="E132" i="73"/>
  <c r="E133" i="73"/>
  <c r="E134" i="73"/>
  <c r="E135" i="73"/>
  <c r="E136" i="73"/>
  <c r="E137" i="73"/>
  <c r="E138" i="73"/>
  <c r="E139" i="73"/>
  <c r="E140" i="73"/>
  <c r="E141" i="73"/>
  <c r="E142" i="73"/>
  <c r="E143" i="73"/>
  <c r="E144" i="73"/>
  <c r="E145" i="73"/>
  <c r="E111" i="73"/>
  <c r="E100" i="73"/>
  <c r="E101" i="73"/>
  <c r="E102" i="73"/>
  <c r="E103" i="73"/>
  <c r="E104" i="73"/>
  <c r="E105" i="73"/>
  <c r="E106" i="73"/>
  <c r="E107" i="73"/>
  <c r="E99" i="73"/>
  <c r="E96" i="73"/>
  <c r="E85" i="73"/>
  <c r="E86" i="73"/>
  <c r="E87" i="73"/>
  <c r="E88" i="73"/>
  <c r="E89" i="73"/>
  <c r="E90" i="73"/>
  <c r="E91" i="73"/>
  <c r="E92" i="73"/>
  <c r="E93" i="73"/>
  <c r="E84" i="73"/>
  <c r="E76" i="73"/>
  <c r="E77" i="73"/>
  <c r="E78" i="73"/>
  <c r="E79" i="73"/>
  <c r="E80" i="73"/>
  <c r="E81" i="73"/>
  <c r="E75" i="73"/>
  <c r="E66" i="73"/>
  <c r="E67" i="73"/>
  <c r="E68" i="73"/>
  <c r="E69" i="73"/>
  <c r="E70" i="73"/>
  <c r="E71" i="73"/>
  <c r="E72" i="73"/>
  <c r="E65" i="73"/>
  <c r="E62" i="73"/>
  <c r="E61" i="73"/>
  <c r="E48" i="73"/>
  <c r="E49" i="73"/>
  <c r="E50" i="73"/>
  <c r="E51" i="73"/>
  <c r="E52" i="73"/>
  <c r="E53" i="73"/>
  <c r="E54" i="73"/>
  <c r="E55" i="73"/>
  <c r="E56" i="73"/>
  <c r="E57" i="73"/>
  <c r="E58" i="73"/>
  <c r="E47" i="73"/>
  <c r="E8" i="73"/>
  <c r="E9" i="73"/>
  <c r="E10" i="73"/>
  <c r="E11" i="73"/>
  <c r="E12" i="73"/>
  <c r="E13" i="73"/>
  <c r="E14" i="73"/>
  <c r="E15" i="73"/>
  <c r="E16" i="73"/>
  <c r="E17" i="73"/>
  <c r="E18" i="73"/>
  <c r="E19" i="73"/>
  <c r="E20" i="73"/>
  <c r="E21" i="73"/>
  <c r="E22" i="73"/>
  <c r="E23" i="73"/>
  <c r="E24" i="73"/>
  <c r="E25" i="73"/>
  <c r="E26" i="73"/>
  <c r="E27" i="73"/>
  <c r="E28" i="73"/>
  <c r="E29" i="73"/>
  <c r="E30" i="73"/>
  <c r="E31" i="73"/>
  <c r="E32" i="73"/>
  <c r="E33" i="73"/>
  <c r="E34" i="73"/>
  <c r="E35" i="73"/>
  <c r="E36" i="73"/>
  <c r="E37" i="73"/>
  <c r="E38" i="73"/>
  <c r="E39" i="73"/>
  <c r="E40" i="73"/>
  <c r="E41" i="73"/>
  <c r="E42" i="73"/>
  <c r="E43" i="73"/>
  <c r="E44" i="73"/>
  <c r="E7" i="73"/>
  <c r="M219" i="76"/>
  <c r="M218" i="76"/>
  <c r="M217" i="76"/>
  <c r="M216" i="76"/>
  <c r="M215" i="76"/>
  <c r="M214" i="76"/>
  <c r="M213" i="76"/>
  <c r="M212" i="76"/>
  <c r="L211" i="76"/>
  <c r="K211" i="76"/>
  <c r="J211" i="76"/>
  <c r="I211" i="76"/>
  <c r="H211" i="76"/>
  <c r="G211" i="76"/>
  <c r="F211" i="76"/>
  <c r="E211" i="76"/>
  <c r="M209" i="76"/>
  <c r="M208" i="76"/>
  <c r="M207" i="76"/>
  <c r="L206" i="76"/>
  <c r="K206" i="76"/>
  <c r="J206" i="76"/>
  <c r="I206" i="76"/>
  <c r="H206" i="76"/>
  <c r="G206" i="76"/>
  <c r="F206" i="76"/>
  <c r="E206" i="76"/>
  <c r="M206" i="76" s="1"/>
  <c r="M204" i="76"/>
  <c r="M203" i="76"/>
  <c r="M202" i="76"/>
  <c r="M201" i="76"/>
  <c r="M200" i="76"/>
  <c r="M199" i="76"/>
  <c r="M198" i="76"/>
  <c r="M197" i="76"/>
  <c r="M196" i="76"/>
  <c r="L195" i="76"/>
  <c r="K195" i="76"/>
  <c r="J195" i="76"/>
  <c r="I195" i="76"/>
  <c r="H195" i="76"/>
  <c r="G195" i="76"/>
  <c r="F195" i="76"/>
  <c r="M194" i="76"/>
  <c r="M193" i="76"/>
  <c r="M192" i="76"/>
  <c r="M191" i="76"/>
  <c r="M190" i="76"/>
  <c r="M189" i="76"/>
  <c r="M188" i="76"/>
  <c r="M187" i="76"/>
  <c r="M186" i="76"/>
  <c r="M185" i="76"/>
  <c r="M184" i="76"/>
  <c r="M183" i="76"/>
  <c r="M182" i="76"/>
  <c r="F182" i="76"/>
  <c r="M180" i="76"/>
  <c r="M179" i="76"/>
  <c r="M178" i="76"/>
  <c r="L177" i="76"/>
  <c r="K177" i="76"/>
  <c r="J177" i="76"/>
  <c r="I177" i="76"/>
  <c r="H177" i="76"/>
  <c r="G177" i="76"/>
  <c r="F177" i="76"/>
  <c r="E177" i="76"/>
  <c r="M175" i="76"/>
  <c r="M174" i="76"/>
  <c r="M173" i="76"/>
  <c r="M172" i="76"/>
  <c r="M171" i="76"/>
  <c r="M170" i="76"/>
  <c r="M169" i="76"/>
  <c r="M168" i="76"/>
  <c r="M167" i="76"/>
  <c r="M166" i="76"/>
  <c r="M165" i="76"/>
  <c r="M164" i="76"/>
  <c r="M163" i="76"/>
  <c r="M162" i="76"/>
  <c r="M161" i="76"/>
  <c r="M160" i="76"/>
  <c r="M159" i="76"/>
  <c r="L158" i="76"/>
  <c r="K158" i="76"/>
  <c r="J158" i="76"/>
  <c r="I158" i="76"/>
  <c r="H158" i="76"/>
  <c r="G158" i="76"/>
  <c r="F158" i="76"/>
  <c r="M156" i="76"/>
  <c r="M155" i="76"/>
  <c r="M154" i="76"/>
  <c r="M153" i="76"/>
  <c r="M152" i="76"/>
  <c r="M151" i="76"/>
  <c r="M150" i="76"/>
  <c r="M149" i="76"/>
  <c r="M148" i="76"/>
  <c r="L147" i="76"/>
  <c r="K147" i="76"/>
  <c r="J147" i="76"/>
  <c r="I147" i="76"/>
  <c r="H147" i="76"/>
  <c r="G147" i="76"/>
  <c r="F147" i="76"/>
  <c r="E147" i="76"/>
  <c r="M145" i="76"/>
  <c r="M144" i="76"/>
  <c r="M143" i="76"/>
  <c r="M142" i="76"/>
  <c r="M141" i="76"/>
  <c r="M140" i="76"/>
  <c r="M139" i="76"/>
  <c r="M138" i="76"/>
  <c r="M137" i="76"/>
  <c r="M136" i="76"/>
  <c r="M135" i="76"/>
  <c r="M134" i="76"/>
  <c r="M133" i="76"/>
  <c r="M132" i="76"/>
  <c r="M131" i="76"/>
  <c r="M130" i="76"/>
  <c r="M129" i="76"/>
  <c r="M128" i="76"/>
  <c r="M127" i="76"/>
  <c r="M126" i="76"/>
  <c r="M125" i="76"/>
  <c r="M124" i="76"/>
  <c r="M123" i="76"/>
  <c r="M122" i="76"/>
  <c r="M121" i="76"/>
  <c r="M120" i="76"/>
  <c r="M119" i="76"/>
  <c r="M118" i="76"/>
  <c r="M117" i="76"/>
  <c r="M116" i="76"/>
  <c r="M115" i="76"/>
  <c r="M114" i="76"/>
  <c r="M113" i="76"/>
  <c r="M112" i="76"/>
  <c r="L110" i="76"/>
  <c r="L109" i="76" s="1"/>
  <c r="K110" i="76"/>
  <c r="J110" i="76"/>
  <c r="J109" i="76" s="1"/>
  <c r="I110" i="76"/>
  <c r="H110" i="76"/>
  <c r="H109" i="76" s="1"/>
  <c r="G110" i="76"/>
  <c r="F110" i="76"/>
  <c r="F109" i="76" s="1"/>
  <c r="K109" i="76"/>
  <c r="I109" i="76"/>
  <c r="G109" i="76"/>
  <c r="M107" i="76"/>
  <c r="M106" i="76"/>
  <c r="M105" i="76"/>
  <c r="M104" i="76"/>
  <c r="M103" i="76"/>
  <c r="M102" i="76"/>
  <c r="M101" i="76"/>
  <c r="M100" i="76"/>
  <c r="L98" i="76"/>
  <c r="K98" i="76"/>
  <c r="J98" i="76"/>
  <c r="I98" i="76"/>
  <c r="H98" i="76"/>
  <c r="G98" i="76"/>
  <c r="F98" i="76"/>
  <c r="M96" i="76"/>
  <c r="M95" i="76" s="1"/>
  <c r="L95" i="76"/>
  <c r="K95" i="76"/>
  <c r="J95" i="76"/>
  <c r="I95" i="76"/>
  <c r="H95" i="76"/>
  <c r="G95" i="76"/>
  <c r="F95" i="76"/>
  <c r="E95" i="76"/>
  <c r="M93" i="76"/>
  <c r="M92" i="76"/>
  <c r="M91" i="76"/>
  <c r="M90" i="76"/>
  <c r="M89" i="76"/>
  <c r="M88" i="76"/>
  <c r="M87" i="76"/>
  <c r="M86" i="76"/>
  <c r="M85" i="76"/>
  <c r="M84" i="76"/>
  <c r="L83" i="76"/>
  <c r="K83" i="76"/>
  <c r="J83" i="76"/>
  <c r="I83" i="76"/>
  <c r="H83" i="76"/>
  <c r="G83" i="76"/>
  <c r="F83" i="76"/>
  <c r="E83" i="76"/>
  <c r="M81" i="76"/>
  <c r="M80" i="76"/>
  <c r="M79" i="76"/>
  <c r="M78" i="76"/>
  <c r="M77" i="76"/>
  <c r="M76" i="76"/>
  <c r="M75" i="76"/>
  <c r="L74" i="76"/>
  <c r="K74" i="76"/>
  <c r="J74" i="76"/>
  <c r="I74" i="76"/>
  <c r="H74" i="76"/>
  <c r="G74" i="76"/>
  <c r="F74" i="76"/>
  <c r="M72" i="76"/>
  <c r="M71" i="76"/>
  <c r="M70" i="76"/>
  <c r="M69" i="76"/>
  <c r="M68" i="76"/>
  <c r="M67" i="76"/>
  <c r="M66" i="76"/>
  <c r="M65" i="76"/>
  <c r="L64" i="76"/>
  <c r="K64" i="76"/>
  <c r="J64" i="76"/>
  <c r="I64" i="76"/>
  <c r="H64" i="76"/>
  <c r="G64" i="76"/>
  <c r="F64" i="76"/>
  <c r="E64" i="76"/>
  <c r="M62" i="76"/>
  <c r="M61" i="76"/>
  <c r="L60" i="76"/>
  <c r="K60" i="76"/>
  <c r="J60" i="76"/>
  <c r="I60" i="76"/>
  <c r="H60" i="76"/>
  <c r="G60" i="76"/>
  <c r="F60" i="76"/>
  <c r="M58" i="76"/>
  <c r="M57" i="76"/>
  <c r="M56" i="76"/>
  <c r="M55" i="76"/>
  <c r="M54" i="76"/>
  <c r="M53" i="76"/>
  <c r="M52" i="76"/>
  <c r="M51" i="76"/>
  <c r="M50" i="76"/>
  <c r="M49" i="76"/>
  <c r="M48" i="76"/>
  <c r="M47" i="76"/>
  <c r="L46" i="76"/>
  <c r="K46" i="76"/>
  <c r="J46" i="76"/>
  <c r="I46" i="76"/>
  <c r="H46" i="76"/>
  <c r="G46" i="76"/>
  <c r="F46" i="76"/>
  <c r="E46" i="76"/>
  <c r="M44" i="76"/>
  <c r="M43" i="76"/>
  <c r="M42" i="76"/>
  <c r="M41" i="76"/>
  <c r="M40" i="76"/>
  <c r="M39" i="76"/>
  <c r="M38" i="76"/>
  <c r="M37" i="76"/>
  <c r="M36" i="76"/>
  <c r="M35" i="76"/>
  <c r="M34" i="76"/>
  <c r="M33" i="76"/>
  <c r="M32" i="76"/>
  <c r="M31" i="76"/>
  <c r="M30" i="76"/>
  <c r="M29" i="76"/>
  <c r="M28" i="76"/>
  <c r="M27" i="76"/>
  <c r="M26" i="76"/>
  <c r="M25" i="76"/>
  <c r="M24" i="76"/>
  <c r="M23" i="76"/>
  <c r="M22" i="76"/>
  <c r="M21" i="76"/>
  <c r="M20" i="76"/>
  <c r="M19" i="76"/>
  <c r="M18" i="76"/>
  <c r="M17" i="76"/>
  <c r="M16" i="76"/>
  <c r="M15" i="76"/>
  <c r="M14" i="76"/>
  <c r="M13" i="76"/>
  <c r="M12" i="76"/>
  <c r="M11" i="76"/>
  <c r="M10" i="76"/>
  <c r="M9" i="76"/>
  <c r="M8" i="76"/>
  <c r="M7" i="76"/>
  <c r="L6" i="76"/>
  <c r="K6" i="76"/>
  <c r="J6" i="76"/>
  <c r="J5" i="76" s="1"/>
  <c r="I6" i="76"/>
  <c r="H6" i="76"/>
  <c r="H5" i="76" s="1"/>
  <c r="G6" i="76"/>
  <c r="F6" i="76"/>
  <c r="K5" i="76"/>
  <c r="I5" i="76"/>
  <c r="M219" i="75"/>
  <c r="M217" i="75"/>
  <c r="M215" i="75"/>
  <c r="M213" i="75"/>
  <c r="M212" i="75"/>
  <c r="L211" i="75"/>
  <c r="K211" i="75"/>
  <c r="J211" i="75"/>
  <c r="I211" i="75"/>
  <c r="H211" i="75"/>
  <c r="G211" i="75"/>
  <c r="F211" i="75"/>
  <c r="M209" i="75"/>
  <c r="M208" i="75"/>
  <c r="M207" i="75"/>
  <c r="L206" i="75"/>
  <c r="K206" i="75"/>
  <c r="J206" i="75"/>
  <c r="I206" i="75"/>
  <c r="H206" i="75"/>
  <c r="G206" i="75"/>
  <c r="F206" i="75"/>
  <c r="E206" i="75"/>
  <c r="M206" i="75" s="1"/>
  <c r="M204" i="75"/>
  <c r="M203" i="75"/>
  <c r="M202" i="75"/>
  <c r="M201" i="75"/>
  <c r="M200" i="75"/>
  <c r="M199" i="75"/>
  <c r="M198" i="75"/>
  <c r="M197" i="75"/>
  <c r="M196" i="75"/>
  <c r="L195" i="75"/>
  <c r="K195" i="75"/>
  <c r="J195" i="75"/>
  <c r="I195" i="75"/>
  <c r="H195" i="75"/>
  <c r="G195" i="75"/>
  <c r="F195" i="75"/>
  <c r="M194" i="75"/>
  <c r="M193" i="75"/>
  <c r="M192" i="75"/>
  <c r="M191" i="75"/>
  <c r="M190" i="75"/>
  <c r="M189" i="75"/>
  <c r="M188" i="75"/>
  <c r="M187" i="75"/>
  <c r="M186" i="75"/>
  <c r="M185" i="75"/>
  <c r="M184" i="75"/>
  <c r="M183" i="75"/>
  <c r="M182" i="75"/>
  <c r="F182" i="75"/>
  <c r="M180" i="75"/>
  <c r="M179" i="75"/>
  <c r="L177" i="75"/>
  <c r="K177" i="75"/>
  <c r="J177" i="75"/>
  <c r="I177" i="75"/>
  <c r="H177" i="75"/>
  <c r="G177" i="75"/>
  <c r="F177" i="75"/>
  <c r="M175" i="75"/>
  <c r="M174" i="75"/>
  <c r="M173" i="75"/>
  <c r="M172" i="75"/>
  <c r="M171" i="75"/>
  <c r="M170" i="75"/>
  <c r="M169" i="75"/>
  <c r="M168" i="75"/>
  <c r="M167" i="75"/>
  <c r="M166" i="75"/>
  <c r="M165" i="75"/>
  <c r="M164" i="75"/>
  <c r="M163" i="75"/>
  <c r="M162" i="75"/>
  <c r="M161" i="75"/>
  <c r="M160" i="75"/>
  <c r="M159" i="75"/>
  <c r="L158" i="75"/>
  <c r="K158" i="75"/>
  <c r="J158" i="75"/>
  <c r="I158" i="75"/>
  <c r="H158" i="75"/>
  <c r="G158" i="75"/>
  <c r="F158" i="75"/>
  <c r="M156" i="75"/>
  <c r="M155" i="75"/>
  <c r="M154" i="75"/>
  <c r="M153" i="75"/>
  <c r="M152" i="75"/>
  <c r="M151" i="75"/>
  <c r="M150" i="75"/>
  <c r="M149" i="75"/>
  <c r="M148" i="75"/>
  <c r="L147" i="75"/>
  <c r="K147" i="75"/>
  <c r="J147" i="75"/>
  <c r="I147" i="75"/>
  <c r="H147" i="75"/>
  <c r="G147" i="75"/>
  <c r="F147" i="75"/>
  <c r="E147" i="75"/>
  <c r="M145" i="75"/>
  <c r="M144" i="75"/>
  <c r="M143" i="75"/>
  <c r="M142" i="75"/>
  <c r="M141" i="75"/>
  <c r="M140" i="75"/>
  <c r="M139" i="75"/>
  <c r="M138" i="75"/>
  <c r="M137" i="75"/>
  <c r="M136" i="75"/>
  <c r="M135" i="75"/>
  <c r="M134" i="75"/>
  <c r="M133" i="75"/>
  <c r="M132" i="75"/>
  <c r="M131" i="75"/>
  <c r="M130" i="75"/>
  <c r="M129" i="75"/>
  <c r="M128" i="75"/>
  <c r="M127" i="75"/>
  <c r="M126" i="75"/>
  <c r="M125" i="75"/>
  <c r="M124" i="75"/>
  <c r="M123" i="75"/>
  <c r="M122" i="75"/>
  <c r="M121" i="75"/>
  <c r="M120" i="75"/>
  <c r="M119" i="75"/>
  <c r="M118" i="75"/>
  <c r="M117" i="75"/>
  <c r="M116" i="75"/>
  <c r="M115" i="75"/>
  <c r="M114" i="75"/>
  <c r="M113" i="75"/>
  <c r="M112" i="75"/>
  <c r="L110" i="75"/>
  <c r="L109" i="75" s="1"/>
  <c r="K110" i="75"/>
  <c r="J110" i="75"/>
  <c r="J109" i="75" s="1"/>
  <c r="I110" i="75"/>
  <c r="H110" i="75"/>
  <c r="H109" i="75" s="1"/>
  <c r="G110" i="75"/>
  <c r="F110" i="75"/>
  <c r="F109" i="75" s="1"/>
  <c r="K109" i="75"/>
  <c r="I109" i="75"/>
  <c r="G109" i="75"/>
  <c r="M107" i="75"/>
  <c r="M106" i="75"/>
  <c r="M105" i="75"/>
  <c r="M104" i="75"/>
  <c r="M103" i="75"/>
  <c r="M102" i="75"/>
  <c r="M101" i="75"/>
  <c r="M100" i="75"/>
  <c r="L98" i="75"/>
  <c r="K98" i="75"/>
  <c r="J98" i="75"/>
  <c r="I98" i="75"/>
  <c r="H98" i="75"/>
  <c r="G98" i="75"/>
  <c r="F98" i="75"/>
  <c r="M96" i="75"/>
  <c r="M95" i="75" s="1"/>
  <c r="L95" i="75"/>
  <c r="K95" i="75"/>
  <c r="J95" i="75"/>
  <c r="I95" i="75"/>
  <c r="H95" i="75"/>
  <c r="G95" i="75"/>
  <c r="F95" i="75"/>
  <c r="E95" i="75"/>
  <c r="M93" i="75"/>
  <c r="M92" i="75"/>
  <c r="M91" i="75"/>
  <c r="M90" i="75"/>
  <c r="M89" i="75"/>
  <c r="M88" i="75"/>
  <c r="M87" i="75"/>
  <c r="M86" i="75"/>
  <c r="M85" i="75"/>
  <c r="M84" i="75"/>
  <c r="L83" i="75"/>
  <c r="K83" i="75"/>
  <c r="J83" i="75"/>
  <c r="I83" i="75"/>
  <c r="H83" i="75"/>
  <c r="G83" i="75"/>
  <c r="F83" i="75"/>
  <c r="E83" i="75"/>
  <c r="M81" i="75"/>
  <c r="M80" i="75"/>
  <c r="M79" i="75"/>
  <c r="M78" i="75"/>
  <c r="M77" i="75"/>
  <c r="M76" i="75"/>
  <c r="M75" i="75"/>
  <c r="L74" i="75"/>
  <c r="K74" i="75"/>
  <c r="J74" i="75"/>
  <c r="I74" i="75"/>
  <c r="H74" i="75"/>
  <c r="G74" i="75"/>
  <c r="F74" i="75"/>
  <c r="M72" i="75"/>
  <c r="M71" i="75"/>
  <c r="M70" i="75"/>
  <c r="M69" i="75"/>
  <c r="M68" i="75"/>
  <c r="M67" i="75"/>
  <c r="M66" i="75"/>
  <c r="M65" i="75"/>
  <c r="L64" i="75"/>
  <c r="K64" i="75"/>
  <c r="J64" i="75"/>
  <c r="I64" i="75"/>
  <c r="H64" i="75"/>
  <c r="G64" i="75"/>
  <c r="F64" i="75"/>
  <c r="E64" i="75"/>
  <c r="M64" i="75" s="1"/>
  <c r="M62" i="75"/>
  <c r="L60" i="75"/>
  <c r="K60" i="75"/>
  <c r="J60" i="75"/>
  <c r="I60" i="75"/>
  <c r="H60" i="75"/>
  <c r="G60" i="75"/>
  <c r="F60" i="75"/>
  <c r="M58" i="75"/>
  <c r="M57" i="75"/>
  <c r="M56" i="75"/>
  <c r="M55" i="75"/>
  <c r="M54" i="75"/>
  <c r="M53" i="75"/>
  <c r="M52" i="75"/>
  <c r="M51" i="75"/>
  <c r="M50" i="75"/>
  <c r="M49" i="75"/>
  <c r="M48" i="75"/>
  <c r="M47" i="75"/>
  <c r="L46" i="75"/>
  <c r="K46" i="75"/>
  <c r="J46" i="75"/>
  <c r="I46" i="75"/>
  <c r="H46" i="75"/>
  <c r="G46" i="75"/>
  <c r="F46" i="75"/>
  <c r="E46" i="75"/>
  <c r="M44" i="75"/>
  <c r="M43" i="75"/>
  <c r="M42" i="75"/>
  <c r="M41" i="75"/>
  <c r="M40" i="75"/>
  <c r="M39" i="75"/>
  <c r="M38" i="75"/>
  <c r="M37" i="75"/>
  <c r="M36" i="75"/>
  <c r="M35" i="75"/>
  <c r="M34" i="75"/>
  <c r="M33" i="75"/>
  <c r="M32" i="75"/>
  <c r="M31" i="75"/>
  <c r="M30" i="75"/>
  <c r="M29" i="75"/>
  <c r="M28" i="75"/>
  <c r="M27" i="75"/>
  <c r="M26" i="75"/>
  <c r="M25" i="75"/>
  <c r="M24" i="75"/>
  <c r="M23" i="75"/>
  <c r="M22" i="75"/>
  <c r="M21" i="75"/>
  <c r="M20" i="75"/>
  <c r="M19" i="75"/>
  <c r="M18" i="75"/>
  <c r="M17" i="75"/>
  <c r="M16" i="75"/>
  <c r="M15" i="75"/>
  <c r="M14" i="75"/>
  <c r="M13" i="75"/>
  <c r="M12" i="75"/>
  <c r="M11" i="75"/>
  <c r="M10" i="75"/>
  <c r="M9" i="75"/>
  <c r="M8" i="75"/>
  <c r="M7" i="75"/>
  <c r="L6" i="75"/>
  <c r="K6" i="75"/>
  <c r="J6" i="75"/>
  <c r="J5" i="75" s="1"/>
  <c r="I6" i="75"/>
  <c r="H6" i="75"/>
  <c r="H5" i="75" s="1"/>
  <c r="G6" i="75"/>
  <c r="F6" i="75"/>
  <c r="F5" i="75" s="1"/>
  <c r="K5" i="75"/>
  <c r="I5" i="75"/>
  <c r="M219" i="74"/>
  <c r="M218" i="74"/>
  <c r="M217" i="74"/>
  <c r="M216" i="74"/>
  <c r="M215" i="74"/>
  <c r="M214" i="74"/>
  <c r="M213" i="74"/>
  <c r="M212" i="74"/>
  <c r="L211" i="74"/>
  <c r="K211" i="74"/>
  <c r="J211" i="74"/>
  <c r="I211" i="74"/>
  <c r="H211" i="74"/>
  <c r="G211" i="74"/>
  <c r="F211" i="74"/>
  <c r="M209" i="74"/>
  <c r="M208" i="74"/>
  <c r="M207" i="74"/>
  <c r="L206" i="74"/>
  <c r="K206" i="74"/>
  <c r="J206" i="74"/>
  <c r="I206" i="74"/>
  <c r="H206" i="74"/>
  <c r="G206" i="74"/>
  <c r="F206" i="74"/>
  <c r="E206" i="74"/>
  <c r="M206" i="74" s="1"/>
  <c r="M204" i="74"/>
  <c r="M203" i="74"/>
  <c r="M202" i="74"/>
  <c r="M201" i="74"/>
  <c r="M200" i="74"/>
  <c r="M199" i="74"/>
  <c r="M198" i="74"/>
  <c r="M197" i="74"/>
  <c r="M196" i="74"/>
  <c r="L195" i="74"/>
  <c r="K195" i="74"/>
  <c r="J195" i="74"/>
  <c r="I195" i="74"/>
  <c r="H195" i="74"/>
  <c r="G195" i="74"/>
  <c r="F195" i="74"/>
  <c r="E195" i="74"/>
  <c r="M194" i="74"/>
  <c r="M193" i="74"/>
  <c r="M192" i="74"/>
  <c r="M191" i="74"/>
  <c r="M190" i="74"/>
  <c r="M189" i="74"/>
  <c r="M188" i="74"/>
  <c r="M187" i="74"/>
  <c r="M186" i="74"/>
  <c r="M185" i="74"/>
  <c r="M184" i="74"/>
  <c r="M183" i="74"/>
  <c r="F182" i="74"/>
  <c r="M182" i="74" s="1"/>
  <c r="M180" i="74"/>
  <c r="M179" i="74"/>
  <c r="M178" i="74"/>
  <c r="L177" i="74"/>
  <c r="K177" i="74"/>
  <c r="J177" i="74"/>
  <c r="I177" i="74"/>
  <c r="H177" i="74"/>
  <c r="G177" i="74"/>
  <c r="F177" i="74"/>
  <c r="M175" i="74"/>
  <c r="M174" i="74"/>
  <c r="M173" i="74"/>
  <c r="M172" i="74"/>
  <c r="M171" i="74"/>
  <c r="M170" i="74"/>
  <c r="M169" i="74"/>
  <c r="M168" i="74"/>
  <c r="M167" i="74"/>
  <c r="M166" i="74"/>
  <c r="M165" i="74"/>
  <c r="M164" i="74"/>
  <c r="M163" i="74"/>
  <c r="M162" i="74"/>
  <c r="M161" i="74"/>
  <c r="M160" i="74"/>
  <c r="M159" i="74"/>
  <c r="L158" i="74"/>
  <c r="K158" i="74"/>
  <c r="J158" i="74"/>
  <c r="I158" i="74"/>
  <c r="H158" i="74"/>
  <c r="G158" i="74"/>
  <c r="F158" i="74"/>
  <c r="E158" i="74"/>
  <c r="M156" i="74"/>
  <c r="M155" i="74"/>
  <c r="M154" i="74"/>
  <c r="M153" i="74"/>
  <c r="M152" i="74"/>
  <c r="M151" i="74"/>
  <c r="M150" i="74"/>
  <c r="M149" i="74"/>
  <c r="M148" i="74"/>
  <c r="L147" i="74"/>
  <c r="K147" i="74"/>
  <c r="J147" i="74"/>
  <c r="I147" i="74"/>
  <c r="H147" i="74"/>
  <c r="G147" i="74"/>
  <c r="F147" i="74"/>
  <c r="M145" i="74"/>
  <c r="M144" i="74"/>
  <c r="M143" i="74"/>
  <c r="M142" i="74"/>
  <c r="M141" i="74"/>
  <c r="M140" i="74"/>
  <c r="M139" i="74"/>
  <c r="M138" i="74"/>
  <c r="M137" i="74"/>
  <c r="M136" i="74"/>
  <c r="M135" i="74"/>
  <c r="M134" i="74"/>
  <c r="M133" i="74"/>
  <c r="M132" i="74"/>
  <c r="M131" i="74"/>
  <c r="M130" i="74"/>
  <c r="M129" i="74"/>
  <c r="M128" i="74"/>
  <c r="M127" i="74"/>
  <c r="M126" i="74"/>
  <c r="M125" i="74"/>
  <c r="M124" i="74"/>
  <c r="M123" i="74"/>
  <c r="M122" i="74"/>
  <c r="M121" i="74"/>
  <c r="M120" i="74"/>
  <c r="M119" i="74"/>
  <c r="M118" i="74"/>
  <c r="M117" i="74"/>
  <c r="M116" i="74"/>
  <c r="M115" i="74"/>
  <c r="M114" i="74"/>
  <c r="M113" i="74"/>
  <c r="M112" i="74"/>
  <c r="M111" i="74"/>
  <c r="L110" i="74"/>
  <c r="K110" i="74"/>
  <c r="K109" i="74" s="1"/>
  <c r="J110" i="74"/>
  <c r="I110" i="74"/>
  <c r="I109" i="74" s="1"/>
  <c r="H110" i="74"/>
  <c r="G110" i="74"/>
  <c r="G109" i="74" s="1"/>
  <c r="F110" i="74"/>
  <c r="E110" i="74"/>
  <c r="J109" i="74"/>
  <c r="H109" i="74"/>
  <c r="F109" i="74"/>
  <c r="M107" i="74"/>
  <c r="M106" i="74"/>
  <c r="M105" i="74"/>
  <c r="M104" i="74"/>
  <c r="M103" i="74"/>
  <c r="M102" i="74"/>
  <c r="M101" i="74"/>
  <c r="M100" i="74"/>
  <c r="M99" i="74"/>
  <c r="L98" i="74"/>
  <c r="K98" i="74"/>
  <c r="J98" i="74"/>
  <c r="I98" i="74"/>
  <c r="H98" i="74"/>
  <c r="G98" i="74"/>
  <c r="F98" i="74"/>
  <c r="E98" i="74"/>
  <c r="M98" i="74" s="1"/>
  <c r="L95" i="74"/>
  <c r="K95" i="74"/>
  <c r="J95" i="74"/>
  <c r="I95" i="74"/>
  <c r="H95" i="74"/>
  <c r="G95" i="74"/>
  <c r="F95" i="74"/>
  <c r="M93" i="74"/>
  <c r="M92" i="74"/>
  <c r="M91" i="74"/>
  <c r="M90" i="74"/>
  <c r="M89" i="74"/>
  <c r="M88" i="74"/>
  <c r="M87" i="74"/>
  <c r="M86" i="74"/>
  <c r="M85" i="74"/>
  <c r="M84" i="74"/>
  <c r="L83" i="74"/>
  <c r="K83" i="74"/>
  <c r="J83" i="74"/>
  <c r="I83" i="74"/>
  <c r="H83" i="74"/>
  <c r="G83" i="74"/>
  <c r="F83" i="74"/>
  <c r="E83" i="74"/>
  <c r="M81" i="74"/>
  <c r="M80" i="74"/>
  <c r="M79" i="74"/>
  <c r="M78" i="74"/>
  <c r="M77" i="74"/>
  <c r="M76" i="74"/>
  <c r="L74" i="74"/>
  <c r="K74" i="74"/>
  <c r="J74" i="74"/>
  <c r="I74" i="74"/>
  <c r="H74" i="74"/>
  <c r="G74" i="74"/>
  <c r="F74" i="74"/>
  <c r="M72" i="74"/>
  <c r="M71" i="74"/>
  <c r="M70" i="74"/>
  <c r="M69" i="74"/>
  <c r="M68" i="74"/>
  <c r="M67" i="74"/>
  <c r="M66" i="74"/>
  <c r="M65" i="74"/>
  <c r="L64" i="74"/>
  <c r="K64" i="74"/>
  <c r="J64" i="74"/>
  <c r="I64" i="74"/>
  <c r="H64" i="74"/>
  <c r="G64" i="74"/>
  <c r="F64" i="74"/>
  <c r="E64" i="74"/>
  <c r="M62" i="74"/>
  <c r="L60" i="74"/>
  <c r="K60" i="74"/>
  <c r="J60" i="74"/>
  <c r="I60" i="74"/>
  <c r="H60" i="74"/>
  <c r="G60" i="74"/>
  <c r="F60" i="74"/>
  <c r="M58" i="74"/>
  <c r="M57" i="74"/>
  <c r="M56" i="74"/>
  <c r="M55" i="74"/>
  <c r="M54" i="74"/>
  <c r="M53" i="74"/>
  <c r="M52" i="74"/>
  <c r="M51" i="74"/>
  <c r="M50" i="74"/>
  <c r="M49" i="74"/>
  <c r="M48" i="74"/>
  <c r="M47" i="74"/>
  <c r="L46" i="74"/>
  <c r="K46" i="74"/>
  <c r="J46" i="74"/>
  <c r="I46" i="74"/>
  <c r="H46" i="74"/>
  <c r="G46" i="74"/>
  <c r="F46" i="74"/>
  <c r="E46" i="74"/>
  <c r="M44" i="74"/>
  <c r="M43" i="74"/>
  <c r="M42" i="74"/>
  <c r="M41" i="74"/>
  <c r="M40" i="74"/>
  <c r="M39" i="74"/>
  <c r="M38" i="74"/>
  <c r="M37" i="74"/>
  <c r="M36" i="74"/>
  <c r="M35" i="74"/>
  <c r="M34" i="74"/>
  <c r="M33" i="74"/>
  <c r="M32" i="74"/>
  <c r="M31" i="74"/>
  <c r="M30" i="74"/>
  <c r="M29" i="74"/>
  <c r="M28" i="74"/>
  <c r="M27" i="74"/>
  <c r="M26" i="74"/>
  <c r="M25" i="74"/>
  <c r="M24" i="74"/>
  <c r="M23" i="74"/>
  <c r="M22" i="74"/>
  <c r="M21" i="74"/>
  <c r="M20" i="74"/>
  <c r="M19" i="74"/>
  <c r="M18" i="74"/>
  <c r="M17" i="74"/>
  <c r="M16" i="74"/>
  <c r="M15" i="74"/>
  <c r="M14" i="74"/>
  <c r="M13" i="74"/>
  <c r="M12" i="74"/>
  <c r="M11" i="74"/>
  <c r="M10" i="74"/>
  <c r="M9" i="74"/>
  <c r="M8" i="74"/>
  <c r="M7" i="74"/>
  <c r="L6" i="74"/>
  <c r="L5" i="74" s="1"/>
  <c r="K6" i="74"/>
  <c r="J6" i="74"/>
  <c r="J5" i="74" s="1"/>
  <c r="I6" i="74"/>
  <c r="H6" i="74"/>
  <c r="H5" i="74" s="1"/>
  <c r="G6" i="74"/>
  <c r="F6" i="74"/>
  <c r="F5" i="74" s="1"/>
  <c r="I5" i="74"/>
  <c r="M46" i="75" l="1"/>
  <c r="L109" i="74"/>
  <c r="M5" i="79"/>
  <c r="M5" i="77"/>
  <c r="E109" i="77"/>
  <c r="M109" i="77" s="1"/>
  <c r="M211" i="76"/>
  <c r="M147" i="76"/>
  <c r="M83" i="76"/>
  <c r="G5" i="76"/>
  <c r="L5" i="76"/>
  <c r="M64" i="76"/>
  <c r="F5" i="76"/>
  <c r="M46" i="76"/>
  <c r="M6" i="76"/>
  <c r="M110" i="79"/>
  <c r="E109" i="79"/>
  <c r="M109" i="79" s="1"/>
  <c r="E5" i="79"/>
  <c r="E5" i="77"/>
  <c r="M147" i="75"/>
  <c r="M83" i="75"/>
  <c r="L5" i="75"/>
  <c r="G5" i="75"/>
  <c r="M6" i="75"/>
  <c r="E211" i="75"/>
  <c r="M211" i="75" s="1"/>
  <c r="E177" i="75"/>
  <c r="M195" i="74"/>
  <c r="M158" i="74"/>
  <c r="M83" i="74"/>
  <c r="K5" i="74"/>
  <c r="M64" i="74"/>
  <c r="G5" i="74"/>
  <c r="M46" i="74"/>
  <c r="E6" i="76"/>
  <c r="E60" i="76"/>
  <c r="M60" i="76" s="1"/>
  <c r="E74" i="76"/>
  <c r="M74" i="76" s="1"/>
  <c r="M111" i="76"/>
  <c r="E110" i="76"/>
  <c r="M99" i="76"/>
  <c r="E98" i="76"/>
  <c r="M98" i="76" s="1"/>
  <c r="E158" i="76"/>
  <c r="M158" i="76" s="1"/>
  <c r="E195" i="76"/>
  <c r="M195" i="76" s="1"/>
  <c r="E6" i="75"/>
  <c r="E60" i="75"/>
  <c r="M60" i="75" s="1"/>
  <c r="E74" i="75"/>
  <c r="M74" i="75" s="1"/>
  <c r="M111" i="75"/>
  <c r="E110" i="75"/>
  <c r="M99" i="75"/>
  <c r="E98" i="75"/>
  <c r="M98" i="75" s="1"/>
  <c r="E158" i="75"/>
  <c r="M158" i="75" s="1"/>
  <c r="E195" i="75"/>
  <c r="M195" i="75" s="1"/>
  <c r="M6" i="74"/>
  <c r="M61" i="74"/>
  <c r="E60" i="74"/>
  <c r="M60" i="74" s="1"/>
  <c r="M75" i="74"/>
  <c r="E74" i="74"/>
  <c r="M74" i="74" s="1"/>
  <c r="E6" i="74"/>
  <c r="M96" i="74"/>
  <c r="M95" i="74" s="1"/>
  <c r="E95" i="74"/>
  <c r="M110" i="74"/>
  <c r="E147" i="74"/>
  <c r="M147" i="74" s="1"/>
  <c r="E177" i="74"/>
  <c r="E211" i="74"/>
  <c r="M211" i="74" s="1"/>
  <c r="M219" i="73"/>
  <c r="M218" i="73"/>
  <c r="M217" i="73"/>
  <c r="M216" i="73"/>
  <c r="M215" i="73"/>
  <c r="M214" i="73"/>
  <c r="M213" i="73"/>
  <c r="M212" i="73"/>
  <c r="L211" i="73"/>
  <c r="K211" i="73"/>
  <c r="J211" i="73"/>
  <c r="I211" i="73"/>
  <c r="H211" i="73"/>
  <c r="G211" i="73"/>
  <c r="F211" i="73"/>
  <c r="M209" i="73"/>
  <c r="M208" i="73"/>
  <c r="M207" i="73"/>
  <c r="L206" i="73"/>
  <c r="K206" i="73"/>
  <c r="J206" i="73"/>
  <c r="I206" i="73"/>
  <c r="H206" i="73"/>
  <c r="G206" i="73"/>
  <c r="F206" i="73"/>
  <c r="E206" i="73"/>
  <c r="M206" i="73" s="1"/>
  <c r="M204" i="73"/>
  <c r="M203" i="73"/>
  <c r="M202" i="73"/>
  <c r="M201" i="73"/>
  <c r="M200" i="73"/>
  <c r="M199" i="73"/>
  <c r="M198" i="73"/>
  <c r="M197" i="73"/>
  <c r="M196" i="73"/>
  <c r="L195" i="73"/>
  <c r="K195" i="73"/>
  <c r="J195" i="73"/>
  <c r="I195" i="73"/>
  <c r="H195" i="73"/>
  <c r="G195" i="73"/>
  <c r="F195" i="73"/>
  <c r="E195" i="73"/>
  <c r="M194" i="73"/>
  <c r="M193" i="73"/>
  <c r="M192" i="73"/>
  <c r="M191" i="73"/>
  <c r="M190" i="73"/>
  <c r="M189" i="73"/>
  <c r="M188" i="73"/>
  <c r="M187" i="73"/>
  <c r="M186" i="73"/>
  <c r="M185" i="73"/>
  <c r="M184" i="73"/>
  <c r="M183" i="73"/>
  <c r="F182" i="73"/>
  <c r="M182" i="73" s="1"/>
  <c r="M180" i="73"/>
  <c r="M179" i="73"/>
  <c r="M178" i="73"/>
  <c r="L177" i="73"/>
  <c r="K177" i="73"/>
  <c r="J177" i="73"/>
  <c r="I177" i="73"/>
  <c r="H177" i="73"/>
  <c r="G177" i="73"/>
  <c r="F177" i="73"/>
  <c r="M175" i="73"/>
  <c r="M174" i="73"/>
  <c r="M173" i="73"/>
  <c r="M172" i="73"/>
  <c r="M171" i="73"/>
  <c r="M170" i="73"/>
  <c r="M169" i="73"/>
  <c r="M168" i="73"/>
  <c r="M167" i="73"/>
  <c r="M166" i="73"/>
  <c r="M165" i="73"/>
  <c r="M164" i="73"/>
  <c r="M163" i="73"/>
  <c r="M162" i="73"/>
  <c r="M161" i="73"/>
  <c r="M160" i="73"/>
  <c r="M159" i="73"/>
  <c r="L158" i="73"/>
  <c r="K158" i="73"/>
  <c r="J158" i="73"/>
  <c r="I158" i="73"/>
  <c r="H158" i="73"/>
  <c r="G158" i="73"/>
  <c r="F158" i="73"/>
  <c r="E158" i="73"/>
  <c r="M156" i="73"/>
  <c r="M155" i="73"/>
  <c r="M154" i="73"/>
  <c r="M153" i="73"/>
  <c r="M152" i="73"/>
  <c r="M151" i="73"/>
  <c r="M150" i="73"/>
  <c r="M149" i="73"/>
  <c r="M148" i="73"/>
  <c r="L147" i="73"/>
  <c r="K147" i="73"/>
  <c r="J147" i="73"/>
  <c r="I147" i="73"/>
  <c r="H147" i="73"/>
  <c r="G147" i="73"/>
  <c r="F147" i="73"/>
  <c r="M145" i="73"/>
  <c r="M144" i="73"/>
  <c r="M143" i="73"/>
  <c r="M142" i="73"/>
  <c r="M141" i="73"/>
  <c r="M140" i="73"/>
  <c r="M139" i="73"/>
  <c r="M138" i="73"/>
  <c r="M137" i="73"/>
  <c r="M136" i="73"/>
  <c r="M135" i="73"/>
  <c r="M134" i="73"/>
  <c r="M133" i="73"/>
  <c r="M132" i="73"/>
  <c r="M131" i="73"/>
  <c r="M130" i="73"/>
  <c r="M129" i="73"/>
  <c r="M128" i="73"/>
  <c r="M127" i="73"/>
  <c r="M126" i="73"/>
  <c r="M125" i="73"/>
  <c r="M124" i="73"/>
  <c r="M123" i="73"/>
  <c r="M122" i="73"/>
  <c r="M121" i="73"/>
  <c r="M120" i="73"/>
  <c r="M119" i="73"/>
  <c r="M118" i="73"/>
  <c r="M117" i="73"/>
  <c r="M116" i="73"/>
  <c r="M115" i="73"/>
  <c r="M114" i="73"/>
  <c r="M113" i="73"/>
  <c r="M112" i="73"/>
  <c r="M111" i="73"/>
  <c r="L110" i="73"/>
  <c r="K110" i="73"/>
  <c r="K109" i="73" s="1"/>
  <c r="J110" i="73"/>
  <c r="I110" i="73"/>
  <c r="I109" i="73" s="1"/>
  <c r="H110" i="73"/>
  <c r="G110" i="73"/>
  <c r="G109" i="73" s="1"/>
  <c r="F110" i="73"/>
  <c r="E110" i="73"/>
  <c r="J109" i="73"/>
  <c r="H109" i="73"/>
  <c r="F109" i="73"/>
  <c r="M107" i="73"/>
  <c r="M106" i="73"/>
  <c r="M105" i="73"/>
  <c r="M104" i="73"/>
  <c r="M103" i="73"/>
  <c r="M102" i="73"/>
  <c r="M101" i="73"/>
  <c r="M100" i="73"/>
  <c r="M99" i="73"/>
  <c r="L98" i="73"/>
  <c r="K98" i="73"/>
  <c r="J98" i="73"/>
  <c r="I98" i="73"/>
  <c r="H98" i="73"/>
  <c r="G98" i="73"/>
  <c r="F98" i="73"/>
  <c r="E98" i="73"/>
  <c r="M98" i="73" s="1"/>
  <c r="L95" i="73"/>
  <c r="K95" i="73"/>
  <c r="J95" i="73"/>
  <c r="I95" i="73"/>
  <c r="H95" i="73"/>
  <c r="G95" i="73"/>
  <c r="F95" i="73"/>
  <c r="M93" i="73"/>
  <c r="M92" i="73"/>
  <c r="M91" i="73"/>
  <c r="M90" i="73"/>
  <c r="M89" i="73"/>
  <c r="M88" i="73"/>
  <c r="M87" i="73"/>
  <c r="M86" i="73"/>
  <c r="M85" i="73"/>
  <c r="M84" i="73"/>
  <c r="L83" i="73"/>
  <c r="K83" i="73"/>
  <c r="J83" i="73"/>
  <c r="I83" i="73"/>
  <c r="H83" i="73"/>
  <c r="G83" i="73"/>
  <c r="F83" i="73"/>
  <c r="E83" i="73"/>
  <c r="M81" i="73"/>
  <c r="M80" i="73"/>
  <c r="M79" i="73"/>
  <c r="M78" i="73"/>
  <c r="M77" i="73"/>
  <c r="M76" i="73"/>
  <c r="L74" i="73"/>
  <c r="K74" i="73"/>
  <c r="J74" i="73"/>
  <c r="I74" i="73"/>
  <c r="H74" i="73"/>
  <c r="G74" i="73"/>
  <c r="F74" i="73"/>
  <c r="M72" i="73"/>
  <c r="M71" i="73"/>
  <c r="M70" i="73"/>
  <c r="M69" i="73"/>
  <c r="M68" i="73"/>
  <c r="M67" i="73"/>
  <c r="M66" i="73"/>
  <c r="M65" i="73"/>
  <c r="L64" i="73"/>
  <c r="K64" i="73"/>
  <c r="J64" i="73"/>
  <c r="I64" i="73"/>
  <c r="H64" i="73"/>
  <c r="G64" i="73"/>
  <c r="F64" i="73"/>
  <c r="E64" i="73"/>
  <c r="M64" i="73" s="1"/>
  <c r="M62" i="73"/>
  <c r="L60" i="73"/>
  <c r="K60" i="73"/>
  <c r="J60" i="73"/>
  <c r="I60" i="73"/>
  <c r="H60" i="73"/>
  <c r="G60" i="73"/>
  <c r="F60" i="73"/>
  <c r="M58" i="73"/>
  <c r="M57" i="73"/>
  <c r="M56" i="73"/>
  <c r="M55" i="73"/>
  <c r="M54" i="73"/>
  <c r="M53" i="73"/>
  <c r="M52" i="73"/>
  <c r="M51" i="73"/>
  <c r="M50" i="73"/>
  <c r="M49" i="73"/>
  <c r="M48" i="73"/>
  <c r="M47" i="73"/>
  <c r="L46" i="73"/>
  <c r="K46" i="73"/>
  <c r="J46" i="73"/>
  <c r="I46" i="73"/>
  <c r="H46" i="73"/>
  <c r="G46" i="73"/>
  <c r="F46" i="73"/>
  <c r="E46" i="73"/>
  <c r="M44" i="73"/>
  <c r="M43" i="73"/>
  <c r="M42" i="73"/>
  <c r="M41" i="73"/>
  <c r="M40" i="73"/>
  <c r="M39" i="73"/>
  <c r="M38" i="73"/>
  <c r="M37" i="73"/>
  <c r="M36" i="73"/>
  <c r="M35" i="73"/>
  <c r="M34" i="73"/>
  <c r="M33" i="73"/>
  <c r="M32" i="73"/>
  <c r="M31" i="73"/>
  <c r="M30" i="73"/>
  <c r="M29" i="73"/>
  <c r="M28" i="73"/>
  <c r="M27" i="73"/>
  <c r="M26" i="73"/>
  <c r="M25" i="73"/>
  <c r="M24" i="73"/>
  <c r="M23" i="73"/>
  <c r="M22" i="73"/>
  <c r="M21" i="73"/>
  <c r="M20" i="73"/>
  <c r="M19" i="73"/>
  <c r="M18" i="73"/>
  <c r="M17" i="73"/>
  <c r="M16" i="73"/>
  <c r="M15" i="73"/>
  <c r="M14" i="73"/>
  <c r="M13" i="73"/>
  <c r="M12" i="73"/>
  <c r="M11" i="73"/>
  <c r="M10" i="73"/>
  <c r="M9" i="73"/>
  <c r="M8" i="73"/>
  <c r="M7" i="73"/>
  <c r="L6" i="73"/>
  <c r="L5" i="73" s="1"/>
  <c r="K6" i="73"/>
  <c r="K5" i="73" s="1"/>
  <c r="J6" i="73"/>
  <c r="I6" i="73"/>
  <c r="I5" i="73" s="1"/>
  <c r="H6" i="73"/>
  <c r="H5" i="73" s="1"/>
  <c r="G6" i="73"/>
  <c r="F6" i="73"/>
  <c r="E6" i="73"/>
  <c r="J5" i="73"/>
  <c r="F5" i="73"/>
  <c r="L109" i="73" l="1"/>
  <c r="M5" i="76"/>
  <c r="M5" i="75"/>
  <c r="E109" i="74"/>
  <c r="M109" i="74" s="1"/>
  <c r="M46" i="73"/>
  <c r="M195" i="73"/>
  <c r="M158" i="73"/>
  <c r="M83" i="73"/>
  <c r="G5" i="73"/>
  <c r="M6" i="73"/>
  <c r="M110" i="76"/>
  <c r="E109" i="76"/>
  <c r="M109" i="76" s="1"/>
  <c r="E5" i="76"/>
  <c r="M110" i="75"/>
  <c r="E109" i="75"/>
  <c r="M109" i="75" s="1"/>
  <c r="E5" i="75"/>
  <c r="E5" i="74"/>
  <c r="M5" i="74"/>
  <c r="M96" i="73"/>
  <c r="M95" i="73" s="1"/>
  <c r="E95" i="73"/>
  <c r="M61" i="73"/>
  <c r="E60" i="73"/>
  <c r="M60" i="73" s="1"/>
  <c r="M75" i="73"/>
  <c r="E74" i="73"/>
  <c r="M74" i="73" s="1"/>
  <c r="M110" i="73"/>
  <c r="E147" i="73"/>
  <c r="M147" i="73" s="1"/>
  <c r="E177" i="73"/>
  <c r="E211" i="73"/>
  <c r="M211" i="73" s="1"/>
  <c r="E213" i="72"/>
  <c r="E214" i="72"/>
  <c r="M214" i="72" s="1"/>
  <c r="E215" i="72"/>
  <c r="E216" i="72"/>
  <c r="E217" i="72"/>
  <c r="E218" i="72"/>
  <c r="M218" i="72" s="1"/>
  <c r="E219" i="72"/>
  <c r="E212" i="72"/>
  <c r="E209" i="72"/>
  <c r="E208" i="72"/>
  <c r="E197" i="72"/>
  <c r="E198" i="72"/>
  <c r="E199" i="72"/>
  <c r="E200" i="72"/>
  <c r="E201" i="72"/>
  <c r="E202" i="72"/>
  <c r="E203" i="72"/>
  <c r="E204" i="72"/>
  <c r="E196" i="72"/>
  <c r="E179" i="72"/>
  <c r="E180" i="72"/>
  <c r="E178" i="72"/>
  <c r="E160" i="72"/>
  <c r="E161" i="72"/>
  <c r="E162" i="72"/>
  <c r="E163" i="72"/>
  <c r="E164" i="72"/>
  <c r="E165" i="72"/>
  <c r="E166" i="72"/>
  <c r="E167" i="72"/>
  <c r="E168" i="72"/>
  <c r="E169" i="72"/>
  <c r="E170" i="72"/>
  <c r="E171" i="72"/>
  <c r="E172" i="72"/>
  <c r="E173" i="72"/>
  <c r="E174" i="72"/>
  <c r="E175" i="72"/>
  <c r="E159" i="72"/>
  <c r="E149" i="72"/>
  <c r="E150" i="72"/>
  <c r="E151" i="72"/>
  <c r="E152" i="72"/>
  <c r="E153" i="72"/>
  <c r="E154" i="72"/>
  <c r="E155" i="72"/>
  <c r="M155" i="72" s="1"/>
  <c r="E156" i="72"/>
  <c r="M156" i="72" s="1"/>
  <c r="E148" i="72"/>
  <c r="E112" i="72"/>
  <c r="E113" i="72"/>
  <c r="E114" i="72"/>
  <c r="E115" i="72"/>
  <c r="E116" i="72"/>
  <c r="E117" i="72"/>
  <c r="E118" i="72"/>
  <c r="E119" i="72"/>
  <c r="E120" i="72"/>
  <c r="E121" i="72"/>
  <c r="E122" i="72"/>
  <c r="E123" i="72"/>
  <c r="E124" i="72"/>
  <c r="E125" i="72"/>
  <c r="E126" i="72"/>
  <c r="E127" i="72"/>
  <c r="E128" i="72"/>
  <c r="E129" i="72"/>
  <c r="E130" i="72"/>
  <c r="E131" i="72"/>
  <c r="E132" i="72"/>
  <c r="E133" i="72"/>
  <c r="E134" i="72"/>
  <c r="E135" i="72"/>
  <c r="E136" i="72"/>
  <c r="E137" i="72"/>
  <c r="E138" i="72"/>
  <c r="E139" i="72"/>
  <c r="E140" i="72"/>
  <c r="E141" i="72"/>
  <c r="M141" i="72" s="1"/>
  <c r="E142" i="72"/>
  <c r="E143" i="72"/>
  <c r="E144" i="72"/>
  <c r="E145" i="72"/>
  <c r="E111" i="72"/>
  <c r="E100" i="72"/>
  <c r="E101" i="72"/>
  <c r="E102" i="72"/>
  <c r="E103" i="72"/>
  <c r="E104" i="72"/>
  <c r="E105" i="72"/>
  <c r="E106" i="72"/>
  <c r="E107" i="72"/>
  <c r="E99" i="72"/>
  <c r="E96" i="72"/>
  <c r="E85" i="72"/>
  <c r="E86" i="72"/>
  <c r="E87" i="72"/>
  <c r="M87" i="72" s="1"/>
  <c r="E88" i="72"/>
  <c r="E89" i="72"/>
  <c r="M89" i="72" s="1"/>
  <c r="E90" i="72"/>
  <c r="E91" i="72"/>
  <c r="E92" i="72"/>
  <c r="M92" i="72" s="1"/>
  <c r="E93" i="72"/>
  <c r="E84" i="72"/>
  <c r="E76" i="72"/>
  <c r="E77" i="72"/>
  <c r="E78" i="72"/>
  <c r="E79" i="72"/>
  <c r="E80" i="72"/>
  <c r="E81" i="72"/>
  <c r="E75" i="72"/>
  <c r="E66" i="72"/>
  <c r="E67" i="72"/>
  <c r="E68" i="72"/>
  <c r="E69" i="72"/>
  <c r="E70" i="72"/>
  <c r="E71" i="72"/>
  <c r="E72" i="72"/>
  <c r="E65" i="72"/>
  <c r="E62" i="72"/>
  <c r="E61" i="72"/>
  <c r="E48" i="72"/>
  <c r="E49" i="72"/>
  <c r="E50" i="72"/>
  <c r="E51" i="72"/>
  <c r="E52" i="72"/>
  <c r="E53" i="72"/>
  <c r="E54" i="72"/>
  <c r="E55" i="72"/>
  <c r="E56" i="72"/>
  <c r="E57" i="72"/>
  <c r="E58" i="72"/>
  <c r="E47" i="72"/>
  <c r="E8" i="72"/>
  <c r="E9" i="72"/>
  <c r="E10" i="72"/>
  <c r="E11" i="72"/>
  <c r="E12" i="72"/>
  <c r="E13" i="72"/>
  <c r="E14" i="72"/>
  <c r="E15" i="72"/>
  <c r="E16" i="72"/>
  <c r="E17" i="72"/>
  <c r="E18" i="72"/>
  <c r="E19" i="72"/>
  <c r="E20" i="72"/>
  <c r="E21" i="72"/>
  <c r="E22" i="72"/>
  <c r="E23" i="72"/>
  <c r="E24" i="72"/>
  <c r="E25" i="72"/>
  <c r="E26" i="72"/>
  <c r="E27" i="72"/>
  <c r="E28" i="72"/>
  <c r="E29" i="72"/>
  <c r="E30" i="72"/>
  <c r="E31" i="72"/>
  <c r="E32" i="72"/>
  <c r="E33" i="72"/>
  <c r="E34" i="72"/>
  <c r="E35" i="72"/>
  <c r="E36" i="72"/>
  <c r="E37" i="72"/>
  <c r="E38" i="72"/>
  <c r="E39" i="72"/>
  <c r="E40" i="72"/>
  <c r="E41" i="72"/>
  <c r="E42" i="72"/>
  <c r="E43" i="72"/>
  <c r="E44" i="72"/>
  <c r="E7" i="72"/>
  <c r="M77" i="71"/>
  <c r="M78" i="71"/>
  <c r="M212" i="72"/>
  <c r="M219" i="72"/>
  <c r="M217" i="72"/>
  <c r="M216" i="72"/>
  <c r="M215" i="72"/>
  <c r="M213" i="72"/>
  <c r="L211" i="72"/>
  <c r="K211" i="72"/>
  <c r="J211" i="72"/>
  <c r="I211" i="72"/>
  <c r="H211" i="72"/>
  <c r="G211" i="72"/>
  <c r="F211" i="72"/>
  <c r="M209" i="72"/>
  <c r="M208" i="72"/>
  <c r="M207" i="72"/>
  <c r="L206" i="72"/>
  <c r="K206" i="72"/>
  <c r="J206" i="72"/>
  <c r="I206" i="72"/>
  <c r="H206" i="72"/>
  <c r="G206" i="72"/>
  <c r="F206" i="72"/>
  <c r="E206" i="72"/>
  <c r="M206" i="72" s="1"/>
  <c r="M204" i="72"/>
  <c r="M203" i="72"/>
  <c r="M202" i="72"/>
  <c r="M201" i="72"/>
  <c r="M200" i="72"/>
  <c r="M199" i="72"/>
  <c r="M198" i="72"/>
  <c r="M197" i="72"/>
  <c r="M196" i="72"/>
  <c r="L195" i="72"/>
  <c r="K195" i="72"/>
  <c r="J195" i="72"/>
  <c r="I195" i="72"/>
  <c r="H195" i="72"/>
  <c r="G195" i="72"/>
  <c r="F195" i="72"/>
  <c r="M194" i="72"/>
  <c r="M193" i="72"/>
  <c r="M192" i="72"/>
  <c r="M191" i="72"/>
  <c r="M190" i="72"/>
  <c r="M189" i="72"/>
  <c r="M188" i="72"/>
  <c r="M187" i="72"/>
  <c r="M186" i="72"/>
  <c r="M185" i="72"/>
  <c r="M184" i="72"/>
  <c r="M183" i="72"/>
  <c r="M182" i="72"/>
  <c r="F182" i="72"/>
  <c r="M180" i="72"/>
  <c r="M179" i="72"/>
  <c r="M178" i="72"/>
  <c r="L177" i="72"/>
  <c r="K177" i="72"/>
  <c r="J177" i="72"/>
  <c r="I177" i="72"/>
  <c r="H177" i="72"/>
  <c r="G177" i="72"/>
  <c r="F177" i="72"/>
  <c r="E177" i="72"/>
  <c r="M175" i="72"/>
  <c r="M174" i="72"/>
  <c r="M173" i="72"/>
  <c r="M172" i="72"/>
  <c r="M171" i="72"/>
  <c r="M170" i="72"/>
  <c r="M169" i="72"/>
  <c r="M168" i="72"/>
  <c r="M167" i="72"/>
  <c r="M166" i="72"/>
  <c r="M165" i="72"/>
  <c r="M164" i="72"/>
  <c r="M163" i="72"/>
  <c r="M162" i="72"/>
  <c r="M161" i="72"/>
  <c r="M160" i="72"/>
  <c r="M159" i="72"/>
  <c r="L158" i="72"/>
  <c r="K158" i="72"/>
  <c r="J158" i="72"/>
  <c r="I158" i="72"/>
  <c r="H158" i="72"/>
  <c r="G158" i="72"/>
  <c r="F158" i="72"/>
  <c r="M154" i="72"/>
  <c r="M153" i="72"/>
  <c r="M152" i="72"/>
  <c r="M151" i="72"/>
  <c r="M150" i="72"/>
  <c r="M149" i="72"/>
  <c r="M148" i="72"/>
  <c r="L147" i="72"/>
  <c r="K147" i="72"/>
  <c r="J147" i="72"/>
  <c r="I147" i="72"/>
  <c r="H147" i="72"/>
  <c r="G147" i="72"/>
  <c r="F147" i="72"/>
  <c r="M145" i="72"/>
  <c r="M144" i="72"/>
  <c r="M143" i="72"/>
  <c r="M142" i="72"/>
  <c r="M140" i="72"/>
  <c r="M139" i="72"/>
  <c r="M138" i="72"/>
  <c r="M137" i="72"/>
  <c r="M136" i="72"/>
  <c r="M135" i="72"/>
  <c r="M134" i="72"/>
  <c r="M133" i="72"/>
  <c r="M132" i="72"/>
  <c r="M131" i="72"/>
  <c r="M130" i="72"/>
  <c r="M129" i="72"/>
  <c r="M128" i="72"/>
  <c r="M127" i="72"/>
  <c r="M126" i="72"/>
  <c r="M125" i="72"/>
  <c r="M124" i="72"/>
  <c r="M123" i="72"/>
  <c r="M122" i="72"/>
  <c r="M121" i="72"/>
  <c r="M120" i="72"/>
  <c r="M119" i="72"/>
  <c r="M118" i="72"/>
  <c r="M117" i="72"/>
  <c r="M116" i="72"/>
  <c r="M115" i="72"/>
  <c r="M114" i="72"/>
  <c r="M113" i="72"/>
  <c r="M112" i="72"/>
  <c r="L110" i="72"/>
  <c r="K110" i="72"/>
  <c r="J110" i="72"/>
  <c r="J109" i="72" s="1"/>
  <c r="I110" i="72"/>
  <c r="H110" i="72"/>
  <c r="H109" i="72" s="1"/>
  <c r="G110" i="72"/>
  <c r="F110" i="72"/>
  <c r="F109" i="72" s="1"/>
  <c r="K109" i="72"/>
  <c r="I109" i="72"/>
  <c r="G109" i="72"/>
  <c r="M107" i="72"/>
  <c r="M106" i="72"/>
  <c r="M105" i="72"/>
  <c r="M104" i="72"/>
  <c r="M103" i="72"/>
  <c r="M102" i="72"/>
  <c r="M101" i="72"/>
  <c r="M100" i="72"/>
  <c r="L98" i="72"/>
  <c r="K98" i="72"/>
  <c r="J98" i="72"/>
  <c r="I98" i="72"/>
  <c r="H98" i="72"/>
  <c r="G98" i="72"/>
  <c r="F98" i="72"/>
  <c r="M96" i="72"/>
  <c r="M95" i="72" s="1"/>
  <c r="L95" i="72"/>
  <c r="K95" i="72"/>
  <c r="J95" i="72"/>
  <c r="I95" i="72"/>
  <c r="H95" i="72"/>
  <c r="G95" i="72"/>
  <c r="F95" i="72"/>
  <c r="E95" i="72"/>
  <c r="M93" i="72"/>
  <c r="M91" i="72"/>
  <c r="M90" i="72"/>
  <c r="M88" i="72"/>
  <c r="M86" i="72"/>
  <c r="M85" i="72"/>
  <c r="M84" i="72"/>
  <c r="L83" i="72"/>
  <c r="K83" i="72"/>
  <c r="J83" i="72"/>
  <c r="I83" i="72"/>
  <c r="H83" i="72"/>
  <c r="G83" i="72"/>
  <c r="F83" i="72"/>
  <c r="M81" i="72"/>
  <c r="M80" i="72"/>
  <c r="M79" i="72"/>
  <c r="M78" i="72"/>
  <c r="M77" i="72"/>
  <c r="M76" i="72"/>
  <c r="M75" i="72"/>
  <c r="L74" i="72"/>
  <c r="K74" i="72"/>
  <c r="J74" i="72"/>
  <c r="I74" i="72"/>
  <c r="H74" i="72"/>
  <c r="G74" i="72"/>
  <c r="F74" i="72"/>
  <c r="M72" i="72"/>
  <c r="M71" i="72"/>
  <c r="M70" i="72"/>
  <c r="M69" i="72"/>
  <c r="M68" i="72"/>
  <c r="M67" i="72"/>
  <c r="M66" i="72"/>
  <c r="M65" i="72"/>
  <c r="L64" i="72"/>
  <c r="K64" i="72"/>
  <c r="J64" i="72"/>
  <c r="I64" i="72"/>
  <c r="H64" i="72"/>
  <c r="G64" i="72"/>
  <c r="F64" i="72"/>
  <c r="E64" i="72"/>
  <c r="M64" i="72" s="1"/>
  <c r="M62" i="72"/>
  <c r="M61" i="72"/>
  <c r="L60" i="72"/>
  <c r="K60" i="72"/>
  <c r="J60" i="72"/>
  <c r="I60" i="72"/>
  <c r="H60" i="72"/>
  <c r="G60" i="72"/>
  <c r="F60" i="72"/>
  <c r="M58" i="72"/>
  <c r="M57" i="72"/>
  <c r="M56" i="72"/>
  <c r="M55" i="72"/>
  <c r="M54" i="72"/>
  <c r="M53" i="72"/>
  <c r="M52" i="72"/>
  <c r="M51" i="72"/>
  <c r="M50" i="72"/>
  <c r="M49" i="72"/>
  <c r="M48" i="72"/>
  <c r="M47" i="72"/>
  <c r="L46" i="72"/>
  <c r="K46" i="72"/>
  <c r="J46" i="72"/>
  <c r="I46" i="72"/>
  <c r="H46" i="72"/>
  <c r="G46" i="72"/>
  <c r="F46" i="72"/>
  <c r="E46" i="72"/>
  <c r="M44" i="72"/>
  <c r="M43" i="72"/>
  <c r="M42" i="72"/>
  <c r="M41" i="72"/>
  <c r="M40" i="72"/>
  <c r="M39" i="72"/>
  <c r="M38" i="72"/>
  <c r="M37" i="72"/>
  <c r="M36" i="72"/>
  <c r="M35" i="72"/>
  <c r="M34" i="72"/>
  <c r="M33" i="72"/>
  <c r="M32" i="72"/>
  <c r="M31" i="72"/>
  <c r="M30" i="72"/>
  <c r="M29" i="72"/>
  <c r="M28" i="72"/>
  <c r="M27" i="72"/>
  <c r="M26" i="72"/>
  <c r="M25" i="72"/>
  <c r="M24" i="72"/>
  <c r="M23" i="72"/>
  <c r="M22" i="72"/>
  <c r="M21" i="72"/>
  <c r="M20" i="72"/>
  <c r="M19" i="72"/>
  <c r="M18" i="72"/>
  <c r="M17" i="72"/>
  <c r="M16" i="72"/>
  <c r="M15" i="72"/>
  <c r="M14" i="72"/>
  <c r="M13" i="72"/>
  <c r="M12" i="72"/>
  <c r="M11" i="72"/>
  <c r="M10" i="72"/>
  <c r="M9" i="72"/>
  <c r="M8" i="72"/>
  <c r="M7" i="72"/>
  <c r="L6" i="72"/>
  <c r="L5" i="72" s="1"/>
  <c r="K6" i="72"/>
  <c r="J6" i="72"/>
  <c r="J5" i="72" s="1"/>
  <c r="I6" i="72"/>
  <c r="H6" i="72"/>
  <c r="H5" i="72" s="1"/>
  <c r="G6" i="72"/>
  <c r="F6" i="72"/>
  <c r="F5" i="72" s="1"/>
  <c r="K5" i="72"/>
  <c r="I5" i="72"/>
  <c r="E213" i="71"/>
  <c r="E214" i="71"/>
  <c r="E215" i="71"/>
  <c r="E216" i="71"/>
  <c r="E217" i="71"/>
  <c r="E218" i="71"/>
  <c r="E219" i="71"/>
  <c r="E212" i="71"/>
  <c r="E209" i="71"/>
  <c r="M209" i="71" s="1"/>
  <c r="E208" i="71"/>
  <c r="E197" i="71"/>
  <c r="E198" i="71"/>
  <c r="E199" i="71"/>
  <c r="E200" i="71"/>
  <c r="E201" i="71"/>
  <c r="E202" i="71"/>
  <c r="E203" i="71"/>
  <c r="E204" i="71"/>
  <c r="E196" i="71"/>
  <c r="E179" i="71"/>
  <c r="E180" i="71"/>
  <c r="E178" i="71"/>
  <c r="E160" i="71"/>
  <c r="E161" i="71"/>
  <c r="E162" i="71"/>
  <c r="E163" i="71"/>
  <c r="E164" i="71"/>
  <c r="E165" i="71"/>
  <c r="E166" i="71"/>
  <c r="E167" i="71"/>
  <c r="E168" i="71"/>
  <c r="E169" i="71"/>
  <c r="E170" i="71"/>
  <c r="E171" i="71"/>
  <c r="E172" i="71"/>
  <c r="E173" i="71"/>
  <c r="E174" i="71"/>
  <c r="E175" i="71"/>
  <c r="E159" i="71"/>
  <c r="M159" i="71" s="1"/>
  <c r="E149" i="71"/>
  <c r="E150" i="71"/>
  <c r="E151" i="71"/>
  <c r="E152" i="71"/>
  <c r="E153" i="71"/>
  <c r="E154" i="71"/>
  <c r="E155" i="71"/>
  <c r="E156" i="71"/>
  <c r="E148" i="71"/>
  <c r="E112" i="71"/>
  <c r="E113" i="71"/>
  <c r="E114" i="71"/>
  <c r="E115" i="71"/>
  <c r="E116" i="71"/>
  <c r="E117" i="71"/>
  <c r="E118" i="71"/>
  <c r="E119" i="71"/>
  <c r="E120" i="71"/>
  <c r="E121" i="71"/>
  <c r="E122" i="71"/>
  <c r="E123" i="71"/>
  <c r="E124" i="71"/>
  <c r="E125" i="71"/>
  <c r="E126" i="71"/>
  <c r="E127" i="71"/>
  <c r="E128" i="71"/>
  <c r="E129" i="71"/>
  <c r="E130" i="71"/>
  <c r="E131" i="71"/>
  <c r="E132" i="71"/>
  <c r="E133" i="71"/>
  <c r="E134" i="71"/>
  <c r="E135" i="71"/>
  <c r="E136" i="71"/>
  <c r="E137" i="71"/>
  <c r="E138" i="71"/>
  <c r="E139" i="71"/>
  <c r="E140" i="71"/>
  <c r="E141" i="71"/>
  <c r="E142" i="71"/>
  <c r="E143" i="71"/>
  <c r="E144" i="71"/>
  <c r="E145" i="71"/>
  <c r="E111" i="71"/>
  <c r="E100" i="71"/>
  <c r="E101" i="71"/>
  <c r="E102" i="71"/>
  <c r="E103" i="71"/>
  <c r="E104" i="71"/>
  <c r="E105" i="71"/>
  <c r="E106" i="71"/>
  <c r="E107" i="71"/>
  <c r="E99" i="71"/>
  <c r="E96" i="71"/>
  <c r="E85" i="71"/>
  <c r="E86" i="71"/>
  <c r="E87" i="71"/>
  <c r="E88" i="71"/>
  <c r="E89" i="71"/>
  <c r="E90" i="71"/>
  <c r="E91" i="71"/>
  <c r="E92" i="71"/>
  <c r="E93" i="71"/>
  <c r="E84" i="71"/>
  <c r="E76" i="71"/>
  <c r="E77" i="71"/>
  <c r="E78" i="71"/>
  <c r="E79" i="71"/>
  <c r="E80" i="71"/>
  <c r="E81" i="71"/>
  <c r="E75" i="71"/>
  <c r="E66" i="71"/>
  <c r="E67" i="71"/>
  <c r="E68" i="71"/>
  <c r="E69" i="71"/>
  <c r="E70" i="71"/>
  <c r="E71" i="71"/>
  <c r="E72" i="71"/>
  <c r="E65" i="71"/>
  <c r="E62" i="71"/>
  <c r="E61" i="71"/>
  <c r="E48" i="71"/>
  <c r="E49" i="71"/>
  <c r="E50" i="71"/>
  <c r="E51" i="71"/>
  <c r="E52" i="71"/>
  <c r="E53" i="71"/>
  <c r="E54" i="71"/>
  <c r="E55" i="71"/>
  <c r="E56" i="71"/>
  <c r="E57" i="71"/>
  <c r="E58" i="71"/>
  <c r="E47" i="71"/>
  <c r="E8" i="71"/>
  <c r="E9" i="71"/>
  <c r="E10" i="71"/>
  <c r="E11" i="71"/>
  <c r="E12" i="71"/>
  <c r="E13" i="71"/>
  <c r="E14" i="71"/>
  <c r="E15" i="71"/>
  <c r="E16" i="71"/>
  <c r="E17" i="71"/>
  <c r="E18" i="71"/>
  <c r="E19" i="71"/>
  <c r="E20" i="71"/>
  <c r="E21" i="71"/>
  <c r="E22" i="71"/>
  <c r="M22" i="71" s="1"/>
  <c r="E23" i="71"/>
  <c r="E24" i="71"/>
  <c r="E25" i="71"/>
  <c r="E26" i="71"/>
  <c r="E27" i="71"/>
  <c r="E28" i="71"/>
  <c r="E29" i="71"/>
  <c r="E30" i="71"/>
  <c r="E31" i="71"/>
  <c r="E32" i="71"/>
  <c r="E33" i="71"/>
  <c r="E34" i="71"/>
  <c r="E35" i="71"/>
  <c r="E36" i="71"/>
  <c r="E37" i="71"/>
  <c r="E38" i="71"/>
  <c r="E39" i="71"/>
  <c r="E40" i="71"/>
  <c r="E41" i="71"/>
  <c r="E42" i="71"/>
  <c r="E43" i="71"/>
  <c r="E44" i="71"/>
  <c r="E7" i="71"/>
  <c r="M219" i="71"/>
  <c r="M218" i="71"/>
  <c r="M217" i="71"/>
  <c r="M216" i="71"/>
  <c r="M215" i="71"/>
  <c r="M214" i="71"/>
  <c r="M213" i="71"/>
  <c r="M212" i="71"/>
  <c r="L211" i="71"/>
  <c r="K211" i="71"/>
  <c r="J211" i="71"/>
  <c r="I211" i="71"/>
  <c r="H211" i="71"/>
  <c r="G211" i="71"/>
  <c r="F211" i="71"/>
  <c r="M208" i="71"/>
  <c r="M207" i="71"/>
  <c r="L206" i="71"/>
  <c r="K206" i="71"/>
  <c r="J206" i="71"/>
  <c r="I206" i="71"/>
  <c r="H206" i="71"/>
  <c r="G206" i="71"/>
  <c r="F206" i="71"/>
  <c r="E206" i="71"/>
  <c r="M204" i="71"/>
  <c r="M203" i="71"/>
  <c r="M202" i="71"/>
  <c r="M201" i="71"/>
  <c r="M200" i="71"/>
  <c r="M199" i="71"/>
  <c r="M198" i="71"/>
  <c r="M197" i="71"/>
  <c r="M196" i="71"/>
  <c r="L195" i="71"/>
  <c r="K195" i="71"/>
  <c r="J195" i="71"/>
  <c r="I195" i="71"/>
  <c r="H195" i="71"/>
  <c r="G195" i="71"/>
  <c r="F195" i="71"/>
  <c r="E195" i="71"/>
  <c r="M194" i="71"/>
  <c r="M193" i="71"/>
  <c r="M192" i="71"/>
  <c r="M191" i="71"/>
  <c r="M190" i="71"/>
  <c r="M189" i="71"/>
  <c r="M188" i="71"/>
  <c r="M187" i="71"/>
  <c r="M186" i="71"/>
  <c r="M185" i="71"/>
  <c r="M184" i="71"/>
  <c r="M183" i="71"/>
  <c r="F182" i="71"/>
  <c r="M182" i="71" s="1"/>
  <c r="M180" i="71"/>
  <c r="M179" i="71"/>
  <c r="M178" i="71"/>
  <c r="L177" i="71"/>
  <c r="K177" i="71"/>
  <c r="J177" i="71"/>
  <c r="I177" i="71"/>
  <c r="H177" i="71"/>
  <c r="G177" i="71"/>
  <c r="F177" i="71"/>
  <c r="M175" i="71"/>
  <c r="M174" i="71"/>
  <c r="M173" i="71"/>
  <c r="M172" i="71"/>
  <c r="M171" i="71"/>
  <c r="M170" i="71"/>
  <c r="M169" i="71"/>
  <c r="M168" i="71"/>
  <c r="M167" i="71"/>
  <c r="M166" i="71"/>
  <c r="M165" i="71"/>
  <c r="M164" i="71"/>
  <c r="M163" i="71"/>
  <c r="M162" i="71"/>
  <c r="M161" i="71"/>
  <c r="M160" i="71"/>
  <c r="L158" i="71"/>
  <c r="K158" i="71"/>
  <c r="J158" i="71"/>
  <c r="I158" i="71"/>
  <c r="H158" i="71"/>
  <c r="G158" i="71"/>
  <c r="F158" i="71"/>
  <c r="E158" i="71"/>
  <c r="M156" i="71"/>
  <c r="M155" i="71"/>
  <c r="M154" i="71"/>
  <c r="M153" i="71"/>
  <c r="M152" i="71"/>
  <c r="M151" i="71"/>
  <c r="M150" i="71"/>
  <c r="M149" i="71"/>
  <c r="M148" i="71"/>
  <c r="L147" i="71"/>
  <c r="K147" i="71"/>
  <c r="J147" i="71"/>
  <c r="I147" i="71"/>
  <c r="H147" i="71"/>
  <c r="G147" i="71"/>
  <c r="F147" i="71"/>
  <c r="M145" i="71"/>
  <c r="M144" i="71"/>
  <c r="M143" i="71"/>
  <c r="M142" i="71"/>
  <c r="M141" i="71"/>
  <c r="M140" i="71"/>
  <c r="M139" i="71"/>
  <c r="M138" i="71"/>
  <c r="M137" i="71"/>
  <c r="M136" i="71"/>
  <c r="M135" i="71"/>
  <c r="M134" i="71"/>
  <c r="M133" i="71"/>
  <c r="M132" i="71"/>
  <c r="M131" i="71"/>
  <c r="M130" i="71"/>
  <c r="M129" i="71"/>
  <c r="M128" i="71"/>
  <c r="M127" i="71"/>
  <c r="M126" i="71"/>
  <c r="M125" i="71"/>
  <c r="M124" i="71"/>
  <c r="M123" i="71"/>
  <c r="M122" i="71"/>
  <c r="M121" i="71"/>
  <c r="M120" i="71"/>
  <c r="M119" i="71"/>
  <c r="M118" i="71"/>
  <c r="M117" i="71"/>
  <c r="M116" i="71"/>
  <c r="M115" i="71"/>
  <c r="M114" i="71"/>
  <c r="M113" i="71"/>
  <c r="M112" i="71"/>
  <c r="M111" i="71"/>
  <c r="L110" i="71"/>
  <c r="K110" i="71"/>
  <c r="K109" i="71" s="1"/>
  <c r="J110" i="71"/>
  <c r="J109" i="71" s="1"/>
  <c r="I110" i="71"/>
  <c r="I109" i="71" s="1"/>
  <c r="H110" i="71"/>
  <c r="G110" i="71"/>
  <c r="G109" i="71" s="1"/>
  <c r="F110" i="71"/>
  <c r="E110" i="71"/>
  <c r="H109" i="71"/>
  <c r="F109" i="71"/>
  <c r="M107" i="71"/>
  <c r="M106" i="71"/>
  <c r="M105" i="71"/>
  <c r="M104" i="71"/>
  <c r="M103" i="71"/>
  <c r="M102" i="71"/>
  <c r="M101" i="71"/>
  <c r="M100" i="71"/>
  <c r="M99" i="71"/>
  <c r="L98" i="71"/>
  <c r="K98" i="71"/>
  <c r="J98" i="71"/>
  <c r="I98" i="71"/>
  <c r="H98" i="71"/>
  <c r="G98" i="71"/>
  <c r="F98" i="71"/>
  <c r="E98" i="71"/>
  <c r="M98" i="71" s="1"/>
  <c r="L95" i="71"/>
  <c r="K95" i="71"/>
  <c r="J95" i="71"/>
  <c r="I95" i="71"/>
  <c r="H95" i="71"/>
  <c r="G95" i="71"/>
  <c r="F95" i="71"/>
  <c r="M93" i="71"/>
  <c r="M92" i="71"/>
  <c r="M91" i="71"/>
  <c r="M90" i="71"/>
  <c r="M89" i="71"/>
  <c r="M88" i="71"/>
  <c r="M87" i="71"/>
  <c r="M86" i="71"/>
  <c r="M85" i="71"/>
  <c r="M84" i="71"/>
  <c r="L83" i="71"/>
  <c r="K83" i="71"/>
  <c r="J83" i="71"/>
  <c r="I83" i="71"/>
  <c r="H83" i="71"/>
  <c r="G83" i="71"/>
  <c r="F83" i="71"/>
  <c r="E83" i="71"/>
  <c r="M81" i="71"/>
  <c r="M80" i="71"/>
  <c r="M79" i="71"/>
  <c r="M76" i="71"/>
  <c r="L74" i="71"/>
  <c r="K74" i="71"/>
  <c r="J74" i="71"/>
  <c r="I74" i="71"/>
  <c r="H74" i="71"/>
  <c r="G74" i="71"/>
  <c r="F74" i="71"/>
  <c r="M72" i="71"/>
  <c r="M71" i="71"/>
  <c r="M70" i="71"/>
  <c r="M69" i="71"/>
  <c r="M68" i="71"/>
  <c r="M67" i="71"/>
  <c r="M66" i="71"/>
  <c r="M65" i="71"/>
  <c r="L64" i="71"/>
  <c r="K64" i="71"/>
  <c r="J64" i="71"/>
  <c r="I64" i="71"/>
  <c r="H64" i="71"/>
  <c r="G64" i="71"/>
  <c r="F64" i="71"/>
  <c r="E64" i="71"/>
  <c r="M62" i="71"/>
  <c r="L60" i="71"/>
  <c r="K60" i="71"/>
  <c r="J60" i="71"/>
  <c r="I60" i="71"/>
  <c r="H60" i="71"/>
  <c r="G60" i="71"/>
  <c r="F60" i="71"/>
  <c r="M58" i="71"/>
  <c r="M57" i="71"/>
  <c r="M56" i="71"/>
  <c r="M55" i="71"/>
  <c r="M54" i="71"/>
  <c r="M53" i="71"/>
  <c r="M52" i="71"/>
  <c r="M51" i="71"/>
  <c r="M50" i="71"/>
  <c r="M49" i="71"/>
  <c r="M48" i="71"/>
  <c r="M47" i="71"/>
  <c r="L46" i="71"/>
  <c r="K46" i="71"/>
  <c r="J46" i="71"/>
  <c r="I46" i="71"/>
  <c r="H46" i="71"/>
  <c r="G46" i="71"/>
  <c r="F46" i="71"/>
  <c r="E46" i="71"/>
  <c r="M44" i="71"/>
  <c r="M43" i="71"/>
  <c r="M42" i="71"/>
  <c r="M41" i="71"/>
  <c r="M40" i="71"/>
  <c r="M39" i="71"/>
  <c r="M38" i="71"/>
  <c r="M37" i="71"/>
  <c r="M36" i="71"/>
  <c r="M35" i="71"/>
  <c r="M34" i="71"/>
  <c r="M33" i="71"/>
  <c r="M32" i="71"/>
  <c r="M31" i="71"/>
  <c r="M30" i="71"/>
  <c r="M29" i="71"/>
  <c r="M28" i="71"/>
  <c r="M27" i="71"/>
  <c r="M26" i="71"/>
  <c r="M25" i="71"/>
  <c r="M24" i="71"/>
  <c r="M23" i="71"/>
  <c r="M21" i="71"/>
  <c r="M20" i="71"/>
  <c r="M19" i="71"/>
  <c r="M18" i="71"/>
  <c r="M17" i="71"/>
  <c r="M16" i="71"/>
  <c r="M15" i="71"/>
  <c r="M14" i="71"/>
  <c r="M13" i="71"/>
  <c r="M12" i="71"/>
  <c r="M11" i="71"/>
  <c r="M10" i="71"/>
  <c r="M9" i="71"/>
  <c r="M8" i="71"/>
  <c r="M7" i="71"/>
  <c r="L6" i="71"/>
  <c r="K6" i="71"/>
  <c r="J6" i="71"/>
  <c r="J5" i="71" s="1"/>
  <c r="I6" i="71"/>
  <c r="H6" i="71"/>
  <c r="H5" i="71" s="1"/>
  <c r="G6" i="71"/>
  <c r="F6" i="71"/>
  <c r="F5" i="71" s="1"/>
  <c r="I5" i="71"/>
  <c r="E147" i="72" l="1"/>
  <c r="L109" i="72"/>
  <c r="M6" i="72"/>
  <c r="L109" i="71"/>
  <c r="E83" i="72"/>
  <c r="L5" i="71"/>
  <c r="M5" i="73"/>
  <c r="M147" i="72"/>
  <c r="M83" i="72"/>
  <c r="M46" i="72"/>
  <c r="G5" i="72"/>
  <c r="E109" i="73"/>
  <c r="M109" i="73" s="1"/>
  <c r="E5" i="73"/>
  <c r="K5" i="71"/>
  <c r="G5" i="71"/>
  <c r="E211" i="72"/>
  <c r="M211" i="72" s="1"/>
  <c r="E6" i="72"/>
  <c r="E60" i="72"/>
  <c r="M60" i="72" s="1"/>
  <c r="E74" i="72"/>
  <c r="M74" i="72" s="1"/>
  <c r="M111" i="72"/>
  <c r="E110" i="72"/>
  <c r="M99" i="72"/>
  <c r="E98" i="72"/>
  <c r="M98" i="72" s="1"/>
  <c r="E158" i="72"/>
  <c r="M158" i="72" s="1"/>
  <c r="E195" i="72"/>
  <c r="M195" i="72" s="1"/>
  <c r="M206" i="71"/>
  <c r="M195" i="71"/>
  <c r="M158" i="71"/>
  <c r="M83" i="71"/>
  <c r="M64" i="71"/>
  <c r="M46" i="71"/>
  <c r="M6" i="71"/>
  <c r="M61" i="71"/>
  <c r="E60" i="71"/>
  <c r="M60" i="71" s="1"/>
  <c r="M75" i="71"/>
  <c r="E74" i="71"/>
  <c r="M74" i="71" s="1"/>
  <c r="E6" i="71"/>
  <c r="M96" i="71"/>
  <c r="M95" i="71" s="1"/>
  <c r="E95" i="71"/>
  <c r="M110" i="71"/>
  <c r="E147" i="71"/>
  <c r="M147" i="71" s="1"/>
  <c r="E177" i="71"/>
  <c r="E211" i="71"/>
  <c r="M211" i="71" s="1"/>
  <c r="E216" i="70"/>
  <c r="M216" i="70" s="1"/>
  <c r="E217" i="70"/>
  <c r="M217" i="70" s="1"/>
  <c r="E218" i="70"/>
  <c r="M218" i="70" s="1"/>
  <c r="E219" i="70"/>
  <c r="M219" i="70"/>
  <c r="M219" i="67"/>
  <c r="E149" i="70"/>
  <c r="E150" i="70"/>
  <c r="E151" i="70"/>
  <c r="E152" i="70"/>
  <c r="E153" i="70"/>
  <c r="E154" i="70"/>
  <c r="E155" i="70"/>
  <c r="E156" i="70"/>
  <c r="E148" i="70"/>
  <c r="E213" i="70"/>
  <c r="E214" i="70"/>
  <c r="E215" i="70"/>
  <c r="M215" i="70" s="1"/>
  <c r="E212" i="70"/>
  <c r="E209" i="70"/>
  <c r="E208" i="70"/>
  <c r="E197" i="70"/>
  <c r="E198" i="70"/>
  <c r="E199" i="70"/>
  <c r="E200" i="70"/>
  <c r="E201" i="70"/>
  <c r="M201" i="70" s="1"/>
  <c r="E202" i="70"/>
  <c r="E203" i="70"/>
  <c r="M203" i="70" s="1"/>
  <c r="E204" i="70"/>
  <c r="E196" i="70"/>
  <c r="E179" i="70"/>
  <c r="E180" i="70"/>
  <c r="E178" i="70"/>
  <c r="E160" i="70"/>
  <c r="E161" i="70"/>
  <c r="E162" i="70"/>
  <c r="E163" i="70"/>
  <c r="E164" i="70"/>
  <c r="E165" i="70"/>
  <c r="E166" i="70"/>
  <c r="E167" i="70"/>
  <c r="E168" i="70"/>
  <c r="E169" i="70"/>
  <c r="E170" i="70"/>
  <c r="E171" i="70"/>
  <c r="E172" i="70"/>
  <c r="E173" i="70"/>
  <c r="E174" i="70"/>
  <c r="E175" i="70"/>
  <c r="E159" i="70"/>
  <c r="E112" i="70"/>
  <c r="E113" i="70"/>
  <c r="E114" i="70"/>
  <c r="E115" i="70"/>
  <c r="E116" i="70"/>
  <c r="E117" i="70"/>
  <c r="E118" i="70"/>
  <c r="E119" i="70"/>
  <c r="E120" i="70"/>
  <c r="E121" i="70"/>
  <c r="E122" i="70"/>
  <c r="E123" i="70"/>
  <c r="E124" i="70"/>
  <c r="E125" i="70"/>
  <c r="E126" i="70"/>
  <c r="E127" i="70"/>
  <c r="E128" i="70"/>
  <c r="E129" i="70"/>
  <c r="E130" i="70"/>
  <c r="E131" i="70"/>
  <c r="E132" i="70"/>
  <c r="E133" i="70"/>
  <c r="E134" i="70"/>
  <c r="E135" i="70"/>
  <c r="E136" i="70"/>
  <c r="E137" i="70"/>
  <c r="E138" i="70"/>
  <c r="E139" i="70"/>
  <c r="E140" i="70"/>
  <c r="E141" i="70"/>
  <c r="E142" i="70"/>
  <c r="E143" i="70"/>
  <c r="E144" i="70"/>
  <c r="E145" i="70"/>
  <c r="E111" i="70"/>
  <c r="E100" i="70"/>
  <c r="E101" i="70"/>
  <c r="E102" i="70"/>
  <c r="E103" i="70"/>
  <c r="E104" i="70"/>
  <c r="E105" i="70"/>
  <c r="E106" i="70"/>
  <c r="E107" i="70"/>
  <c r="E99" i="70"/>
  <c r="E96" i="70"/>
  <c r="E85" i="70"/>
  <c r="E86" i="70"/>
  <c r="E87" i="70"/>
  <c r="E88" i="70"/>
  <c r="E89" i="70"/>
  <c r="E90" i="70"/>
  <c r="E91" i="70"/>
  <c r="E92" i="70"/>
  <c r="E93" i="70"/>
  <c r="E84" i="70"/>
  <c r="E76" i="70"/>
  <c r="E77" i="70"/>
  <c r="E78" i="70"/>
  <c r="E79" i="70"/>
  <c r="E80" i="70"/>
  <c r="E81" i="70"/>
  <c r="E75" i="70"/>
  <c r="E66" i="70"/>
  <c r="E67" i="70"/>
  <c r="E68" i="70"/>
  <c r="E69" i="70"/>
  <c r="E70" i="70"/>
  <c r="E71" i="70"/>
  <c r="E72" i="70"/>
  <c r="E65" i="70"/>
  <c r="E62" i="70"/>
  <c r="E61" i="70"/>
  <c r="E48" i="70"/>
  <c r="E49" i="70"/>
  <c r="E50" i="70"/>
  <c r="E51" i="70"/>
  <c r="E52" i="70"/>
  <c r="E53" i="70"/>
  <c r="E54" i="70"/>
  <c r="E55" i="70"/>
  <c r="E56" i="70"/>
  <c r="E57" i="70"/>
  <c r="E58" i="70"/>
  <c r="E47" i="70"/>
  <c r="E8" i="70"/>
  <c r="E9" i="70"/>
  <c r="E10" i="70"/>
  <c r="E11" i="70"/>
  <c r="E12" i="70"/>
  <c r="E13" i="70"/>
  <c r="E14" i="70"/>
  <c r="E15" i="70"/>
  <c r="E16" i="70"/>
  <c r="E17" i="70"/>
  <c r="E18" i="70"/>
  <c r="E19" i="70"/>
  <c r="E20" i="70"/>
  <c r="E21" i="70"/>
  <c r="E22" i="70"/>
  <c r="E23" i="70"/>
  <c r="E24" i="70"/>
  <c r="E25" i="70"/>
  <c r="E26" i="70"/>
  <c r="E27" i="70"/>
  <c r="E28" i="70"/>
  <c r="E29" i="70"/>
  <c r="E30" i="70"/>
  <c r="E31" i="70"/>
  <c r="E32" i="70"/>
  <c r="E33" i="70"/>
  <c r="E34" i="70"/>
  <c r="E35" i="70"/>
  <c r="E36" i="70"/>
  <c r="E37" i="70"/>
  <c r="E38" i="70"/>
  <c r="E39" i="70"/>
  <c r="E40" i="70"/>
  <c r="E41" i="70"/>
  <c r="E42" i="70"/>
  <c r="E43" i="70"/>
  <c r="E44" i="70"/>
  <c r="E7" i="70"/>
  <c r="M214" i="70"/>
  <c r="M213" i="70"/>
  <c r="L211" i="70"/>
  <c r="K211" i="70"/>
  <c r="J211" i="70"/>
  <c r="I211" i="70"/>
  <c r="H211" i="70"/>
  <c r="G211" i="70"/>
  <c r="F211" i="70"/>
  <c r="M209" i="70"/>
  <c r="M208" i="70"/>
  <c r="M207" i="70"/>
  <c r="L206" i="70"/>
  <c r="K206" i="70"/>
  <c r="J206" i="70"/>
  <c r="I206" i="70"/>
  <c r="H206" i="70"/>
  <c r="G206" i="70"/>
  <c r="F206" i="70"/>
  <c r="E206" i="70"/>
  <c r="M204" i="70"/>
  <c r="M202" i="70"/>
  <c r="M200" i="70"/>
  <c r="M199" i="70"/>
  <c r="M198" i="70"/>
  <c r="M197" i="70"/>
  <c r="M196" i="70"/>
  <c r="L195" i="70"/>
  <c r="K195" i="70"/>
  <c r="J195" i="70"/>
  <c r="I195" i="70"/>
  <c r="H195" i="70"/>
  <c r="G195" i="70"/>
  <c r="F195" i="70"/>
  <c r="E195" i="70"/>
  <c r="M194" i="70"/>
  <c r="M193" i="70"/>
  <c r="M192" i="70"/>
  <c r="M191" i="70"/>
  <c r="M190" i="70"/>
  <c r="M189" i="70"/>
  <c r="M188" i="70"/>
  <c r="M187" i="70"/>
  <c r="M186" i="70"/>
  <c r="M185" i="70"/>
  <c r="M184" i="70"/>
  <c r="M183" i="70"/>
  <c r="F182" i="70"/>
  <c r="M182" i="70" s="1"/>
  <c r="M180" i="70"/>
  <c r="M179" i="70"/>
  <c r="L177" i="70"/>
  <c r="K177" i="70"/>
  <c r="J177" i="70"/>
  <c r="I177" i="70"/>
  <c r="H177" i="70"/>
  <c r="G177" i="70"/>
  <c r="F177" i="70"/>
  <c r="M175" i="70"/>
  <c r="M174" i="70"/>
  <c r="M173" i="70"/>
  <c r="M172" i="70"/>
  <c r="M171" i="70"/>
  <c r="M170" i="70"/>
  <c r="M169" i="70"/>
  <c r="M168" i="70"/>
  <c r="M167" i="70"/>
  <c r="M166" i="70"/>
  <c r="M165" i="70"/>
  <c r="M164" i="70"/>
  <c r="M163" i="70"/>
  <c r="M162" i="70"/>
  <c r="M161" i="70"/>
  <c r="M160" i="70"/>
  <c r="M159" i="70"/>
  <c r="L158" i="70"/>
  <c r="K158" i="70"/>
  <c r="J158" i="70"/>
  <c r="I158" i="70"/>
  <c r="H158" i="70"/>
  <c r="G158" i="70"/>
  <c r="F158" i="70"/>
  <c r="E158" i="70"/>
  <c r="M156" i="70"/>
  <c r="M155" i="70"/>
  <c r="M154" i="70"/>
  <c r="M153" i="70"/>
  <c r="M152" i="70"/>
  <c r="M151" i="70"/>
  <c r="M150" i="70"/>
  <c r="M149" i="70"/>
  <c r="L147" i="70"/>
  <c r="K147" i="70"/>
  <c r="J147" i="70"/>
  <c r="J109" i="70" s="1"/>
  <c r="I147" i="70"/>
  <c r="H147" i="70"/>
  <c r="G147" i="70"/>
  <c r="F147" i="70"/>
  <c r="F109" i="70" s="1"/>
  <c r="M145" i="70"/>
  <c r="M144" i="70"/>
  <c r="M143" i="70"/>
  <c r="M142" i="70"/>
  <c r="M141" i="70"/>
  <c r="M140" i="70"/>
  <c r="M139" i="70"/>
  <c r="M138" i="70"/>
  <c r="M137" i="70"/>
  <c r="M136" i="70"/>
  <c r="M135" i="70"/>
  <c r="M134" i="70"/>
  <c r="M133" i="70"/>
  <c r="M132" i="70"/>
  <c r="M131" i="70"/>
  <c r="M130" i="70"/>
  <c r="M129" i="70"/>
  <c r="M128" i="70"/>
  <c r="M127" i="70"/>
  <c r="M126" i="70"/>
  <c r="M125" i="70"/>
  <c r="M124" i="70"/>
  <c r="M123" i="70"/>
  <c r="M122" i="70"/>
  <c r="M121" i="70"/>
  <c r="M120" i="70"/>
  <c r="M119" i="70"/>
  <c r="M118" i="70"/>
  <c r="M117" i="70"/>
  <c r="M116" i="70"/>
  <c r="M115" i="70"/>
  <c r="M114" i="70"/>
  <c r="M113" i="70"/>
  <c r="M112" i="70"/>
  <c r="M111" i="70"/>
  <c r="L110" i="70"/>
  <c r="K110" i="70"/>
  <c r="J110" i="70"/>
  <c r="I110" i="70"/>
  <c r="H110" i="70"/>
  <c r="G110" i="70"/>
  <c r="F110" i="70"/>
  <c r="E110" i="70"/>
  <c r="L109" i="70"/>
  <c r="H109" i="70"/>
  <c r="M107" i="70"/>
  <c r="M106" i="70"/>
  <c r="M105" i="70"/>
  <c r="M104" i="70"/>
  <c r="M103" i="70"/>
  <c r="M102" i="70"/>
  <c r="M101" i="70"/>
  <c r="M100" i="70"/>
  <c r="M99" i="70"/>
  <c r="L98" i="70"/>
  <c r="K98" i="70"/>
  <c r="J98" i="70"/>
  <c r="I98" i="70"/>
  <c r="H98" i="70"/>
  <c r="G98" i="70"/>
  <c r="F98" i="70"/>
  <c r="E98" i="70"/>
  <c r="M98" i="70" s="1"/>
  <c r="L95" i="70"/>
  <c r="K95" i="70"/>
  <c r="J95" i="70"/>
  <c r="I95" i="70"/>
  <c r="H95" i="70"/>
  <c r="G95" i="70"/>
  <c r="F95" i="70"/>
  <c r="M93" i="70"/>
  <c r="M92" i="70"/>
  <c r="M91" i="70"/>
  <c r="M90" i="70"/>
  <c r="M89" i="70"/>
  <c r="M88" i="70"/>
  <c r="M87" i="70"/>
  <c r="M86" i="70"/>
  <c r="M85" i="70"/>
  <c r="M84" i="70"/>
  <c r="L83" i="70"/>
  <c r="K83" i="70"/>
  <c r="J83" i="70"/>
  <c r="I83" i="70"/>
  <c r="H83" i="70"/>
  <c r="G83" i="70"/>
  <c r="F83" i="70"/>
  <c r="E83" i="70"/>
  <c r="M81" i="70"/>
  <c r="M80" i="70"/>
  <c r="M79" i="70"/>
  <c r="M78" i="70"/>
  <c r="M77" i="70"/>
  <c r="M76" i="70"/>
  <c r="L74" i="70"/>
  <c r="K74" i="70"/>
  <c r="J74" i="70"/>
  <c r="I74" i="70"/>
  <c r="H74" i="70"/>
  <c r="G74" i="70"/>
  <c r="F74" i="70"/>
  <c r="M72" i="70"/>
  <c r="M71" i="70"/>
  <c r="M70" i="70"/>
  <c r="M69" i="70"/>
  <c r="M68" i="70"/>
  <c r="M67" i="70"/>
  <c r="M66" i="70"/>
  <c r="M65" i="70"/>
  <c r="L64" i="70"/>
  <c r="K64" i="70"/>
  <c r="J64" i="70"/>
  <c r="I64" i="70"/>
  <c r="H64" i="70"/>
  <c r="G64" i="70"/>
  <c r="F64" i="70"/>
  <c r="E64" i="70"/>
  <c r="M64" i="70" s="1"/>
  <c r="M62" i="70"/>
  <c r="L60" i="70"/>
  <c r="K60" i="70"/>
  <c r="J60" i="70"/>
  <c r="I60" i="70"/>
  <c r="H60" i="70"/>
  <c r="G60" i="70"/>
  <c r="F60" i="70"/>
  <c r="M58" i="70"/>
  <c r="M57" i="70"/>
  <c r="M56" i="70"/>
  <c r="M55" i="70"/>
  <c r="M54" i="70"/>
  <c r="M53" i="70"/>
  <c r="M52" i="70"/>
  <c r="M51" i="70"/>
  <c r="M50" i="70"/>
  <c r="M49" i="70"/>
  <c r="M48" i="70"/>
  <c r="M47" i="70"/>
  <c r="L46" i="70"/>
  <c r="K46" i="70"/>
  <c r="J46" i="70"/>
  <c r="I46" i="70"/>
  <c r="H46" i="70"/>
  <c r="G46" i="70"/>
  <c r="F46" i="70"/>
  <c r="E46" i="70"/>
  <c r="M44" i="70"/>
  <c r="M43" i="70"/>
  <c r="M42" i="70"/>
  <c r="M41" i="70"/>
  <c r="M40" i="70"/>
  <c r="M39" i="70"/>
  <c r="M38" i="70"/>
  <c r="M37" i="70"/>
  <c r="M36" i="70"/>
  <c r="M35" i="70"/>
  <c r="M34" i="70"/>
  <c r="M33" i="70"/>
  <c r="M32" i="70"/>
  <c r="M31" i="70"/>
  <c r="M30" i="70"/>
  <c r="M29" i="70"/>
  <c r="M28" i="70"/>
  <c r="M27" i="70"/>
  <c r="M26" i="70"/>
  <c r="M25" i="70"/>
  <c r="M24" i="70"/>
  <c r="M23" i="70"/>
  <c r="M22" i="70"/>
  <c r="M21" i="70"/>
  <c r="M20" i="70"/>
  <c r="M19" i="70"/>
  <c r="M18" i="70"/>
  <c r="M17" i="70"/>
  <c r="M16" i="70"/>
  <c r="M15" i="70"/>
  <c r="M14" i="70"/>
  <c r="M13" i="70"/>
  <c r="M12" i="70"/>
  <c r="M11" i="70"/>
  <c r="M10" i="70"/>
  <c r="M9" i="70"/>
  <c r="M8" i="70"/>
  <c r="M7" i="70"/>
  <c r="L6" i="70"/>
  <c r="L5" i="70" s="1"/>
  <c r="K6" i="70"/>
  <c r="J6" i="70"/>
  <c r="J5" i="70" s="1"/>
  <c r="I6" i="70"/>
  <c r="H6" i="70"/>
  <c r="H5" i="70" s="1"/>
  <c r="G6" i="70"/>
  <c r="F6" i="70"/>
  <c r="F5" i="70" s="1"/>
  <c r="K5" i="70"/>
  <c r="I5" i="70"/>
  <c r="G5" i="70"/>
  <c r="E148" i="67"/>
  <c r="E149" i="67"/>
  <c r="E150" i="67"/>
  <c r="E151" i="67"/>
  <c r="E152" i="67"/>
  <c r="E153" i="67"/>
  <c r="E154" i="67"/>
  <c r="E155" i="67"/>
  <c r="E156" i="67"/>
  <c r="E159" i="67"/>
  <c r="E160" i="67"/>
  <c r="E161" i="67"/>
  <c r="E162" i="67"/>
  <c r="E163" i="67"/>
  <c r="E164" i="67"/>
  <c r="E165" i="67"/>
  <c r="E166" i="67"/>
  <c r="E167" i="67"/>
  <c r="E168" i="67"/>
  <c r="E169" i="67"/>
  <c r="E170" i="67"/>
  <c r="E171" i="67"/>
  <c r="E172" i="67"/>
  <c r="E173" i="67"/>
  <c r="E174" i="67"/>
  <c r="E175" i="67"/>
  <c r="E178" i="67"/>
  <c r="E179" i="67"/>
  <c r="E180" i="67"/>
  <c r="E196" i="67"/>
  <c r="E197" i="67"/>
  <c r="E198" i="67"/>
  <c r="E199" i="67"/>
  <c r="E200" i="67"/>
  <c r="M200" i="67" s="1"/>
  <c r="E201" i="67"/>
  <c r="E202" i="67"/>
  <c r="E203" i="67"/>
  <c r="E204" i="67"/>
  <c r="M204" i="67" s="1"/>
  <c r="E208" i="67"/>
  <c r="E209" i="67"/>
  <c r="M145" i="67"/>
  <c r="M144" i="67"/>
  <c r="M143" i="67"/>
  <c r="E213" i="67"/>
  <c r="E214" i="67"/>
  <c r="E215" i="67"/>
  <c r="M215" i="67" s="1"/>
  <c r="E216" i="67"/>
  <c r="M216" i="67" s="1"/>
  <c r="E217" i="67"/>
  <c r="M217" i="67" s="1"/>
  <c r="E218" i="67"/>
  <c r="M218" i="67" s="1"/>
  <c r="E219" i="67"/>
  <c r="E212" i="67"/>
  <c r="M209" i="67"/>
  <c r="M197" i="67"/>
  <c r="M199" i="67"/>
  <c r="M201" i="67"/>
  <c r="M203" i="67"/>
  <c r="M160" i="67"/>
  <c r="M162" i="67"/>
  <c r="M164" i="67"/>
  <c r="M166" i="67"/>
  <c r="M168" i="67"/>
  <c r="M170" i="67"/>
  <c r="M172" i="67"/>
  <c r="M174" i="67"/>
  <c r="M150" i="67"/>
  <c r="M152" i="67"/>
  <c r="M154" i="67"/>
  <c r="M156" i="67"/>
  <c r="E112" i="67"/>
  <c r="E113" i="67"/>
  <c r="E114" i="67"/>
  <c r="E115" i="67"/>
  <c r="E116" i="67"/>
  <c r="E117" i="67"/>
  <c r="E118" i="67"/>
  <c r="E119" i="67"/>
  <c r="E120" i="67"/>
  <c r="E121" i="67"/>
  <c r="E122" i="67"/>
  <c r="E123" i="67"/>
  <c r="E124" i="67"/>
  <c r="E125" i="67"/>
  <c r="E126" i="67"/>
  <c r="E127" i="67"/>
  <c r="E128" i="67"/>
  <c r="E129" i="67"/>
  <c r="E130" i="67"/>
  <c r="E131" i="67"/>
  <c r="E132" i="67"/>
  <c r="E133" i="67"/>
  <c r="E134" i="67"/>
  <c r="E135" i="67"/>
  <c r="E136" i="67"/>
  <c r="E137" i="67"/>
  <c r="E138" i="67"/>
  <c r="E139" i="67"/>
  <c r="E140" i="67"/>
  <c r="E141" i="67"/>
  <c r="E142" i="67"/>
  <c r="E143" i="67"/>
  <c r="E111" i="67"/>
  <c r="M111" i="67" s="1"/>
  <c r="E100" i="67"/>
  <c r="E101" i="67"/>
  <c r="E102" i="67"/>
  <c r="E103" i="67"/>
  <c r="E104" i="67"/>
  <c r="E105" i="67"/>
  <c r="E106" i="67"/>
  <c r="E107" i="67"/>
  <c r="E99" i="67"/>
  <c r="E96" i="67"/>
  <c r="E85" i="67"/>
  <c r="E86" i="67"/>
  <c r="M86" i="67" s="1"/>
  <c r="E87" i="67"/>
  <c r="E88" i="67"/>
  <c r="M88" i="67" s="1"/>
  <c r="E89" i="67"/>
  <c r="E90" i="67"/>
  <c r="M90" i="67" s="1"/>
  <c r="E91" i="67"/>
  <c r="E92" i="67"/>
  <c r="M92" i="67" s="1"/>
  <c r="E93" i="67"/>
  <c r="E84" i="67"/>
  <c r="M84" i="67" s="1"/>
  <c r="E76" i="67"/>
  <c r="E77" i="67"/>
  <c r="E78" i="67"/>
  <c r="E79" i="67"/>
  <c r="E80" i="67"/>
  <c r="E81" i="67"/>
  <c r="E75" i="67"/>
  <c r="E66" i="67"/>
  <c r="M66" i="67" s="1"/>
  <c r="E67" i="67"/>
  <c r="E68" i="67"/>
  <c r="M68" i="67" s="1"/>
  <c r="E69" i="67"/>
  <c r="E70" i="67"/>
  <c r="M70" i="67" s="1"/>
  <c r="E71" i="67"/>
  <c r="E72" i="67"/>
  <c r="M72" i="67" s="1"/>
  <c r="E65" i="67"/>
  <c r="E62" i="67"/>
  <c r="M62" i="67" s="1"/>
  <c r="E61" i="67"/>
  <c r="E48" i="67"/>
  <c r="M48" i="67" s="1"/>
  <c r="E49" i="67"/>
  <c r="E50" i="67"/>
  <c r="M50" i="67" s="1"/>
  <c r="E51" i="67"/>
  <c r="E52" i="67"/>
  <c r="M52" i="67" s="1"/>
  <c r="E53" i="67"/>
  <c r="E54" i="67"/>
  <c r="M54" i="67" s="1"/>
  <c r="E55" i="67"/>
  <c r="E56" i="67"/>
  <c r="M56" i="67" s="1"/>
  <c r="E57" i="67"/>
  <c r="E58" i="67"/>
  <c r="M58" i="67" s="1"/>
  <c r="E47" i="67"/>
  <c r="E8" i="67"/>
  <c r="M8" i="67" s="1"/>
  <c r="E9" i="67"/>
  <c r="E10" i="67"/>
  <c r="M10" i="67" s="1"/>
  <c r="E11" i="67"/>
  <c r="E12" i="67"/>
  <c r="M12" i="67" s="1"/>
  <c r="E13" i="67"/>
  <c r="E14" i="67"/>
  <c r="M14" i="67" s="1"/>
  <c r="E15" i="67"/>
  <c r="E16" i="67"/>
  <c r="M16" i="67" s="1"/>
  <c r="E17" i="67"/>
  <c r="E18" i="67"/>
  <c r="M18" i="67" s="1"/>
  <c r="E19" i="67"/>
  <c r="E20" i="67"/>
  <c r="M20" i="67" s="1"/>
  <c r="E21" i="67"/>
  <c r="E22" i="67"/>
  <c r="M22" i="67" s="1"/>
  <c r="E23" i="67"/>
  <c r="E24" i="67"/>
  <c r="M24" i="67" s="1"/>
  <c r="E25" i="67"/>
  <c r="E26" i="67"/>
  <c r="M26" i="67" s="1"/>
  <c r="E27" i="67"/>
  <c r="E28" i="67"/>
  <c r="M28" i="67" s="1"/>
  <c r="E29" i="67"/>
  <c r="E30" i="67"/>
  <c r="M30" i="67" s="1"/>
  <c r="E31" i="67"/>
  <c r="E32" i="67"/>
  <c r="M32" i="67" s="1"/>
  <c r="E33" i="67"/>
  <c r="E34" i="67"/>
  <c r="M34" i="67" s="1"/>
  <c r="E35" i="67"/>
  <c r="E36" i="67"/>
  <c r="M36" i="67" s="1"/>
  <c r="E37" i="67"/>
  <c r="E38" i="67"/>
  <c r="M38" i="67" s="1"/>
  <c r="E39" i="67"/>
  <c r="E40" i="67"/>
  <c r="M40" i="67" s="1"/>
  <c r="E41" i="67"/>
  <c r="E42" i="67"/>
  <c r="M42" i="67" s="1"/>
  <c r="E43" i="67"/>
  <c r="E44" i="67"/>
  <c r="M44" i="67" s="1"/>
  <c r="E7" i="67"/>
  <c r="E211" i="66"/>
  <c r="E212" i="66"/>
  <c r="E213" i="66"/>
  <c r="E214" i="66"/>
  <c r="E215" i="66"/>
  <c r="E216" i="66"/>
  <c r="E217" i="66"/>
  <c r="E210" i="66"/>
  <c r="E207" i="66"/>
  <c r="E206" i="66"/>
  <c r="E195" i="66"/>
  <c r="E196" i="66"/>
  <c r="E197" i="66"/>
  <c r="E198" i="66"/>
  <c r="E199" i="66"/>
  <c r="E200" i="66"/>
  <c r="E201" i="66"/>
  <c r="E202" i="66"/>
  <c r="E194" i="66"/>
  <c r="M194" i="66" s="1"/>
  <c r="E177" i="66"/>
  <c r="E178" i="66"/>
  <c r="E176" i="66"/>
  <c r="E158" i="66"/>
  <c r="E159" i="66"/>
  <c r="E160" i="66"/>
  <c r="E161" i="66"/>
  <c r="E162" i="66"/>
  <c r="E163" i="66"/>
  <c r="E164" i="66"/>
  <c r="E165" i="66"/>
  <c r="E166" i="66"/>
  <c r="E167" i="66"/>
  <c r="E168" i="66"/>
  <c r="E169" i="66"/>
  <c r="E170" i="66"/>
  <c r="E171" i="66"/>
  <c r="E172" i="66"/>
  <c r="E173" i="66"/>
  <c r="E157" i="66"/>
  <c r="E147" i="66"/>
  <c r="E148" i="66"/>
  <c r="E149" i="66"/>
  <c r="E150" i="66"/>
  <c r="E151" i="66"/>
  <c r="E152" i="66"/>
  <c r="E153" i="66"/>
  <c r="E154" i="66"/>
  <c r="E146" i="66"/>
  <c r="E112" i="66"/>
  <c r="E113" i="66"/>
  <c r="E114" i="66"/>
  <c r="E115" i="66"/>
  <c r="E116" i="66"/>
  <c r="E117" i="66"/>
  <c r="E118" i="66"/>
  <c r="E119" i="66"/>
  <c r="E120" i="66"/>
  <c r="E121" i="66"/>
  <c r="E122" i="66"/>
  <c r="E123" i="66"/>
  <c r="E124" i="66"/>
  <c r="E125" i="66"/>
  <c r="E126" i="66"/>
  <c r="E127" i="66"/>
  <c r="E128" i="66"/>
  <c r="E129" i="66"/>
  <c r="E130" i="66"/>
  <c r="E131" i="66"/>
  <c r="E132" i="66"/>
  <c r="E133" i="66"/>
  <c r="E134" i="66"/>
  <c r="E135" i="66"/>
  <c r="E136" i="66"/>
  <c r="E137" i="66"/>
  <c r="E138" i="66"/>
  <c r="E139" i="66"/>
  <c r="E140" i="66"/>
  <c r="E141" i="66"/>
  <c r="E142" i="66"/>
  <c r="E143" i="66"/>
  <c r="E111" i="66"/>
  <c r="E100" i="66"/>
  <c r="E101" i="66"/>
  <c r="E102" i="66"/>
  <c r="E103" i="66"/>
  <c r="E104" i="66"/>
  <c r="E105" i="66"/>
  <c r="E106" i="66"/>
  <c r="E107" i="66"/>
  <c r="E99" i="66"/>
  <c r="E96" i="66"/>
  <c r="E85" i="66"/>
  <c r="E86" i="66"/>
  <c r="E87" i="66"/>
  <c r="E88" i="66"/>
  <c r="E89" i="66"/>
  <c r="E90" i="66"/>
  <c r="E91" i="66"/>
  <c r="E92" i="66"/>
  <c r="E93" i="66"/>
  <c r="E84" i="66"/>
  <c r="E76" i="66"/>
  <c r="E77" i="66"/>
  <c r="E78" i="66"/>
  <c r="E79" i="66"/>
  <c r="E80" i="66"/>
  <c r="E81" i="66"/>
  <c r="E75" i="66"/>
  <c r="E66" i="66"/>
  <c r="E67" i="66"/>
  <c r="E68" i="66"/>
  <c r="E69" i="66"/>
  <c r="E70" i="66"/>
  <c r="E71" i="66"/>
  <c r="E72" i="66"/>
  <c r="E65" i="66"/>
  <c r="E62" i="66"/>
  <c r="E61" i="66"/>
  <c r="E48" i="66"/>
  <c r="E49" i="66"/>
  <c r="E50" i="66"/>
  <c r="E51" i="66"/>
  <c r="E52" i="66"/>
  <c r="E53" i="66"/>
  <c r="E54" i="66"/>
  <c r="E55" i="66"/>
  <c r="E56" i="66"/>
  <c r="E57" i="66"/>
  <c r="E58" i="66"/>
  <c r="E47" i="66"/>
  <c r="E8" i="66"/>
  <c r="E9" i="66"/>
  <c r="E10" i="66"/>
  <c r="E11" i="66"/>
  <c r="E12" i="66"/>
  <c r="E13" i="66"/>
  <c r="E14" i="66"/>
  <c r="E15" i="66"/>
  <c r="E16" i="66"/>
  <c r="E17" i="66"/>
  <c r="E18" i="66"/>
  <c r="E19" i="66"/>
  <c r="E20" i="66"/>
  <c r="E21" i="66"/>
  <c r="E22" i="66"/>
  <c r="E23" i="66"/>
  <c r="E24" i="66"/>
  <c r="E25" i="66"/>
  <c r="E26" i="66"/>
  <c r="E27" i="66"/>
  <c r="E28" i="66"/>
  <c r="E29" i="66"/>
  <c r="E30" i="66"/>
  <c r="E31" i="66"/>
  <c r="E32" i="66"/>
  <c r="E33" i="66"/>
  <c r="E34" i="66"/>
  <c r="E35" i="66"/>
  <c r="E36" i="66"/>
  <c r="E37" i="66"/>
  <c r="E38" i="66"/>
  <c r="E39" i="66"/>
  <c r="E40" i="66"/>
  <c r="E41" i="66"/>
  <c r="E42" i="66"/>
  <c r="E43" i="66"/>
  <c r="E44" i="66"/>
  <c r="E7" i="66"/>
  <c r="E211" i="65"/>
  <c r="E212" i="65"/>
  <c r="E213" i="65"/>
  <c r="E214" i="65"/>
  <c r="E215" i="65"/>
  <c r="E216" i="65"/>
  <c r="E217" i="65"/>
  <c r="E210" i="65"/>
  <c r="E207" i="65"/>
  <c r="E206" i="65"/>
  <c r="E195" i="65"/>
  <c r="E196" i="65"/>
  <c r="E197" i="65"/>
  <c r="E198" i="65"/>
  <c r="E199" i="65"/>
  <c r="E200" i="65"/>
  <c r="E201" i="65"/>
  <c r="E202" i="65"/>
  <c r="E194" i="65"/>
  <c r="E177" i="65"/>
  <c r="E178" i="65"/>
  <c r="E176" i="65"/>
  <c r="E158" i="65"/>
  <c r="E159" i="65"/>
  <c r="E160" i="65"/>
  <c r="E161" i="65"/>
  <c r="E162" i="65"/>
  <c r="E163" i="65"/>
  <c r="E164" i="65"/>
  <c r="E165" i="65"/>
  <c r="E166" i="65"/>
  <c r="E167" i="65"/>
  <c r="E168" i="65"/>
  <c r="E169" i="65"/>
  <c r="E170" i="65"/>
  <c r="E171" i="65"/>
  <c r="E172" i="65"/>
  <c r="E173" i="65"/>
  <c r="E157" i="65"/>
  <c r="E147" i="65"/>
  <c r="E148" i="65"/>
  <c r="E149" i="65"/>
  <c r="E150" i="65"/>
  <c r="E151" i="65"/>
  <c r="E152" i="65"/>
  <c r="E153" i="65"/>
  <c r="E154" i="65"/>
  <c r="E146" i="65"/>
  <c r="E112" i="65"/>
  <c r="E113" i="65"/>
  <c r="E114" i="65"/>
  <c r="E115" i="65"/>
  <c r="E116" i="65"/>
  <c r="E117" i="65"/>
  <c r="E118" i="65"/>
  <c r="E119" i="65"/>
  <c r="E120" i="65"/>
  <c r="E121" i="65"/>
  <c r="E122" i="65"/>
  <c r="E123" i="65"/>
  <c r="E124" i="65"/>
  <c r="E125" i="65"/>
  <c r="E126" i="65"/>
  <c r="E127" i="65"/>
  <c r="E128" i="65"/>
  <c r="E129" i="65"/>
  <c r="E130" i="65"/>
  <c r="E131" i="65"/>
  <c r="E132" i="65"/>
  <c r="E133" i="65"/>
  <c r="E134" i="65"/>
  <c r="E135" i="65"/>
  <c r="E136" i="65"/>
  <c r="E137" i="65"/>
  <c r="E138" i="65"/>
  <c r="E139" i="65"/>
  <c r="E140" i="65"/>
  <c r="E141" i="65"/>
  <c r="E142" i="65"/>
  <c r="E143" i="65"/>
  <c r="E111" i="65"/>
  <c r="E100" i="65"/>
  <c r="E101" i="65"/>
  <c r="E102" i="65"/>
  <c r="E103" i="65"/>
  <c r="E104" i="65"/>
  <c r="E105" i="65"/>
  <c r="E106" i="65"/>
  <c r="E107" i="65"/>
  <c r="E99" i="65"/>
  <c r="E85" i="65"/>
  <c r="E86" i="65"/>
  <c r="E87" i="65"/>
  <c r="E88" i="65"/>
  <c r="E89" i="65"/>
  <c r="E90" i="65"/>
  <c r="E91" i="65"/>
  <c r="E92" i="65"/>
  <c r="E93" i="65"/>
  <c r="E84" i="65"/>
  <c r="E76" i="65"/>
  <c r="E77" i="65"/>
  <c r="E78" i="65"/>
  <c r="E79" i="65"/>
  <c r="E80" i="65"/>
  <c r="E81" i="65"/>
  <c r="E75" i="65"/>
  <c r="E66" i="65"/>
  <c r="E67" i="65"/>
  <c r="E68" i="65"/>
  <c r="E69" i="65"/>
  <c r="E70" i="65"/>
  <c r="E71" i="65"/>
  <c r="E72" i="65"/>
  <c r="E65" i="65"/>
  <c r="E62" i="65"/>
  <c r="E61" i="65"/>
  <c r="E48" i="65"/>
  <c r="E49" i="65"/>
  <c r="E50" i="65"/>
  <c r="E51" i="65"/>
  <c r="E52" i="65"/>
  <c r="E53" i="65"/>
  <c r="E54" i="65"/>
  <c r="E55" i="65"/>
  <c r="E56" i="65"/>
  <c r="E57" i="65"/>
  <c r="E58" i="65"/>
  <c r="E47" i="65"/>
  <c r="E8" i="65"/>
  <c r="E9" i="65"/>
  <c r="E10" i="65"/>
  <c r="E11" i="65"/>
  <c r="E12" i="65"/>
  <c r="E13" i="65"/>
  <c r="E14" i="65"/>
  <c r="E15" i="65"/>
  <c r="E16" i="65"/>
  <c r="E17" i="65"/>
  <c r="E18" i="65"/>
  <c r="E19" i="65"/>
  <c r="E20" i="65"/>
  <c r="E21" i="65"/>
  <c r="E22" i="65"/>
  <c r="E23" i="65"/>
  <c r="E24" i="65"/>
  <c r="E25" i="65"/>
  <c r="E26" i="65"/>
  <c r="E27" i="65"/>
  <c r="E28" i="65"/>
  <c r="E29" i="65"/>
  <c r="E30" i="65"/>
  <c r="E31" i="65"/>
  <c r="E32" i="65"/>
  <c r="E33" i="65"/>
  <c r="E34" i="65"/>
  <c r="E35" i="65"/>
  <c r="E36" i="65"/>
  <c r="E37" i="65"/>
  <c r="E38" i="65"/>
  <c r="E39" i="65"/>
  <c r="E40" i="65"/>
  <c r="E41" i="65"/>
  <c r="E42" i="65"/>
  <c r="E43" i="65"/>
  <c r="E44" i="65"/>
  <c r="E7" i="65"/>
  <c r="M16" i="65"/>
  <c r="M76" i="63"/>
  <c r="M77" i="63"/>
  <c r="M78" i="63"/>
  <c r="M79" i="63"/>
  <c r="M80" i="63"/>
  <c r="M81" i="63"/>
  <c r="M48" i="63"/>
  <c r="M49" i="63"/>
  <c r="M50" i="63"/>
  <c r="M51" i="63"/>
  <c r="M52" i="63"/>
  <c r="M53" i="63"/>
  <c r="M54" i="63"/>
  <c r="M55" i="63"/>
  <c r="M56" i="63"/>
  <c r="M57" i="63"/>
  <c r="M58" i="63"/>
  <c r="M8" i="63"/>
  <c r="M9" i="63"/>
  <c r="M10" i="63"/>
  <c r="M11" i="63"/>
  <c r="M12" i="63"/>
  <c r="M13" i="63"/>
  <c r="M14" i="63"/>
  <c r="M15" i="63"/>
  <c r="M16" i="63"/>
  <c r="M17" i="63"/>
  <c r="M18" i="63"/>
  <c r="M19" i="63"/>
  <c r="M20" i="63"/>
  <c r="M21" i="63"/>
  <c r="M22" i="63"/>
  <c r="M23" i="63"/>
  <c r="M24" i="63"/>
  <c r="M25" i="63"/>
  <c r="M26" i="63"/>
  <c r="M27" i="63"/>
  <c r="M28" i="63"/>
  <c r="M29" i="63"/>
  <c r="M30" i="63"/>
  <c r="M31" i="63"/>
  <c r="M32" i="63"/>
  <c r="M33" i="63"/>
  <c r="M34" i="63"/>
  <c r="M35" i="63"/>
  <c r="M36" i="63"/>
  <c r="M37" i="63"/>
  <c r="M38" i="63"/>
  <c r="M39" i="63"/>
  <c r="M40" i="63"/>
  <c r="M41" i="63"/>
  <c r="M42" i="63"/>
  <c r="M43" i="63"/>
  <c r="M44" i="63"/>
  <c r="M7" i="63"/>
  <c r="M214" i="67"/>
  <c r="M213" i="67"/>
  <c r="M212" i="67"/>
  <c r="L211" i="67"/>
  <c r="K211" i="67"/>
  <c r="J211" i="67"/>
  <c r="I211" i="67"/>
  <c r="H211" i="67"/>
  <c r="G211" i="67"/>
  <c r="F211" i="67"/>
  <c r="M208" i="67"/>
  <c r="M207" i="67"/>
  <c r="L206" i="67"/>
  <c r="K206" i="67"/>
  <c r="J206" i="67"/>
  <c r="I206" i="67"/>
  <c r="H206" i="67"/>
  <c r="G206" i="67"/>
  <c r="F206" i="67"/>
  <c r="M202" i="67"/>
  <c r="M198" i="67"/>
  <c r="M196" i="67"/>
  <c r="L195" i="67"/>
  <c r="K195" i="67"/>
  <c r="J195" i="67"/>
  <c r="I195" i="67"/>
  <c r="H195" i="67"/>
  <c r="G195" i="67"/>
  <c r="F195" i="67"/>
  <c r="M194" i="67"/>
  <c r="M193" i="67"/>
  <c r="M192" i="67"/>
  <c r="M191" i="67"/>
  <c r="M190" i="67"/>
  <c r="M189" i="67"/>
  <c r="M188" i="67"/>
  <c r="M187" i="67"/>
  <c r="M186" i="67"/>
  <c r="M185" i="67"/>
  <c r="M184" i="67"/>
  <c r="M183" i="67"/>
  <c r="F182" i="67"/>
  <c r="M182" i="67" s="1"/>
  <c r="M180" i="67"/>
  <c r="M179" i="67"/>
  <c r="M178" i="67"/>
  <c r="L177" i="67"/>
  <c r="K177" i="67"/>
  <c r="J177" i="67"/>
  <c r="I177" i="67"/>
  <c r="H177" i="67"/>
  <c r="G177" i="67"/>
  <c r="F177" i="67"/>
  <c r="M175" i="67"/>
  <c r="M173" i="67"/>
  <c r="M171" i="67"/>
  <c r="M169" i="67"/>
  <c r="M167" i="67"/>
  <c r="M165" i="67"/>
  <c r="M163" i="67"/>
  <c r="M161" i="67"/>
  <c r="M159" i="67"/>
  <c r="L158" i="67"/>
  <c r="K158" i="67"/>
  <c r="J158" i="67"/>
  <c r="I158" i="67"/>
  <c r="H158" i="67"/>
  <c r="G158" i="67"/>
  <c r="F158" i="67"/>
  <c r="E158" i="67"/>
  <c r="M155" i="67"/>
  <c r="M153" i="67"/>
  <c r="M151" i="67"/>
  <c r="M149" i="67"/>
  <c r="M148" i="67"/>
  <c r="L147" i="67"/>
  <c r="K147" i="67"/>
  <c r="J147" i="67"/>
  <c r="I147" i="67"/>
  <c r="H147" i="67"/>
  <c r="G147" i="67"/>
  <c r="F147" i="67"/>
  <c r="M142" i="67"/>
  <c r="M141" i="67"/>
  <c r="M140" i="67"/>
  <c r="M139" i="67"/>
  <c r="M138" i="67"/>
  <c r="M137" i="67"/>
  <c r="M136" i="67"/>
  <c r="M135" i="67"/>
  <c r="M134" i="67"/>
  <c r="M133" i="67"/>
  <c r="M132" i="67"/>
  <c r="M131" i="67"/>
  <c r="M130" i="67"/>
  <c r="M129" i="67"/>
  <c r="M128" i="67"/>
  <c r="M127" i="67"/>
  <c r="M126" i="67"/>
  <c r="M125" i="67"/>
  <c r="M124" i="67"/>
  <c r="M123" i="67"/>
  <c r="M122" i="67"/>
  <c r="M121" i="67"/>
  <c r="M120" i="67"/>
  <c r="M119" i="67"/>
  <c r="M118" i="67"/>
  <c r="M117" i="67"/>
  <c r="M116" i="67"/>
  <c r="M115" i="67"/>
  <c r="M114" i="67"/>
  <c r="M113" i="67"/>
  <c r="M112" i="67"/>
  <c r="L110" i="67"/>
  <c r="K110" i="67"/>
  <c r="K109" i="67" s="1"/>
  <c r="J110" i="67"/>
  <c r="I110" i="67"/>
  <c r="I109" i="67" s="1"/>
  <c r="H110" i="67"/>
  <c r="G110" i="67"/>
  <c r="F110" i="67"/>
  <c r="J109" i="67"/>
  <c r="H109" i="67"/>
  <c r="F109" i="67"/>
  <c r="M107" i="67"/>
  <c r="M106" i="67"/>
  <c r="M105" i="67"/>
  <c r="M104" i="67"/>
  <c r="M103" i="67"/>
  <c r="M102" i="67"/>
  <c r="M101" i="67"/>
  <c r="M100" i="67"/>
  <c r="M99" i="67"/>
  <c r="L98" i="67"/>
  <c r="K98" i="67"/>
  <c r="J98" i="67"/>
  <c r="I98" i="67"/>
  <c r="H98" i="67"/>
  <c r="G98" i="67"/>
  <c r="F98" i="67"/>
  <c r="E98" i="67"/>
  <c r="M98" i="67" s="1"/>
  <c r="L95" i="67"/>
  <c r="K95" i="67"/>
  <c r="J95" i="67"/>
  <c r="I95" i="67"/>
  <c r="H95" i="67"/>
  <c r="G95" i="67"/>
  <c r="F95" i="67"/>
  <c r="M93" i="67"/>
  <c r="M91" i="67"/>
  <c r="M89" i="67"/>
  <c r="M87" i="67"/>
  <c r="M85" i="67"/>
  <c r="L83" i="67"/>
  <c r="K83" i="67"/>
  <c r="J83" i="67"/>
  <c r="I83" i="67"/>
  <c r="H83" i="67"/>
  <c r="G83" i="67"/>
  <c r="F83" i="67"/>
  <c r="M81" i="67"/>
  <c r="M80" i="67"/>
  <c r="M79" i="67"/>
  <c r="M78" i="67"/>
  <c r="M77" i="67"/>
  <c r="M76" i="67"/>
  <c r="L74" i="67"/>
  <c r="K74" i="67"/>
  <c r="J74" i="67"/>
  <c r="I74" i="67"/>
  <c r="H74" i="67"/>
  <c r="G74" i="67"/>
  <c r="F74" i="67"/>
  <c r="M71" i="67"/>
  <c r="M69" i="67"/>
  <c r="M67" i="67"/>
  <c r="M65" i="67"/>
  <c r="L64" i="67"/>
  <c r="K64" i="67"/>
  <c r="J64" i="67"/>
  <c r="I64" i="67"/>
  <c r="H64" i="67"/>
  <c r="G64" i="67"/>
  <c r="F64" i="67"/>
  <c r="E64" i="67"/>
  <c r="M64" i="67" s="1"/>
  <c r="L60" i="67"/>
  <c r="K60" i="67"/>
  <c r="J60" i="67"/>
  <c r="I60" i="67"/>
  <c r="H60" i="67"/>
  <c r="G60" i="67"/>
  <c r="F60" i="67"/>
  <c r="M57" i="67"/>
  <c r="M55" i="67"/>
  <c r="M53" i="67"/>
  <c r="M51" i="67"/>
  <c r="M49" i="67"/>
  <c r="M47" i="67"/>
  <c r="L46" i="67"/>
  <c r="K46" i="67"/>
  <c r="J46" i="67"/>
  <c r="I46" i="67"/>
  <c r="H46" i="67"/>
  <c r="G46" i="67"/>
  <c r="F46" i="67"/>
  <c r="E46" i="67"/>
  <c r="M43" i="67"/>
  <c r="M41" i="67"/>
  <c r="M39" i="67"/>
  <c r="M37" i="67"/>
  <c r="M35" i="67"/>
  <c r="M33" i="67"/>
  <c r="M31" i="67"/>
  <c r="M29" i="67"/>
  <c r="M27" i="67"/>
  <c r="M25" i="67"/>
  <c r="M23" i="67"/>
  <c r="M21" i="67"/>
  <c r="M19" i="67"/>
  <c r="M17" i="67"/>
  <c r="M15" i="67"/>
  <c r="M13" i="67"/>
  <c r="M11" i="67"/>
  <c r="M9" i="67"/>
  <c r="M7" i="67"/>
  <c r="L6" i="67"/>
  <c r="K6" i="67"/>
  <c r="J6" i="67"/>
  <c r="I6" i="67"/>
  <c r="I5" i="67" s="1"/>
  <c r="H6" i="67"/>
  <c r="G6" i="67"/>
  <c r="F6" i="67"/>
  <c r="E6" i="67"/>
  <c r="L5" i="67"/>
  <c r="J5" i="67"/>
  <c r="H5" i="67"/>
  <c r="F5" i="67"/>
  <c r="M217" i="66"/>
  <c r="M216" i="66"/>
  <c r="M215" i="66"/>
  <c r="M214" i="66"/>
  <c r="M213" i="66"/>
  <c r="M212" i="66"/>
  <c r="M211" i="66"/>
  <c r="M210" i="66"/>
  <c r="L209" i="66"/>
  <c r="K209" i="66"/>
  <c r="J209" i="66"/>
  <c r="I209" i="66"/>
  <c r="H209" i="66"/>
  <c r="G209" i="66"/>
  <c r="F209" i="66"/>
  <c r="E209" i="66"/>
  <c r="M207" i="66"/>
  <c r="M206" i="66"/>
  <c r="M205" i="66"/>
  <c r="L204" i="66"/>
  <c r="K204" i="66"/>
  <c r="J204" i="66"/>
  <c r="I204" i="66"/>
  <c r="H204" i="66"/>
  <c r="G204" i="66"/>
  <c r="F204" i="66"/>
  <c r="E204" i="66"/>
  <c r="M202" i="66"/>
  <c r="M201" i="66"/>
  <c r="M199" i="66"/>
  <c r="M198" i="66"/>
  <c r="M197" i="66"/>
  <c r="M196" i="66"/>
  <c r="M195" i="66"/>
  <c r="L193" i="66"/>
  <c r="K193" i="66"/>
  <c r="J193" i="66"/>
  <c r="I193" i="66"/>
  <c r="H193" i="66"/>
  <c r="G193" i="66"/>
  <c r="F193" i="66"/>
  <c r="M192" i="66"/>
  <c r="M191" i="66"/>
  <c r="M190" i="66"/>
  <c r="M189" i="66"/>
  <c r="M188" i="66"/>
  <c r="M187" i="66"/>
  <c r="M186" i="66"/>
  <c r="M185" i="66"/>
  <c r="M184" i="66"/>
  <c r="M183" i="66"/>
  <c r="M182" i="66"/>
  <c r="M181" i="66"/>
  <c r="M180" i="66"/>
  <c r="F180" i="66"/>
  <c r="M178" i="66"/>
  <c r="M177" i="66"/>
  <c r="M176" i="66"/>
  <c r="L175" i="66"/>
  <c r="K175" i="66"/>
  <c r="J175" i="66"/>
  <c r="I175" i="66"/>
  <c r="H175" i="66"/>
  <c r="G175" i="66"/>
  <c r="F175" i="66"/>
  <c r="E175" i="66"/>
  <c r="M173" i="66"/>
  <c r="M172" i="66"/>
  <c r="M171" i="66"/>
  <c r="M170" i="66"/>
  <c r="M169" i="66"/>
  <c r="M168" i="66"/>
  <c r="M167" i="66"/>
  <c r="M166" i="66"/>
  <c r="M165" i="66"/>
  <c r="M164" i="66"/>
  <c r="M163" i="66"/>
  <c r="M162" i="66"/>
  <c r="M161" i="66"/>
  <c r="M160" i="66"/>
  <c r="M159" i="66"/>
  <c r="M158" i="66"/>
  <c r="M157" i="66"/>
  <c r="L156" i="66"/>
  <c r="K156" i="66"/>
  <c r="J156" i="66"/>
  <c r="I156" i="66"/>
  <c r="H156" i="66"/>
  <c r="G156" i="66"/>
  <c r="F156" i="66"/>
  <c r="M154" i="66"/>
  <c r="M153" i="66"/>
  <c r="M152" i="66"/>
  <c r="M151" i="66"/>
  <c r="M150" i="66"/>
  <c r="M149" i="66"/>
  <c r="M148" i="66"/>
  <c r="M147" i="66"/>
  <c r="M146" i="66"/>
  <c r="L145" i="66"/>
  <c r="K145" i="66"/>
  <c r="J145" i="66"/>
  <c r="I145" i="66"/>
  <c r="H145" i="66"/>
  <c r="G145" i="66"/>
  <c r="F145" i="66"/>
  <c r="E145" i="66"/>
  <c r="M143" i="66"/>
  <c r="M142" i="66"/>
  <c r="M141" i="66"/>
  <c r="M140" i="66"/>
  <c r="M139" i="66"/>
  <c r="M138" i="66"/>
  <c r="M137" i="66"/>
  <c r="M136" i="66"/>
  <c r="M135" i="66"/>
  <c r="M134" i="66"/>
  <c r="M133" i="66"/>
  <c r="M132" i="66"/>
  <c r="M131" i="66"/>
  <c r="M130" i="66"/>
  <c r="M129" i="66"/>
  <c r="M128" i="66"/>
  <c r="M127" i="66"/>
  <c r="M126" i="66"/>
  <c r="M125" i="66"/>
  <c r="M124" i="66"/>
  <c r="M123" i="66"/>
  <c r="M122" i="66"/>
  <c r="M121" i="66"/>
  <c r="M120" i="66"/>
  <c r="M119" i="66"/>
  <c r="M118" i="66"/>
  <c r="M117" i="66"/>
  <c r="M116" i="66"/>
  <c r="M115" i="66"/>
  <c r="M114" i="66"/>
  <c r="M113" i="66"/>
  <c r="M112" i="66"/>
  <c r="L110" i="66"/>
  <c r="L109" i="66" s="1"/>
  <c r="K110" i="66"/>
  <c r="J110" i="66"/>
  <c r="J109" i="66" s="1"/>
  <c r="I110" i="66"/>
  <c r="H110" i="66"/>
  <c r="H109" i="66" s="1"/>
  <c r="G110" i="66"/>
  <c r="F110" i="66"/>
  <c r="F109" i="66" s="1"/>
  <c r="K109" i="66"/>
  <c r="I109" i="66"/>
  <c r="G109" i="66"/>
  <c r="M107" i="66"/>
  <c r="M106" i="66"/>
  <c r="M105" i="66"/>
  <c r="M104" i="66"/>
  <c r="M103" i="66"/>
  <c r="M102" i="66"/>
  <c r="M101" i="66"/>
  <c r="M100" i="66"/>
  <c r="L98" i="66"/>
  <c r="K98" i="66"/>
  <c r="J98" i="66"/>
  <c r="I98" i="66"/>
  <c r="H98" i="66"/>
  <c r="G98" i="66"/>
  <c r="F98" i="66"/>
  <c r="M96" i="66"/>
  <c r="M95" i="66" s="1"/>
  <c r="L95" i="66"/>
  <c r="K95" i="66"/>
  <c r="J95" i="66"/>
  <c r="I95" i="66"/>
  <c r="H95" i="66"/>
  <c r="G95" i="66"/>
  <c r="F95" i="66"/>
  <c r="E95" i="66"/>
  <c r="M93" i="66"/>
  <c r="M92" i="66"/>
  <c r="M91" i="66"/>
  <c r="M90" i="66"/>
  <c r="M89" i="66"/>
  <c r="M88" i="66"/>
  <c r="M87" i="66"/>
  <c r="M86" i="66"/>
  <c r="M85" i="66"/>
  <c r="M84" i="66"/>
  <c r="L83" i="66"/>
  <c r="K83" i="66"/>
  <c r="J83" i="66"/>
  <c r="I83" i="66"/>
  <c r="H83" i="66"/>
  <c r="G83" i="66"/>
  <c r="F83" i="66"/>
  <c r="E83" i="66"/>
  <c r="M81" i="66"/>
  <c r="M80" i="66"/>
  <c r="M79" i="66"/>
  <c r="M78" i="66"/>
  <c r="M77" i="66"/>
  <c r="M76" i="66"/>
  <c r="M75" i="66"/>
  <c r="L74" i="66"/>
  <c r="K74" i="66"/>
  <c r="J74" i="66"/>
  <c r="I74" i="66"/>
  <c r="H74" i="66"/>
  <c r="G74" i="66"/>
  <c r="F74" i="66"/>
  <c r="M72" i="66"/>
  <c r="M71" i="66"/>
  <c r="M70" i="66"/>
  <c r="M69" i="66"/>
  <c r="M68" i="66"/>
  <c r="M67" i="66"/>
  <c r="M66" i="66"/>
  <c r="M65" i="66"/>
  <c r="L64" i="66"/>
  <c r="K64" i="66"/>
  <c r="J64" i="66"/>
  <c r="I64" i="66"/>
  <c r="H64" i="66"/>
  <c r="G64" i="66"/>
  <c r="F64" i="66"/>
  <c r="E64" i="66"/>
  <c r="M64" i="66" s="1"/>
  <c r="M62" i="66"/>
  <c r="M61" i="66"/>
  <c r="L60" i="66"/>
  <c r="K60" i="66"/>
  <c r="J60" i="66"/>
  <c r="I60" i="66"/>
  <c r="H60" i="66"/>
  <c r="G60" i="66"/>
  <c r="F60" i="66"/>
  <c r="M58" i="66"/>
  <c r="M57" i="66"/>
  <c r="M56" i="66"/>
  <c r="M55" i="66"/>
  <c r="M54" i="66"/>
  <c r="M53" i="66"/>
  <c r="M52" i="66"/>
  <c r="M51" i="66"/>
  <c r="M50" i="66"/>
  <c r="M49" i="66"/>
  <c r="M48" i="66"/>
  <c r="M47" i="66"/>
  <c r="L46" i="66"/>
  <c r="K46" i="66"/>
  <c r="J46" i="66"/>
  <c r="I46" i="66"/>
  <c r="H46" i="66"/>
  <c r="G46" i="66"/>
  <c r="F46" i="66"/>
  <c r="E46" i="66"/>
  <c r="M44" i="66"/>
  <c r="M43" i="66"/>
  <c r="M42" i="66"/>
  <c r="M41" i="66"/>
  <c r="M40" i="66"/>
  <c r="M39" i="66"/>
  <c r="M38" i="66"/>
  <c r="M37" i="66"/>
  <c r="M36" i="66"/>
  <c r="M35" i="66"/>
  <c r="M34" i="66"/>
  <c r="M33" i="66"/>
  <c r="M32" i="66"/>
  <c r="M31" i="66"/>
  <c r="M30" i="66"/>
  <c r="M29" i="66"/>
  <c r="M28" i="66"/>
  <c r="M27" i="66"/>
  <c r="M26" i="66"/>
  <c r="M25" i="66"/>
  <c r="M24" i="66"/>
  <c r="M23" i="66"/>
  <c r="M22" i="66"/>
  <c r="M21" i="66"/>
  <c r="M20" i="66"/>
  <c r="M19" i="66"/>
  <c r="M18" i="66"/>
  <c r="M17" i="66"/>
  <c r="M16" i="66"/>
  <c r="M15" i="66"/>
  <c r="M14" i="66"/>
  <c r="M13" i="66"/>
  <c r="M12" i="66"/>
  <c r="M11" i="66"/>
  <c r="M10" i="66"/>
  <c r="M9" i="66"/>
  <c r="M8" i="66"/>
  <c r="M7" i="66"/>
  <c r="L6" i="66"/>
  <c r="L5" i="66" s="1"/>
  <c r="K6" i="66"/>
  <c r="K5" i="66" s="1"/>
  <c r="J6" i="66"/>
  <c r="J5" i="66" s="1"/>
  <c r="I6" i="66"/>
  <c r="H6" i="66"/>
  <c r="H5" i="66" s="1"/>
  <c r="G6" i="66"/>
  <c r="F6" i="66"/>
  <c r="F5" i="66" s="1"/>
  <c r="I5" i="66"/>
  <c r="M217" i="65"/>
  <c r="M216" i="65"/>
  <c r="M215" i="65"/>
  <c r="M214" i="65"/>
  <c r="M213" i="65"/>
  <c r="M212" i="65"/>
  <c r="M211" i="65"/>
  <c r="M210" i="65"/>
  <c r="L209" i="65"/>
  <c r="K209" i="65"/>
  <c r="J209" i="65"/>
  <c r="I209" i="65"/>
  <c r="H209" i="65"/>
  <c r="G209" i="65"/>
  <c r="F209" i="65"/>
  <c r="M207" i="65"/>
  <c r="M206" i="65"/>
  <c r="M205" i="65"/>
  <c r="L204" i="65"/>
  <c r="K204" i="65"/>
  <c r="J204" i="65"/>
  <c r="I204" i="65"/>
  <c r="H204" i="65"/>
  <c r="G204" i="65"/>
  <c r="F204" i="65"/>
  <c r="E204" i="65"/>
  <c r="M204" i="65" s="1"/>
  <c r="M202" i="65"/>
  <c r="M201" i="65"/>
  <c r="M200" i="65"/>
  <c r="M199" i="65"/>
  <c r="M198" i="65"/>
  <c r="M197" i="65"/>
  <c r="M196" i="65"/>
  <c r="M195" i="65"/>
  <c r="M194" i="65"/>
  <c r="L193" i="65"/>
  <c r="K193" i="65"/>
  <c r="J193" i="65"/>
  <c r="I193" i="65"/>
  <c r="H193" i="65"/>
  <c r="G193" i="65"/>
  <c r="F193" i="65"/>
  <c r="M192" i="65"/>
  <c r="M191" i="65"/>
  <c r="M190" i="65"/>
  <c r="M189" i="65"/>
  <c r="M188" i="65"/>
  <c r="M187" i="65"/>
  <c r="M186" i="65"/>
  <c r="M185" i="65"/>
  <c r="M184" i="65"/>
  <c r="M183" i="65"/>
  <c r="M182" i="65"/>
  <c r="M181" i="65"/>
  <c r="F180" i="65"/>
  <c r="M180" i="65" s="1"/>
  <c r="M178" i="65"/>
  <c r="M177" i="65"/>
  <c r="M176" i="65"/>
  <c r="L175" i="65"/>
  <c r="K175" i="65"/>
  <c r="J175" i="65"/>
  <c r="I175" i="65"/>
  <c r="H175" i="65"/>
  <c r="G175" i="65"/>
  <c r="F175" i="65"/>
  <c r="E175" i="65"/>
  <c r="M173" i="65"/>
  <c r="M172" i="65"/>
  <c r="M171" i="65"/>
  <c r="M170" i="65"/>
  <c r="M169" i="65"/>
  <c r="M168" i="65"/>
  <c r="M167" i="65"/>
  <c r="M166" i="65"/>
  <c r="M165" i="65"/>
  <c r="M164" i="65"/>
  <c r="M163" i="65"/>
  <c r="M162" i="65"/>
  <c r="M161" i="65"/>
  <c r="M160" i="65"/>
  <c r="M159" i="65"/>
  <c r="M158" i="65"/>
  <c r="M157" i="65"/>
  <c r="L156" i="65"/>
  <c r="K156" i="65"/>
  <c r="J156" i="65"/>
  <c r="I156" i="65"/>
  <c r="H156" i="65"/>
  <c r="G156" i="65"/>
  <c r="F156" i="65"/>
  <c r="M154" i="65"/>
  <c r="M153" i="65"/>
  <c r="M152" i="65"/>
  <c r="M151" i="65"/>
  <c r="M150" i="65"/>
  <c r="M149" i="65"/>
  <c r="M148" i="65"/>
  <c r="M147" i="65"/>
  <c r="M146" i="65"/>
  <c r="L145" i="65"/>
  <c r="K145" i="65"/>
  <c r="J145" i="65"/>
  <c r="I145" i="65"/>
  <c r="H145" i="65"/>
  <c r="G145" i="65"/>
  <c r="G109" i="65" s="1"/>
  <c r="F145" i="65"/>
  <c r="M143" i="65"/>
  <c r="M142" i="65"/>
  <c r="M141" i="65"/>
  <c r="M140" i="65"/>
  <c r="M139" i="65"/>
  <c r="M138" i="65"/>
  <c r="M137" i="65"/>
  <c r="M136" i="65"/>
  <c r="M135" i="65"/>
  <c r="M134" i="65"/>
  <c r="M133" i="65"/>
  <c r="M132" i="65"/>
  <c r="M131" i="65"/>
  <c r="M130" i="65"/>
  <c r="M129" i="65"/>
  <c r="M128" i="65"/>
  <c r="M127" i="65"/>
  <c r="M126" i="65"/>
  <c r="M125" i="65"/>
  <c r="M124" i="65"/>
  <c r="M123" i="65"/>
  <c r="M122" i="65"/>
  <c r="M121" i="65"/>
  <c r="M120" i="65"/>
  <c r="M119" i="65"/>
  <c r="M118" i="65"/>
  <c r="M117" i="65"/>
  <c r="M116" i="65"/>
  <c r="M115" i="65"/>
  <c r="M114" i="65"/>
  <c r="M113" i="65"/>
  <c r="M112" i="65"/>
  <c r="L110" i="65"/>
  <c r="K110" i="65"/>
  <c r="J110" i="65"/>
  <c r="J109" i="65" s="1"/>
  <c r="I110" i="65"/>
  <c r="H110" i="65"/>
  <c r="H109" i="65" s="1"/>
  <c r="G110" i="65"/>
  <c r="F110" i="65"/>
  <c r="F109" i="65" s="1"/>
  <c r="K109" i="65"/>
  <c r="I109" i="65"/>
  <c r="M107" i="65"/>
  <c r="M106" i="65"/>
  <c r="M105" i="65"/>
  <c r="M104" i="65"/>
  <c r="M103" i="65"/>
  <c r="M102" i="65"/>
  <c r="M101" i="65"/>
  <c r="M100" i="65"/>
  <c r="L98" i="65"/>
  <c r="K98" i="65"/>
  <c r="J98" i="65"/>
  <c r="I98" i="65"/>
  <c r="H98" i="65"/>
  <c r="G98" i="65"/>
  <c r="F98" i="65"/>
  <c r="E96" i="65"/>
  <c r="M96" i="65" s="1"/>
  <c r="M95" i="65" s="1"/>
  <c r="L95" i="65"/>
  <c r="K95" i="65"/>
  <c r="J95" i="65"/>
  <c r="I95" i="65"/>
  <c r="H95" i="65"/>
  <c r="G95" i="65"/>
  <c r="F95" i="65"/>
  <c r="E95" i="65"/>
  <c r="M93" i="65"/>
  <c r="M92" i="65"/>
  <c r="M91" i="65"/>
  <c r="M90" i="65"/>
  <c r="M89" i="65"/>
  <c r="M88" i="65"/>
  <c r="M87" i="65"/>
  <c r="M86" i="65"/>
  <c r="M85" i="65"/>
  <c r="M84" i="65"/>
  <c r="L83" i="65"/>
  <c r="K83" i="65"/>
  <c r="J83" i="65"/>
  <c r="I83" i="65"/>
  <c r="H83" i="65"/>
  <c r="G83" i="65"/>
  <c r="F83" i="65"/>
  <c r="E83" i="65"/>
  <c r="M81" i="65"/>
  <c r="M80" i="65"/>
  <c r="M79" i="65"/>
  <c r="M78" i="65"/>
  <c r="M77" i="65"/>
  <c r="M76" i="65"/>
  <c r="M75" i="65"/>
  <c r="L74" i="65"/>
  <c r="K74" i="65"/>
  <c r="J74" i="65"/>
  <c r="I74" i="65"/>
  <c r="H74" i="65"/>
  <c r="G74" i="65"/>
  <c r="F74" i="65"/>
  <c r="M72" i="65"/>
  <c r="M71" i="65"/>
  <c r="M70" i="65"/>
  <c r="M69" i="65"/>
  <c r="M68" i="65"/>
  <c r="M67" i="65"/>
  <c r="M66" i="65"/>
  <c r="M65" i="65"/>
  <c r="L64" i="65"/>
  <c r="K64" i="65"/>
  <c r="J64" i="65"/>
  <c r="I64" i="65"/>
  <c r="H64" i="65"/>
  <c r="G64" i="65"/>
  <c r="F64" i="65"/>
  <c r="E64" i="65"/>
  <c r="M62" i="65"/>
  <c r="M61" i="65"/>
  <c r="L60" i="65"/>
  <c r="K60" i="65"/>
  <c r="J60" i="65"/>
  <c r="I60" i="65"/>
  <c r="H60" i="65"/>
  <c r="G60" i="65"/>
  <c r="F60" i="65"/>
  <c r="M58" i="65"/>
  <c r="M57" i="65"/>
  <c r="M56" i="65"/>
  <c r="M55" i="65"/>
  <c r="M54" i="65"/>
  <c r="M53" i="65"/>
  <c r="M52" i="65"/>
  <c r="M51" i="65"/>
  <c r="M50" i="65"/>
  <c r="M49" i="65"/>
  <c r="M48" i="65"/>
  <c r="M47" i="65"/>
  <c r="L46" i="65"/>
  <c r="K46" i="65"/>
  <c r="J46" i="65"/>
  <c r="I46" i="65"/>
  <c r="H46" i="65"/>
  <c r="G46" i="65"/>
  <c r="F46" i="65"/>
  <c r="E46" i="65"/>
  <c r="M44" i="65"/>
  <c r="M43" i="65"/>
  <c r="M42" i="65"/>
  <c r="M41" i="65"/>
  <c r="M40" i="65"/>
  <c r="M39" i="65"/>
  <c r="M38" i="65"/>
  <c r="M37" i="65"/>
  <c r="M36" i="65"/>
  <c r="M35" i="65"/>
  <c r="M34" i="65"/>
  <c r="M33" i="65"/>
  <c r="M32" i="65"/>
  <c r="M31" i="65"/>
  <c r="M30" i="65"/>
  <c r="M29" i="65"/>
  <c r="M28" i="65"/>
  <c r="M27" i="65"/>
  <c r="M26" i="65"/>
  <c r="M25" i="65"/>
  <c r="M24" i="65"/>
  <c r="M23" i="65"/>
  <c r="M22" i="65"/>
  <c r="M21" i="65"/>
  <c r="M20" i="65"/>
  <c r="M19" i="65"/>
  <c r="M18" i="65"/>
  <c r="M17" i="65"/>
  <c r="M15" i="65"/>
  <c r="M14" i="65"/>
  <c r="M13" i="65"/>
  <c r="M12" i="65"/>
  <c r="M11" i="65"/>
  <c r="M10" i="65"/>
  <c r="M9" i="65"/>
  <c r="M8" i="65"/>
  <c r="M7" i="65"/>
  <c r="L6" i="65"/>
  <c r="K6" i="65"/>
  <c r="J6" i="65"/>
  <c r="J5" i="65" s="1"/>
  <c r="I6" i="65"/>
  <c r="H6" i="65"/>
  <c r="H5" i="65" s="1"/>
  <c r="G6" i="65"/>
  <c r="F6" i="65"/>
  <c r="F5" i="65" s="1"/>
  <c r="I5" i="65"/>
  <c r="E195" i="67" l="1"/>
  <c r="M195" i="67" s="1"/>
  <c r="G5" i="66"/>
  <c r="L109" i="65"/>
  <c r="M5" i="72"/>
  <c r="M110" i="72"/>
  <c r="E109" i="72"/>
  <c r="M109" i="72" s="1"/>
  <c r="E5" i="72"/>
  <c r="E5" i="71"/>
  <c r="E109" i="71"/>
  <c r="M109" i="71" s="1"/>
  <c r="M5" i="71"/>
  <c r="M83" i="70"/>
  <c r="M195" i="70"/>
  <c r="M158" i="70"/>
  <c r="G109" i="70"/>
  <c r="I109" i="70"/>
  <c r="K109" i="70"/>
  <c r="M46" i="70"/>
  <c r="M6" i="70"/>
  <c r="E6" i="70"/>
  <c r="M96" i="70"/>
  <c r="M95" i="70" s="1"/>
  <c r="E95" i="70"/>
  <c r="M110" i="70"/>
  <c r="M148" i="70"/>
  <c r="E147" i="70"/>
  <c r="M147" i="70" s="1"/>
  <c r="M206" i="70"/>
  <c r="M212" i="70"/>
  <c r="E211" i="70"/>
  <c r="M211" i="70" s="1"/>
  <c r="M61" i="70"/>
  <c r="E60" i="70"/>
  <c r="M60" i="70" s="1"/>
  <c r="M75" i="70"/>
  <c r="E74" i="70"/>
  <c r="M74" i="70" s="1"/>
  <c r="M178" i="70"/>
  <c r="E177" i="70"/>
  <c r="L109" i="67"/>
  <c r="M158" i="67"/>
  <c r="G109" i="67"/>
  <c r="G5" i="67"/>
  <c r="M46" i="67"/>
  <c r="K5" i="67"/>
  <c r="M6" i="67"/>
  <c r="E83" i="67"/>
  <c r="M83" i="67" s="1"/>
  <c r="E110" i="67"/>
  <c r="E206" i="67"/>
  <c r="M206" i="67" s="1"/>
  <c r="M209" i="66"/>
  <c r="M204" i="66"/>
  <c r="M145" i="66"/>
  <c r="M83" i="66"/>
  <c r="M46" i="66"/>
  <c r="M6" i="66"/>
  <c r="G5" i="65"/>
  <c r="L5" i="65"/>
  <c r="M46" i="65"/>
  <c r="K5" i="65"/>
  <c r="E145" i="65"/>
  <c r="M145" i="65" s="1"/>
  <c r="M64" i="65"/>
  <c r="M83" i="65"/>
  <c r="E209" i="65"/>
  <c r="M209" i="65" s="1"/>
  <c r="M6" i="65"/>
  <c r="M96" i="67"/>
  <c r="M95" i="67" s="1"/>
  <c r="E95" i="67"/>
  <c r="M110" i="67"/>
  <c r="M61" i="67"/>
  <c r="E60" i="67"/>
  <c r="M60" i="67" s="1"/>
  <c r="M75" i="67"/>
  <c r="E74" i="67"/>
  <c r="M74" i="67" s="1"/>
  <c r="E147" i="67"/>
  <c r="M147" i="67" s="1"/>
  <c r="E177" i="67"/>
  <c r="E211" i="67"/>
  <c r="M211" i="67" s="1"/>
  <c r="E6" i="66"/>
  <c r="E60" i="66"/>
  <c r="M60" i="66" s="1"/>
  <c r="E74" i="66"/>
  <c r="M74" i="66" s="1"/>
  <c r="M111" i="66"/>
  <c r="E110" i="66"/>
  <c r="M99" i="66"/>
  <c r="E98" i="66"/>
  <c r="M98" i="66" s="1"/>
  <c r="E156" i="66"/>
  <c r="M156" i="66" s="1"/>
  <c r="E193" i="66"/>
  <c r="M193" i="66" s="1"/>
  <c r="E6" i="65"/>
  <c r="E60" i="65"/>
  <c r="M60" i="65" s="1"/>
  <c r="E74" i="65"/>
  <c r="M74" i="65" s="1"/>
  <c r="M111" i="65"/>
  <c r="E110" i="65"/>
  <c r="M99" i="65"/>
  <c r="E98" i="65"/>
  <c r="M98" i="65" s="1"/>
  <c r="E156" i="65"/>
  <c r="M156" i="65" s="1"/>
  <c r="E193" i="65"/>
  <c r="M193" i="65" s="1"/>
  <c r="M77" i="59"/>
  <c r="M78" i="59"/>
  <c r="E211" i="63"/>
  <c r="E212" i="63"/>
  <c r="E213" i="63"/>
  <c r="E214" i="63"/>
  <c r="E215" i="63"/>
  <c r="E216" i="63"/>
  <c r="E217" i="63"/>
  <c r="E210" i="63"/>
  <c r="E207" i="63"/>
  <c r="E206" i="63"/>
  <c r="E195" i="63"/>
  <c r="E196" i="63"/>
  <c r="E197" i="63"/>
  <c r="E198" i="63"/>
  <c r="E199" i="63"/>
  <c r="E200" i="63"/>
  <c r="E201" i="63"/>
  <c r="E202" i="63"/>
  <c r="E194" i="63"/>
  <c r="M194" i="63" s="1"/>
  <c r="E177" i="63"/>
  <c r="E178" i="63"/>
  <c r="E176" i="63"/>
  <c r="E158" i="63"/>
  <c r="E159" i="63"/>
  <c r="E160" i="63"/>
  <c r="E161" i="63"/>
  <c r="E162" i="63"/>
  <c r="E163" i="63"/>
  <c r="E164" i="63"/>
  <c r="E165" i="63"/>
  <c r="E166" i="63"/>
  <c r="E167" i="63"/>
  <c r="E168" i="63"/>
  <c r="E169" i="63"/>
  <c r="E170" i="63"/>
  <c r="E171" i="63"/>
  <c r="E172" i="63"/>
  <c r="E173" i="63"/>
  <c r="E157" i="63"/>
  <c r="E147" i="63"/>
  <c r="E148" i="63"/>
  <c r="E149" i="63"/>
  <c r="E150" i="63"/>
  <c r="E151" i="63"/>
  <c r="E152" i="63"/>
  <c r="E153" i="63"/>
  <c r="E154" i="63"/>
  <c r="E146" i="63"/>
  <c r="E112" i="63"/>
  <c r="E113" i="63"/>
  <c r="E114" i="63"/>
  <c r="E115" i="63"/>
  <c r="E116" i="63"/>
  <c r="E117" i="63"/>
  <c r="E118" i="63"/>
  <c r="E119" i="63"/>
  <c r="E120" i="63"/>
  <c r="E121" i="63"/>
  <c r="E122" i="63"/>
  <c r="E123" i="63"/>
  <c r="E124" i="63"/>
  <c r="E125" i="63"/>
  <c r="E126" i="63"/>
  <c r="E127" i="63"/>
  <c r="E128" i="63"/>
  <c r="E129" i="63"/>
  <c r="E130" i="63"/>
  <c r="E131" i="63"/>
  <c r="E132" i="63"/>
  <c r="E133" i="63"/>
  <c r="E134" i="63"/>
  <c r="E135" i="63"/>
  <c r="E136" i="63"/>
  <c r="E137" i="63"/>
  <c r="E138" i="63"/>
  <c r="E139" i="63"/>
  <c r="E140" i="63"/>
  <c r="E141" i="63"/>
  <c r="E142" i="63"/>
  <c r="E143" i="63"/>
  <c r="E111" i="63"/>
  <c r="E100" i="63"/>
  <c r="E101" i="63"/>
  <c r="E102" i="63"/>
  <c r="E103" i="63"/>
  <c r="E104" i="63"/>
  <c r="E105" i="63"/>
  <c r="E106" i="63"/>
  <c r="E107" i="63"/>
  <c r="E99" i="63"/>
  <c r="E96" i="63"/>
  <c r="E85" i="63"/>
  <c r="E86" i="63"/>
  <c r="E87" i="63"/>
  <c r="E88" i="63"/>
  <c r="E89" i="63"/>
  <c r="E90" i="63"/>
  <c r="E91" i="63"/>
  <c r="E92" i="63"/>
  <c r="E93" i="63"/>
  <c r="E84" i="63"/>
  <c r="E76" i="63"/>
  <c r="E77" i="63"/>
  <c r="E78" i="63"/>
  <c r="E79" i="63"/>
  <c r="E80" i="63"/>
  <c r="E81" i="63"/>
  <c r="E75" i="63"/>
  <c r="E66" i="63"/>
  <c r="E67" i="63"/>
  <c r="E68" i="63"/>
  <c r="E69" i="63"/>
  <c r="E70" i="63"/>
  <c r="E71" i="63"/>
  <c r="E72" i="63"/>
  <c r="E65" i="63"/>
  <c r="E62" i="63"/>
  <c r="E61" i="63"/>
  <c r="E48" i="63"/>
  <c r="E49" i="63"/>
  <c r="E50" i="63"/>
  <c r="E51" i="63"/>
  <c r="E52" i="63"/>
  <c r="E53" i="63"/>
  <c r="E54" i="63"/>
  <c r="E55" i="63"/>
  <c r="E56" i="63"/>
  <c r="E57" i="63"/>
  <c r="E58" i="63"/>
  <c r="E4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6" i="63"/>
  <c r="E37" i="63"/>
  <c r="E38" i="63"/>
  <c r="E39" i="63"/>
  <c r="E40" i="63"/>
  <c r="E41" i="63"/>
  <c r="E42" i="63"/>
  <c r="E43" i="63"/>
  <c r="E44" i="63"/>
  <c r="E7" i="63"/>
  <c r="M217" i="63"/>
  <c r="M216" i="63"/>
  <c r="M215" i="63"/>
  <c r="M214" i="63"/>
  <c r="M213" i="63"/>
  <c r="M212" i="63"/>
  <c r="M211" i="63"/>
  <c r="M210" i="63"/>
  <c r="L209" i="63"/>
  <c r="K209" i="63"/>
  <c r="J209" i="63"/>
  <c r="I209" i="63"/>
  <c r="H209" i="63"/>
  <c r="G209" i="63"/>
  <c r="F209" i="63"/>
  <c r="E209" i="63"/>
  <c r="M207" i="63"/>
  <c r="M206" i="63"/>
  <c r="M205" i="63"/>
  <c r="L204" i="63"/>
  <c r="K204" i="63"/>
  <c r="J204" i="63"/>
  <c r="I204" i="63"/>
  <c r="H204" i="63"/>
  <c r="G204" i="63"/>
  <c r="F204" i="63"/>
  <c r="E204" i="63"/>
  <c r="M202" i="63"/>
  <c r="M201" i="63"/>
  <c r="M200" i="63"/>
  <c r="M199" i="63"/>
  <c r="M198" i="63"/>
  <c r="M197" i="63"/>
  <c r="M196" i="63"/>
  <c r="M195" i="63"/>
  <c r="L193" i="63"/>
  <c r="K193" i="63"/>
  <c r="J193" i="63"/>
  <c r="I193" i="63"/>
  <c r="H193" i="63"/>
  <c r="G193" i="63"/>
  <c r="F193" i="63"/>
  <c r="M192" i="63"/>
  <c r="M191" i="63"/>
  <c r="M190" i="63"/>
  <c r="M189" i="63"/>
  <c r="M188" i="63"/>
  <c r="M187" i="63"/>
  <c r="M186" i="63"/>
  <c r="M185" i="63"/>
  <c r="M184" i="63"/>
  <c r="M183" i="63"/>
  <c r="M182" i="63"/>
  <c r="M181" i="63"/>
  <c r="F180" i="63"/>
  <c r="M180" i="63" s="1"/>
  <c r="M178" i="63"/>
  <c r="M177" i="63"/>
  <c r="M176" i="63"/>
  <c r="L175" i="63"/>
  <c r="K175" i="63"/>
  <c r="J175" i="63"/>
  <c r="I175" i="63"/>
  <c r="H175" i="63"/>
  <c r="G175" i="63"/>
  <c r="F175" i="63"/>
  <c r="E175" i="63"/>
  <c r="M173" i="63"/>
  <c r="M172" i="63"/>
  <c r="M171" i="63"/>
  <c r="M170" i="63"/>
  <c r="M169" i="63"/>
  <c r="M168" i="63"/>
  <c r="M167" i="63"/>
  <c r="M166" i="63"/>
  <c r="M165" i="63"/>
  <c r="M164" i="63"/>
  <c r="M163" i="63"/>
  <c r="M162" i="63"/>
  <c r="M161" i="63"/>
  <c r="M160" i="63"/>
  <c r="M159" i="63"/>
  <c r="M158" i="63"/>
  <c r="M157" i="63"/>
  <c r="L156" i="63"/>
  <c r="K156" i="63"/>
  <c r="J156" i="63"/>
  <c r="I156" i="63"/>
  <c r="H156" i="63"/>
  <c r="G156" i="63"/>
  <c r="F156" i="63"/>
  <c r="M154" i="63"/>
  <c r="M153" i="63"/>
  <c r="M152" i="63"/>
  <c r="M151" i="63"/>
  <c r="M150" i="63"/>
  <c r="M149" i="63"/>
  <c r="M148" i="63"/>
  <c r="M147" i="63"/>
  <c r="M146" i="63"/>
  <c r="L145" i="63"/>
  <c r="K145" i="63"/>
  <c r="J145" i="63"/>
  <c r="I145" i="63"/>
  <c r="H145" i="63"/>
  <c r="G145" i="63"/>
  <c r="F145" i="63"/>
  <c r="E145" i="63"/>
  <c r="M143" i="63"/>
  <c r="M142" i="63"/>
  <c r="M141" i="63"/>
  <c r="M140" i="63"/>
  <c r="M139" i="63"/>
  <c r="M138" i="63"/>
  <c r="M137" i="63"/>
  <c r="M136" i="63"/>
  <c r="M135" i="63"/>
  <c r="M134" i="63"/>
  <c r="M133" i="63"/>
  <c r="M132" i="63"/>
  <c r="M131" i="63"/>
  <c r="M130" i="63"/>
  <c r="M129" i="63"/>
  <c r="M128" i="63"/>
  <c r="M127" i="63"/>
  <c r="M126" i="63"/>
  <c r="M125" i="63"/>
  <c r="M124" i="63"/>
  <c r="M123" i="63"/>
  <c r="M122" i="63"/>
  <c r="M121" i="63"/>
  <c r="M120" i="63"/>
  <c r="M119" i="63"/>
  <c r="M118" i="63"/>
  <c r="M117" i="63"/>
  <c r="M116" i="63"/>
  <c r="M115" i="63"/>
  <c r="M114" i="63"/>
  <c r="M113" i="63"/>
  <c r="M112" i="63"/>
  <c r="L110" i="63"/>
  <c r="L109" i="63" s="1"/>
  <c r="K110" i="63"/>
  <c r="J110" i="63"/>
  <c r="J109" i="63" s="1"/>
  <c r="I110" i="63"/>
  <c r="I109" i="63" s="1"/>
  <c r="H110" i="63"/>
  <c r="H109" i="63" s="1"/>
  <c r="G110" i="63"/>
  <c r="G109" i="63" s="1"/>
  <c r="F110" i="63"/>
  <c r="F109" i="63" s="1"/>
  <c r="K109" i="63"/>
  <c r="M107" i="63"/>
  <c r="M106" i="63"/>
  <c r="M105" i="63"/>
  <c r="M104" i="63"/>
  <c r="M103" i="63"/>
  <c r="M102" i="63"/>
  <c r="M101" i="63"/>
  <c r="M100" i="63"/>
  <c r="L98" i="63"/>
  <c r="K98" i="63"/>
  <c r="J98" i="63"/>
  <c r="I98" i="63"/>
  <c r="H98" i="63"/>
  <c r="G98" i="63"/>
  <c r="F98" i="63"/>
  <c r="M96" i="63"/>
  <c r="M95" i="63" s="1"/>
  <c r="L95" i="63"/>
  <c r="K95" i="63"/>
  <c r="J95" i="63"/>
  <c r="I95" i="63"/>
  <c r="H95" i="63"/>
  <c r="G95" i="63"/>
  <c r="F95" i="63"/>
  <c r="E95" i="63"/>
  <c r="M93" i="63"/>
  <c r="M92" i="63"/>
  <c r="M91" i="63"/>
  <c r="M90" i="63"/>
  <c r="M89" i="63"/>
  <c r="M88" i="63"/>
  <c r="M87" i="63"/>
  <c r="M86" i="63"/>
  <c r="M85" i="63"/>
  <c r="M84" i="63"/>
  <c r="L83" i="63"/>
  <c r="K83" i="63"/>
  <c r="J83" i="63"/>
  <c r="I83" i="63"/>
  <c r="H83" i="63"/>
  <c r="G83" i="63"/>
  <c r="F83" i="63"/>
  <c r="E83" i="63"/>
  <c r="M75" i="63"/>
  <c r="L74" i="63"/>
  <c r="K74" i="63"/>
  <c r="J74" i="63"/>
  <c r="I74" i="63"/>
  <c r="H74" i="63"/>
  <c r="G74" i="63"/>
  <c r="F74" i="63"/>
  <c r="M72" i="63"/>
  <c r="M71" i="63"/>
  <c r="M70" i="63"/>
  <c r="M69" i="63"/>
  <c r="M68" i="63"/>
  <c r="M67" i="63"/>
  <c r="M66" i="63"/>
  <c r="M65" i="63"/>
  <c r="L64" i="63"/>
  <c r="K64" i="63"/>
  <c r="J64" i="63"/>
  <c r="I64" i="63"/>
  <c r="H64" i="63"/>
  <c r="G64" i="63"/>
  <c r="F64" i="63"/>
  <c r="E64" i="63"/>
  <c r="M62" i="63"/>
  <c r="M61" i="63"/>
  <c r="L60" i="63"/>
  <c r="K60" i="63"/>
  <c r="J60" i="63"/>
  <c r="I60" i="63"/>
  <c r="H60" i="63"/>
  <c r="G60" i="63"/>
  <c r="F60" i="63"/>
  <c r="M47" i="63"/>
  <c r="L46" i="63"/>
  <c r="K46" i="63"/>
  <c r="J46" i="63"/>
  <c r="I46" i="63"/>
  <c r="H46" i="63"/>
  <c r="G46" i="63"/>
  <c r="F46" i="63"/>
  <c r="E46" i="63"/>
  <c r="L6" i="63"/>
  <c r="K6" i="63"/>
  <c r="J6" i="63"/>
  <c r="J5" i="63" s="1"/>
  <c r="I6" i="63"/>
  <c r="H6" i="63"/>
  <c r="H5" i="63" s="1"/>
  <c r="G6" i="63"/>
  <c r="F6" i="63"/>
  <c r="F5" i="63" s="1"/>
  <c r="M200" i="59"/>
  <c r="M201" i="59"/>
  <c r="M202" i="59"/>
  <c r="M199" i="59"/>
  <c r="E209" i="59"/>
  <c r="E204" i="59"/>
  <c r="E175" i="59"/>
  <c r="E193" i="59"/>
  <c r="E145" i="59"/>
  <c r="E98" i="59"/>
  <c r="E95" i="59"/>
  <c r="E74" i="59"/>
  <c r="E64" i="59"/>
  <c r="E60" i="59"/>
  <c r="E46" i="59"/>
  <c r="E5" i="59"/>
  <c r="F6" i="59"/>
  <c r="G6" i="59"/>
  <c r="H6" i="59"/>
  <c r="I6" i="59"/>
  <c r="J6" i="59"/>
  <c r="K6" i="59"/>
  <c r="L6" i="59"/>
  <c r="L5" i="59" s="1"/>
  <c r="E6" i="59"/>
  <c r="F109" i="59"/>
  <c r="H109" i="59"/>
  <c r="I109" i="59"/>
  <c r="J109" i="59"/>
  <c r="K109" i="59"/>
  <c r="F209" i="59"/>
  <c r="G209" i="59"/>
  <c r="H209" i="59"/>
  <c r="I209" i="59"/>
  <c r="J209" i="59"/>
  <c r="K209" i="59"/>
  <c r="L209" i="59"/>
  <c r="F204" i="59"/>
  <c r="G204" i="59"/>
  <c r="H204" i="59"/>
  <c r="I204" i="59"/>
  <c r="J204" i="59"/>
  <c r="K204" i="59"/>
  <c r="L204" i="59"/>
  <c r="F193" i="59"/>
  <c r="G193" i="59"/>
  <c r="H193" i="59"/>
  <c r="I193" i="59"/>
  <c r="J193" i="59"/>
  <c r="K193" i="59"/>
  <c r="L193" i="59"/>
  <c r="F175" i="59"/>
  <c r="G175" i="59"/>
  <c r="H175" i="59"/>
  <c r="I175" i="59"/>
  <c r="J175" i="59"/>
  <c r="K175" i="59"/>
  <c r="L175" i="59"/>
  <c r="F156" i="59"/>
  <c r="G156" i="59"/>
  <c r="H156" i="59"/>
  <c r="I156" i="59"/>
  <c r="J156" i="59"/>
  <c r="K156" i="59"/>
  <c r="L156" i="59"/>
  <c r="F145" i="59"/>
  <c r="G145" i="59"/>
  <c r="H145" i="59"/>
  <c r="I145" i="59"/>
  <c r="J145" i="59"/>
  <c r="K145" i="59"/>
  <c r="L145" i="59"/>
  <c r="F110" i="59"/>
  <c r="G110" i="59"/>
  <c r="H110" i="59"/>
  <c r="I110" i="59"/>
  <c r="J110" i="59"/>
  <c r="K110" i="59"/>
  <c r="L110" i="59"/>
  <c r="L109" i="59" s="1"/>
  <c r="F98" i="59"/>
  <c r="G98" i="59"/>
  <c r="H98" i="59"/>
  <c r="I98" i="59"/>
  <c r="J98" i="59"/>
  <c r="K98" i="59"/>
  <c r="L98" i="59"/>
  <c r="F95" i="59"/>
  <c r="G95" i="59"/>
  <c r="H95" i="59"/>
  <c r="I95" i="59"/>
  <c r="J95" i="59"/>
  <c r="K95" i="59"/>
  <c r="L95" i="59"/>
  <c r="F83" i="59"/>
  <c r="G83" i="59"/>
  <c r="H83" i="59"/>
  <c r="I83" i="59"/>
  <c r="J83" i="59"/>
  <c r="K83" i="59"/>
  <c r="L83" i="59"/>
  <c r="L74" i="59"/>
  <c r="F74" i="59"/>
  <c r="F5" i="59" s="1"/>
  <c r="G74" i="59"/>
  <c r="H74" i="59"/>
  <c r="H5" i="59" s="1"/>
  <c r="I74" i="59"/>
  <c r="J74" i="59"/>
  <c r="J5" i="59" s="1"/>
  <c r="K74" i="59"/>
  <c r="F64" i="59"/>
  <c r="G64" i="59"/>
  <c r="H64" i="59"/>
  <c r="I64" i="59"/>
  <c r="I5" i="59" s="1"/>
  <c r="J64" i="59"/>
  <c r="K64" i="59"/>
  <c r="L64" i="59"/>
  <c r="F60" i="59"/>
  <c r="G60" i="59"/>
  <c r="H60" i="59"/>
  <c r="I60" i="59"/>
  <c r="J60" i="59"/>
  <c r="K60" i="59"/>
  <c r="L60" i="59"/>
  <c r="F46" i="59"/>
  <c r="G46" i="59"/>
  <c r="H46" i="59"/>
  <c r="I46" i="59"/>
  <c r="J46" i="59"/>
  <c r="K46" i="59"/>
  <c r="L46" i="59"/>
  <c r="E48" i="59"/>
  <c r="E49" i="59"/>
  <c r="E50" i="59"/>
  <c r="E51" i="59"/>
  <c r="E52" i="59"/>
  <c r="E53" i="59"/>
  <c r="E54" i="59"/>
  <c r="E55" i="59"/>
  <c r="E56" i="59"/>
  <c r="E57" i="59"/>
  <c r="E58" i="59"/>
  <c r="E47" i="59"/>
  <c r="E211" i="59"/>
  <c r="E212" i="59"/>
  <c r="E213" i="59"/>
  <c r="E214" i="59"/>
  <c r="E215" i="59"/>
  <c r="E216" i="59"/>
  <c r="E217" i="59"/>
  <c r="E210" i="59"/>
  <c r="E207" i="59"/>
  <c r="M207" i="59" s="1"/>
  <c r="E206" i="59"/>
  <c r="E195" i="59"/>
  <c r="E196" i="59"/>
  <c r="E197" i="59"/>
  <c r="E198" i="59"/>
  <c r="E199" i="59"/>
  <c r="E200" i="59"/>
  <c r="E201" i="59"/>
  <c r="E202" i="59"/>
  <c r="E194" i="59"/>
  <c r="E177" i="59"/>
  <c r="E178" i="59"/>
  <c r="E176" i="59"/>
  <c r="E158" i="59"/>
  <c r="E159" i="59"/>
  <c r="E160" i="59"/>
  <c r="E161" i="59"/>
  <c r="E162" i="59"/>
  <c r="M162" i="59" s="1"/>
  <c r="E163" i="59"/>
  <c r="E164" i="59"/>
  <c r="E165" i="59"/>
  <c r="E166" i="59"/>
  <c r="E167" i="59"/>
  <c r="E168" i="59"/>
  <c r="E169" i="59"/>
  <c r="E170" i="59"/>
  <c r="E171" i="59"/>
  <c r="E172" i="59"/>
  <c r="E173" i="59"/>
  <c r="E157" i="59"/>
  <c r="E147" i="59"/>
  <c r="E148" i="59"/>
  <c r="E149" i="59"/>
  <c r="E150" i="59"/>
  <c r="E151" i="59"/>
  <c r="E152" i="59"/>
  <c r="E153" i="59"/>
  <c r="E154" i="59"/>
  <c r="E146" i="59"/>
  <c r="E112" i="59"/>
  <c r="E113" i="59"/>
  <c r="E114" i="59"/>
  <c r="E115" i="59"/>
  <c r="E116" i="59"/>
  <c r="E117" i="59"/>
  <c r="E118" i="59"/>
  <c r="E119" i="59"/>
  <c r="E120" i="59"/>
  <c r="E121" i="59"/>
  <c r="E122" i="59"/>
  <c r="E123" i="59"/>
  <c r="E110" i="59" s="1"/>
  <c r="E124" i="59"/>
  <c r="E125" i="59"/>
  <c r="E126" i="59"/>
  <c r="E127" i="59"/>
  <c r="E128" i="59"/>
  <c r="E129" i="59"/>
  <c r="E130" i="59"/>
  <c r="E131" i="59"/>
  <c r="E132" i="59"/>
  <c r="E133" i="59"/>
  <c r="E134" i="59"/>
  <c r="E135" i="59"/>
  <c r="E136" i="59"/>
  <c r="E137" i="59"/>
  <c r="E138" i="59"/>
  <c r="E139" i="59"/>
  <c r="E140" i="59"/>
  <c r="E141" i="59"/>
  <c r="E142" i="59"/>
  <c r="E143" i="59"/>
  <c r="E111" i="59"/>
  <c r="E100" i="59"/>
  <c r="E101" i="59"/>
  <c r="E102" i="59"/>
  <c r="E103" i="59"/>
  <c r="E104" i="59"/>
  <c r="E105" i="59"/>
  <c r="E106" i="59"/>
  <c r="E107" i="59"/>
  <c r="E99" i="59"/>
  <c r="E96" i="59"/>
  <c r="E85" i="59"/>
  <c r="E86" i="59"/>
  <c r="E87" i="59"/>
  <c r="E88" i="59"/>
  <c r="E89" i="59"/>
  <c r="E90" i="59"/>
  <c r="E91" i="59"/>
  <c r="E92" i="59"/>
  <c r="E93" i="59"/>
  <c r="E84" i="59"/>
  <c r="E8" i="59"/>
  <c r="E9" i="59"/>
  <c r="E10" i="59"/>
  <c r="E11" i="59"/>
  <c r="E12" i="59"/>
  <c r="E13" i="59"/>
  <c r="E14" i="59"/>
  <c r="E15" i="59"/>
  <c r="E16" i="59"/>
  <c r="E17" i="59"/>
  <c r="E18" i="59"/>
  <c r="E19" i="59"/>
  <c r="E20" i="59"/>
  <c r="E21" i="59"/>
  <c r="E22" i="59"/>
  <c r="E23" i="59"/>
  <c r="E24" i="59"/>
  <c r="E25" i="59"/>
  <c r="E26" i="59"/>
  <c r="E27" i="59"/>
  <c r="E28" i="59"/>
  <c r="E29" i="59"/>
  <c r="E30" i="59"/>
  <c r="E31" i="59"/>
  <c r="E32" i="59"/>
  <c r="E33" i="59"/>
  <c r="E34" i="59"/>
  <c r="E35" i="59"/>
  <c r="E36" i="59"/>
  <c r="E37" i="59"/>
  <c r="E38" i="59"/>
  <c r="E39" i="59"/>
  <c r="E40" i="59"/>
  <c r="E41" i="59"/>
  <c r="E42" i="59"/>
  <c r="E43" i="59"/>
  <c r="E44" i="59"/>
  <c r="E61" i="59"/>
  <c r="E62" i="59"/>
  <c r="E65" i="59"/>
  <c r="E66" i="59"/>
  <c r="E67" i="59"/>
  <c r="E68" i="59"/>
  <c r="E69" i="59"/>
  <c r="E70" i="59"/>
  <c r="E71" i="59"/>
  <c r="E72" i="59"/>
  <c r="E75" i="59"/>
  <c r="E76" i="59"/>
  <c r="E77" i="59"/>
  <c r="E78" i="59"/>
  <c r="E79" i="59"/>
  <c r="E80" i="59"/>
  <c r="E81" i="59"/>
  <c r="E7" i="59"/>
  <c r="M217" i="59"/>
  <c r="M216" i="59"/>
  <c r="M215" i="59"/>
  <c r="M214" i="59"/>
  <c r="M213" i="59"/>
  <c r="M212" i="59"/>
  <c r="M211" i="59"/>
  <c r="M210" i="59"/>
  <c r="M206" i="59"/>
  <c r="M205" i="59"/>
  <c r="M198" i="59"/>
  <c r="M197" i="59"/>
  <c r="M196" i="59"/>
  <c r="M195" i="59"/>
  <c r="M194" i="59"/>
  <c r="M192" i="59"/>
  <c r="M191" i="59"/>
  <c r="M190" i="59"/>
  <c r="M189" i="59"/>
  <c r="M188" i="59"/>
  <c r="M187" i="59"/>
  <c r="M186" i="59"/>
  <c r="M185" i="59"/>
  <c r="M184" i="59"/>
  <c r="M183" i="59"/>
  <c r="M182" i="59"/>
  <c r="M181" i="59"/>
  <c r="M180" i="59"/>
  <c r="F180" i="59"/>
  <c r="M178" i="59"/>
  <c r="M177" i="59"/>
  <c r="M176" i="59"/>
  <c r="M173" i="59"/>
  <c r="M172" i="59"/>
  <c r="M171" i="59"/>
  <c r="M170" i="59"/>
  <c r="M169" i="59"/>
  <c r="M168" i="59"/>
  <c r="M167" i="59"/>
  <c r="M166" i="59"/>
  <c r="M165" i="59"/>
  <c r="M164" i="59"/>
  <c r="M163" i="59"/>
  <c r="M161" i="59"/>
  <c r="M160" i="59"/>
  <c r="M159" i="59"/>
  <c r="M157" i="59"/>
  <c r="M154" i="59"/>
  <c r="M153" i="59"/>
  <c r="M152" i="59"/>
  <c r="M151" i="59"/>
  <c r="M150" i="59"/>
  <c r="M149" i="59"/>
  <c r="M148" i="59"/>
  <c r="M147" i="59"/>
  <c r="M146" i="59"/>
  <c r="M143" i="59"/>
  <c r="M142" i="59"/>
  <c r="M141" i="59"/>
  <c r="M140" i="59"/>
  <c r="M139" i="59"/>
  <c r="M138" i="59"/>
  <c r="M137" i="59"/>
  <c r="M136" i="59"/>
  <c r="M135" i="59"/>
  <c r="M134" i="59"/>
  <c r="M133" i="59"/>
  <c r="M132" i="59"/>
  <c r="M131" i="59"/>
  <c r="M130" i="59"/>
  <c r="M129" i="59"/>
  <c r="M128" i="59"/>
  <c r="M127" i="59"/>
  <c r="M126" i="59"/>
  <c r="M125" i="59"/>
  <c r="M124" i="59"/>
  <c r="M122" i="59"/>
  <c r="M121" i="59"/>
  <c r="M120" i="59"/>
  <c r="M119" i="59"/>
  <c r="M118" i="59"/>
  <c r="M117" i="59"/>
  <c r="M116" i="59"/>
  <c r="M115" i="59"/>
  <c r="M114" i="59"/>
  <c r="M113" i="59"/>
  <c r="M112" i="59"/>
  <c r="M111" i="59"/>
  <c r="M107" i="59"/>
  <c r="M106" i="59"/>
  <c r="M105" i="59"/>
  <c r="M104" i="59"/>
  <c r="M103" i="59"/>
  <c r="M102" i="59"/>
  <c r="M101" i="59"/>
  <c r="M100" i="59"/>
  <c r="M99" i="59"/>
  <c r="M98" i="59"/>
  <c r="M96" i="59"/>
  <c r="M95" i="59"/>
  <c r="M93" i="59"/>
  <c r="M92" i="59"/>
  <c r="M91" i="59"/>
  <c r="M90" i="59"/>
  <c r="M89" i="59"/>
  <c r="M88" i="59"/>
  <c r="M87" i="59"/>
  <c r="M86" i="59"/>
  <c r="M85" i="59"/>
  <c r="M84" i="59"/>
  <c r="M81" i="59"/>
  <c r="M80" i="59"/>
  <c r="M79" i="59"/>
  <c r="M76" i="59"/>
  <c r="M75" i="59"/>
  <c r="M74" i="59"/>
  <c r="M72" i="59"/>
  <c r="M71" i="59"/>
  <c r="M70" i="59"/>
  <c r="M69" i="59"/>
  <c r="M68" i="59"/>
  <c r="M67" i="59"/>
  <c r="M66" i="59"/>
  <c r="M65" i="59"/>
  <c r="M64" i="59"/>
  <c r="M62" i="59"/>
  <c r="M61" i="59"/>
  <c r="M60" i="59"/>
  <c r="M58" i="59"/>
  <c r="M57" i="59"/>
  <c r="M56" i="59"/>
  <c r="M55" i="59"/>
  <c r="M54" i="59"/>
  <c r="M53" i="59"/>
  <c r="M52" i="59"/>
  <c r="M51" i="59"/>
  <c r="M50" i="59"/>
  <c r="M49" i="59"/>
  <c r="M48" i="59"/>
  <c r="M47" i="59"/>
  <c r="M44" i="59"/>
  <c r="M43" i="59"/>
  <c r="M42" i="59"/>
  <c r="M41" i="59"/>
  <c r="M40" i="59"/>
  <c r="M39" i="59"/>
  <c r="M38" i="59"/>
  <c r="M37" i="59"/>
  <c r="M36" i="59"/>
  <c r="M35" i="59"/>
  <c r="M34" i="59"/>
  <c r="M33" i="59"/>
  <c r="M32" i="59"/>
  <c r="M31" i="59"/>
  <c r="M30" i="59"/>
  <c r="M29" i="59"/>
  <c r="M28" i="59"/>
  <c r="M27" i="59"/>
  <c r="M26" i="59"/>
  <c r="M25" i="59"/>
  <c r="M24" i="59"/>
  <c r="M23" i="59"/>
  <c r="M22" i="59"/>
  <c r="M21" i="59"/>
  <c r="M20" i="59"/>
  <c r="M19" i="59"/>
  <c r="M18" i="59"/>
  <c r="M17" i="59"/>
  <c r="M16" i="59"/>
  <c r="M15" i="59"/>
  <c r="M14" i="59"/>
  <c r="M13" i="59"/>
  <c r="M12" i="59"/>
  <c r="M11" i="59"/>
  <c r="M10" i="59"/>
  <c r="M9" i="59"/>
  <c r="M8" i="59"/>
  <c r="M7" i="59"/>
  <c r="E156" i="59" l="1"/>
  <c r="M158" i="59"/>
  <c r="E109" i="70"/>
  <c r="M109" i="70" s="1"/>
  <c r="E5" i="70"/>
  <c r="M5" i="70"/>
  <c r="E5" i="67"/>
  <c r="M5" i="67"/>
  <c r="M5" i="66"/>
  <c r="M5" i="65"/>
  <c r="I5" i="63"/>
  <c r="K5" i="63"/>
  <c r="M204" i="63"/>
  <c r="G5" i="63"/>
  <c r="M46" i="63"/>
  <c r="E109" i="67"/>
  <c r="M109" i="67" s="1"/>
  <c r="M110" i="66"/>
  <c r="E109" i="66"/>
  <c r="M109" i="66" s="1"/>
  <c r="E5" i="66"/>
  <c r="M110" i="65"/>
  <c r="E109" i="65"/>
  <c r="M109" i="65" s="1"/>
  <c r="E5" i="65"/>
  <c r="M123" i="59"/>
  <c r="E83" i="59"/>
  <c r="M83" i="59" s="1"/>
  <c r="E6" i="63"/>
  <c r="M6" i="63"/>
  <c r="M209" i="63"/>
  <c r="M145" i="63"/>
  <c r="M83" i="63"/>
  <c r="L5" i="63"/>
  <c r="M64" i="63"/>
  <c r="E60" i="63"/>
  <c r="M60" i="63" s="1"/>
  <c r="E74" i="63"/>
  <c r="M74" i="63" s="1"/>
  <c r="M111" i="63"/>
  <c r="E110" i="63"/>
  <c r="M99" i="63"/>
  <c r="E98" i="63"/>
  <c r="M98" i="63" s="1"/>
  <c r="E156" i="63"/>
  <c r="M156" i="63" s="1"/>
  <c r="E193" i="63"/>
  <c r="M193" i="63" s="1"/>
  <c r="K5" i="59"/>
  <c r="G109" i="59"/>
  <c r="G5" i="59"/>
  <c r="M6" i="59"/>
  <c r="E109" i="59"/>
  <c r="M209" i="59"/>
  <c r="M204" i="59"/>
  <c r="M46" i="59"/>
  <c r="M110" i="59"/>
  <c r="M145" i="59"/>
  <c r="M156" i="59"/>
  <c r="M193" i="59"/>
  <c r="M5" i="63" l="1"/>
  <c r="M110" i="63"/>
  <c r="E109" i="63"/>
  <c r="M109" i="63" s="1"/>
  <c r="E5" i="63"/>
  <c r="M109" i="59"/>
  <c r="M5" i="59"/>
  <c r="E211" i="58" l="1"/>
  <c r="E212" i="58"/>
  <c r="E213" i="58"/>
  <c r="E214" i="58"/>
  <c r="E215" i="58"/>
  <c r="E216" i="58"/>
  <c r="E217" i="58"/>
  <c r="E210" i="58"/>
  <c r="E207" i="58"/>
  <c r="E206" i="58"/>
  <c r="M206" i="58" s="1"/>
  <c r="E195" i="58"/>
  <c r="E196" i="58"/>
  <c r="E197" i="58"/>
  <c r="E198" i="58"/>
  <c r="E199" i="58"/>
  <c r="E200" i="58"/>
  <c r="E201" i="58"/>
  <c r="E202" i="58"/>
  <c r="E194" i="58"/>
  <c r="E177" i="58"/>
  <c r="E178" i="58"/>
  <c r="E176" i="58"/>
  <c r="E158" i="58"/>
  <c r="E159" i="58"/>
  <c r="E160" i="58"/>
  <c r="E161" i="58"/>
  <c r="E162" i="58"/>
  <c r="E163" i="58"/>
  <c r="E164" i="58"/>
  <c r="E165" i="58"/>
  <c r="E166" i="58"/>
  <c r="E167" i="58"/>
  <c r="E168" i="58"/>
  <c r="E169" i="58"/>
  <c r="E170" i="58"/>
  <c r="E171" i="58"/>
  <c r="E172" i="58"/>
  <c r="E173" i="58"/>
  <c r="E157" i="58"/>
  <c r="E147" i="58"/>
  <c r="E148" i="58"/>
  <c r="E149" i="58"/>
  <c r="E150" i="58"/>
  <c r="E151" i="58"/>
  <c r="E152" i="58"/>
  <c r="E153" i="58"/>
  <c r="E154" i="58"/>
  <c r="E146" i="58"/>
  <c r="E112" i="58"/>
  <c r="E113" i="58"/>
  <c r="E114" i="58"/>
  <c r="E115" i="58"/>
  <c r="E116" i="58"/>
  <c r="E117" i="58"/>
  <c r="E118" i="58"/>
  <c r="E119" i="58"/>
  <c r="E120" i="58"/>
  <c r="E121" i="58"/>
  <c r="E122" i="58"/>
  <c r="E123" i="58"/>
  <c r="E124" i="58"/>
  <c r="E125" i="58"/>
  <c r="E126" i="58"/>
  <c r="E127" i="58"/>
  <c r="E128" i="58"/>
  <c r="E129" i="58"/>
  <c r="E130" i="58"/>
  <c r="E131" i="58"/>
  <c r="E132" i="58"/>
  <c r="E133" i="58"/>
  <c r="E134" i="58"/>
  <c r="E135" i="58"/>
  <c r="E136" i="58"/>
  <c r="E137" i="58"/>
  <c r="E138" i="58"/>
  <c r="E139" i="58"/>
  <c r="E140" i="58"/>
  <c r="E141" i="58"/>
  <c r="E142" i="58"/>
  <c r="E143" i="58"/>
  <c r="E111" i="58"/>
  <c r="E100" i="58"/>
  <c r="E101" i="58"/>
  <c r="E102" i="58"/>
  <c r="E103" i="58"/>
  <c r="E104" i="58"/>
  <c r="E105" i="58"/>
  <c r="E106" i="58"/>
  <c r="E107" i="58"/>
  <c r="E99" i="58"/>
  <c r="E96" i="58"/>
  <c r="E85" i="58"/>
  <c r="E86" i="58"/>
  <c r="E87" i="58"/>
  <c r="E88" i="58"/>
  <c r="E89" i="58"/>
  <c r="E90" i="58"/>
  <c r="E91" i="58"/>
  <c r="E92" i="58"/>
  <c r="E93" i="58"/>
  <c r="E84" i="58"/>
  <c r="E76" i="58"/>
  <c r="E77" i="58"/>
  <c r="E78" i="58"/>
  <c r="E79" i="58"/>
  <c r="E80" i="58"/>
  <c r="E81" i="58"/>
  <c r="E75" i="58"/>
  <c r="E66" i="58"/>
  <c r="E67" i="58"/>
  <c r="E68" i="58"/>
  <c r="E69" i="58"/>
  <c r="E70" i="58"/>
  <c r="E71" i="58"/>
  <c r="E72" i="58"/>
  <c r="E65" i="58"/>
  <c r="E62" i="58"/>
  <c r="E61" i="58"/>
  <c r="E48" i="58"/>
  <c r="E49" i="58"/>
  <c r="E50" i="58"/>
  <c r="E51" i="58"/>
  <c r="E52" i="58"/>
  <c r="E53" i="58"/>
  <c r="E54" i="58"/>
  <c r="E55" i="58"/>
  <c r="E56" i="58"/>
  <c r="E57" i="58"/>
  <c r="E47" i="58"/>
  <c r="E8" i="58"/>
  <c r="E9" i="58"/>
  <c r="E10" i="58"/>
  <c r="E11" i="58"/>
  <c r="E12" i="58"/>
  <c r="E13" i="58"/>
  <c r="E14" i="58"/>
  <c r="E15" i="58"/>
  <c r="E16" i="58"/>
  <c r="E17" i="58"/>
  <c r="E18" i="58"/>
  <c r="E19" i="58"/>
  <c r="E20" i="58"/>
  <c r="E21" i="58"/>
  <c r="E22" i="58"/>
  <c r="E23" i="58"/>
  <c r="E24" i="58"/>
  <c r="E25" i="58"/>
  <c r="E26" i="58"/>
  <c r="E27" i="58"/>
  <c r="E28" i="58"/>
  <c r="E29" i="58"/>
  <c r="E30" i="58"/>
  <c r="E31" i="58"/>
  <c r="E32" i="58"/>
  <c r="E33" i="58"/>
  <c r="E34" i="58"/>
  <c r="E35" i="58"/>
  <c r="E36" i="58"/>
  <c r="E37" i="58"/>
  <c r="E38" i="58"/>
  <c r="E39" i="58"/>
  <c r="E40" i="58"/>
  <c r="E41" i="58"/>
  <c r="E42" i="58"/>
  <c r="E43" i="58"/>
  <c r="E44" i="58"/>
  <c r="E7" i="58"/>
  <c r="M217" i="58"/>
  <c r="M216" i="58"/>
  <c r="M215" i="58"/>
  <c r="M214" i="58"/>
  <c r="M213" i="58"/>
  <c r="M212" i="58"/>
  <c r="M211" i="58"/>
  <c r="M210" i="58"/>
  <c r="L209" i="58"/>
  <c r="K209" i="58"/>
  <c r="J209" i="58"/>
  <c r="I209" i="58"/>
  <c r="H209" i="58"/>
  <c r="G209" i="58"/>
  <c r="F209" i="58"/>
  <c r="E209" i="58"/>
  <c r="M208" i="58"/>
  <c r="M207" i="58"/>
  <c r="M205" i="58"/>
  <c r="L204" i="58"/>
  <c r="K204" i="58"/>
  <c r="J204" i="58"/>
  <c r="I204" i="58"/>
  <c r="H204" i="58"/>
  <c r="G204" i="58"/>
  <c r="F204" i="58"/>
  <c r="E204" i="58"/>
  <c r="M203" i="58"/>
  <c r="M202" i="58"/>
  <c r="M201" i="58"/>
  <c r="M200" i="58"/>
  <c r="M199" i="58"/>
  <c r="M198" i="58"/>
  <c r="M197" i="58"/>
  <c r="M196" i="58"/>
  <c r="M195" i="58"/>
  <c r="M194" i="58"/>
  <c r="L193" i="58"/>
  <c r="K193" i="58"/>
  <c r="J193" i="58"/>
  <c r="I193" i="58"/>
  <c r="H193" i="58"/>
  <c r="G193" i="58"/>
  <c r="F193" i="58"/>
  <c r="M192" i="58"/>
  <c r="M191" i="58"/>
  <c r="M190" i="58"/>
  <c r="M189" i="58"/>
  <c r="M188" i="58"/>
  <c r="M187" i="58"/>
  <c r="M186" i="58"/>
  <c r="M185" i="58"/>
  <c r="M184" i="58"/>
  <c r="M183" i="58"/>
  <c r="M182" i="58"/>
  <c r="M181" i="58"/>
  <c r="M180" i="58"/>
  <c r="F180" i="58"/>
  <c r="M179" i="58"/>
  <c r="M178" i="58"/>
  <c r="M177" i="58"/>
  <c r="M176" i="58"/>
  <c r="K175" i="58"/>
  <c r="J175" i="58"/>
  <c r="I175" i="58"/>
  <c r="H175" i="58"/>
  <c r="G175" i="58"/>
  <c r="F175" i="58"/>
  <c r="M174" i="58"/>
  <c r="M173" i="58"/>
  <c r="M172" i="58"/>
  <c r="M171" i="58"/>
  <c r="M170" i="58"/>
  <c r="M169" i="58"/>
  <c r="M168" i="58"/>
  <c r="M167" i="58"/>
  <c r="M166" i="58"/>
  <c r="M165" i="58"/>
  <c r="M164" i="58"/>
  <c r="M163" i="58"/>
  <c r="M162" i="58"/>
  <c r="M161" i="58"/>
  <c r="M160" i="58"/>
  <c r="M159" i="58"/>
  <c r="M158" i="58"/>
  <c r="M157" i="58"/>
  <c r="L156" i="58"/>
  <c r="K156" i="58"/>
  <c r="J156" i="58"/>
  <c r="I156" i="58"/>
  <c r="H156" i="58"/>
  <c r="G156" i="58"/>
  <c r="F156" i="58"/>
  <c r="M155" i="58"/>
  <c r="M154" i="58"/>
  <c r="M153" i="58"/>
  <c r="M152" i="58"/>
  <c r="M151" i="58"/>
  <c r="M150" i="58"/>
  <c r="M149" i="58"/>
  <c r="M148" i="58"/>
  <c r="M147" i="58"/>
  <c r="M146" i="58"/>
  <c r="L145" i="58"/>
  <c r="K145" i="58"/>
  <c r="J145" i="58"/>
  <c r="I145" i="58"/>
  <c r="H145" i="58"/>
  <c r="G145" i="58"/>
  <c r="F145" i="58"/>
  <c r="M144" i="58"/>
  <c r="M143" i="58"/>
  <c r="M142" i="58"/>
  <c r="M141" i="58"/>
  <c r="M140" i="58"/>
  <c r="M139" i="58"/>
  <c r="M138" i="58"/>
  <c r="M137" i="58"/>
  <c r="M136" i="58"/>
  <c r="M135" i="58"/>
  <c r="M134" i="58"/>
  <c r="M133" i="58"/>
  <c r="M132" i="58"/>
  <c r="M131" i="58"/>
  <c r="M130" i="58"/>
  <c r="M129" i="58"/>
  <c r="M128" i="58"/>
  <c r="M127" i="58"/>
  <c r="M126" i="58"/>
  <c r="M125" i="58"/>
  <c r="M124" i="58"/>
  <c r="M123" i="58"/>
  <c r="M122" i="58"/>
  <c r="M121" i="58"/>
  <c r="M120" i="58"/>
  <c r="M119" i="58"/>
  <c r="M118" i="58"/>
  <c r="M117" i="58"/>
  <c r="M116" i="58"/>
  <c r="M115" i="58"/>
  <c r="M114" i="58"/>
  <c r="M113" i="58"/>
  <c r="M112" i="58"/>
  <c r="M111" i="58"/>
  <c r="L110" i="58"/>
  <c r="K110" i="58"/>
  <c r="J110" i="58"/>
  <c r="I110" i="58"/>
  <c r="H110" i="58"/>
  <c r="G110" i="58"/>
  <c r="F110" i="58"/>
  <c r="M109" i="58"/>
  <c r="M108" i="58"/>
  <c r="M107" i="58"/>
  <c r="M106" i="58"/>
  <c r="M105" i="58"/>
  <c r="M104" i="58"/>
  <c r="M103" i="58"/>
  <c r="M102" i="58"/>
  <c r="M101" i="58"/>
  <c r="M100" i="58"/>
  <c r="M99" i="58"/>
  <c r="L98" i="58"/>
  <c r="K98" i="58"/>
  <c r="J98" i="58"/>
  <c r="I98" i="58"/>
  <c r="H98" i="58"/>
  <c r="G98" i="58"/>
  <c r="F98" i="58"/>
  <c r="E98" i="58"/>
  <c r="M98" i="58" s="1"/>
  <c r="M97" i="58"/>
  <c r="M96" i="58"/>
  <c r="M95" i="58" s="1"/>
  <c r="L95" i="58"/>
  <c r="K95" i="58"/>
  <c r="J95" i="58"/>
  <c r="I95" i="58"/>
  <c r="H95" i="58"/>
  <c r="G95" i="58"/>
  <c r="F95" i="58"/>
  <c r="E95" i="58"/>
  <c r="M94" i="58"/>
  <c r="M93" i="58"/>
  <c r="M92" i="58"/>
  <c r="M91" i="58"/>
  <c r="M90" i="58"/>
  <c r="M89" i="58"/>
  <c r="M88" i="58"/>
  <c r="M87" i="58"/>
  <c r="M86" i="58"/>
  <c r="M85" i="58"/>
  <c r="M84" i="58"/>
  <c r="L83" i="58"/>
  <c r="K83" i="58"/>
  <c r="J83" i="58"/>
  <c r="I83" i="58"/>
  <c r="H83" i="58"/>
  <c r="G83" i="58"/>
  <c r="F83" i="58"/>
  <c r="E83" i="58"/>
  <c r="M82" i="58"/>
  <c r="M81" i="58"/>
  <c r="M80" i="58"/>
  <c r="M79" i="58"/>
  <c r="M78" i="58"/>
  <c r="M77" i="58"/>
  <c r="M76" i="58"/>
  <c r="M75" i="58"/>
  <c r="L74" i="58"/>
  <c r="K74" i="58"/>
  <c r="J74" i="58"/>
  <c r="I74" i="58"/>
  <c r="H74" i="58"/>
  <c r="G74" i="58"/>
  <c r="F74" i="58"/>
  <c r="E74" i="58"/>
  <c r="M74" i="58" s="1"/>
  <c r="M73" i="58"/>
  <c r="M72" i="58"/>
  <c r="M71" i="58"/>
  <c r="M70" i="58"/>
  <c r="M69" i="58"/>
  <c r="M68" i="58"/>
  <c r="M67" i="58"/>
  <c r="M66" i="58"/>
  <c r="M65" i="58"/>
  <c r="L64" i="58"/>
  <c r="K64" i="58"/>
  <c r="J64" i="58"/>
  <c r="I64" i="58"/>
  <c r="H64" i="58"/>
  <c r="G64" i="58"/>
  <c r="F64" i="58"/>
  <c r="E64" i="58"/>
  <c r="M64" i="58" s="1"/>
  <c r="M63" i="58"/>
  <c r="M62" i="58"/>
  <c r="M61" i="58"/>
  <c r="L60" i="58"/>
  <c r="K60" i="58"/>
  <c r="J60" i="58"/>
  <c r="I60" i="58"/>
  <c r="H60" i="58"/>
  <c r="G60" i="58"/>
  <c r="F60" i="58"/>
  <c r="E60" i="58"/>
  <c r="M60" i="58" s="1"/>
  <c r="M59" i="58"/>
  <c r="M58" i="58"/>
  <c r="E58" i="58"/>
  <c r="M57" i="58"/>
  <c r="M56" i="58"/>
  <c r="M55" i="58"/>
  <c r="M54" i="58"/>
  <c r="M53" i="58"/>
  <c r="M52" i="58"/>
  <c r="M51" i="58"/>
  <c r="M50" i="58"/>
  <c r="M49" i="58"/>
  <c r="M48" i="58"/>
  <c r="M47" i="58"/>
  <c r="L46" i="58"/>
  <c r="K46" i="58"/>
  <c r="J46" i="58"/>
  <c r="I46" i="58"/>
  <c r="H46" i="58"/>
  <c r="G46" i="58"/>
  <c r="F46" i="58"/>
  <c r="E46" i="58"/>
  <c r="M46" i="58" s="1"/>
  <c r="M45" i="58"/>
  <c r="M44" i="58"/>
  <c r="M43" i="58"/>
  <c r="M42" i="58"/>
  <c r="M41" i="58"/>
  <c r="M40" i="58"/>
  <c r="M39" i="58"/>
  <c r="M38" i="58"/>
  <c r="M37" i="58"/>
  <c r="M36" i="58"/>
  <c r="M35" i="58"/>
  <c r="M34" i="58"/>
  <c r="M33" i="58"/>
  <c r="M32" i="58"/>
  <c r="M31" i="58"/>
  <c r="M30" i="58"/>
  <c r="M29" i="58"/>
  <c r="M28" i="58"/>
  <c r="M27" i="58"/>
  <c r="M26" i="58"/>
  <c r="M25" i="58"/>
  <c r="M24" i="58"/>
  <c r="M23" i="58"/>
  <c r="M22" i="58"/>
  <c r="M21" i="58"/>
  <c r="M20" i="58"/>
  <c r="M19" i="58"/>
  <c r="M18" i="58"/>
  <c r="M17" i="58"/>
  <c r="M16" i="58"/>
  <c r="M15" i="58"/>
  <c r="M14" i="58"/>
  <c r="M13" i="58"/>
  <c r="M12" i="58"/>
  <c r="M11" i="58"/>
  <c r="M10" i="58"/>
  <c r="M9" i="58"/>
  <c r="M8" i="58"/>
  <c r="M7" i="58"/>
  <c r="L6" i="58"/>
  <c r="K6" i="58"/>
  <c r="J6" i="58"/>
  <c r="I6" i="58"/>
  <c r="I5" i="58" s="1"/>
  <c r="H6" i="58"/>
  <c r="G6" i="58"/>
  <c r="F6" i="58"/>
  <c r="E6" i="58"/>
  <c r="L5" i="58"/>
  <c r="J5" i="58"/>
  <c r="H5" i="58"/>
  <c r="F5" i="58"/>
  <c r="E211" i="57"/>
  <c r="E212" i="57"/>
  <c r="E213" i="57"/>
  <c r="E214" i="57"/>
  <c r="E215" i="57"/>
  <c r="E216" i="57"/>
  <c r="E217" i="57"/>
  <c r="E210" i="57"/>
  <c r="M210" i="57" s="1"/>
  <c r="E207" i="57"/>
  <c r="E206" i="57"/>
  <c r="E195" i="57"/>
  <c r="E196" i="57"/>
  <c r="E197" i="57"/>
  <c r="E198" i="57"/>
  <c r="E199" i="57"/>
  <c r="E200" i="57"/>
  <c r="E201" i="57"/>
  <c r="E202" i="57"/>
  <c r="E194" i="57"/>
  <c r="E177" i="57"/>
  <c r="E178" i="57"/>
  <c r="E176" i="57"/>
  <c r="E158" i="57"/>
  <c r="E159" i="57"/>
  <c r="E160" i="57"/>
  <c r="E161" i="57"/>
  <c r="E162" i="57"/>
  <c r="E163" i="57"/>
  <c r="E164" i="57"/>
  <c r="E165" i="57"/>
  <c r="E166" i="57"/>
  <c r="E167" i="57"/>
  <c r="E168" i="57"/>
  <c r="E169" i="57"/>
  <c r="E170" i="57"/>
  <c r="E171" i="57"/>
  <c r="E172" i="57"/>
  <c r="E173" i="57"/>
  <c r="E157" i="57"/>
  <c r="M157" i="57" s="1"/>
  <c r="E147" i="57"/>
  <c r="E148" i="57"/>
  <c r="E149" i="57"/>
  <c r="E150" i="57"/>
  <c r="E151" i="57"/>
  <c r="E152" i="57"/>
  <c r="E153" i="57"/>
  <c r="E154" i="57"/>
  <c r="E146" i="57"/>
  <c r="M206" i="57"/>
  <c r="M194" i="57"/>
  <c r="E175" i="57"/>
  <c r="M146" i="57"/>
  <c r="E111" i="57"/>
  <c r="E112" i="57"/>
  <c r="E113" i="57"/>
  <c r="E114" i="57"/>
  <c r="E115" i="57"/>
  <c r="E116" i="57"/>
  <c r="E117" i="57"/>
  <c r="E118" i="57"/>
  <c r="E119" i="57"/>
  <c r="E120" i="57"/>
  <c r="E121" i="57"/>
  <c r="E122" i="57"/>
  <c r="E123" i="57"/>
  <c r="E124" i="57"/>
  <c r="E125" i="57"/>
  <c r="E126" i="57"/>
  <c r="E127" i="57"/>
  <c r="E128" i="57"/>
  <c r="E129" i="57"/>
  <c r="E130" i="57"/>
  <c r="E131" i="57"/>
  <c r="E132" i="57"/>
  <c r="E133" i="57"/>
  <c r="E134" i="57"/>
  <c r="E135" i="57"/>
  <c r="E136" i="57"/>
  <c r="E137" i="57"/>
  <c r="E138" i="57"/>
  <c r="E139" i="57"/>
  <c r="E140" i="57"/>
  <c r="E141" i="57"/>
  <c r="E142" i="57"/>
  <c r="E143" i="57"/>
  <c r="E107" i="57"/>
  <c r="E100" i="57"/>
  <c r="E101" i="57"/>
  <c r="E102" i="57"/>
  <c r="E103" i="57"/>
  <c r="E104" i="57"/>
  <c r="E105" i="57"/>
  <c r="E106" i="57"/>
  <c r="E99" i="57"/>
  <c r="E96" i="57"/>
  <c r="M96" i="57" s="1"/>
  <c r="M95" i="57" s="1"/>
  <c r="E93" i="57"/>
  <c r="M93" i="57" s="1"/>
  <c r="E85" i="57"/>
  <c r="E86" i="57"/>
  <c r="E87" i="57"/>
  <c r="E88" i="57"/>
  <c r="E89" i="57"/>
  <c r="E90" i="57"/>
  <c r="E91" i="57"/>
  <c r="E92" i="57"/>
  <c r="E84" i="57"/>
  <c r="M84" i="57" s="1"/>
  <c r="E81" i="57"/>
  <c r="E76" i="57"/>
  <c r="E77" i="57"/>
  <c r="E78" i="57"/>
  <c r="E79" i="57"/>
  <c r="E80" i="57"/>
  <c r="E75" i="57"/>
  <c r="E72" i="57"/>
  <c r="E66" i="57"/>
  <c r="E67" i="57"/>
  <c r="E68" i="57"/>
  <c r="E69" i="57"/>
  <c r="E70" i="57"/>
  <c r="E71" i="57"/>
  <c r="E65" i="57"/>
  <c r="E62" i="57"/>
  <c r="E61" i="57"/>
  <c r="E58" i="57"/>
  <c r="E46" i="57" s="1"/>
  <c r="E6" i="57"/>
  <c r="E48" i="57"/>
  <c r="E49" i="57"/>
  <c r="E50" i="57"/>
  <c r="E51" i="57"/>
  <c r="E52" i="57"/>
  <c r="E53" i="57"/>
  <c r="E54" i="57"/>
  <c r="E55" i="57"/>
  <c r="E56" i="57"/>
  <c r="E57" i="57"/>
  <c r="E47" i="57"/>
  <c r="M47" i="57"/>
  <c r="E44" i="57"/>
  <c r="E8" i="57"/>
  <c r="E9" i="57"/>
  <c r="E10" i="57"/>
  <c r="E11" i="57"/>
  <c r="E12" i="57"/>
  <c r="E13" i="57"/>
  <c r="E14" i="57"/>
  <c r="E15" i="57"/>
  <c r="E16" i="57"/>
  <c r="E17" i="57"/>
  <c r="E18" i="57"/>
  <c r="E19" i="57"/>
  <c r="E20" i="57"/>
  <c r="E21" i="57"/>
  <c r="E22" i="57"/>
  <c r="E23" i="57"/>
  <c r="E24" i="57"/>
  <c r="E25" i="57"/>
  <c r="E26" i="57"/>
  <c r="E27" i="57"/>
  <c r="E28" i="57"/>
  <c r="E29" i="57"/>
  <c r="E30" i="57"/>
  <c r="E31" i="57"/>
  <c r="E32" i="57"/>
  <c r="E33" i="57"/>
  <c r="E34" i="57"/>
  <c r="E35" i="57"/>
  <c r="E36" i="57"/>
  <c r="E37" i="57"/>
  <c r="E38" i="57"/>
  <c r="E39" i="57"/>
  <c r="E40" i="57"/>
  <c r="E41" i="57"/>
  <c r="E42" i="57"/>
  <c r="E43" i="57"/>
  <c r="E7" i="57"/>
  <c r="M7" i="57" s="1"/>
  <c r="M217" i="57"/>
  <c r="M216" i="57"/>
  <c r="M215" i="57"/>
  <c r="M214" i="57"/>
  <c r="M213" i="57"/>
  <c r="M212" i="57"/>
  <c r="M211" i="57"/>
  <c r="L209" i="57"/>
  <c r="K209" i="57"/>
  <c r="J209" i="57"/>
  <c r="J175" i="57" s="1"/>
  <c r="I209" i="57"/>
  <c r="H209" i="57"/>
  <c r="H175" i="57" s="1"/>
  <c r="G209" i="57"/>
  <c r="F209" i="57"/>
  <c r="M208" i="57"/>
  <c r="M207" i="57"/>
  <c r="M205" i="57"/>
  <c r="L204" i="57"/>
  <c r="K204" i="57"/>
  <c r="J204" i="57"/>
  <c r="I204" i="57"/>
  <c r="H204" i="57"/>
  <c r="G204" i="57"/>
  <c r="F204" i="57"/>
  <c r="E204" i="57"/>
  <c r="M203" i="57"/>
  <c r="M202" i="57"/>
  <c r="M201" i="57"/>
  <c r="M200" i="57"/>
  <c r="M199" i="57"/>
  <c r="M198" i="57"/>
  <c r="M197" i="57"/>
  <c r="M196" i="57"/>
  <c r="M195" i="57"/>
  <c r="L193" i="57"/>
  <c r="K193" i="57"/>
  <c r="J193" i="57"/>
  <c r="I193" i="57"/>
  <c r="H193" i="57"/>
  <c r="G193" i="57"/>
  <c r="F193" i="57"/>
  <c r="M192" i="57"/>
  <c r="M191" i="57"/>
  <c r="M190" i="57"/>
  <c r="M189" i="57"/>
  <c r="M188" i="57"/>
  <c r="M187" i="57"/>
  <c r="M186" i="57"/>
  <c r="M185" i="57"/>
  <c r="M184" i="57"/>
  <c r="M183" i="57"/>
  <c r="M182" i="57"/>
  <c r="M181" i="57"/>
  <c r="M180" i="57"/>
  <c r="F180" i="57"/>
  <c r="M179" i="57"/>
  <c r="M178" i="57"/>
  <c r="M177" i="57"/>
  <c r="M176" i="57"/>
  <c r="K175" i="57"/>
  <c r="I175" i="57"/>
  <c r="G175" i="57"/>
  <c r="F175" i="57"/>
  <c r="M174" i="57"/>
  <c r="M173" i="57"/>
  <c r="M172" i="57"/>
  <c r="M171" i="57"/>
  <c r="M170" i="57"/>
  <c r="M169" i="57"/>
  <c r="M168" i="57"/>
  <c r="M167" i="57"/>
  <c r="M166" i="57"/>
  <c r="M165" i="57"/>
  <c r="M164" i="57"/>
  <c r="M163" i="57"/>
  <c r="M162" i="57"/>
  <c r="M161" i="57"/>
  <c r="M160" i="57"/>
  <c r="M159" i="57"/>
  <c r="M158" i="57"/>
  <c r="L156" i="57"/>
  <c r="K156" i="57"/>
  <c r="J156" i="57"/>
  <c r="I156" i="57"/>
  <c r="H156" i="57"/>
  <c r="G156" i="57"/>
  <c r="F156" i="57"/>
  <c r="E156" i="57"/>
  <c r="M155" i="57"/>
  <c r="M154" i="57"/>
  <c r="M153" i="57"/>
  <c r="M152" i="57"/>
  <c r="M151" i="57"/>
  <c r="M150" i="57"/>
  <c r="M149" i="57"/>
  <c r="M148" i="57"/>
  <c r="M147" i="57"/>
  <c r="L145" i="57"/>
  <c r="K145" i="57"/>
  <c r="J145" i="57"/>
  <c r="I145" i="57"/>
  <c r="H145" i="57"/>
  <c r="G145" i="57"/>
  <c r="F145" i="57"/>
  <c r="E145" i="57"/>
  <c r="M144" i="57"/>
  <c r="M143" i="57"/>
  <c r="M142" i="57"/>
  <c r="M141" i="57"/>
  <c r="M140" i="57"/>
  <c r="M139" i="57"/>
  <c r="M138" i="57"/>
  <c r="M137" i="57"/>
  <c r="M136" i="57"/>
  <c r="M135" i="57"/>
  <c r="M134" i="57"/>
  <c r="M133" i="57"/>
  <c r="M132" i="57"/>
  <c r="M131" i="57"/>
  <c r="M130" i="57"/>
  <c r="M129" i="57"/>
  <c r="M128" i="57"/>
  <c r="M127" i="57"/>
  <c r="M126" i="57"/>
  <c r="M125" i="57"/>
  <c r="M124" i="57"/>
  <c r="M123" i="57"/>
  <c r="M122" i="57"/>
  <c r="M121" i="57"/>
  <c r="M120" i="57"/>
  <c r="M119" i="57"/>
  <c r="M118" i="57"/>
  <c r="M117" i="57"/>
  <c r="M116" i="57"/>
  <c r="M115" i="57"/>
  <c r="M114" i="57"/>
  <c r="M113" i="57"/>
  <c r="M112" i="57"/>
  <c r="M111" i="57"/>
  <c r="L110" i="57"/>
  <c r="K110" i="57"/>
  <c r="J110" i="57"/>
  <c r="I110" i="57"/>
  <c r="H110" i="57"/>
  <c r="G110" i="57"/>
  <c r="F110" i="57"/>
  <c r="E110" i="57"/>
  <c r="M109" i="57"/>
  <c r="M108" i="57"/>
  <c r="M107" i="57"/>
  <c r="M106" i="57"/>
  <c r="M105" i="57"/>
  <c r="M104" i="57"/>
  <c r="M103" i="57"/>
  <c r="M102" i="57"/>
  <c r="M101" i="57"/>
  <c r="M100" i="57"/>
  <c r="M99" i="57"/>
  <c r="L98" i="57"/>
  <c r="K98" i="57"/>
  <c r="J98" i="57"/>
  <c r="I98" i="57"/>
  <c r="H98" i="57"/>
  <c r="G98" i="57"/>
  <c r="F98" i="57"/>
  <c r="E98" i="57"/>
  <c r="M98" i="57" s="1"/>
  <c r="M97" i="57"/>
  <c r="L95" i="57"/>
  <c r="K95" i="57"/>
  <c r="J95" i="57"/>
  <c r="I95" i="57"/>
  <c r="H95" i="57"/>
  <c r="G95" i="57"/>
  <c r="F95" i="57"/>
  <c r="E95" i="57"/>
  <c r="M94" i="57"/>
  <c r="M92" i="57"/>
  <c r="M91" i="57"/>
  <c r="M90" i="57"/>
  <c r="M89" i="57"/>
  <c r="M88" i="57"/>
  <c r="M87" i="57"/>
  <c r="M86" i="57"/>
  <c r="M85" i="57"/>
  <c r="L83" i="57"/>
  <c r="K83" i="57"/>
  <c r="J83" i="57"/>
  <c r="I83" i="57"/>
  <c r="H83" i="57"/>
  <c r="G83" i="57"/>
  <c r="F83" i="57"/>
  <c r="M82" i="57"/>
  <c r="M81" i="57"/>
  <c r="M80" i="57"/>
  <c r="M79" i="57"/>
  <c r="M78" i="57"/>
  <c r="M77" i="57"/>
  <c r="M76" i="57"/>
  <c r="M75" i="57"/>
  <c r="L74" i="57"/>
  <c r="K74" i="57"/>
  <c r="J74" i="57"/>
  <c r="I74" i="57"/>
  <c r="H74" i="57"/>
  <c r="G74" i="57"/>
  <c r="F74" i="57"/>
  <c r="E74" i="57"/>
  <c r="M73" i="57"/>
  <c r="M72" i="57"/>
  <c r="M71" i="57"/>
  <c r="M70" i="57"/>
  <c r="M69" i="57"/>
  <c r="M68" i="57"/>
  <c r="M67" i="57"/>
  <c r="M66" i="57"/>
  <c r="M65" i="57"/>
  <c r="L64" i="57"/>
  <c r="K64" i="57"/>
  <c r="J64" i="57"/>
  <c r="I64" i="57"/>
  <c r="H64" i="57"/>
  <c r="G64" i="57"/>
  <c r="F64" i="57"/>
  <c r="E64" i="57"/>
  <c r="M63" i="57"/>
  <c r="M62" i="57"/>
  <c r="M61" i="57"/>
  <c r="L60" i="57"/>
  <c r="K60" i="57"/>
  <c r="J60" i="57"/>
  <c r="I60" i="57"/>
  <c r="H60" i="57"/>
  <c r="G60" i="57"/>
  <c r="F60" i="57"/>
  <c r="E60" i="57"/>
  <c r="M60" i="57" s="1"/>
  <c r="M59" i="57"/>
  <c r="M58" i="57"/>
  <c r="M57" i="57"/>
  <c r="M56" i="57"/>
  <c r="M55" i="57"/>
  <c r="M54" i="57"/>
  <c r="M53" i="57"/>
  <c r="M52" i="57"/>
  <c r="M51" i="57"/>
  <c r="M50" i="57"/>
  <c r="M49" i="57"/>
  <c r="M48" i="57"/>
  <c r="L46" i="57"/>
  <c r="K46" i="57"/>
  <c r="J46" i="57"/>
  <c r="I46" i="57"/>
  <c r="H46" i="57"/>
  <c r="G46" i="57"/>
  <c r="F46" i="57"/>
  <c r="M45" i="57"/>
  <c r="M44" i="57"/>
  <c r="M43" i="57"/>
  <c r="M42" i="57"/>
  <c r="M41" i="57"/>
  <c r="M40" i="57"/>
  <c r="M39" i="57"/>
  <c r="M38" i="57"/>
  <c r="M37" i="57"/>
  <c r="M36" i="57"/>
  <c r="M35" i="57"/>
  <c r="M34" i="57"/>
  <c r="M33" i="57"/>
  <c r="M32" i="57"/>
  <c r="M31" i="57"/>
  <c r="M30" i="57"/>
  <c r="M29" i="57"/>
  <c r="M28" i="57"/>
  <c r="M27" i="57"/>
  <c r="M26" i="57"/>
  <c r="M25" i="57"/>
  <c r="M24" i="57"/>
  <c r="M23" i="57"/>
  <c r="M22" i="57"/>
  <c r="M21" i="57"/>
  <c r="M20" i="57"/>
  <c r="M19" i="57"/>
  <c r="M18" i="57"/>
  <c r="M17" i="57"/>
  <c r="M16" i="57"/>
  <c r="M15" i="57"/>
  <c r="M14" i="57"/>
  <c r="M13" i="57"/>
  <c r="M12" i="57"/>
  <c r="M11" i="57"/>
  <c r="M10" i="57"/>
  <c r="M9" i="57"/>
  <c r="M8" i="57"/>
  <c r="L6" i="57"/>
  <c r="L5" i="57" s="1"/>
  <c r="K6" i="57"/>
  <c r="K5" i="57" s="1"/>
  <c r="J6" i="57"/>
  <c r="I6" i="57"/>
  <c r="H6" i="57"/>
  <c r="G6" i="57"/>
  <c r="F6" i="57"/>
  <c r="J5" i="57"/>
  <c r="I5" i="57"/>
  <c r="H5" i="57"/>
  <c r="F5" i="57"/>
  <c r="L110" i="56"/>
  <c r="G5" i="58" l="1"/>
  <c r="M209" i="58"/>
  <c r="M204" i="58"/>
  <c r="M83" i="58"/>
  <c r="K5" i="58"/>
  <c r="M6" i="58"/>
  <c r="M5" i="58" s="1"/>
  <c r="E5" i="58"/>
  <c r="M156" i="57"/>
  <c r="M145" i="57"/>
  <c r="M64" i="57"/>
  <c r="M204" i="57"/>
  <c r="G5" i="57"/>
  <c r="E110" i="58"/>
  <c r="M110" i="58" s="1"/>
  <c r="E145" i="58"/>
  <c r="M145" i="58" s="1"/>
  <c r="E156" i="58"/>
  <c r="M156" i="58" s="1"/>
  <c r="E175" i="58"/>
  <c r="E193" i="58"/>
  <c r="M193" i="58" s="1"/>
  <c r="E209" i="57"/>
  <c r="M209" i="57" s="1"/>
  <c r="E193" i="57"/>
  <c r="M193" i="57" s="1"/>
  <c r="E83" i="57"/>
  <c r="M83" i="57" s="1"/>
  <c r="M46" i="57"/>
  <c r="E5" i="57"/>
  <c r="M6" i="57"/>
  <c r="M110" i="57"/>
  <c r="M74" i="57"/>
  <c r="M93" i="56"/>
  <c r="M57" i="56"/>
  <c r="M58" i="56"/>
  <c r="M66" i="56"/>
  <c r="M5" i="57" l="1"/>
  <c r="E209" i="56"/>
  <c r="E204" i="56"/>
  <c r="E193" i="56"/>
  <c r="E175" i="56"/>
  <c r="E156" i="56"/>
  <c r="E145" i="56"/>
  <c r="E110" i="56"/>
  <c r="E98" i="56"/>
  <c r="E95" i="56"/>
  <c r="E83" i="56"/>
  <c r="E74" i="56"/>
  <c r="E64" i="56"/>
  <c r="E60" i="56"/>
  <c r="E46" i="56"/>
  <c r="M169" i="56" l="1"/>
  <c r="M170" i="56"/>
  <c r="M171" i="56"/>
  <c r="M172" i="56"/>
  <c r="M173" i="56"/>
  <c r="M153" i="56"/>
  <c r="M154" i="56"/>
  <c r="M143" i="56"/>
  <c r="M141" i="56" l="1"/>
  <c r="M142" i="56"/>
  <c r="M44" i="56"/>
  <c r="G83" i="56" l="1"/>
  <c r="H83" i="56"/>
  <c r="I83" i="56"/>
  <c r="J83" i="56"/>
  <c r="M43" i="56" l="1"/>
  <c r="M42" i="56"/>
  <c r="M41" i="56"/>
  <c r="M40" i="56"/>
  <c r="F95" i="56" l="1"/>
  <c r="G95" i="56"/>
  <c r="I95" i="56"/>
  <c r="J95" i="56"/>
  <c r="K95" i="56"/>
  <c r="L95" i="56"/>
  <c r="H95" i="56"/>
  <c r="E6" i="56" l="1"/>
  <c r="F6" i="56"/>
  <c r="G6" i="56"/>
  <c r="H6" i="56"/>
  <c r="I6" i="56"/>
  <c r="J6" i="56"/>
  <c r="L6" i="56"/>
  <c r="K6" i="56"/>
  <c r="M194" i="56" l="1"/>
  <c r="M176" i="56"/>
  <c r="M7" i="56"/>
  <c r="M217" i="56"/>
  <c r="M216" i="56"/>
  <c r="M215" i="56"/>
  <c r="M214" i="56"/>
  <c r="M213" i="56"/>
  <c r="M212" i="56"/>
  <c r="M211" i="56"/>
  <c r="M210" i="56"/>
  <c r="L209" i="56"/>
  <c r="K209" i="56"/>
  <c r="J209" i="56"/>
  <c r="I209" i="56"/>
  <c r="H209" i="56"/>
  <c r="G209" i="56"/>
  <c r="F209" i="56"/>
  <c r="M208" i="56"/>
  <c r="M207" i="56"/>
  <c r="M206" i="56"/>
  <c r="M205" i="56"/>
  <c r="L204" i="56"/>
  <c r="K204" i="56"/>
  <c r="J204" i="56"/>
  <c r="I204" i="56"/>
  <c r="H204" i="56"/>
  <c r="G204" i="56"/>
  <c r="F204" i="56"/>
  <c r="M203" i="56"/>
  <c r="M202" i="56"/>
  <c r="M201" i="56"/>
  <c r="M200" i="56"/>
  <c r="M199" i="56"/>
  <c r="M198" i="56"/>
  <c r="M197" i="56"/>
  <c r="M196" i="56"/>
  <c r="M195" i="56"/>
  <c r="L193" i="56"/>
  <c r="K193" i="56"/>
  <c r="J193" i="56"/>
  <c r="I193" i="56"/>
  <c r="H193" i="56"/>
  <c r="G193" i="56"/>
  <c r="F193" i="56"/>
  <c r="M192" i="56"/>
  <c r="M191" i="56"/>
  <c r="M190" i="56"/>
  <c r="M189" i="56"/>
  <c r="M188" i="56"/>
  <c r="M187" i="56"/>
  <c r="M186" i="56"/>
  <c r="M185" i="56"/>
  <c r="M184" i="56"/>
  <c r="M183" i="56"/>
  <c r="M182" i="56"/>
  <c r="M181" i="56"/>
  <c r="F180" i="56"/>
  <c r="M180" i="56" s="1"/>
  <c r="M179" i="56"/>
  <c r="M178" i="56"/>
  <c r="M177" i="56"/>
  <c r="F175" i="56"/>
  <c r="M174" i="56"/>
  <c r="M168" i="56"/>
  <c r="M167" i="56"/>
  <c r="M166" i="56"/>
  <c r="M165" i="56"/>
  <c r="M164" i="56"/>
  <c r="M163" i="56"/>
  <c r="M162" i="56"/>
  <c r="M161" i="56"/>
  <c r="M160" i="56"/>
  <c r="M159" i="56"/>
  <c r="M158" i="56"/>
  <c r="M157" i="56"/>
  <c r="L156" i="56"/>
  <c r="K156" i="56"/>
  <c r="J156" i="56"/>
  <c r="I156" i="56"/>
  <c r="H156" i="56"/>
  <c r="G156" i="56"/>
  <c r="F156" i="56"/>
  <c r="M155" i="56"/>
  <c r="M152" i="56"/>
  <c r="M151" i="56"/>
  <c r="M150" i="56"/>
  <c r="M149" i="56"/>
  <c r="M148" i="56"/>
  <c r="M147" i="56"/>
  <c r="M146" i="56"/>
  <c r="L145" i="56"/>
  <c r="K145" i="56"/>
  <c r="J145" i="56"/>
  <c r="I145" i="56"/>
  <c r="H145" i="56"/>
  <c r="G145" i="56"/>
  <c r="F145" i="56"/>
  <c r="M144" i="56"/>
  <c r="M140" i="56"/>
  <c r="M139" i="56"/>
  <c r="M138" i="56"/>
  <c r="M137" i="56"/>
  <c r="M136" i="56"/>
  <c r="M135" i="56"/>
  <c r="M134" i="56"/>
  <c r="M133" i="56"/>
  <c r="M132" i="56"/>
  <c r="M131" i="56"/>
  <c r="M130" i="56"/>
  <c r="M129" i="56"/>
  <c r="M128" i="56"/>
  <c r="M127" i="56"/>
  <c r="M126" i="56"/>
  <c r="M125" i="56"/>
  <c r="M124" i="56"/>
  <c r="M123" i="56"/>
  <c r="M122" i="56"/>
  <c r="M121" i="56"/>
  <c r="M120" i="56"/>
  <c r="M119" i="56"/>
  <c r="M118" i="56"/>
  <c r="M117" i="56"/>
  <c r="M116" i="56"/>
  <c r="M115" i="56"/>
  <c r="M114" i="56"/>
  <c r="M113" i="56"/>
  <c r="M112" i="56"/>
  <c r="M111" i="56"/>
  <c r="K110" i="56"/>
  <c r="J110" i="56"/>
  <c r="I110" i="56"/>
  <c r="H110" i="56"/>
  <c r="G110" i="56"/>
  <c r="F110" i="56"/>
  <c r="M109" i="56"/>
  <c r="M108" i="56"/>
  <c r="M107" i="56"/>
  <c r="M106" i="56"/>
  <c r="M105" i="56"/>
  <c r="M104" i="56"/>
  <c r="M103" i="56"/>
  <c r="M102" i="56"/>
  <c r="M101" i="56"/>
  <c r="M100" i="56"/>
  <c r="M99" i="56"/>
  <c r="L98" i="56"/>
  <c r="K98" i="56"/>
  <c r="J98" i="56"/>
  <c r="I98" i="56"/>
  <c r="H98" i="56"/>
  <c r="G98" i="56"/>
  <c r="F98" i="56"/>
  <c r="M97" i="56"/>
  <c r="M96" i="56"/>
  <c r="M95" i="56" s="1"/>
  <c r="M94" i="56"/>
  <c r="M92" i="56"/>
  <c r="M91" i="56"/>
  <c r="M90" i="56"/>
  <c r="M89" i="56"/>
  <c r="M88" i="56"/>
  <c r="M87" i="56"/>
  <c r="M86" i="56"/>
  <c r="M85" i="56"/>
  <c r="M84" i="56"/>
  <c r="L83" i="56"/>
  <c r="K83" i="56"/>
  <c r="F83" i="56"/>
  <c r="M82" i="56"/>
  <c r="M81" i="56"/>
  <c r="M80" i="56"/>
  <c r="M79" i="56"/>
  <c r="M78" i="56"/>
  <c r="M77" i="56"/>
  <c r="M76" i="56"/>
  <c r="M75" i="56"/>
  <c r="L74" i="56"/>
  <c r="K74" i="56"/>
  <c r="J74" i="56"/>
  <c r="I74" i="56"/>
  <c r="H74" i="56"/>
  <c r="G74" i="56"/>
  <c r="F74" i="56"/>
  <c r="M73" i="56"/>
  <c r="M72" i="56"/>
  <c r="M71" i="56"/>
  <c r="M70" i="56"/>
  <c r="M69" i="56"/>
  <c r="M68" i="56"/>
  <c r="M67" i="56"/>
  <c r="M65" i="56"/>
  <c r="L64" i="56"/>
  <c r="K64" i="56"/>
  <c r="J64" i="56"/>
  <c r="I64" i="56"/>
  <c r="H64" i="56"/>
  <c r="G64" i="56"/>
  <c r="F64" i="56"/>
  <c r="M63" i="56"/>
  <c r="M62" i="56"/>
  <c r="M61" i="56"/>
  <c r="L60" i="56"/>
  <c r="K60" i="56"/>
  <c r="J60" i="56"/>
  <c r="I60" i="56"/>
  <c r="H60" i="56"/>
  <c r="G60" i="56"/>
  <c r="F60" i="56"/>
  <c r="M59" i="56"/>
  <c r="M56" i="56"/>
  <c r="M55" i="56"/>
  <c r="M54" i="56"/>
  <c r="M53" i="56"/>
  <c r="M52" i="56"/>
  <c r="M51" i="56"/>
  <c r="M50" i="56"/>
  <c r="M49" i="56"/>
  <c r="M48" i="56"/>
  <c r="M47" i="56"/>
  <c r="L46" i="56"/>
  <c r="K46" i="56"/>
  <c r="J46" i="56"/>
  <c r="I46" i="56"/>
  <c r="H46" i="56"/>
  <c r="G46" i="56"/>
  <c r="F46" i="56"/>
  <c r="M45" i="56"/>
  <c r="M39" i="56"/>
  <c r="M38" i="56"/>
  <c r="M37" i="56"/>
  <c r="M36" i="56"/>
  <c r="M35" i="56"/>
  <c r="M34" i="56"/>
  <c r="M33" i="56"/>
  <c r="M32" i="56"/>
  <c r="M31" i="56"/>
  <c r="M30" i="56"/>
  <c r="M29" i="56"/>
  <c r="M28" i="56"/>
  <c r="M27" i="56"/>
  <c r="M26" i="56"/>
  <c r="M25" i="56"/>
  <c r="M24" i="56"/>
  <c r="M23" i="56"/>
  <c r="M22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H175" i="56" l="1"/>
  <c r="I5" i="56"/>
  <c r="E5" i="56"/>
  <c r="G175" i="56"/>
  <c r="I175" i="56"/>
  <c r="K175" i="56"/>
  <c r="J175" i="56"/>
  <c r="M6" i="56"/>
  <c r="F5" i="56"/>
  <c r="M98" i="56"/>
  <c r="L5" i="56"/>
  <c r="M60" i="56"/>
  <c r="G5" i="56"/>
  <c r="H5" i="56"/>
  <c r="K5" i="56"/>
  <c r="M83" i="56"/>
  <c r="M74" i="56"/>
  <c r="M64" i="56"/>
  <c r="J5" i="56"/>
  <c r="M46" i="56"/>
  <c r="M110" i="56"/>
  <c r="M145" i="56"/>
  <c r="M156" i="56"/>
  <c r="M193" i="56"/>
  <c r="M204" i="56"/>
  <c r="M209" i="56"/>
  <c r="M5" i="56" l="1"/>
  <c r="G229" i="1" l="1"/>
  <c r="F229" i="1"/>
  <c r="E229" i="1"/>
  <c r="G217" i="1"/>
  <c r="G212" i="1" s="1"/>
  <c r="F217" i="1"/>
  <c r="E217" i="1"/>
  <c r="G213" i="1"/>
  <c r="F213" i="1"/>
  <c r="F212" i="1" s="1"/>
  <c r="E213" i="1"/>
  <c r="E212" i="1" s="1"/>
  <c r="G200" i="1"/>
  <c r="F200" i="1"/>
  <c r="E200" i="1"/>
  <c r="G188" i="1"/>
  <c r="G187" i="1" s="1"/>
  <c r="F188" i="1"/>
  <c r="F187" i="1" s="1"/>
  <c r="E188" i="1"/>
  <c r="E187" i="1"/>
  <c r="G182" i="1"/>
  <c r="F182" i="1"/>
  <c r="E182" i="1"/>
  <c r="G161" i="1"/>
  <c r="F161" i="1"/>
  <c r="E161" i="1"/>
  <c r="G152" i="1"/>
  <c r="F152" i="1"/>
  <c r="E152" i="1"/>
  <c r="G118" i="1"/>
  <c r="G117" i="1" s="1"/>
  <c r="F118" i="1"/>
  <c r="F117" i="1" s="1"/>
  <c r="E118" i="1"/>
  <c r="E117" i="1" s="1"/>
  <c r="G106" i="1"/>
  <c r="F106" i="1"/>
  <c r="E106" i="1"/>
  <c r="G92" i="1"/>
  <c r="F92" i="1"/>
  <c r="E92" i="1"/>
  <c r="G81" i="1"/>
  <c r="F81" i="1"/>
  <c r="E81" i="1"/>
  <c r="G71" i="1"/>
  <c r="F71" i="1"/>
  <c r="E71" i="1"/>
  <c r="G65" i="1"/>
  <c r="F65" i="1"/>
  <c r="E65" i="1"/>
  <c r="G50" i="1"/>
  <c r="F50" i="1"/>
  <c r="E50" i="1"/>
  <c r="G6" i="1"/>
  <c r="G5" i="1" s="1"/>
  <c r="G234" i="1" s="1"/>
  <c r="F6" i="1"/>
  <c r="F5" i="1" s="1"/>
  <c r="E6" i="1"/>
  <c r="E5" i="1" s="1"/>
  <c r="E234" i="1" l="1"/>
  <c r="F234" i="1"/>
  <c r="M177" i="89"/>
  <c r="M177" i="84"/>
  <c r="M177" i="79"/>
  <c r="M177" i="70"/>
  <c r="M177" i="93"/>
  <c r="M177" i="87"/>
  <c r="M177" i="74"/>
  <c r="M177" i="90"/>
  <c r="M177" i="75"/>
  <c r="M177" i="83"/>
  <c r="M175" i="57"/>
  <c r="L175" i="58"/>
  <c r="M177" i="85"/>
  <c r="M175" i="65"/>
  <c r="M175" i="66"/>
  <c r="M177" i="82"/>
  <c r="M177" i="71"/>
  <c r="M177" i="73"/>
  <c r="M175" i="56"/>
  <c r="M177" i="76"/>
  <c r="M175" i="63"/>
  <c r="M177" i="86"/>
  <c r="M177" i="77"/>
  <c r="L175" i="56"/>
  <c r="M175" i="59"/>
  <c r="M177" i="81"/>
  <c r="L175" i="57"/>
  <c r="M177" i="88"/>
  <c r="M177" i="91"/>
  <c r="M177" i="72"/>
  <c r="M177" i="80"/>
  <c r="M175" i="58"/>
  <c r="M177" i="92"/>
  <c r="M177" i="67"/>
</calcChain>
</file>

<file path=xl/comments1.xml><?xml version="1.0" encoding="utf-8"?>
<comments xmlns="http://schemas.openxmlformats.org/spreadsheetml/2006/main">
  <authors>
    <author>sale</author>
    <author>PhuongThanh Tran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2016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Ra vào T6/7/CN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ngưng khi hết nvl</t>
        </r>
      </text>
    </comment>
    <comment ref="E46" authorId="1">
      <text>
        <r>
          <rPr>
            <b/>
            <sz val="9"/>
            <color indexed="81"/>
            <rFont val="Tahoma"/>
            <family val="2"/>
          </rPr>
          <t>Bán hết bột ngưng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9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Ra vào T6/7/CN</t>
        </r>
      </text>
    </comment>
    <comment ref="E66" authorId="1">
      <text>
        <r>
          <rPr>
            <b/>
            <sz val="9"/>
            <color indexed="81"/>
            <rFont val="Tahoma"/>
            <family val="2"/>
          </rPr>
          <t>Trước giờ chưa bán loại nhỏ .Nên cho chạy bán thử</t>
        </r>
      </text>
    </comment>
    <comment ref="E67" authorId="1">
      <text>
        <r>
          <rPr>
            <b/>
            <sz val="9"/>
            <color indexed="81"/>
            <rFont val="Tahoma"/>
            <family val="2"/>
          </rPr>
          <t>Trước giờ chưa bán loại nhỏ .Nên cho chạy bán thử</t>
        </r>
      </text>
    </comment>
    <comment ref="G73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NĐC</t>
        </r>
      </text>
    </comment>
    <comment ref="G74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NĐC</t>
        </r>
      </text>
    </comment>
    <comment ref="E86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CH mới</t>
        </r>
      </text>
    </comment>
    <comment ref="F86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CH mới</t>
        </r>
      </text>
    </comment>
    <comment ref="G86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NĐC</t>
        </r>
      </text>
    </comment>
    <comment ref="F99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Ra vào T6/7/CN</t>
        </r>
      </text>
    </comment>
    <comment ref="F190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chỉ Hà Nội</t>
        </r>
      </text>
    </comment>
  </commentList>
</comments>
</file>

<file path=xl/comments10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<sst xmlns="http://schemas.openxmlformats.org/spreadsheetml/2006/main" count="7010" uniqueCount="299">
  <si>
    <t>MENU ENGINEERING</t>
  </si>
  <si>
    <t>Final Decision</t>
  </si>
  <si>
    <t>Apply Dec. 1, 2017</t>
  </si>
  <si>
    <t>No.</t>
  </si>
  <si>
    <t>Code</t>
  </si>
  <si>
    <t>Item</t>
  </si>
  <si>
    <t>Price</t>
  </si>
  <si>
    <t>Menu A</t>
  </si>
  <si>
    <t>Menu B</t>
  </si>
  <si>
    <t>Menu C</t>
  </si>
  <si>
    <t>Bun</t>
  </si>
  <si>
    <t>Bread</t>
  </si>
  <si>
    <t>Bacon Cheese Earthquake</t>
  </si>
  <si>
    <t>Big Eye</t>
  </si>
  <si>
    <t>Black Sesame Raisin</t>
  </si>
  <si>
    <t>Bluberry Custard</t>
  </si>
  <si>
    <t>Butter Sugar Loaf</t>
  </si>
  <si>
    <t>Cereal Dried Fruit Bread</t>
  </si>
  <si>
    <t>Cheese Boat</t>
  </si>
  <si>
    <t>Cheese Flosss</t>
  </si>
  <si>
    <t>Cheese Sausage</t>
  </si>
  <si>
    <t>Chicken Parmesan</t>
  </si>
  <si>
    <t>Choc Aleck</t>
  </si>
  <si>
    <t>Chocolate Ganache</t>
  </si>
  <si>
    <t>Cocoa Teddy</t>
  </si>
  <si>
    <t>Chocolate Cream Cheese</t>
  </si>
  <si>
    <t>Cocktail Bun 3pcs</t>
  </si>
  <si>
    <t>Cranberry Cream Cheese</t>
  </si>
  <si>
    <t>CranberryCr Cheese Tt 4pc</t>
  </si>
  <si>
    <t>Donut Matcha (mini)</t>
  </si>
  <si>
    <t>Donut Rainbow (mini)</t>
  </si>
  <si>
    <t>Donut Sugar (mini)</t>
  </si>
  <si>
    <t>Donut White Chocolate (mini)</t>
  </si>
  <si>
    <t>Double Cheese</t>
  </si>
  <si>
    <t>Fire Flosss</t>
  </si>
  <si>
    <t>Flosss</t>
  </si>
  <si>
    <t>Get Cheesy</t>
  </si>
  <si>
    <t>Golden Lava Bun</t>
  </si>
  <si>
    <t>Ham &amp; Cheese</t>
  </si>
  <si>
    <t>Kaya Bun</t>
  </si>
  <si>
    <t xml:space="preserve">Mala Chicken </t>
  </si>
  <si>
    <t>Mala Tuna</t>
  </si>
  <si>
    <t>Mushroom &amp; cheese</t>
  </si>
  <si>
    <t>Pillow Raisin</t>
  </si>
  <si>
    <t>Pork Ribs</t>
  </si>
  <si>
    <t>Pork Sambal</t>
  </si>
  <si>
    <t>Raisin Cream Cheese</t>
  </si>
  <si>
    <t>Sausage Standard</t>
  </si>
  <si>
    <t>Smart Aleck</t>
  </si>
  <si>
    <t>Spring In The City</t>
  </si>
  <si>
    <t>T Cures of Golden Flower</t>
  </si>
  <si>
    <t>Yam Royale</t>
  </si>
  <si>
    <t>Berry Blossoms</t>
  </si>
  <si>
    <t xml:space="preserve">Oh!Konomiyaki </t>
  </si>
  <si>
    <t>DANISH</t>
  </si>
  <si>
    <t>Blackberry Danish</t>
  </si>
  <si>
    <t>Cheese Croissant</t>
  </si>
  <si>
    <t>Chez Lava Crois</t>
  </si>
  <si>
    <t xml:space="preserve">Choco Lava Croissant </t>
  </si>
  <si>
    <t xml:space="preserve">Golden Lava Croissant </t>
  </si>
  <si>
    <t>Golden Lava Croissant - set 3pcs</t>
  </si>
  <si>
    <t>Golden Lava Croissant - set 5pcs</t>
  </si>
  <si>
    <t>Peach Danish</t>
  </si>
  <si>
    <t>Sweetcorn Cheese Bread</t>
  </si>
  <si>
    <t>Tuna Croissant</t>
  </si>
  <si>
    <t>Ya Ya Egg Tart</t>
  </si>
  <si>
    <t>Tart Orig Chez</t>
  </si>
  <si>
    <t>Tart Golden Chez</t>
  </si>
  <si>
    <t>FRENCH bread</t>
  </si>
  <si>
    <t>Mini Baguette</t>
  </si>
  <si>
    <t>Mini Baguette Dark Rye</t>
  </si>
  <si>
    <t>Butter Sugar Bread</t>
  </si>
  <si>
    <t>Raisin Cranberry Baguette</t>
  </si>
  <si>
    <t>PIZZA</t>
  </si>
  <si>
    <t>Pizza cheese sausage B (big)</t>
  </si>
  <si>
    <t>Pizza cheese sausage S (small)</t>
  </si>
  <si>
    <t>Pizza Hawaiian B (big)</t>
  </si>
  <si>
    <t>Pizza Hawaiian S (small)</t>
  </si>
  <si>
    <t>Pizza smoked chicken B (big)</t>
  </si>
  <si>
    <t>Pizza smoked chicken S (small)</t>
  </si>
  <si>
    <t>Pizza sweetcorn tuna B (big)</t>
  </si>
  <si>
    <t>Pizza sweetcorn tuna S (small)</t>
  </si>
  <si>
    <t>SANDWICH</t>
  </si>
  <si>
    <t>Bacon &amp; Egg Breakfast</t>
  </si>
  <si>
    <t>Baked Ham &amp; Cheese SW</t>
  </si>
  <si>
    <t>Chicken SW</t>
  </si>
  <si>
    <t>Ham &amp; Egg Breakfast</t>
  </si>
  <si>
    <t>IceCream SW</t>
  </si>
  <si>
    <t>Mango Chic Baguette</t>
  </si>
  <si>
    <t>Parsley Ham Cheese</t>
  </si>
  <si>
    <t>Teriyaki Chic Baguette</t>
  </si>
  <si>
    <t>Tuna Sandwich</t>
  </si>
  <si>
    <t>TOAST</t>
  </si>
  <si>
    <t>Bacon Cheese TT(H)</t>
  </si>
  <si>
    <t>California TT (Half)</t>
  </si>
  <si>
    <t>Chocolate Toast (Half)</t>
  </si>
  <si>
    <t>Cranberry TT (Half)</t>
  </si>
  <si>
    <t>Dark Rye Toast(Half)</t>
  </si>
  <si>
    <t>Earthquake TT (Half)</t>
  </si>
  <si>
    <t>Mount Green Tea TT (Half)</t>
  </si>
  <si>
    <t>Standard TT (Half)</t>
  </si>
  <si>
    <t>Wholemeal TT (Half)</t>
  </si>
  <si>
    <t>Euro bread</t>
  </si>
  <si>
    <t>Gourmet Fruit Loaf (Half)</t>
  </si>
  <si>
    <t>PUDDING</t>
  </si>
  <si>
    <t>Blueberry Pudding</t>
  </si>
  <si>
    <t>Carammel Pudding</t>
  </si>
  <si>
    <t>Green Tea Pudding</t>
  </si>
  <si>
    <t>Milky Pudding</t>
  </si>
  <si>
    <t>Passion Pudding</t>
  </si>
  <si>
    <t>Strawberry Pudding</t>
  </si>
  <si>
    <t>Lychee-Coconut Pudding</t>
  </si>
  <si>
    <t>Peach Pudding</t>
  </si>
  <si>
    <t>Tiramisu Pudding</t>
  </si>
  <si>
    <t>CAKE</t>
  </si>
  <si>
    <t>WHOLE CAKE</t>
  </si>
  <si>
    <t>Blackforest C (C Blackforest)</t>
  </si>
  <si>
    <t>Blackforest R (R Blackforest)</t>
  </si>
  <si>
    <t>Chantilly C (C Chantilly)</t>
  </si>
  <si>
    <t>Chantilly R (R Chantilly)</t>
  </si>
  <si>
    <t>Boston Chocolate C</t>
  </si>
  <si>
    <t>Boston Chocolate R</t>
  </si>
  <si>
    <t>Chocolate Souffles C</t>
  </si>
  <si>
    <t>Chocolate Souffles R</t>
  </si>
  <si>
    <t>Fraisier Pistachio C</t>
  </si>
  <si>
    <t>Fraisier Pistachio R</t>
  </si>
  <si>
    <t>Fresh Cream (FlowerPot)</t>
  </si>
  <si>
    <t>Fresh Cream (SN0)</t>
  </si>
  <si>
    <t>Fresh Cream (SN1)</t>
  </si>
  <si>
    <t>Fresh Cream (SN2)</t>
  </si>
  <si>
    <t>Fresh Cream (SN4)</t>
  </si>
  <si>
    <t>Fruity Cheesy C (Fruity Cheesy)</t>
  </si>
  <si>
    <t>Fruity Cheesy R (R Fruity Cheesy)</t>
  </si>
  <si>
    <t>Les Opera C (C Les Opera)</t>
  </si>
  <si>
    <t>Les Opera R (R Les Opera)</t>
  </si>
  <si>
    <t>Macha Macha C (C Macha Macha)</t>
  </si>
  <si>
    <t>Macha Macha R (R Macha Macha)</t>
  </si>
  <si>
    <t>Mocha Cheese</t>
  </si>
  <si>
    <t>Mocha Choco C (C Mocha Choco)</t>
  </si>
  <si>
    <t>Passion Cheese C (C Passion Cheese)</t>
  </si>
  <si>
    <t>Passion Cheese R (R Passion Cheese)</t>
  </si>
  <si>
    <t>Tiramisu C (C Tiramisu)</t>
  </si>
  <si>
    <t>Tiramisu R (R Tiramisu)</t>
  </si>
  <si>
    <t>Queen of Hearts C</t>
  </si>
  <si>
    <t>Queen of Hearts R</t>
  </si>
  <si>
    <t>Hai! Cheese C</t>
  </si>
  <si>
    <t>Hai! Cheese R</t>
  </si>
  <si>
    <t>Memoirs of Sakura</t>
  </si>
  <si>
    <t>SLICE CAKE</t>
  </si>
  <si>
    <t>Chantilly</t>
  </si>
  <si>
    <t>Grafitti</t>
  </si>
  <si>
    <t>Hai! Cheese slice</t>
  </si>
  <si>
    <t>Lemon Cheese</t>
  </si>
  <si>
    <t>Les Opera Slice</t>
  </si>
  <si>
    <t>Macha Macha</t>
  </si>
  <si>
    <t>Tiramisu Slice</t>
  </si>
  <si>
    <t>DRY CAKE</t>
  </si>
  <si>
    <t>Honey Marble</t>
  </si>
  <si>
    <t>Japan Light Cheese</t>
  </si>
  <si>
    <t>MF Chocolate</t>
  </si>
  <si>
    <t>MF Green Tea</t>
  </si>
  <si>
    <t>MF Raisin</t>
  </si>
  <si>
    <t>Parmesan Cheese slice (SR Parmesan Cheese)</t>
  </si>
  <si>
    <t>Pork Floss California</t>
  </si>
  <si>
    <t>SC Cheese</t>
  </si>
  <si>
    <t>SC Green Tea</t>
  </si>
  <si>
    <t>SC Marble</t>
  </si>
  <si>
    <t>SR Chocolate Sliced</t>
  </si>
  <si>
    <t>SR Green tea sliced</t>
  </si>
  <si>
    <t>SR Raisin Sliced</t>
  </si>
  <si>
    <t>SR Tiger Skin</t>
  </si>
  <si>
    <t>COMBO 3DRY CAKE</t>
  </si>
  <si>
    <t>COMBO 5DRY CAKE</t>
  </si>
  <si>
    <t>Chocolate Choux</t>
  </si>
  <si>
    <t>Lemon Choux</t>
  </si>
  <si>
    <t>Macha Choux</t>
  </si>
  <si>
    <t>COOKIE</t>
  </si>
  <si>
    <t>Almond Cookies</t>
  </si>
  <si>
    <t>Assorted Cookies</t>
  </si>
  <si>
    <t>Chocolate Cookies</t>
  </si>
  <si>
    <t>DRINK</t>
  </si>
  <si>
    <t>COFFEE, TEA, JUICE…</t>
  </si>
  <si>
    <t>Green Tea Chill</t>
  </si>
  <si>
    <t>Guava Juice: chỉ Hà Nội bán</t>
  </si>
  <si>
    <t>Peach Tea</t>
  </si>
  <si>
    <t>Thai Lemon Tea</t>
  </si>
  <si>
    <t>Thai Tea w Bb/Jelly</t>
  </si>
  <si>
    <t>Vietnamese B Coffee</t>
  </si>
  <si>
    <t>Vietnamese W Coffee</t>
  </si>
  <si>
    <t>Olong Tea Milk Foam</t>
  </si>
  <si>
    <t>Green Tea Milk Foam</t>
  </si>
  <si>
    <t>Black Tea Milk Foam</t>
  </si>
  <si>
    <t>Soft drinks</t>
  </si>
  <si>
    <t>Coca Cola Bottle</t>
  </si>
  <si>
    <t>Coke (Can)</t>
  </si>
  <si>
    <t>Coke Light (Can)</t>
  </si>
  <si>
    <t>Coke Zero (Can)</t>
  </si>
  <si>
    <t>Dasani Mineral</t>
  </si>
  <si>
    <t>Dasani Water</t>
  </si>
  <si>
    <t>Nutri Orange</t>
  </si>
  <si>
    <t>Nutri Strawberry</t>
  </si>
  <si>
    <t>Sprite (Can)</t>
  </si>
  <si>
    <t>Sprite Bottle</t>
  </si>
  <si>
    <t>OTHERS (jam, merch., pro., test)</t>
  </si>
  <si>
    <t>JAM</t>
  </si>
  <si>
    <t>Jam Biofresh (29g/bottle)</t>
  </si>
  <si>
    <t>Nonya Kaya (100g/bottle)</t>
  </si>
  <si>
    <t>MERCHANDISE</t>
  </si>
  <si>
    <t>Blue Fireworks</t>
  </si>
  <si>
    <t>Candy</t>
  </si>
  <si>
    <t>Chocolate Graphics</t>
  </si>
  <si>
    <t>Cone Hat (Big)</t>
  </si>
  <si>
    <t>Cone Hat (Small)</t>
  </si>
  <si>
    <t>Letter Candles</t>
  </si>
  <si>
    <t>Plates</t>
  </si>
  <si>
    <t>Sprkling Candles</t>
  </si>
  <si>
    <t>Twisted Candles</t>
  </si>
  <si>
    <t>Xmas cookie</t>
  </si>
  <si>
    <t>OTHER (promotion, event, test…)</t>
  </si>
  <si>
    <t>Cake Topping</t>
  </si>
  <si>
    <t>Edible-photo print</t>
  </si>
  <si>
    <t>Ice Cup</t>
  </si>
  <si>
    <t>TOTAL</t>
  </si>
  <si>
    <t>STT</t>
  </si>
  <si>
    <t>Danh sách cửa hàng</t>
  </si>
  <si>
    <t>Menu áp dụng</t>
  </si>
  <si>
    <t>A</t>
  </si>
  <si>
    <t>B</t>
  </si>
  <si>
    <t>C</t>
  </si>
  <si>
    <t>Aeon Bình Tân</t>
  </si>
  <si>
    <t>x</t>
  </si>
  <si>
    <t>Aeon Tân Phú</t>
  </si>
  <si>
    <t>Cantavil</t>
  </si>
  <si>
    <t>Cộng Hòa</t>
  </si>
  <si>
    <t>Crescent Mall</t>
  </si>
  <si>
    <t>Nguyễn Đức Cảnh</t>
  </si>
  <si>
    <t>Nguyễn Tri Phương</t>
  </si>
  <si>
    <t>Phan Xích Long</t>
  </si>
  <si>
    <t>Quang Trung</t>
  </si>
  <si>
    <t>Saigon Centre</t>
  </si>
  <si>
    <t>Trần Quang Diệu</t>
  </si>
  <si>
    <t>Vincom ĐK</t>
  </si>
  <si>
    <t>Vivo</t>
  </si>
  <si>
    <t>Biên Hòa</t>
  </si>
  <si>
    <t>Vũng Tàu</t>
  </si>
  <si>
    <t>Hà Nội</t>
  </si>
  <si>
    <t>Nha Trang</t>
  </si>
  <si>
    <t>VRC Vinh</t>
  </si>
  <si>
    <t>Tồn đầu</t>
  </si>
  <si>
    <t>Thực tế Sản xuất</t>
  </si>
  <si>
    <t>Chuyển nội bộ</t>
  </si>
  <si>
    <t>Tồn cuối</t>
  </si>
  <si>
    <t xml:space="preserve">Bán </t>
  </si>
  <si>
    <t>Ghi chú lý do</t>
  </si>
  <si>
    <t>Lần 1</t>
  </si>
  <si>
    <t>Lần 2</t>
  </si>
  <si>
    <t>Lần 3</t>
  </si>
  <si>
    <t>Nhập</t>
  </si>
  <si>
    <t xml:space="preserve">Hủy </t>
  </si>
  <si>
    <t>BÁO CÁO XUẤT - NHẬP - TỒN</t>
  </si>
  <si>
    <t>CÔNG TY CP BÌNH MINH TOÀN CẦU</t>
  </si>
  <si>
    <t>TT</t>
  </si>
  <si>
    <t>Mã</t>
  </si>
  <si>
    <t>Sản Phẩm</t>
  </si>
  <si>
    <t>Giá</t>
  </si>
  <si>
    <t>Bacon&amp; Egg Braekfast</t>
  </si>
  <si>
    <t>cúng</t>
  </si>
  <si>
    <t>LAZY BUG</t>
  </si>
  <si>
    <t>COCONUT'S PROMISE</t>
  </si>
  <si>
    <t>SUNRISE SURPRISE</t>
  </si>
  <si>
    <t>ABUNDANCE</t>
  </si>
  <si>
    <t>LEMON LEAF</t>
  </si>
  <si>
    <t>PUMPKIN TOAST</t>
  </si>
  <si>
    <t>GOLDEN PUMPKIN</t>
  </si>
  <si>
    <t>CORN CAKE</t>
  </si>
  <si>
    <t>STRAWBERRY BLISS R</t>
  </si>
  <si>
    <t>HAZELNUT MOMENT R</t>
  </si>
  <si>
    <t>STRAWBERRY BLISS SLICE</t>
  </si>
  <si>
    <t>HAZELNUT MOMENT SLICE</t>
  </si>
  <si>
    <t>MOCHI MATCHA ROLL</t>
  </si>
  <si>
    <t>MOCHI MATCHA SLICE</t>
  </si>
  <si>
    <t>HONEY ORANGE ROLL</t>
  </si>
  <si>
    <t>HONEY ORANGE SLICE</t>
  </si>
  <si>
    <t>HONEY CRATER CHEESE CAKE</t>
  </si>
  <si>
    <t>Cúng</t>
  </si>
  <si>
    <t>Yam of love</t>
  </si>
  <si>
    <t>Sweet MOMent</t>
  </si>
  <si>
    <t>Nhân viên làm rơi</t>
  </si>
  <si>
    <t>Messy Bun Dino Saur</t>
  </si>
  <si>
    <t>Messy Bun GreenTea</t>
  </si>
  <si>
    <t>Messy Bun Lemon White Choco</t>
  </si>
  <si>
    <t>Messy Bun Ultimate Choco</t>
  </si>
  <si>
    <t>Golden Pumpkin</t>
  </si>
  <si>
    <t>sampling</t>
  </si>
  <si>
    <t>quên bấm hủy</t>
  </si>
  <si>
    <t>CÚNG</t>
  </si>
  <si>
    <t>SAMPLING</t>
  </si>
  <si>
    <t>BƠ ĐƯỜNG</t>
  </si>
  <si>
    <t>QUÊN BẤM HỦY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</si>
</sst>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-* #,##0.0\ _₫_-;\-* #,##0.0\ _₫_-;_-* &quot;-&quot;??\ _₫_-;_-@_-"/>
  </numFmts>
  <fonts count="4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i/>
      <sz val="9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mbria"/>
      <family val="1"/>
      <charset val="163"/>
      <scheme val="major"/>
    </font>
    <font>
      <b/>
      <sz val="10"/>
      <color theme="1"/>
      <name val="Cambria"/>
      <family val="1"/>
      <charset val="163"/>
      <scheme val="major"/>
    </font>
    <font>
      <b/>
      <sz val="11"/>
      <color theme="1"/>
      <name val="Cambria"/>
      <family val="1"/>
      <charset val="163"/>
      <scheme val="major"/>
    </font>
    <font>
      <b/>
      <sz val="24"/>
      <color theme="1"/>
      <name val="Cambria"/>
      <family val="1"/>
      <charset val="163"/>
      <scheme val="major"/>
    </font>
    <font>
      <b/>
      <sz val="12"/>
      <name val="Cambria"/>
      <family val="1"/>
      <charset val="163"/>
      <scheme val="major"/>
    </font>
    <font>
      <sz val="11"/>
      <color rgb="FF00B0F0"/>
      <name val="Cambria"/>
      <family val="1"/>
      <charset val="163"/>
      <scheme val="major"/>
    </font>
    <font>
      <sz val="11"/>
      <color rgb="FFFF0000"/>
      <name val="Cambria"/>
      <family val="1"/>
      <charset val="163"/>
      <scheme val="major"/>
    </font>
    <font>
      <b/>
      <sz val="11"/>
      <color rgb="FFFF0000"/>
      <name val="Cambria"/>
      <family val="1"/>
      <charset val="163"/>
      <scheme val="major"/>
    </font>
    <font>
      <sz val="11"/>
      <name val="Cambria"/>
      <family val="1"/>
      <charset val="163"/>
      <scheme val="major"/>
    </font>
    <font>
      <b/>
      <sz val="10"/>
      <color rgb="FFFF0000"/>
      <name val="Arial"/>
      <family val="2"/>
    </font>
    <font>
      <sz val="11"/>
      <color rgb="FF00B050"/>
      <name val="Cambria"/>
      <family val="1"/>
      <charset val="163"/>
      <scheme val="major"/>
    </font>
    <font>
      <b/>
      <sz val="10"/>
      <color rgb="FF00B050"/>
      <name val="Cambria"/>
      <family val="1"/>
      <charset val="163"/>
      <scheme val="major"/>
    </font>
    <font>
      <b/>
      <sz val="11"/>
      <color rgb="FF00B050"/>
      <name val="Cambria"/>
      <family val="1"/>
      <charset val="163"/>
      <scheme val="major"/>
    </font>
    <font>
      <b/>
      <sz val="10"/>
      <color rgb="FFFF0000"/>
      <name val="Cambria"/>
      <family val="1"/>
      <charset val="163"/>
      <scheme val="major"/>
    </font>
    <font>
      <b/>
      <sz val="10"/>
      <color rgb="FF00B0F0"/>
      <name val="Cambria"/>
      <family val="1"/>
      <charset val="163"/>
      <scheme val="major"/>
    </font>
    <font>
      <b/>
      <sz val="11"/>
      <color rgb="FF00B0F0"/>
      <name val="Cambria"/>
      <family val="1"/>
      <charset val="163"/>
      <scheme val="major"/>
    </font>
    <font>
      <b/>
      <sz val="10"/>
      <color theme="7"/>
      <name val="Cambria"/>
      <family val="1"/>
      <charset val="163"/>
      <scheme val="major"/>
    </font>
    <font>
      <b/>
      <sz val="11"/>
      <color theme="7"/>
      <name val="Cambria"/>
      <family val="1"/>
      <charset val="163"/>
      <scheme val="major"/>
    </font>
    <font>
      <b/>
      <sz val="10"/>
      <name val="Cambria"/>
      <family val="1"/>
      <charset val="163"/>
      <scheme val="major"/>
    </font>
    <font>
      <b/>
      <sz val="11"/>
      <name val="Cambria"/>
      <family val="1"/>
      <charset val="163"/>
      <scheme val="maj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10"/>
      <color indexed="8"/>
      <name val="Arial"/>
      <family val="2"/>
    </font>
    <font>
      <b/>
      <i/>
      <sz val="9"/>
      <color rgb="FF00B0F0"/>
      <name val="Arial"/>
      <family val="2"/>
    </font>
    <font>
      <b/>
      <i/>
      <sz val="9"/>
      <color rgb="FFFF0000"/>
      <name val="Arial"/>
      <family val="2"/>
    </font>
    <font>
      <b/>
      <i/>
      <sz val="9"/>
      <color theme="7"/>
      <name val="Arial"/>
      <family val="2"/>
    </font>
    <font>
      <sz val="11"/>
      <color theme="7"/>
      <name val="Cambria"/>
      <family val="1"/>
      <charset val="163"/>
      <scheme val="maj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5" fillId="0" borderId="0"/>
    <xf numFmtId="0" fontId="38" fillId="0" borderId="0">
      <alignment vertical="top"/>
    </xf>
    <xf numFmtId="0" fontId="38" fillId="0" borderId="0">
      <alignment vertical="top"/>
    </xf>
  </cellStyleXfs>
  <cellXfs count="19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64" fontId="1" fillId="0" borderId="0" xfId="1" applyNumberFormat="1" applyFont="1" applyAlignment="1">
      <alignment vertical="center"/>
    </xf>
    <xf numFmtId="164" fontId="1" fillId="0" borderId="0" xfId="1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64" fontId="0" fillId="0" borderId="0" xfId="1" applyNumberFormat="1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164" fontId="4" fillId="0" borderId="0" xfId="1" applyNumberFormat="1" applyFont="1" applyAlignment="1">
      <alignment vertical="center"/>
    </xf>
    <xf numFmtId="164" fontId="4" fillId="0" borderId="1" xfId="1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164" fontId="5" fillId="2" borderId="3" xfId="1" applyNumberFormat="1" applyFont="1" applyFill="1" applyBorder="1" applyAlignment="1">
      <alignment horizontal="center" vertical="center" wrapText="1"/>
    </xf>
    <xf numFmtId="164" fontId="5" fillId="3" borderId="3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4" xfId="0" applyFont="1" applyBorder="1"/>
    <xf numFmtId="164" fontId="6" fillId="0" borderId="5" xfId="1" applyNumberFormat="1" applyFont="1" applyBorder="1"/>
    <xf numFmtId="164" fontId="6" fillId="0" borderId="5" xfId="1" applyNumberFormat="1" applyFont="1" applyBorder="1" applyAlignment="1">
      <alignment horizontal="center"/>
    </xf>
    <xf numFmtId="0" fontId="6" fillId="0" borderId="0" xfId="0" applyFont="1"/>
    <xf numFmtId="0" fontId="7" fillId="0" borderId="6" xfId="0" applyFont="1" applyBorder="1"/>
    <xf numFmtId="164" fontId="7" fillId="0" borderId="7" xfId="1" applyNumberFormat="1" applyFont="1" applyBorder="1"/>
    <xf numFmtId="164" fontId="7" fillId="0" borderId="7" xfId="1" applyNumberFormat="1" applyFont="1" applyBorder="1" applyAlignment="1">
      <alignment horizontal="center"/>
    </xf>
    <xf numFmtId="0" fontId="8" fillId="0" borderId="0" xfId="0" applyFont="1"/>
    <xf numFmtId="0" fontId="4" fillId="0" borderId="6" xfId="0" applyFont="1" applyBorder="1"/>
    <xf numFmtId="0" fontId="4" fillId="0" borderId="6" xfId="0" applyFont="1" applyBorder="1" applyAlignment="1">
      <alignment vertical="center"/>
    </xf>
    <xf numFmtId="164" fontId="4" fillId="0" borderId="7" xfId="1" applyNumberFormat="1" applyFont="1" applyBorder="1" applyAlignment="1">
      <alignment vertical="center"/>
    </xf>
    <xf numFmtId="164" fontId="4" fillId="0" borderId="7" xfId="1" applyNumberFormat="1" applyFont="1" applyBorder="1" applyAlignment="1">
      <alignment horizontal="center" vertical="center"/>
    </xf>
    <xf numFmtId="164" fontId="4" fillId="0" borderId="7" xfId="1" applyNumberFormat="1" applyFont="1" applyFill="1" applyBorder="1" applyAlignment="1">
      <alignment horizontal="center" vertical="center"/>
    </xf>
    <xf numFmtId="164" fontId="4" fillId="0" borderId="7" xfId="1" applyNumberFormat="1" applyFont="1" applyBorder="1"/>
    <xf numFmtId="164" fontId="4" fillId="0" borderId="7" xfId="1" applyNumberFormat="1" applyFont="1" applyBorder="1" applyAlignment="1">
      <alignment horizontal="center"/>
    </xf>
    <xf numFmtId="164" fontId="4" fillId="0" borderId="7" xfId="1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vertical="center"/>
    </xf>
    <xf numFmtId="164" fontId="4" fillId="0" borderId="7" xfId="1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8" xfId="0" applyFont="1" applyBorder="1"/>
    <xf numFmtId="164" fontId="4" fillId="0" borderId="9" xfId="1" applyNumberFormat="1" applyFont="1" applyBorder="1"/>
    <xf numFmtId="164" fontId="4" fillId="0" borderId="9" xfId="1" applyNumberFormat="1" applyFont="1" applyBorder="1" applyAlignment="1">
      <alignment horizontal="center"/>
    </xf>
    <xf numFmtId="0" fontId="9" fillId="0" borderId="6" xfId="0" applyFont="1" applyBorder="1"/>
    <xf numFmtId="164" fontId="9" fillId="0" borderId="7" xfId="1" applyNumberFormat="1" applyFont="1" applyBorder="1"/>
    <xf numFmtId="164" fontId="9" fillId="0" borderId="7" xfId="1" applyNumberFormat="1" applyFont="1" applyBorder="1" applyAlignment="1">
      <alignment horizontal="center"/>
    </xf>
    <xf numFmtId="0" fontId="10" fillId="0" borderId="0" xfId="0" applyFont="1"/>
    <xf numFmtId="0" fontId="4" fillId="0" borderId="10" xfId="0" applyFont="1" applyBorder="1"/>
    <xf numFmtId="164" fontId="4" fillId="0" borderId="11" xfId="1" applyNumberFormat="1" applyFont="1" applyBorder="1" applyAlignment="1">
      <alignment horizontal="center"/>
    </xf>
    <xf numFmtId="0" fontId="8" fillId="0" borderId="6" xfId="0" applyFont="1" applyBorder="1"/>
    <xf numFmtId="164" fontId="8" fillId="0" borderId="7" xfId="1" applyNumberFormat="1" applyFont="1" applyBorder="1"/>
    <xf numFmtId="164" fontId="8" fillId="0" borderId="7" xfId="1" applyNumberFormat="1" applyFont="1" applyBorder="1" applyAlignment="1">
      <alignment horizontal="center"/>
    </xf>
    <xf numFmtId="164" fontId="4" fillId="0" borderId="11" xfId="1" applyNumberFormat="1" applyFont="1" applyBorder="1"/>
    <xf numFmtId="0" fontId="6" fillId="2" borderId="2" xfId="0" applyFont="1" applyFill="1" applyBorder="1"/>
    <xf numFmtId="164" fontId="6" fillId="2" borderId="3" xfId="1" applyNumberFormat="1" applyFont="1" applyFill="1" applyBorder="1"/>
    <xf numFmtId="164" fontId="6" fillId="2" borderId="3" xfId="1" applyNumberFormat="1" applyFont="1" applyFill="1" applyBorder="1" applyAlignment="1">
      <alignment horizontal="center"/>
    </xf>
    <xf numFmtId="164" fontId="1" fillId="0" borderId="0" xfId="1" applyNumberFormat="1" applyFont="1"/>
    <xf numFmtId="0" fontId="0" fillId="0" borderId="0" xfId="0" applyFont="1" applyAlignment="1">
      <alignment vertical="center"/>
    </xf>
    <xf numFmtId="0" fontId="0" fillId="2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11" fillId="0" borderId="0" xfId="0" applyFont="1"/>
    <xf numFmtId="164" fontId="11" fillId="0" borderId="0" xfId="1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5" fillId="0" borderId="0" xfId="0" applyFont="1"/>
    <xf numFmtId="164" fontId="5" fillId="0" borderId="0" xfId="1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16" fillId="0" borderId="0" xfId="0" applyFont="1" applyAlignment="1">
      <alignment wrapText="1"/>
    </xf>
    <xf numFmtId="0" fontId="16" fillId="0" borderId="0" xfId="0" applyFont="1" applyAlignment="1">
      <alignment vertical="center" wrapText="1"/>
    </xf>
    <xf numFmtId="0" fontId="16" fillId="0" borderId="16" xfId="0" applyFont="1" applyBorder="1" applyAlignment="1">
      <alignment wrapText="1"/>
    </xf>
    <xf numFmtId="0" fontId="16" fillId="0" borderId="6" xfId="0" applyFont="1" applyBorder="1" applyAlignment="1">
      <alignment wrapText="1"/>
    </xf>
    <xf numFmtId="0" fontId="16" fillId="0" borderId="10" xfId="0" applyFont="1" applyBorder="1" applyAlignment="1">
      <alignment wrapText="1"/>
    </xf>
    <xf numFmtId="0" fontId="7" fillId="0" borderId="16" xfId="0" applyFont="1" applyBorder="1"/>
    <xf numFmtId="164" fontId="7" fillId="0" borderId="20" xfId="1" applyNumberFormat="1" applyFont="1" applyBorder="1"/>
    <xf numFmtId="0" fontId="16" fillId="0" borderId="21" xfId="0" applyFont="1" applyBorder="1" applyAlignment="1">
      <alignment wrapText="1"/>
    </xf>
    <xf numFmtId="164" fontId="4" fillId="0" borderId="6" xfId="1" applyNumberFormat="1" applyFont="1" applyBorder="1"/>
    <xf numFmtId="164" fontId="4" fillId="0" borderId="6" xfId="1" applyNumberFormat="1" applyFont="1" applyBorder="1" applyAlignment="1">
      <alignment vertical="center"/>
    </xf>
    <xf numFmtId="0" fontId="8" fillId="0" borderId="16" xfId="0" applyFont="1" applyBorder="1"/>
    <xf numFmtId="164" fontId="8" fillId="0" borderId="20" xfId="1" applyNumberFormat="1" applyFont="1" applyBorder="1"/>
    <xf numFmtId="0" fontId="6" fillId="4" borderId="22" xfId="0" applyFont="1" applyFill="1" applyBorder="1"/>
    <xf numFmtId="0" fontId="6" fillId="4" borderId="23" xfId="0" applyFont="1" applyFill="1" applyBorder="1"/>
    <xf numFmtId="164" fontId="6" fillId="4" borderId="24" xfId="1" applyNumberFormat="1" applyFont="1" applyFill="1" applyBorder="1"/>
    <xf numFmtId="0" fontId="16" fillId="4" borderId="23" xfId="0" applyFont="1" applyFill="1" applyBorder="1" applyAlignment="1">
      <alignment wrapText="1"/>
    </xf>
    <xf numFmtId="0" fontId="16" fillId="4" borderId="25" xfId="0" applyFont="1" applyFill="1" applyBorder="1" applyAlignment="1">
      <alignment wrapText="1"/>
    </xf>
    <xf numFmtId="164" fontId="4" fillId="0" borderId="10" xfId="1" applyNumberFormat="1" applyFont="1" applyBorder="1"/>
    <xf numFmtId="0" fontId="4" fillId="0" borderId="16" xfId="0" applyFont="1" applyBorder="1"/>
    <xf numFmtId="0" fontId="4" fillId="0" borderId="16" xfId="0" applyFont="1" applyBorder="1" applyAlignment="1">
      <alignment vertical="center"/>
    </xf>
    <xf numFmtId="164" fontId="4" fillId="0" borderId="16" xfId="1" applyNumberFormat="1" applyFont="1" applyBorder="1" applyAlignment="1">
      <alignment vertical="center"/>
    </xf>
    <xf numFmtId="0" fontId="8" fillId="4" borderId="22" xfId="0" applyFont="1" applyFill="1" applyBorder="1"/>
    <xf numFmtId="0" fontId="8" fillId="4" borderId="23" xfId="0" applyFont="1" applyFill="1" applyBorder="1"/>
    <xf numFmtId="164" fontId="8" fillId="4" borderId="23" xfId="1" applyNumberFormat="1" applyFont="1" applyFill="1" applyBorder="1"/>
    <xf numFmtId="164" fontId="4" fillId="0" borderId="20" xfId="1" applyNumberFormat="1" applyFont="1" applyBorder="1"/>
    <xf numFmtId="0" fontId="7" fillId="4" borderId="22" xfId="0" applyFont="1" applyFill="1" applyBorder="1"/>
    <xf numFmtId="0" fontId="7" fillId="4" borderId="23" xfId="0" applyFont="1" applyFill="1" applyBorder="1"/>
    <xf numFmtId="164" fontId="7" fillId="4" borderId="24" xfId="1" applyNumberFormat="1" applyFont="1" applyFill="1" applyBorder="1"/>
    <xf numFmtId="164" fontId="4" fillId="0" borderId="20" xfId="1" applyNumberFormat="1" applyFont="1" applyBorder="1" applyAlignment="1">
      <alignment vertical="center"/>
    </xf>
    <xf numFmtId="164" fontId="8" fillId="4" borderId="24" xfId="1" applyNumberFormat="1" applyFont="1" applyFill="1" applyBorder="1"/>
    <xf numFmtId="0" fontId="4" fillId="0" borderId="10" xfId="0" applyFont="1" applyBorder="1" applyAlignment="1">
      <alignment vertical="center"/>
    </xf>
    <xf numFmtId="164" fontId="4" fillId="0" borderId="11" xfId="1" applyNumberFormat="1" applyFont="1" applyBorder="1" applyAlignment="1">
      <alignment vertical="center"/>
    </xf>
    <xf numFmtId="0" fontId="18" fillId="4" borderId="25" xfId="0" applyFont="1" applyFill="1" applyBorder="1" applyAlignment="1">
      <alignment wrapText="1"/>
    </xf>
    <xf numFmtId="0" fontId="20" fillId="0" borderId="0" xfId="0" applyFont="1" applyAlignment="1">
      <alignment vertical="center"/>
    </xf>
    <xf numFmtId="43" fontId="23" fillId="4" borderId="23" xfId="1" applyFont="1" applyFill="1" applyBorder="1" applyAlignment="1">
      <alignment wrapText="1"/>
    </xf>
    <xf numFmtId="0" fontId="22" fillId="4" borderId="23" xfId="0" applyFont="1" applyFill="1" applyBorder="1" applyAlignment="1">
      <alignment wrapText="1"/>
    </xf>
    <xf numFmtId="165" fontId="23" fillId="4" borderId="23" xfId="1" applyNumberFormat="1" applyFont="1" applyFill="1" applyBorder="1" applyAlignment="1">
      <alignment wrapText="1"/>
    </xf>
    <xf numFmtId="164" fontId="23" fillId="4" borderId="23" xfId="1" applyNumberFormat="1" applyFont="1" applyFill="1" applyBorder="1" applyAlignment="1">
      <alignment wrapText="1"/>
    </xf>
    <xf numFmtId="165" fontId="22" fillId="4" borderId="23" xfId="1" applyNumberFormat="1" applyFont="1" applyFill="1" applyBorder="1" applyAlignment="1">
      <alignment wrapText="1"/>
    </xf>
    <xf numFmtId="164" fontId="22" fillId="4" borderId="23" xfId="1" applyNumberFormat="1" applyFont="1" applyFill="1" applyBorder="1" applyAlignment="1">
      <alignment wrapText="1"/>
    </xf>
    <xf numFmtId="0" fontId="25" fillId="4" borderId="22" xfId="0" applyFont="1" applyFill="1" applyBorder="1"/>
    <xf numFmtId="0" fontId="25" fillId="4" borderId="23" xfId="0" applyFont="1" applyFill="1" applyBorder="1"/>
    <xf numFmtId="164" fontId="25" fillId="4" borderId="24" xfId="1" applyNumberFormat="1" applyFont="1" applyFill="1" applyBorder="1"/>
    <xf numFmtId="0" fontId="22" fillId="4" borderId="25" xfId="0" applyFont="1" applyFill="1" applyBorder="1" applyAlignment="1">
      <alignment wrapText="1"/>
    </xf>
    <xf numFmtId="0" fontId="6" fillId="4" borderId="12" xfId="0" applyFont="1" applyFill="1" applyBorder="1"/>
    <xf numFmtId="164" fontId="6" fillId="4" borderId="18" xfId="1" applyNumberFormat="1" applyFont="1" applyFill="1" applyBorder="1"/>
    <xf numFmtId="0" fontId="16" fillId="4" borderId="12" xfId="0" applyFont="1" applyFill="1" applyBorder="1" applyAlignment="1">
      <alignment wrapText="1"/>
    </xf>
    <xf numFmtId="166" fontId="23" fillId="4" borderId="12" xfId="0" applyNumberFormat="1" applyFont="1" applyFill="1" applyBorder="1" applyAlignment="1">
      <alignment wrapText="1"/>
    </xf>
    <xf numFmtId="0" fontId="26" fillId="0" borderId="0" xfId="0" applyFont="1" applyAlignment="1">
      <alignment wrapText="1"/>
    </xf>
    <xf numFmtId="166" fontId="28" fillId="4" borderId="12" xfId="0" applyNumberFormat="1" applyFont="1" applyFill="1" applyBorder="1" applyAlignment="1">
      <alignment wrapText="1"/>
    </xf>
    <xf numFmtId="165" fontId="26" fillId="4" borderId="23" xfId="1" applyNumberFormat="1" applyFont="1" applyFill="1" applyBorder="1" applyAlignment="1">
      <alignment wrapText="1"/>
    </xf>
    <xf numFmtId="165" fontId="26" fillId="0" borderId="16" xfId="1" applyNumberFormat="1" applyFont="1" applyBorder="1" applyAlignment="1">
      <alignment wrapText="1"/>
    </xf>
    <xf numFmtId="165" fontId="26" fillId="0" borderId="21" xfId="1" applyNumberFormat="1" applyFont="1" applyBorder="1" applyAlignment="1">
      <alignment wrapText="1"/>
    </xf>
    <xf numFmtId="165" fontId="26" fillId="0" borderId="10" xfId="1" applyNumberFormat="1" applyFont="1" applyBorder="1" applyAlignment="1">
      <alignment wrapText="1"/>
    </xf>
    <xf numFmtId="165" fontId="26" fillId="0" borderId="6" xfId="1" applyNumberFormat="1" applyFont="1" applyBorder="1" applyAlignment="1">
      <alignment wrapText="1"/>
    </xf>
    <xf numFmtId="0" fontId="22" fillId="0" borderId="0" xfId="0" applyFont="1" applyAlignment="1">
      <alignment wrapText="1"/>
    </xf>
    <xf numFmtId="0" fontId="22" fillId="0" borderId="16" xfId="0" applyFont="1" applyBorder="1" applyAlignment="1">
      <alignment wrapText="1"/>
    </xf>
    <xf numFmtId="0" fontId="22" fillId="0" borderId="6" xfId="0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22" fillId="0" borderId="21" xfId="0" applyFont="1" applyBorder="1" applyAlignment="1">
      <alignment wrapText="1"/>
    </xf>
    <xf numFmtId="0" fontId="21" fillId="0" borderId="0" xfId="0" applyFont="1" applyAlignment="1">
      <alignment wrapText="1"/>
    </xf>
    <xf numFmtId="166" fontId="31" fillId="4" borderId="12" xfId="0" applyNumberFormat="1" applyFont="1" applyFill="1" applyBorder="1" applyAlignment="1">
      <alignment wrapText="1"/>
    </xf>
    <xf numFmtId="165" fontId="31" fillId="4" borderId="23" xfId="1" applyNumberFormat="1" applyFont="1" applyFill="1" applyBorder="1" applyAlignment="1">
      <alignment wrapText="1"/>
    </xf>
    <xf numFmtId="0" fontId="21" fillId="0" borderId="16" xfId="0" applyFont="1" applyBorder="1" applyAlignment="1">
      <alignment wrapText="1"/>
    </xf>
    <xf numFmtId="0" fontId="21" fillId="0" borderId="6" xfId="0" applyFont="1" applyBorder="1" applyAlignment="1">
      <alignment wrapText="1"/>
    </xf>
    <xf numFmtId="0" fontId="21" fillId="0" borderId="10" xfId="0" applyFont="1" applyBorder="1" applyAlignment="1">
      <alignment wrapText="1"/>
    </xf>
    <xf numFmtId="164" fontId="31" fillId="4" borderId="23" xfId="1" applyNumberFormat="1" applyFont="1" applyFill="1" applyBorder="1" applyAlignment="1">
      <alignment wrapText="1"/>
    </xf>
    <xf numFmtId="0" fontId="21" fillId="4" borderId="23" xfId="0" applyFont="1" applyFill="1" applyBorder="1" applyAlignment="1">
      <alignment wrapText="1"/>
    </xf>
    <xf numFmtId="0" fontId="21" fillId="0" borderId="21" xfId="0" applyFont="1" applyBorder="1" applyAlignment="1">
      <alignment wrapText="1"/>
    </xf>
    <xf numFmtId="0" fontId="22" fillId="0" borderId="0" xfId="0" applyFont="1" applyAlignment="1">
      <alignment horizontal="center" wrapText="1"/>
    </xf>
    <xf numFmtId="0" fontId="29" fillId="4" borderId="2" xfId="0" applyFont="1" applyFill="1" applyBorder="1" applyAlignment="1">
      <alignment horizontal="center" vertical="center" wrapText="1"/>
    </xf>
    <xf numFmtId="0" fontId="22" fillId="0" borderId="16" xfId="0" applyFont="1" applyBorder="1" applyAlignment="1">
      <alignment horizontal="center" wrapText="1"/>
    </xf>
    <xf numFmtId="0" fontId="22" fillId="0" borderId="6" xfId="0" applyFont="1" applyBorder="1" applyAlignment="1">
      <alignment horizontal="center" wrapText="1"/>
    </xf>
    <xf numFmtId="0" fontId="22" fillId="0" borderId="10" xfId="0" applyFont="1" applyBorder="1" applyAlignment="1">
      <alignment horizontal="center" wrapText="1"/>
    </xf>
    <xf numFmtId="0" fontId="22" fillId="4" borderId="23" xfId="0" applyFont="1" applyFill="1" applyBorder="1" applyAlignment="1">
      <alignment horizontal="center" wrapText="1"/>
    </xf>
    <xf numFmtId="0" fontId="22" fillId="0" borderId="21" xfId="0" applyFont="1" applyBorder="1" applyAlignment="1">
      <alignment horizontal="center" wrapText="1"/>
    </xf>
    <xf numFmtId="166" fontId="33" fillId="4" borderId="12" xfId="0" applyNumberFormat="1" applyFont="1" applyFill="1" applyBorder="1" applyAlignment="1">
      <alignment wrapText="1"/>
    </xf>
    <xf numFmtId="164" fontId="33" fillId="4" borderId="23" xfId="1" applyNumberFormat="1" applyFont="1" applyFill="1" applyBorder="1" applyAlignment="1">
      <alignment wrapText="1"/>
    </xf>
    <xf numFmtId="0" fontId="33" fillId="0" borderId="0" xfId="0" applyFont="1" applyAlignment="1">
      <alignment wrapText="1"/>
    </xf>
    <xf numFmtId="0" fontId="33" fillId="0" borderId="16" xfId="0" applyFont="1" applyBorder="1" applyAlignment="1">
      <alignment wrapText="1"/>
    </xf>
    <xf numFmtId="0" fontId="33" fillId="0" borderId="6" xfId="0" applyFont="1" applyBorder="1" applyAlignment="1">
      <alignment wrapText="1"/>
    </xf>
    <xf numFmtId="0" fontId="33" fillId="0" borderId="10" xfId="0" applyFont="1" applyBorder="1" applyAlignment="1">
      <alignment wrapText="1"/>
    </xf>
    <xf numFmtId="0" fontId="33" fillId="4" borderId="23" xfId="0" applyFont="1" applyFill="1" applyBorder="1" applyAlignment="1">
      <alignment wrapText="1"/>
    </xf>
    <xf numFmtId="0" fontId="33" fillId="0" borderId="21" xfId="0" applyFont="1" applyBorder="1" applyAlignment="1">
      <alignment wrapText="1"/>
    </xf>
    <xf numFmtId="0" fontId="24" fillId="0" borderId="0" xfId="0" applyFont="1" applyAlignment="1">
      <alignment wrapText="1"/>
    </xf>
    <xf numFmtId="166" fontId="35" fillId="4" borderId="12" xfId="0" applyNumberFormat="1" applyFont="1" applyFill="1" applyBorder="1" applyAlignment="1">
      <alignment wrapText="1"/>
    </xf>
    <xf numFmtId="0" fontId="24" fillId="0" borderId="16" xfId="0" applyFont="1" applyBorder="1" applyAlignment="1">
      <alignment wrapText="1"/>
    </xf>
    <xf numFmtId="0" fontId="24" fillId="0" borderId="6" xfId="0" applyFont="1" applyBorder="1" applyAlignment="1">
      <alignment wrapText="1"/>
    </xf>
    <xf numFmtId="0" fontId="24" fillId="0" borderId="10" xfId="0" applyFont="1" applyBorder="1" applyAlignment="1">
      <alignment wrapText="1"/>
    </xf>
    <xf numFmtId="164" fontId="35" fillId="4" borderId="23" xfId="1" applyNumberFormat="1" applyFont="1" applyFill="1" applyBorder="1" applyAlignment="1">
      <alignment wrapText="1"/>
    </xf>
    <xf numFmtId="0" fontId="24" fillId="4" borderId="23" xfId="0" applyFont="1" applyFill="1" applyBorder="1" applyAlignment="1">
      <alignment wrapText="1"/>
    </xf>
    <xf numFmtId="0" fontId="24" fillId="0" borderId="21" xfId="0" applyFont="1" applyBorder="1" applyAlignment="1">
      <alignment wrapText="1"/>
    </xf>
    <xf numFmtId="43" fontId="24" fillId="0" borderId="16" xfId="0" applyNumberFormat="1" applyFont="1" applyBorder="1" applyAlignment="1">
      <alignment wrapText="1"/>
    </xf>
    <xf numFmtId="164" fontId="39" fillId="4" borderId="24" xfId="1" applyNumberFormat="1" applyFont="1" applyFill="1" applyBorder="1"/>
    <xf numFmtId="164" fontId="40" fillId="4" borderId="24" xfId="1" applyNumberFormat="1" applyFont="1" applyFill="1" applyBorder="1"/>
    <xf numFmtId="164" fontId="21" fillId="4" borderId="23" xfId="1" applyNumberFormat="1" applyFont="1" applyFill="1" applyBorder="1" applyAlignment="1">
      <alignment wrapText="1"/>
    </xf>
    <xf numFmtId="43" fontId="31" fillId="4" borderId="23" xfId="1" applyFont="1" applyFill="1" applyBorder="1" applyAlignment="1">
      <alignment wrapText="1"/>
    </xf>
    <xf numFmtId="165" fontId="33" fillId="4" borderId="23" xfId="1" applyNumberFormat="1" applyFont="1" applyFill="1" applyBorder="1" applyAlignment="1">
      <alignment wrapText="1"/>
    </xf>
    <xf numFmtId="164" fontId="41" fillId="4" borderId="24" xfId="1" applyNumberFormat="1" applyFont="1" applyFill="1" applyBorder="1"/>
    <xf numFmtId="164" fontId="42" fillId="4" borderId="23" xfId="1" applyNumberFormat="1" applyFont="1" applyFill="1" applyBorder="1" applyAlignment="1">
      <alignment wrapText="1"/>
    </xf>
    <xf numFmtId="43" fontId="33" fillId="4" borderId="23" xfId="1" applyFont="1" applyFill="1" applyBorder="1" applyAlignment="1">
      <alignment wrapText="1"/>
    </xf>
    <xf numFmtId="0" fontId="3" fillId="0" borderId="0" xfId="0" applyFont="1"/>
    <xf numFmtId="164" fontId="4" fillId="0" borderId="0" xfId="0" applyNumberFormat="1" applyFont="1" applyAlignment="1">
      <alignment vertical="center"/>
    </xf>
    <xf numFmtId="0" fontId="0" fillId="2" borderId="12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17" fillId="4" borderId="12" xfId="0" applyFont="1" applyFill="1" applyBorder="1" applyAlignment="1">
      <alignment horizontal="center" vertical="center" wrapText="1"/>
    </xf>
    <xf numFmtId="0" fontId="17" fillId="4" borderId="15" xfId="0" applyFont="1" applyFill="1" applyBorder="1" applyAlignment="1">
      <alignment horizontal="center" vertical="center" wrapText="1"/>
    </xf>
    <xf numFmtId="0" fontId="27" fillId="4" borderId="12" xfId="0" applyFont="1" applyFill="1" applyBorder="1" applyAlignment="1">
      <alignment horizontal="center" vertical="center" wrapText="1"/>
    </xf>
    <xf numFmtId="0" fontId="27" fillId="4" borderId="15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5" fillId="4" borderId="12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164" fontId="5" fillId="4" borderId="12" xfId="1" applyNumberFormat="1" applyFont="1" applyFill="1" applyBorder="1" applyAlignment="1">
      <alignment horizontal="center" vertical="center" wrapText="1"/>
    </xf>
    <xf numFmtId="164" fontId="5" fillId="4" borderId="15" xfId="1" applyNumberFormat="1" applyFont="1" applyFill="1" applyBorder="1" applyAlignment="1">
      <alignment horizontal="center" vertical="center" wrapText="1"/>
    </xf>
    <xf numFmtId="0" fontId="34" fillId="4" borderId="12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>
      <alignment horizontal="center" vertical="center" wrapText="1"/>
    </xf>
    <xf numFmtId="0" fontId="29" fillId="4" borderId="12" xfId="0" applyFont="1" applyFill="1" applyBorder="1" applyAlignment="1">
      <alignment horizontal="center" vertical="center" wrapText="1"/>
    </xf>
    <xf numFmtId="0" fontId="29" fillId="4" borderId="15" xfId="0" applyFont="1" applyFill="1" applyBorder="1" applyAlignment="1">
      <alignment horizontal="center" vertical="center" wrapText="1"/>
    </xf>
    <xf numFmtId="0" fontId="29" fillId="4" borderId="18" xfId="0" applyFont="1" applyFill="1" applyBorder="1" applyAlignment="1">
      <alignment horizontal="center" vertical="center" wrapText="1"/>
    </xf>
    <xf numFmtId="0" fontId="29" fillId="4" borderId="19" xfId="0" applyFont="1" applyFill="1" applyBorder="1" applyAlignment="1">
      <alignment horizontal="center" vertical="center" wrapText="1"/>
    </xf>
    <xf numFmtId="0" fontId="29" fillId="4" borderId="17" xfId="0" applyFont="1" applyFill="1" applyBorder="1" applyAlignment="1">
      <alignment horizontal="center" vertical="center" wrapText="1"/>
    </xf>
    <xf numFmtId="0" fontId="32" fillId="4" borderId="12" xfId="0" applyFont="1" applyFill="1" applyBorder="1" applyAlignment="1">
      <alignment horizontal="center" vertical="center" wrapText="1"/>
    </xf>
    <xf numFmtId="0" fontId="32" fillId="4" borderId="15" xfId="0" applyFont="1" applyFill="1" applyBorder="1" applyAlignment="1">
      <alignment horizontal="center" vertical="center" wrapText="1"/>
    </xf>
    <xf numFmtId="0" fontId="30" fillId="4" borderId="12" xfId="0" applyFont="1" applyFill="1" applyBorder="1" applyAlignment="1">
      <alignment horizontal="center" vertical="center" wrapText="1"/>
    </xf>
    <xf numFmtId="0" fontId="30" fillId="4" borderId="15" xfId="0" applyFont="1" applyFill="1" applyBorder="1" applyAlignment="1">
      <alignment horizontal="center" vertical="center" wrapText="1"/>
    </xf>
    <xf numFmtId="0" fontId="16" fillId="0" borderId="16" xfId="0" applyNumberFormat="1" applyFont="1" applyBorder="1" applyAlignment="1">
      <alignment wrapText="1"/>
    </xf>
  </cellXfs>
  <cellStyles count="5">
    <cellStyle name="Comma" xfId="1" builtinId="3"/>
    <cellStyle name="Normal" xfId="0" builtinId="0"/>
    <cellStyle name="Normal 2" xfId="3"/>
    <cellStyle name="Normal 3" xfId="4"/>
    <cellStyle name="ปกติ_Function costing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19051</xdr:colOff>
      <xdr:row>0</xdr:row>
      <xdr:rowOff>19051</xdr:rowOff>
    </xdr:from>
    <xdr:to>
      <xdr:col>3</xdr:col>
      <xdr:colOff>676275</xdr:colOff>
      <xdr:row>0</xdr:row>
      <xdr:rowOff>171451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0851" y="19051"/>
          <a:ext cx="657224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0</xdr:row>
      <xdr:rowOff>95250</xdr:rowOff>
    </xdr:from>
    <xdr:to>
      <xdr:col>8</xdr:col>
      <xdr:colOff>346076</xdr:colOff>
      <xdr:row>2</xdr:row>
      <xdr:rowOff>4235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7882" y="95250"/>
          <a:ext cx="955676" cy="3376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5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6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8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30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31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256"/>
  <sheetViews>
    <sheetView workbookViewId="0">
      <pane xSplit="7" ySplit="5" topLeftCell="H6" activePane="bottomRight" state="frozen"/>
      <selection activeCell="O74" sqref="O74"/>
      <selection pane="topRight" activeCell="O74" sqref="O74"/>
      <selection pane="bottomLeft" activeCell="O74" sqref="O74"/>
      <selection pane="bottomRight" activeCell="F7" sqref="F7"/>
    </sheetView>
  </sheetViews>
  <sheetFormatPr defaultRowHeight="12.75" x14ac:dyDescent="0.2"/>
  <cols>
    <col min="1" max="1" width="6.42578125" style="1" customWidth="1"/>
    <col min="2" max="2" width="9.7109375" style="3" customWidth="1"/>
    <col min="3" max="3" width="28.42578125" style="3" customWidth="1"/>
    <col min="4" max="4" width="10.28515625" style="4" customWidth="1"/>
    <col min="5" max="7" width="6.42578125" style="5" customWidth="1"/>
    <col min="8" max="16384" width="9.140625" style="6"/>
  </cols>
  <sheetData>
    <row r="1" spans="1:7" ht="21.75" customHeight="1" x14ac:dyDescent="0.2">
      <c r="B1" s="2" t="s">
        <v>0</v>
      </c>
    </row>
    <row r="2" spans="1:7" ht="14.25" customHeight="1" x14ac:dyDescent="0.2">
      <c r="B2" s="7" t="s">
        <v>1</v>
      </c>
      <c r="E2" s="8" t="s">
        <v>2</v>
      </c>
    </row>
    <row r="3" spans="1:7" x14ac:dyDescent="0.2">
      <c r="A3" s="9"/>
      <c r="B3" s="10"/>
      <c r="C3" s="10"/>
      <c r="D3" s="11"/>
      <c r="E3" s="12"/>
      <c r="F3" s="12"/>
      <c r="G3" s="12"/>
    </row>
    <row r="4" spans="1:7" s="16" customFormat="1" ht="25.5" customHeight="1" x14ac:dyDescent="0.2">
      <c r="A4" s="13" t="s">
        <v>3</v>
      </c>
      <c r="B4" s="13" t="s">
        <v>4</v>
      </c>
      <c r="C4" s="13" t="s">
        <v>5</v>
      </c>
      <c r="D4" s="14" t="s">
        <v>6</v>
      </c>
      <c r="E4" s="15" t="s">
        <v>7</v>
      </c>
      <c r="F4" s="15" t="s">
        <v>8</v>
      </c>
      <c r="G4" s="15" t="s">
        <v>9</v>
      </c>
    </row>
    <row r="5" spans="1:7" s="20" customFormat="1" x14ac:dyDescent="0.2">
      <c r="A5" s="17"/>
      <c r="B5" s="17"/>
      <c r="C5" s="17" t="s">
        <v>10</v>
      </c>
      <c r="D5" s="18"/>
      <c r="E5" s="19">
        <f>+E6+E50+E65+E71+E81</f>
        <v>76</v>
      </c>
      <c r="F5" s="19">
        <f t="shared" ref="F5:G5" si="0">+F6+F50+F65+F71+F81</f>
        <v>64</v>
      </c>
      <c r="G5" s="19">
        <f t="shared" si="0"/>
        <v>55</v>
      </c>
    </row>
    <row r="6" spans="1:7" s="24" customFormat="1" x14ac:dyDescent="0.2">
      <c r="A6" s="21"/>
      <c r="B6" s="21"/>
      <c r="C6" s="21" t="s">
        <v>11</v>
      </c>
      <c r="D6" s="22"/>
      <c r="E6" s="23">
        <f>SUM(E7:E49)</f>
        <v>42</v>
      </c>
      <c r="F6" s="23">
        <f>SUM(F7:F49)</f>
        <v>34</v>
      </c>
      <c r="G6" s="23">
        <f>SUM(G7:G49)</f>
        <v>29</v>
      </c>
    </row>
    <row r="7" spans="1:7" s="10" customFormat="1" x14ac:dyDescent="0.2">
      <c r="A7" s="25">
        <v>1</v>
      </c>
      <c r="B7" s="26">
        <v>1500316</v>
      </c>
      <c r="C7" s="26" t="s">
        <v>12</v>
      </c>
      <c r="D7" s="27">
        <v>38000</v>
      </c>
      <c r="E7" s="28">
        <v>1</v>
      </c>
      <c r="F7" s="28">
        <v>1</v>
      </c>
      <c r="G7" s="28"/>
    </row>
    <row r="8" spans="1:7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28">
        <v>1</v>
      </c>
      <c r="F8" s="28">
        <v>1</v>
      </c>
      <c r="G8" s="28">
        <v>1</v>
      </c>
    </row>
    <row r="9" spans="1:7" s="10" customFormat="1" x14ac:dyDescent="0.2">
      <c r="A9" s="25">
        <v>3</v>
      </c>
      <c r="B9" s="26"/>
      <c r="C9" s="26" t="s">
        <v>14</v>
      </c>
      <c r="D9" s="27">
        <v>20000</v>
      </c>
      <c r="E9" s="28">
        <v>1</v>
      </c>
      <c r="F9" s="28">
        <v>1</v>
      </c>
      <c r="G9" s="28">
        <v>1</v>
      </c>
    </row>
    <row r="10" spans="1:7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28">
        <v>1</v>
      </c>
      <c r="F10" s="28">
        <v>1</v>
      </c>
      <c r="G10" s="28">
        <v>1</v>
      </c>
    </row>
    <row r="11" spans="1:7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28">
        <v>1</v>
      </c>
      <c r="F11" s="28">
        <v>1</v>
      </c>
      <c r="G11" s="28">
        <v>1</v>
      </c>
    </row>
    <row r="12" spans="1:7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28">
        <v>1</v>
      </c>
      <c r="F12" s="29">
        <v>1</v>
      </c>
      <c r="G12" s="29"/>
    </row>
    <row r="13" spans="1:7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28">
        <v>1</v>
      </c>
      <c r="F13" s="28">
        <v>1</v>
      </c>
      <c r="G13" s="28">
        <v>1</v>
      </c>
    </row>
    <row r="14" spans="1:7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28">
        <v>1</v>
      </c>
      <c r="F14" s="29">
        <v>1</v>
      </c>
      <c r="G14" s="29">
        <v>1</v>
      </c>
    </row>
    <row r="15" spans="1:7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28">
        <v>1</v>
      </c>
      <c r="F15" s="29">
        <v>1</v>
      </c>
      <c r="G15" s="29">
        <v>1</v>
      </c>
    </row>
    <row r="16" spans="1:7" s="10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28">
        <v>1</v>
      </c>
      <c r="F16" s="29">
        <v>1</v>
      </c>
      <c r="G16" s="29">
        <v>1</v>
      </c>
    </row>
    <row r="17" spans="1:7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28">
        <v>1</v>
      </c>
      <c r="F17" s="28">
        <v>1</v>
      </c>
      <c r="G17" s="28">
        <v>1</v>
      </c>
    </row>
    <row r="18" spans="1:7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28">
        <v>1</v>
      </c>
      <c r="F18" s="28">
        <v>1</v>
      </c>
      <c r="G18" s="28">
        <v>1</v>
      </c>
    </row>
    <row r="19" spans="1:7" s="9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28">
        <v>1</v>
      </c>
      <c r="F19" s="28">
        <v>1</v>
      </c>
      <c r="G19" s="28">
        <v>1</v>
      </c>
    </row>
    <row r="20" spans="1:7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28">
        <v>1</v>
      </c>
      <c r="F20" s="28">
        <v>1</v>
      </c>
      <c r="G20" s="28">
        <v>1</v>
      </c>
    </row>
    <row r="21" spans="1:7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28">
        <v>1</v>
      </c>
      <c r="F21" s="29">
        <v>1</v>
      </c>
      <c r="G21" s="29">
        <v>1</v>
      </c>
    </row>
    <row r="22" spans="1:7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28">
        <v>1</v>
      </c>
      <c r="F22" s="29">
        <v>1</v>
      </c>
      <c r="G22" s="29"/>
    </row>
    <row r="23" spans="1:7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28">
        <v>1</v>
      </c>
      <c r="F23" s="29">
        <v>1</v>
      </c>
      <c r="G23" s="29">
        <v>1</v>
      </c>
    </row>
    <row r="24" spans="1:7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28">
        <v>1</v>
      </c>
      <c r="F24" s="28">
        <v>1</v>
      </c>
      <c r="G24" s="28">
        <v>1</v>
      </c>
    </row>
    <row r="25" spans="1:7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28">
        <v>1</v>
      </c>
      <c r="F25" s="28">
        <v>1</v>
      </c>
      <c r="G25" s="28">
        <v>1</v>
      </c>
    </row>
    <row r="26" spans="1:7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28">
        <v>1</v>
      </c>
      <c r="F26" s="28">
        <v>1</v>
      </c>
      <c r="G26" s="28">
        <v>1</v>
      </c>
    </row>
    <row r="27" spans="1:7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28">
        <v>1</v>
      </c>
      <c r="F27" s="28">
        <v>1</v>
      </c>
      <c r="G27" s="28">
        <v>1</v>
      </c>
    </row>
    <row r="28" spans="1:7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28">
        <v>1</v>
      </c>
      <c r="F28" s="28">
        <v>1</v>
      </c>
      <c r="G28" s="28"/>
    </row>
    <row r="29" spans="1:7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28">
        <v>1</v>
      </c>
      <c r="F29" s="28">
        <v>1</v>
      </c>
      <c r="G29" s="28">
        <v>1</v>
      </c>
    </row>
    <row r="30" spans="1:7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28">
        <v>1</v>
      </c>
      <c r="F30" s="28">
        <v>1</v>
      </c>
      <c r="G30" s="28">
        <v>1</v>
      </c>
    </row>
    <row r="31" spans="1:7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28">
        <v>1</v>
      </c>
      <c r="F31" s="28">
        <v>1</v>
      </c>
      <c r="G31" s="28">
        <v>1</v>
      </c>
    </row>
    <row r="32" spans="1:7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28">
        <v>1</v>
      </c>
      <c r="F32" s="28">
        <v>1</v>
      </c>
      <c r="G32" s="28">
        <v>1</v>
      </c>
    </row>
    <row r="33" spans="1:7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28">
        <v>1</v>
      </c>
      <c r="F33" s="28">
        <v>1</v>
      </c>
      <c r="G33" s="28">
        <v>1</v>
      </c>
    </row>
    <row r="34" spans="1:7" s="10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28">
        <v>1</v>
      </c>
      <c r="F34" s="29"/>
      <c r="G34" s="29"/>
    </row>
    <row r="35" spans="1:7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31">
        <v>1</v>
      </c>
      <c r="F35" s="32"/>
      <c r="G35" s="32"/>
    </row>
    <row r="36" spans="1:7" s="9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31">
        <v>1</v>
      </c>
      <c r="F36" s="32"/>
      <c r="G36" s="32"/>
    </row>
    <row r="37" spans="1:7" s="35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29">
        <v>1</v>
      </c>
      <c r="F37" s="29"/>
      <c r="G37" s="29"/>
    </row>
    <row r="38" spans="1:7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28">
        <v>1</v>
      </c>
      <c r="F38" s="29">
        <v>1</v>
      </c>
      <c r="G38" s="29">
        <v>1</v>
      </c>
    </row>
    <row r="39" spans="1:7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28">
        <v>1</v>
      </c>
      <c r="F39" s="29">
        <v>1</v>
      </c>
      <c r="G39" s="29"/>
    </row>
    <row r="40" spans="1:7" s="10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28">
        <v>1</v>
      </c>
      <c r="F40" s="29"/>
      <c r="G40" s="29"/>
    </row>
    <row r="41" spans="1:7" s="9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31">
        <v>1</v>
      </c>
      <c r="F41" s="32">
        <v>1</v>
      </c>
      <c r="G41" s="32">
        <v>1</v>
      </c>
    </row>
    <row r="42" spans="1:7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28">
        <v>1</v>
      </c>
      <c r="F42" s="28">
        <v>1</v>
      </c>
      <c r="G42" s="28">
        <v>1</v>
      </c>
    </row>
    <row r="43" spans="1:7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28">
        <v>1</v>
      </c>
      <c r="F43" s="28">
        <v>1</v>
      </c>
      <c r="G43" s="28">
        <v>1</v>
      </c>
    </row>
    <row r="44" spans="1:7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28">
        <v>1</v>
      </c>
      <c r="F44" s="28">
        <v>1</v>
      </c>
      <c r="G44" s="28">
        <v>1</v>
      </c>
    </row>
    <row r="45" spans="1:7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28">
        <v>1</v>
      </c>
      <c r="F45" s="28">
        <v>1</v>
      </c>
      <c r="G45" s="28">
        <v>1</v>
      </c>
    </row>
    <row r="46" spans="1:7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28">
        <v>1</v>
      </c>
      <c r="F46" s="29"/>
      <c r="G46" s="29"/>
    </row>
    <row r="47" spans="1:7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28">
        <v>1</v>
      </c>
      <c r="F47" s="29"/>
      <c r="G47" s="29"/>
    </row>
    <row r="48" spans="1:7" s="10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28">
        <v>1</v>
      </c>
      <c r="F48" s="29"/>
      <c r="G48" s="29"/>
    </row>
    <row r="49" spans="1:7" s="9" customFormat="1" x14ac:dyDescent="0.2">
      <c r="A49" s="25"/>
      <c r="B49" s="25"/>
      <c r="C49" s="25"/>
      <c r="D49" s="30"/>
      <c r="E49" s="31"/>
      <c r="F49" s="32"/>
      <c r="G49" s="32"/>
    </row>
    <row r="50" spans="1:7" s="24" customFormat="1" x14ac:dyDescent="0.2">
      <c r="A50" s="21"/>
      <c r="B50" s="21"/>
      <c r="C50" s="21" t="s">
        <v>54</v>
      </c>
      <c r="D50" s="22"/>
      <c r="E50" s="23">
        <f>SUM(E51:E64)</f>
        <v>13</v>
      </c>
      <c r="F50" s="23">
        <f>SUM(F51:F64)</f>
        <v>12</v>
      </c>
      <c r="G50" s="23">
        <f>SUM(G51:G64)</f>
        <v>10</v>
      </c>
    </row>
    <row r="51" spans="1:7" s="9" customFormat="1" x14ac:dyDescent="0.2">
      <c r="A51" s="25">
        <v>1</v>
      </c>
      <c r="B51" s="25">
        <v>1520005</v>
      </c>
      <c r="C51" s="25" t="s">
        <v>55</v>
      </c>
      <c r="D51" s="30">
        <v>22000</v>
      </c>
      <c r="E51" s="31">
        <v>1</v>
      </c>
      <c r="F51" s="32">
        <v>1</v>
      </c>
      <c r="G51" s="32">
        <v>1</v>
      </c>
    </row>
    <row r="52" spans="1:7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28">
        <v>1</v>
      </c>
      <c r="F52" s="28"/>
      <c r="G52" s="28"/>
    </row>
    <row r="53" spans="1:7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28">
        <v>1</v>
      </c>
      <c r="F53" s="28">
        <v>1</v>
      </c>
      <c r="G53" s="28">
        <v>1</v>
      </c>
    </row>
    <row r="54" spans="1:7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28">
        <v>1</v>
      </c>
      <c r="F54" s="28">
        <v>1</v>
      </c>
      <c r="G54" s="28">
        <v>1</v>
      </c>
    </row>
    <row r="55" spans="1:7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28">
        <v>1</v>
      </c>
      <c r="F55" s="28">
        <v>1</v>
      </c>
      <c r="G55" s="28">
        <v>1</v>
      </c>
    </row>
    <row r="56" spans="1:7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28">
        <v>1</v>
      </c>
      <c r="F56" s="28">
        <v>1</v>
      </c>
      <c r="G56" s="28">
        <v>1</v>
      </c>
    </row>
    <row r="57" spans="1:7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28">
        <v>1</v>
      </c>
      <c r="F57" s="28">
        <v>1</v>
      </c>
      <c r="G57" s="28">
        <v>1</v>
      </c>
    </row>
    <row r="58" spans="1:7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28">
        <v>1</v>
      </c>
      <c r="F58" s="28">
        <v>1</v>
      </c>
      <c r="G58" s="28">
        <v>1</v>
      </c>
    </row>
    <row r="59" spans="1:7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28">
        <v>1</v>
      </c>
      <c r="F59" s="29">
        <v>1</v>
      </c>
      <c r="G59" s="29"/>
    </row>
    <row r="60" spans="1:7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28">
        <v>1</v>
      </c>
      <c r="F60" s="29">
        <v>1</v>
      </c>
      <c r="G60" s="29"/>
    </row>
    <row r="61" spans="1:7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28">
        <v>1</v>
      </c>
      <c r="F61" s="28">
        <v>1</v>
      </c>
      <c r="G61" s="28">
        <v>1</v>
      </c>
    </row>
    <row r="62" spans="1:7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28">
        <v>1</v>
      </c>
      <c r="F62" s="28">
        <v>1</v>
      </c>
      <c r="G62" s="28">
        <v>1</v>
      </c>
    </row>
    <row r="63" spans="1:7" s="10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28">
        <v>1</v>
      </c>
      <c r="F63" s="28">
        <v>1</v>
      </c>
      <c r="G63" s="28">
        <v>1</v>
      </c>
    </row>
    <row r="64" spans="1:7" s="9" customFormat="1" x14ac:dyDescent="0.2">
      <c r="A64" s="25"/>
      <c r="B64" s="25"/>
      <c r="C64" s="25"/>
      <c r="D64" s="30"/>
      <c r="E64" s="31"/>
      <c r="F64" s="31"/>
      <c r="G64" s="31"/>
    </row>
    <row r="65" spans="1:7" s="24" customFormat="1" x14ac:dyDescent="0.2">
      <c r="A65" s="21"/>
      <c r="B65" s="21"/>
      <c r="C65" s="21" t="s">
        <v>68</v>
      </c>
      <c r="D65" s="22"/>
      <c r="E65" s="23">
        <f>SUM(E66:E70)</f>
        <v>4</v>
      </c>
      <c r="F65" s="23">
        <f t="shared" ref="F65:G65" si="1">SUM(F66:F70)</f>
        <v>3</v>
      </c>
      <c r="G65" s="23">
        <f t="shared" si="1"/>
        <v>2</v>
      </c>
    </row>
    <row r="66" spans="1:7" s="9" customFormat="1" x14ac:dyDescent="0.2">
      <c r="A66" s="25">
        <v>1</v>
      </c>
      <c r="B66" s="25">
        <v>1540036</v>
      </c>
      <c r="C66" s="25" t="s">
        <v>69</v>
      </c>
      <c r="D66" s="30">
        <v>9000</v>
      </c>
      <c r="E66" s="31">
        <v>1</v>
      </c>
      <c r="F66" s="31">
        <v>1</v>
      </c>
      <c r="G66" s="31"/>
    </row>
    <row r="67" spans="1:7" s="9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31">
        <v>1</v>
      </c>
      <c r="F67" s="31"/>
      <c r="G67" s="31"/>
    </row>
    <row r="68" spans="1:7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28">
        <v>1</v>
      </c>
      <c r="F68" s="28">
        <v>1</v>
      </c>
      <c r="G68" s="28">
        <v>1</v>
      </c>
    </row>
    <row r="69" spans="1:7" s="10" customFormat="1" x14ac:dyDescent="0.2">
      <c r="A69" s="25">
        <v>4</v>
      </c>
      <c r="B69" s="26"/>
      <c r="C69" s="26" t="s">
        <v>72</v>
      </c>
      <c r="D69" s="27">
        <v>29000</v>
      </c>
      <c r="E69" s="28">
        <v>1</v>
      </c>
      <c r="F69" s="28">
        <v>1</v>
      </c>
      <c r="G69" s="28">
        <v>1</v>
      </c>
    </row>
    <row r="70" spans="1:7" s="9" customFormat="1" x14ac:dyDescent="0.2">
      <c r="A70" s="25"/>
      <c r="B70" s="25"/>
      <c r="C70" s="25"/>
      <c r="D70" s="30"/>
      <c r="E70" s="31"/>
      <c r="F70" s="31"/>
      <c r="G70" s="31"/>
    </row>
    <row r="71" spans="1:7" s="24" customFormat="1" x14ac:dyDescent="0.2">
      <c r="A71" s="21"/>
      <c r="B71" s="21"/>
      <c r="C71" s="21" t="s">
        <v>73</v>
      </c>
      <c r="D71" s="22"/>
      <c r="E71" s="23">
        <f>SUM(E72:E80)</f>
        <v>8</v>
      </c>
      <c r="F71" s="23">
        <f t="shared" ref="F71:G71" si="2">SUM(F72:F80)</f>
        <v>8</v>
      </c>
      <c r="G71" s="23">
        <f t="shared" si="2"/>
        <v>8</v>
      </c>
    </row>
    <row r="72" spans="1:7" s="9" customFormat="1" x14ac:dyDescent="0.2">
      <c r="A72" s="25">
        <v>1</v>
      </c>
      <c r="B72" s="25">
        <v>1540030</v>
      </c>
      <c r="C72" s="25" t="s">
        <v>74</v>
      </c>
      <c r="D72" s="30">
        <v>68000</v>
      </c>
      <c r="E72" s="31">
        <v>1</v>
      </c>
      <c r="F72" s="31">
        <v>1</v>
      </c>
      <c r="G72" s="31">
        <v>1</v>
      </c>
    </row>
    <row r="73" spans="1:7" s="10" customFormat="1" x14ac:dyDescent="0.2">
      <c r="A73" s="25">
        <v>2</v>
      </c>
      <c r="B73" s="26"/>
      <c r="C73" s="26" t="s">
        <v>75</v>
      </c>
      <c r="D73" s="27">
        <v>45000</v>
      </c>
      <c r="E73" s="28">
        <v>1</v>
      </c>
      <c r="F73" s="29">
        <v>1</v>
      </c>
      <c r="G73" s="29">
        <v>1</v>
      </c>
    </row>
    <row r="74" spans="1:7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28">
        <v>1</v>
      </c>
      <c r="F74" s="29">
        <v>1</v>
      </c>
      <c r="G74" s="29">
        <v>1</v>
      </c>
    </row>
    <row r="75" spans="1:7" s="10" customFormat="1" x14ac:dyDescent="0.2">
      <c r="A75" s="25">
        <v>4</v>
      </c>
      <c r="B75" s="26"/>
      <c r="C75" s="26" t="s">
        <v>77</v>
      </c>
      <c r="D75" s="27">
        <v>45000</v>
      </c>
      <c r="E75" s="31">
        <v>1</v>
      </c>
      <c r="F75" s="31">
        <v>1</v>
      </c>
      <c r="G75" s="31">
        <v>1</v>
      </c>
    </row>
    <row r="76" spans="1:7" s="10" customFormat="1" x14ac:dyDescent="0.2">
      <c r="A76" s="25">
        <v>5</v>
      </c>
      <c r="B76" s="26"/>
      <c r="C76" s="26" t="s">
        <v>78</v>
      </c>
      <c r="D76" s="27">
        <v>68000</v>
      </c>
      <c r="E76" s="31">
        <v>1</v>
      </c>
      <c r="F76" s="31">
        <v>1</v>
      </c>
      <c r="G76" s="31">
        <v>1</v>
      </c>
    </row>
    <row r="77" spans="1:7" s="10" customFormat="1" x14ac:dyDescent="0.2">
      <c r="A77" s="25">
        <v>6</v>
      </c>
      <c r="B77" s="26"/>
      <c r="C77" s="26" t="s">
        <v>79</v>
      </c>
      <c r="D77" s="27">
        <v>45000</v>
      </c>
      <c r="E77" s="31">
        <v>1</v>
      </c>
      <c r="F77" s="31">
        <v>1</v>
      </c>
      <c r="G77" s="31">
        <v>1</v>
      </c>
    </row>
    <row r="78" spans="1:7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31">
        <v>1</v>
      </c>
      <c r="F78" s="31">
        <v>1</v>
      </c>
      <c r="G78" s="31">
        <v>1</v>
      </c>
    </row>
    <row r="79" spans="1:7" s="10" customFormat="1" x14ac:dyDescent="0.2">
      <c r="A79" s="25">
        <v>8</v>
      </c>
      <c r="B79" s="26"/>
      <c r="C79" s="26" t="s">
        <v>81</v>
      </c>
      <c r="D79" s="27">
        <v>45000</v>
      </c>
      <c r="E79" s="31">
        <v>1</v>
      </c>
      <c r="F79" s="31">
        <v>1</v>
      </c>
      <c r="G79" s="31">
        <v>1</v>
      </c>
    </row>
    <row r="80" spans="1:7" s="9" customFormat="1" x14ac:dyDescent="0.2">
      <c r="A80" s="25"/>
      <c r="B80" s="25"/>
      <c r="C80" s="25"/>
      <c r="D80" s="30"/>
      <c r="E80" s="31"/>
      <c r="F80" s="31"/>
      <c r="G80" s="31"/>
    </row>
    <row r="81" spans="1:7" s="24" customFormat="1" x14ac:dyDescent="0.2">
      <c r="A81" s="21"/>
      <c r="B81" s="21"/>
      <c r="C81" s="21" t="s">
        <v>82</v>
      </c>
      <c r="D81" s="22"/>
      <c r="E81" s="23">
        <f>SUM(E82:E91)</f>
        <v>9</v>
      </c>
      <c r="F81" s="23">
        <f>SUM(F82:F91)</f>
        <v>7</v>
      </c>
      <c r="G81" s="23">
        <f>SUM(G82:G91)</f>
        <v>6</v>
      </c>
    </row>
    <row r="82" spans="1:7" s="10" customFormat="1" x14ac:dyDescent="0.2">
      <c r="A82" s="25">
        <v>1</v>
      </c>
      <c r="B82" s="26">
        <v>1560006</v>
      </c>
      <c r="C82" s="26" t="s">
        <v>83</v>
      </c>
      <c r="D82" s="27">
        <v>28000</v>
      </c>
      <c r="E82" s="28">
        <v>1</v>
      </c>
      <c r="F82" s="29"/>
      <c r="G82" s="29">
        <v>1</v>
      </c>
    </row>
    <row r="83" spans="1:7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28">
        <v>1</v>
      </c>
      <c r="F83" s="28">
        <v>1</v>
      </c>
      <c r="G83" s="28">
        <v>1</v>
      </c>
    </row>
    <row r="84" spans="1:7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28">
        <v>1</v>
      </c>
      <c r="F84" s="29">
        <v>1</v>
      </c>
      <c r="G84" s="29">
        <v>1</v>
      </c>
    </row>
    <row r="85" spans="1:7" s="10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28">
        <v>1</v>
      </c>
      <c r="F85" s="29">
        <v>1</v>
      </c>
      <c r="G85" s="29">
        <v>1</v>
      </c>
    </row>
    <row r="86" spans="1:7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31">
        <v>1</v>
      </c>
      <c r="F86" s="31">
        <v>1</v>
      </c>
      <c r="G86" s="29">
        <v>1</v>
      </c>
    </row>
    <row r="87" spans="1:7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31">
        <v>1</v>
      </c>
      <c r="F87" s="31"/>
      <c r="G87" s="31"/>
    </row>
    <row r="88" spans="1:7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31">
        <v>1</v>
      </c>
      <c r="F88" s="31">
        <v>1</v>
      </c>
      <c r="G88" s="31"/>
    </row>
    <row r="89" spans="1:7" s="9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31">
        <v>1</v>
      </c>
      <c r="F89" s="31">
        <v>1</v>
      </c>
      <c r="G89" s="31"/>
    </row>
    <row r="90" spans="1:7" s="10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28">
        <v>1</v>
      </c>
      <c r="F90" s="29">
        <v>1</v>
      </c>
      <c r="G90" s="29">
        <v>1</v>
      </c>
    </row>
    <row r="91" spans="1:7" s="9" customFormat="1" x14ac:dyDescent="0.2">
      <c r="A91" s="36"/>
      <c r="B91" s="36"/>
      <c r="C91" s="36"/>
      <c r="D91" s="37"/>
      <c r="E91" s="38"/>
      <c r="F91" s="38"/>
      <c r="G91" s="38"/>
    </row>
    <row r="92" spans="1:7" s="20" customFormat="1" x14ac:dyDescent="0.2">
      <c r="A92" s="17"/>
      <c r="B92" s="17"/>
      <c r="C92" s="17" t="s">
        <v>92</v>
      </c>
      <c r="D92" s="18"/>
      <c r="E92" s="19">
        <f>SUM(E93:E105)</f>
        <v>10</v>
      </c>
      <c r="F92" s="19">
        <f t="shared" ref="F92:G92" si="3">SUM(F93:F105)</f>
        <v>10</v>
      </c>
      <c r="G92" s="19">
        <f t="shared" si="3"/>
        <v>9</v>
      </c>
    </row>
    <row r="93" spans="1:7" s="10" customFormat="1" x14ac:dyDescent="0.2">
      <c r="A93" s="25">
        <v>1</v>
      </c>
      <c r="B93" s="26">
        <v>1510060</v>
      </c>
      <c r="C93" s="26" t="s">
        <v>93</v>
      </c>
      <c r="D93" s="27">
        <v>50000</v>
      </c>
      <c r="E93" s="28">
        <v>1</v>
      </c>
      <c r="F93" s="29">
        <v>1</v>
      </c>
      <c r="G93" s="29">
        <v>1</v>
      </c>
    </row>
    <row r="94" spans="1:7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28">
        <v>1</v>
      </c>
      <c r="F94" s="28">
        <v>1</v>
      </c>
      <c r="G94" s="28">
        <v>1</v>
      </c>
    </row>
    <row r="95" spans="1:7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28">
        <v>1</v>
      </c>
      <c r="F95" s="28">
        <v>1</v>
      </c>
      <c r="G95" s="28">
        <v>1</v>
      </c>
    </row>
    <row r="96" spans="1:7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28">
        <v>1</v>
      </c>
      <c r="F96" s="28">
        <v>1</v>
      </c>
      <c r="G96" s="28">
        <v>1</v>
      </c>
    </row>
    <row r="97" spans="1:7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28">
        <v>1</v>
      </c>
      <c r="F97" s="28">
        <v>1</v>
      </c>
      <c r="G97" s="28">
        <v>1</v>
      </c>
    </row>
    <row r="98" spans="1:7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28">
        <v>1</v>
      </c>
      <c r="F98" s="28">
        <v>1</v>
      </c>
      <c r="G98" s="28">
        <v>1</v>
      </c>
    </row>
    <row r="99" spans="1:7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28">
        <v>1</v>
      </c>
      <c r="F99" s="28">
        <v>1</v>
      </c>
      <c r="G99" s="29"/>
    </row>
    <row r="100" spans="1:7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28">
        <v>1</v>
      </c>
      <c r="F100" s="28">
        <v>1</v>
      </c>
      <c r="G100" s="28">
        <v>1</v>
      </c>
    </row>
    <row r="101" spans="1:7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28">
        <v>1</v>
      </c>
      <c r="F101" s="28">
        <v>1</v>
      </c>
      <c r="G101" s="28">
        <v>1</v>
      </c>
    </row>
    <row r="102" spans="1:7" s="10" customFormat="1" x14ac:dyDescent="0.2">
      <c r="A102" s="25"/>
      <c r="B102" s="26"/>
      <c r="C102" s="26"/>
      <c r="D102" s="27"/>
      <c r="E102" s="28"/>
      <c r="F102" s="28"/>
      <c r="G102" s="28"/>
    </row>
    <row r="103" spans="1:7" s="42" customFormat="1" x14ac:dyDescent="0.2">
      <c r="A103" s="39"/>
      <c r="B103" s="39"/>
      <c r="C103" s="39" t="s">
        <v>102</v>
      </c>
      <c r="D103" s="40"/>
      <c r="E103" s="41"/>
      <c r="F103" s="41"/>
      <c r="G103" s="41"/>
    </row>
    <row r="104" spans="1:7" s="10" customFormat="1" x14ac:dyDescent="0.2">
      <c r="A104" s="25">
        <v>1</v>
      </c>
      <c r="B104" s="26">
        <v>1532013</v>
      </c>
      <c r="C104" s="26" t="s">
        <v>103</v>
      </c>
      <c r="D104" s="27">
        <v>89000</v>
      </c>
      <c r="E104" s="28">
        <v>1</v>
      </c>
      <c r="F104" s="28">
        <v>1</v>
      </c>
      <c r="G104" s="28">
        <v>1</v>
      </c>
    </row>
    <row r="105" spans="1:7" s="10" customFormat="1" x14ac:dyDescent="0.2">
      <c r="A105" s="25"/>
      <c r="B105" s="26"/>
      <c r="C105" s="26"/>
      <c r="D105" s="27"/>
      <c r="E105" s="28"/>
      <c r="F105" s="28"/>
      <c r="G105" s="28"/>
    </row>
    <row r="106" spans="1:7" s="20" customFormat="1" x14ac:dyDescent="0.2">
      <c r="A106" s="17"/>
      <c r="B106" s="17"/>
      <c r="C106" s="17" t="s">
        <v>104</v>
      </c>
      <c r="D106" s="18"/>
      <c r="E106" s="19">
        <f>SUM(E107:E116)</f>
        <v>9</v>
      </c>
      <c r="F106" s="19">
        <f t="shared" ref="F106:G106" si="4">SUM(F107:F116)</f>
        <v>9</v>
      </c>
      <c r="G106" s="19">
        <f t="shared" si="4"/>
        <v>0</v>
      </c>
    </row>
    <row r="107" spans="1:7" s="9" customFormat="1" x14ac:dyDescent="0.2">
      <c r="A107" s="25">
        <v>1</v>
      </c>
      <c r="B107" s="25">
        <v>5530014</v>
      </c>
      <c r="C107" s="25" t="s">
        <v>105</v>
      </c>
      <c r="D107" s="30">
        <v>33000</v>
      </c>
      <c r="E107" s="31">
        <v>1</v>
      </c>
      <c r="F107" s="31">
        <v>1</v>
      </c>
      <c r="G107" s="31"/>
    </row>
    <row r="108" spans="1:7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31">
        <v>1</v>
      </c>
      <c r="F108" s="31">
        <v>1</v>
      </c>
      <c r="G108" s="31"/>
    </row>
    <row r="109" spans="1:7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31">
        <v>1</v>
      </c>
      <c r="F109" s="31">
        <v>1</v>
      </c>
      <c r="G109" s="31"/>
    </row>
    <row r="110" spans="1:7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31">
        <v>1</v>
      </c>
      <c r="F110" s="31">
        <v>1</v>
      </c>
      <c r="G110" s="31"/>
    </row>
    <row r="111" spans="1:7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31">
        <v>1</v>
      </c>
      <c r="F111" s="31">
        <v>1</v>
      </c>
      <c r="G111" s="31"/>
    </row>
    <row r="112" spans="1:7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31">
        <v>1</v>
      </c>
      <c r="F112" s="31">
        <v>1</v>
      </c>
      <c r="G112" s="31"/>
    </row>
    <row r="113" spans="1:7" s="9" customFormat="1" x14ac:dyDescent="0.2">
      <c r="A113" s="25">
        <v>7</v>
      </c>
      <c r="B113" s="43"/>
      <c r="C113" s="43" t="s">
        <v>111</v>
      </c>
      <c r="D113" s="30">
        <v>33000</v>
      </c>
      <c r="E113" s="31">
        <v>1</v>
      </c>
      <c r="F113" s="31">
        <v>1</v>
      </c>
      <c r="G113" s="44"/>
    </row>
    <row r="114" spans="1:7" s="9" customFormat="1" x14ac:dyDescent="0.2">
      <c r="A114" s="25">
        <v>8</v>
      </c>
      <c r="B114" s="43"/>
      <c r="C114" s="43" t="s">
        <v>112</v>
      </c>
      <c r="D114" s="30">
        <v>33000</v>
      </c>
      <c r="E114" s="31">
        <v>1</v>
      </c>
      <c r="F114" s="31">
        <v>1</v>
      </c>
      <c r="G114" s="44"/>
    </row>
    <row r="115" spans="1:7" s="9" customFormat="1" x14ac:dyDescent="0.2">
      <c r="A115" s="25">
        <v>9</v>
      </c>
      <c r="B115" s="43"/>
      <c r="C115" s="43" t="s">
        <v>113</v>
      </c>
      <c r="D115" s="30">
        <v>33000</v>
      </c>
      <c r="E115" s="31">
        <v>1</v>
      </c>
      <c r="F115" s="31">
        <v>1</v>
      </c>
      <c r="G115" s="44"/>
    </row>
    <row r="116" spans="1:7" s="9" customFormat="1" x14ac:dyDescent="0.2">
      <c r="A116" s="36"/>
      <c r="B116" s="36"/>
      <c r="C116" s="36"/>
      <c r="D116" s="37"/>
      <c r="E116" s="38"/>
      <c r="F116" s="38"/>
      <c r="G116" s="38"/>
    </row>
    <row r="117" spans="1:7" s="20" customFormat="1" x14ac:dyDescent="0.2">
      <c r="A117" s="17"/>
      <c r="B117" s="17"/>
      <c r="C117" s="17" t="s">
        <v>114</v>
      </c>
      <c r="D117" s="18"/>
      <c r="E117" s="19">
        <f>+E118+E152+E161+E182</f>
        <v>61</v>
      </c>
      <c r="F117" s="19">
        <f>+F118+F152+F161+F182</f>
        <v>58</v>
      </c>
      <c r="G117" s="19">
        <f>+G118+G152+G161+G182</f>
        <v>46</v>
      </c>
    </row>
    <row r="118" spans="1:7" s="24" customFormat="1" x14ac:dyDescent="0.2">
      <c r="A118" s="21"/>
      <c r="B118" s="21"/>
      <c r="C118" s="21" t="s">
        <v>115</v>
      </c>
      <c r="D118" s="22"/>
      <c r="E118" s="23">
        <f>SUM(E119:E151)</f>
        <v>32</v>
      </c>
      <c r="F118" s="23">
        <f t="shared" ref="F118:G118" si="5">SUM(F119:F151)</f>
        <v>32</v>
      </c>
      <c r="G118" s="23">
        <f t="shared" si="5"/>
        <v>26</v>
      </c>
    </row>
    <row r="119" spans="1:7" s="10" customFormat="1" x14ac:dyDescent="0.2">
      <c r="A119" s="25">
        <v>1</v>
      </c>
      <c r="B119" s="26">
        <v>3500003</v>
      </c>
      <c r="C119" s="26" t="s">
        <v>116</v>
      </c>
      <c r="D119" s="27">
        <v>390000</v>
      </c>
      <c r="E119" s="28">
        <v>1</v>
      </c>
      <c r="F119" s="28">
        <v>1</v>
      </c>
      <c r="G119" s="28">
        <v>1</v>
      </c>
    </row>
    <row r="120" spans="1:7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28">
        <v>1</v>
      </c>
      <c r="F120" s="28">
        <v>1</v>
      </c>
      <c r="G120" s="28">
        <v>1</v>
      </c>
    </row>
    <row r="121" spans="1:7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28">
        <v>1</v>
      </c>
      <c r="F121" s="28">
        <v>1</v>
      </c>
      <c r="G121" s="28">
        <v>1</v>
      </c>
    </row>
    <row r="122" spans="1:7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28">
        <v>1</v>
      </c>
      <c r="F122" s="28">
        <v>1</v>
      </c>
      <c r="G122" s="28">
        <v>1</v>
      </c>
    </row>
    <row r="123" spans="1:7" s="10" customFormat="1" x14ac:dyDescent="0.2">
      <c r="A123" s="25">
        <v>5</v>
      </c>
      <c r="B123" s="26"/>
      <c r="C123" s="26" t="s">
        <v>120</v>
      </c>
      <c r="D123" s="27">
        <v>490000</v>
      </c>
      <c r="E123" s="28">
        <v>1</v>
      </c>
      <c r="F123" s="28">
        <v>1</v>
      </c>
      <c r="G123" s="28">
        <v>1</v>
      </c>
    </row>
    <row r="124" spans="1:7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28">
        <v>1</v>
      </c>
      <c r="F124" s="28">
        <v>1</v>
      </c>
      <c r="G124" s="28">
        <v>1</v>
      </c>
    </row>
    <row r="125" spans="1:7" s="10" customFormat="1" x14ac:dyDescent="0.2">
      <c r="A125" s="25">
        <v>7</v>
      </c>
      <c r="B125" s="26"/>
      <c r="C125" s="26" t="s">
        <v>122</v>
      </c>
      <c r="D125" s="27">
        <v>490000</v>
      </c>
      <c r="E125" s="28">
        <v>1</v>
      </c>
      <c r="F125" s="28">
        <v>1</v>
      </c>
      <c r="G125" s="28">
        <v>1</v>
      </c>
    </row>
    <row r="126" spans="1:7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28">
        <v>1</v>
      </c>
      <c r="F126" s="28">
        <v>1</v>
      </c>
      <c r="G126" s="28">
        <v>1</v>
      </c>
    </row>
    <row r="127" spans="1:7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28">
        <v>1</v>
      </c>
      <c r="F127" s="29">
        <v>1</v>
      </c>
      <c r="G127" s="29">
        <v>1</v>
      </c>
    </row>
    <row r="128" spans="1:7" s="10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28">
        <v>1</v>
      </c>
      <c r="F128" s="29">
        <v>1</v>
      </c>
      <c r="G128" s="29">
        <v>1</v>
      </c>
    </row>
    <row r="129" spans="1:7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31">
        <v>1</v>
      </c>
      <c r="F129" s="31">
        <v>1</v>
      </c>
      <c r="G129" s="31">
        <v>1</v>
      </c>
    </row>
    <row r="130" spans="1:7" s="9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31">
        <v>1</v>
      </c>
      <c r="F130" s="31">
        <v>1</v>
      </c>
      <c r="G130" s="31">
        <v>1</v>
      </c>
    </row>
    <row r="131" spans="1:7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28">
        <v>1</v>
      </c>
      <c r="F131" s="28">
        <v>1</v>
      </c>
      <c r="G131" s="28">
        <v>1</v>
      </c>
    </row>
    <row r="132" spans="1:7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28">
        <v>1</v>
      </c>
      <c r="F132" s="29">
        <v>1</v>
      </c>
      <c r="G132" s="29"/>
    </row>
    <row r="133" spans="1:7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28">
        <v>1</v>
      </c>
      <c r="F133" s="29">
        <v>1</v>
      </c>
      <c r="G133" s="29">
        <v>1</v>
      </c>
    </row>
    <row r="134" spans="1:7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28">
        <v>1</v>
      </c>
      <c r="F134" s="28">
        <v>1</v>
      </c>
      <c r="G134" s="28">
        <v>1</v>
      </c>
    </row>
    <row r="135" spans="1:7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28">
        <v>1</v>
      </c>
      <c r="F135" s="28">
        <v>1</v>
      </c>
      <c r="G135" s="28">
        <v>1</v>
      </c>
    </row>
    <row r="136" spans="1:7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28">
        <v>1</v>
      </c>
      <c r="F136" s="29">
        <v>1</v>
      </c>
      <c r="G136" s="29">
        <v>1</v>
      </c>
    </row>
    <row r="137" spans="1:7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28">
        <v>1</v>
      </c>
      <c r="F137" s="29">
        <v>1</v>
      </c>
      <c r="G137" s="29">
        <v>1</v>
      </c>
    </row>
    <row r="138" spans="1:7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28">
        <v>1</v>
      </c>
      <c r="F138" s="28">
        <v>1</v>
      </c>
      <c r="G138" s="28">
        <v>1</v>
      </c>
    </row>
    <row r="139" spans="1:7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28">
        <v>1</v>
      </c>
      <c r="F139" s="28">
        <v>1</v>
      </c>
      <c r="G139" s="28">
        <v>1</v>
      </c>
    </row>
    <row r="140" spans="1:7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28">
        <v>1</v>
      </c>
      <c r="F140" s="28">
        <v>1</v>
      </c>
      <c r="G140" s="28">
        <v>1</v>
      </c>
    </row>
    <row r="141" spans="1:7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28">
        <v>1</v>
      </c>
      <c r="F141" s="28">
        <v>1</v>
      </c>
      <c r="G141" s="28">
        <v>1</v>
      </c>
    </row>
    <row r="142" spans="1:7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28">
        <v>1</v>
      </c>
      <c r="F142" s="28">
        <v>1</v>
      </c>
      <c r="G142" s="28">
        <v>1</v>
      </c>
    </row>
    <row r="143" spans="1:7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28">
        <v>1</v>
      </c>
      <c r="F143" s="28">
        <v>1</v>
      </c>
      <c r="G143" s="28">
        <v>1</v>
      </c>
    </row>
    <row r="144" spans="1:7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28">
        <v>1</v>
      </c>
      <c r="F144" s="28">
        <v>1</v>
      </c>
      <c r="G144" s="28">
        <v>1</v>
      </c>
    </row>
    <row r="145" spans="1:7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28">
        <v>1</v>
      </c>
      <c r="F145" s="28">
        <v>1</v>
      </c>
      <c r="G145" s="28">
        <v>1</v>
      </c>
    </row>
    <row r="146" spans="1:7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28">
        <v>1</v>
      </c>
      <c r="F146" s="29">
        <v>1</v>
      </c>
      <c r="G146" s="29"/>
    </row>
    <row r="147" spans="1:7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28">
        <v>1</v>
      </c>
      <c r="F147" s="29">
        <v>1</v>
      </c>
      <c r="G147" s="29"/>
    </row>
    <row r="148" spans="1:7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28">
        <v>1</v>
      </c>
      <c r="F148" s="29">
        <v>1</v>
      </c>
      <c r="G148" s="29"/>
    </row>
    <row r="149" spans="1:7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28">
        <v>1</v>
      </c>
      <c r="F149" s="28">
        <v>1</v>
      </c>
      <c r="G149" s="28"/>
    </row>
    <row r="150" spans="1:7" s="10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28">
        <v>1</v>
      </c>
      <c r="F150" s="28">
        <v>1</v>
      </c>
      <c r="G150" s="28"/>
    </row>
    <row r="151" spans="1:7" s="9" customFormat="1" x14ac:dyDescent="0.2">
      <c r="A151" s="25"/>
      <c r="B151" s="25"/>
      <c r="C151" s="25"/>
      <c r="D151" s="30"/>
      <c r="E151" s="31"/>
      <c r="F151" s="31"/>
      <c r="G151" s="31"/>
    </row>
    <row r="152" spans="1:7" s="24" customFormat="1" x14ac:dyDescent="0.2">
      <c r="A152" s="21"/>
      <c r="B152" s="21"/>
      <c r="C152" s="21" t="s">
        <v>148</v>
      </c>
      <c r="D152" s="22"/>
      <c r="E152" s="23">
        <f>SUM(E153:E160)</f>
        <v>7</v>
      </c>
      <c r="F152" s="23">
        <f>SUM(F153:F160)</f>
        <v>7</v>
      </c>
      <c r="G152" s="23">
        <f>SUM(G153:G160)</f>
        <v>5</v>
      </c>
    </row>
    <row r="153" spans="1:7" s="9" customFormat="1" x14ac:dyDescent="0.2">
      <c r="A153" s="25">
        <v>1</v>
      </c>
      <c r="B153" s="25">
        <v>3510004</v>
      </c>
      <c r="C153" s="25" t="s">
        <v>149</v>
      </c>
      <c r="D153" s="30">
        <v>43000</v>
      </c>
      <c r="E153" s="31">
        <v>1</v>
      </c>
      <c r="F153" s="31">
        <v>1</v>
      </c>
      <c r="G153" s="31">
        <v>1</v>
      </c>
    </row>
    <row r="154" spans="1:7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31">
        <v>1</v>
      </c>
      <c r="F154" s="31">
        <v>1</v>
      </c>
      <c r="G154" s="31"/>
    </row>
    <row r="155" spans="1:7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31">
        <v>1</v>
      </c>
      <c r="F155" s="31">
        <v>1</v>
      </c>
      <c r="G155" s="31">
        <v>1</v>
      </c>
    </row>
    <row r="156" spans="1:7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31">
        <v>1</v>
      </c>
      <c r="F156" s="31">
        <v>1</v>
      </c>
      <c r="G156" s="31"/>
    </row>
    <row r="157" spans="1:7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31">
        <v>1</v>
      </c>
      <c r="F157" s="31">
        <v>1</v>
      </c>
      <c r="G157" s="31">
        <v>1</v>
      </c>
    </row>
    <row r="158" spans="1:7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31">
        <v>1</v>
      </c>
      <c r="F158" s="31">
        <v>1</v>
      </c>
      <c r="G158" s="31">
        <v>1</v>
      </c>
    </row>
    <row r="159" spans="1:7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31">
        <v>1</v>
      </c>
      <c r="F159" s="31">
        <v>1</v>
      </c>
      <c r="G159" s="31">
        <v>1</v>
      </c>
    </row>
    <row r="160" spans="1:7" s="9" customFormat="1" x14ac:dyDescent="0.2">
      <c r="A160" s="25"/>
      <c r="B160" s="25"/>
      <c r="C160" s="25"/>
      <c r="D160" s="30"/>
      <c r="E160" s="31"/>
      <c r="F160" s="31"/>
      <c r="G160" s="31"/>
    </row>
    <row r="161" spans="1:7" s="24" customFormat="1" x14ac:dyDescent="0.2">
      <c r="A161" s="45"/>
      <c r="B161" s="45"/>
      <c r="C161" s="45" t="s">
        <v>156</v>
      </c>
      <c r="D161" s="46"/>
      <c r="E161" s="47">
        <f>SUM(E162:E181)</f>
        <v>19</v>
      </c>
      <c r="F161" s="47">
        <f>SUM(F162:F181)</f>
        <v>16</v>
      </c>
      <c r="G161" s="47">
        <f>SUM(G162:G181)</f>
        <v>12</v>
      </c>
    </row>
    <row r="162" spans="1:7" s="10" customFormat="1" x14ac:dyDescent="0.2">
      <c r="A162" s="25">
        <v>1</v>
      </c>
      <c r="B162" s="26">
        <v>3530009</v>
      </c>
      <c r="C162" s="26" t="s">
        <v>157</v>
      </c>
      <c r="D162" s="27">
        <v>20000</v>
      </c>
      <c r="E162" s="28">
        <v>1</v>
      </c>
      <c r="F162" s="28">
        <v>1</v>
      </c>
      <c r="G162" s="28">
        <v>1</v>
      </c>
    </row>
    <row r="163" spans="1:7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28">
        <v>1</v>
      </c>
      <c r="F163" s="28">
        <v>1</v>
      </c>
      <c r="G163" s="28">
        <v>1</v>
      </c>
    </row>
    <row r="164" spans="1:7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28">
        <v>1</v>
      </c>
      <c r="F164" s="29">
        <v>1</v>
      </c>
      <c r="G164" s="29"/>
    </row>
    <row r="165" spans="1:7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28">
        <v>1</v>
      </c>
      <c r="F165" s="29">
        <v>1</v>
      </c>
      <c r="G165" s="29"/>
    </row>
    <row r="166" spans="1:7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28">
        <v>1</v>
      </c>
      <c r="F166" s="29">
        <v>1</v>
      </c>
      <c r="G166" s="29"/>
    </row>
    <row r="167" spans="1:7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28">
        <v>1</v>
      </c>
      <c r="F167" s="28">
        <v>1</v>
      </c>
      <c r="G167" s="28">
        <v>1</v>
      </c>
    </row>
    <row r="168" spans="1:7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28">
        <v>1</v>
      </c>
      <c r="F168" s="28"/>
      <c r="G168" s="28"/>
    </row>
    <row r="169" spans="1:7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28">
        <v>1</v>
      </c>
      <c r="F169" s="28">
        <v>1</v>
      </c>
      <c r="G169" s="28">
        <v>1</v>
      </c>
    </row>
    <row r="170" spans="1:7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28">
        <v>1</v>
      </c>
      <c r="F170" s="28">
        <v>1</v>
      </c>
      <c r="G170" s="28">
        <v>1</v>
      </c>
    </row>
    <row r="171" spans="1:7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28">
        <v>1</v>
      </c>
      <c r="F171" s="28">
        <v>1</v>
      </c>
      <c r="G171" s="28">
        <v>1</v>
      </c>
    </row>
    <row r="172" spans="1:7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28">
        <v>1</v>
      </c>
      <c r="F172" s="28">
        <v>1</v>
      </c>
      <c r="G172" s="28">
        <v>1</v>
      </c>
    </row>
    <row r="173" spans="1:7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28">
        <v>1</v>
      </c>
      <c r="F173" s="28">
        <v>1</v>
      </c>
      <c r="G173" s="28">
        <v>1</v>
      </c>
    </row>
    <row r="174" spans="1:7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28">
        <v>1</v>
      </c>
      <c r="F174" s="28">
        <v>1</v>
      </c>
      <c r="G174" s="28">
        <v>1</v>
      </c>
    </row>
    <row r="175" spans="1:7" s="10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28">
        <v>1</v>
      </c>
      <c r="F175" s="28">
        <v>1</v>
      </c>
      <c r="G175" s="28">
        <v>1</v>
      </c>
    </row>
    <row r="176" spans="1:7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44">
        <v>1</v>
      </c>
      <c r="F176" s="44">
        <v>1</v>
      </c>
      <c r="G176" s="44">
        <v>1</v>
      </c>
    </row>
    <row r="177" spans="1:7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44">
        <v>1</v>
      </c>
      <c r="F177" s="44">
        <v>1</v>
      </c>
      <c r="G177" s="44">
        <v>1</v>
      </c>
    </row>
    <row r="178" spans="1:7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31">
        <v>1</v>
      </c>
      <c r="F178" s="31"/>
      <c r="G178" s="31"/>
    </row>
    <row r="179" spans="1:7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31">
        <v>1</v>
      </c>
      <c r="F179" s="31">
        <v>1</v>
      </c>
      <c r="G179" s="31"/>
    </row>
    <row r="180" spans="1:7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31">
        <v>1</v>
      </c>
      <c r="F180" s="31"/>
      <c r="G180" s="31"/>
    </row>
    <row r="181" spans="1:7" s="9" customFormat="1" x14ac:dyDescent="0.2">
      <c r="A181" s="25"/>
      <c r="B181" s="25"/>
      <c r="C181" s="25"/>
      <c r="D181" s="30"/>
      <c r="E181" s="31"/>
      <c r="F181" s="31"/>
      <c r="G181" s="31"/>
    </row>
    <row r="182" spans="1:7" s="24" customFormat="1" x14ac:dyDescent="0.2">
      <c r="A182" s="45"/>
      <c r="B182" s="45"/>
      <c r="C182" s="45" t="s">
        <v>176</v>
      </c>
      <c r="D182" s="46"/>
      <c r="E182" s="47">
        <f>SUM(E183:E186)</f>
        <v>3</v>
      </c>
      <c r="F182" s="47">
        <f t="shared" ref="F182:G182" si="6">SUM(F183:F186)</f>
        <v>3</v>
      </c>
      <c r="G182" s="47">
        <f t="shared" si="6"/>
        <v>3</v>
      </c>
    </row>
    <row r="183" spans="1:7" s="10" customFormat="1" x14ac:dyDescent="0.2">
      <c r="A183" s="25">
        <v>1</v>
      </c>
      <c r="B183" s="26">
        <v>4550013</v>
      </c>
      <c r="C183" s="26" t="s">
        <v>177</v>
      </c>
      <c r="D183" s="27">
        <v>38000</v>
      </c>
      <c r="E183" s="28">
        <v>1</v>
      </c>
      <c r="F183" s="29">
        <v>1</v>
      </c>
      <c r="G183" s="29">
        <v>1</v>
      </c>
    </row>
    <row r="184" spans="1:7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28">
        <v>1</v>
      </c>
      <c r="F184" s="29">
        <v>1</v>
      </c>
      <c r="G184" s="29">
        <v>1</v>
      </c>
    </row>
    <row r="185" spans="1:7" s="10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28">
        <v>1</v>
      </c>
      <c r="F185" s="29">
        <v>1</v>
      </c>
      <c r="G185" s="29">
        <v>1</v>
      </c>
    </row>
    <row r="186" spans="1:7" s="9" customFormat="1" x14ac:dyDescent="0.2">
      <c r="A186" s="25"/>
      <c r="B186" s="25"/>
      <c r="C186" s="25"/>
      <c r="D186" s="30"/>
      <c r="E186" s="31"/>
      <c r="F186" s="31"/>
      <c r="G186" s="31"/>
    </row>
    <row r="187" spans="1:7" s="20" customFormat="1" x14ac:dyDescent="0.2">
      <c r="A187" s="17"/>
      <c r="B187" s="17"/>
      <c r="C187" s="17" t="s">
        <v>180</v>
      </c>
      <c r="D187" s="18"/>
      <c r="E187" s="19">
        <f>+E188+E200</f>
        <v>19</v>
      </c>
      <c r="F187" s="19">
        <f t="shared" ref="F187:G187" si="7">+F188+F200</f>
        <v>20</v>
      </c>
      <c r="G187" s="19">
        <f t="shared" si="7"/>
        <v>16</v>
      </c>
    </row>
    <row r="188" spans="1:7" s="24" customFormat="1" x14ac:dyDescent="0.2">
      <c r="A188" s="21"/>
      <c r="B188" s="21"/>
      <c r="C188" s="21" t="s">
        <v>181</v>
      </c>
      <c r="D188" s="22"/>
      <c r="E188" s="23">
        <f>SUM(E189:E199)</f>
        <v>9</v>
      </c>
      <c r="F188" s="23">
        <f>SUM(F189:F199)</f>
        <v>10</v>
      </c>
      <c r="G188" s="23">
        <f>SUM(G189:G199)</f>
        <v>6</v>
      </c>
    </row>
    <row r="189" spans="1:7" s="10" customFormat="1" x14ac:dyDescent="0.2">
      <c r="A189" s="25">
        <v>1</v>
      </c>
      <c r="B189" s="26">
        <v>5540020</v>
      </c>
      <c r="C189" s="26" t="s">
        <v>182</v>
      </c>
      <c r="D189" s="27">
        <v>40000</v>
      </c>
      <c r="E189" s="28">
        <v>1</v>
      </c>
      <c r="F189" s="28">
        <v>1</v>
      </c>
      <c r="G189" s="28">
        <v>1</v>
      </c>
    </row>
    <row r="190" spans="1:7" s="10" customFormat="1" x14ac:dyDescent="0.2">
      <c r="A190" s="25">
        <v>2</v>
      </c>
      <c r="B190" s="26">
        <v>5540024</v>
      </c>
      <c r="C190" s="26" t="s">
        <v>183</v>
      </c>
      <c r="D190" s="27">
        <v>45000</v>
      </c>
      <c r="E190" s="28"/>
      <c r="F190" s="28">
        <v>1</v>
      </c>
      <c r="G190" s="28"/>
    </row>
    <row r="191" spans="1:7" s="10" customFormat="1" x14ac:dyDescent="0.2">
      <c r="A191" s="25">
        <v>3</v>
      </c>
      <c r="B191" s="26">
        <v>5540018</v>
      </c>
      <c r="C191" s="26" t="s">
        <v>184</v>
      </c>
      <c r="D191" s="27">
        <v>32000</v>
      </c>
      <c r="E191" s="28">
        <v>1</v>
      </c>
      <c r="F191" s="28">
        <v>1</v>
      </c>
      <c r="G191" s="28">
        <v>1</v>
      </c>
    </row>
    <row r="192" spans="1:7" s="10" customFormat="1" x14ac:dyDescent="0.2">
      <c r="A192" s="25">
        <v>4</v>
      </c>
      <c r="B192" s="26">
        <v>5540017</v>
      </c>
      <c r="C192" s="26" t="s">
        <v>185</v>
      </c>
      <c r="D192" s="27">
        <v>25000</v>
      </c>
      <c r="E192" s="28">
        <v>1</v>
      </c>
      <c r="F192" s="28">
        <v>1</v>
      </c>
      <c r="G192" s="28">
        <v>1</v>
      </c>
    </row>
    <row r="193" spans="1:7" s="10" customFormat="1" x14ac:dyDescent="0.2">
      <c r="A193" s="25">
        <v>5</v>
      </c>
      <c r="B193" s="26">
        <v>5510070</v>
      </c>
      <c r="C193" s="26" t="s">
        <v>186</v>
      </c>
      <c r="D193" s="27">
        <v>28000</v>
      </c>
      <c r="E193" s="28">
        <v>1</v>
      </c>
      <c r="F193" s="28">
        <v>1</v>
      </c>
      <c r="G193" s="28">
        <v>1</v>
      </c>
    </row>
    <row r="194" spans="1:7" s="10" customFormat="1" x14ac:dyDescent="0.2">
      <c r="A194" s="25">
        <v>6</v>
      </c>
      <c r="B194" s="26">
        <v>5500044</v>
      </c>
      <c r="C194" s="26" t="s">
        <v>187</v>
      </c>
      <c r="D194" s="27">
        <v>28000</v>
      </c>
      <c r="E194" s="28">
        <v>1</v>
      </c>
      <c r="F194" s="28">
        <v>1</v>
      </c>
      <c r="G194" s="28">
        <v>1</v>
      </c>
    </row>
    <row r="195" spans="1:7" s="10" customFormat="1" x14ac:dyDescent="0.2">
      <c r="A195" s="25">
        <v>7</v>
      </c>
      <c r="B195" s="26">
        <v>5500045</v>
      </c>
      <c r="C195" s="26" t="s">
        <v>188</v>
      </c>
      <c r="D195" s="27">
        <v>30000</v>
      </c>
      <c r="E195" s="28">
        <v>1</v>
      </c>
      <c r="F195" s="28">
        <v>1</v>
      </c>
      <c r="G195" s="28">
        <v>1</v>
      </c>
    </row>
    <row r="196" spans="1:7" s="9" customFormat="1" x14ac:dyDescent="0.2">
      <c r="A196" s="25">
        <v>8</v>
      </c>
      <c r="B196" s="25">
        <v>5510111</v>
      </c>
      <c r="C196" s="25" t="s">
        <v>189</v>
      </c>
      <c r="D196" s="30">
        <v>39000</v>
      </c>
      <c r="E196" s="31">
        <v>1</v>
      </c>
      <c r="F196" s="31">
        <v>1</v>
      </c>
      <c r="G196" s="31"/>
    </row>
    <row r="197" spans="1:7" s="9" customFormat="1" x14ac:dyDescent="0.2">
      <c r="A197" s="25">
        <v>9</v>
      </c>
      <c r="B197" s="25">
        <v>5510112</v>
      </c>
      <c r="C197" s="25" t="s">
        <v>190</v>
      </c>
      <c r="D197" s="30">
        <v>39000</v>
      </c>
      <c r="E197" s="31">
        <v>1</v>
      </c>
      <c r="F197" s="31">
        <v>1</v>
      </c>
      <c r="G197" s="31"/>
    </row>
    <row r="198" spans="1:7" s="9" customFormat="1" x14ac:dyDescent="0.2">
      <c r="A198" s="25">
        <v>10</v>
      </c>
      <c r="B198" s="25">
        <v>5510113</v>
      </c>
      <c r="C198" s="25" t="s">
        <v>191</v>
      </c>
      <c r="D198" s="30">
        <v>39000</v>
      </c>
      <c r="E198" s="31">
        <v>1</v>
      </c>
      <c r="F198" s="31">
        <v>1</v>
      </c>
      <c r="G198" s="31"/>
    </row>
    <row r="199" spans="1:7" s="9" customFormat="1" x14ac:dyDescent="0.2">
      <c r="A199" s="25"/>
      <c r="B199" s="25"/>
      <c r="C199" s="25"/>
      <c r="D199" s="30"/>
      <c r="E199" s="31"/>
      <c r="F199" s="31"/>
      <c r="G199" s="31"/>
    </row>
    <row r="200" spans="1:7" s="24" customFormat="1" x14ac:dyDescent="0.2">
      <c r="A200" s="21"/>
      <c r="B200" s="21"/>
      <c r="C200" s="21" t="s">
        <v>192</v>
      </c>
      <c r="D200" s="22"/>
      <c r="E200" s="23">
        <f>SUM(E201:E211)</f>
        <v>10</v>
      </c>
      <c r="F200" s="23">
        <f>SUM(F201:F211)</f>
        <v>10</v>
      </c>
      <c r="G200" s="23">
        <f>SUM(G201:G211)</f>
        <v>10</v>
      </c>
    </row>
    <row r="201" spans="1:7" s="9" customFormat="1" x14ac:dyDescent="0.2">
      <c r="A201" s="25">
        <v>1</v>
      </c>
      <c r="B201" s="25">
        <v>5540032</v>
      </c>
      <c r="C201" s="25" t="s">
        <v>193</v>
      </c>
      <c r="D201" s="30">
        <v>18000</v>
      </c>
      <c r="E201" s="31">
        <v>1</v>
      </c>
      <c r="F201" s="31">
        <v>1</v>
      </c>
      <c r="G201" s="31">
        <v>1</v>
      </c>
    </row>
    <row r="202" spans="1:7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28">
        <v>1</v>
      </c>
      <c r="F202" s="28">
        <v>1</v>
      </c>
      <c r="G202" s="28">
        <v>1</v>
      </c>
    </row>
    <row r="203" spans="1:7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28">
        <v>1</v>
      </c>
      <c r="F203" s="28">
        <v>1</v>
      </c>
      <c r="G203" s="28">
        <v>1</v>
      </c>
    </row>
    <row r="204" spans="1:7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28">
        <v>1</v>
      </c>
      <c r="F204" s="28">
        <v>1</v>
      </c>
      <c r="G204" s="28">
        <v>1</v>
      </c>
    </row>
    <row r="205" spans="1:7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28">
        <v>1</v>
      </c>
      <c r="F205" s="28">
        <v>1</v>
      </c>
      <c r="G205" s="28">
        <v>1</v>
      </c>
    </row>
    <row r="206" spans="1:7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28">
        <v>1</v>
      </c>
      <c r="F206" s="28">
        <v>1</v>
      </c>
      <c r="G206" s="28">
        <v>1</v>
      </c>
    </row>
    <row r="207" spans="1:7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28">
        <v>1</v>
      </c>
      <c r="F207" s="28">
        <v>1</v>
      </c>
      <c r="G207" s="28">
        <v>1</v>
      </c>
    </row>
    <row r="208" spans="1:7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28">
        <v>1</v>
      </c>
      <c r="F208" s="28">
        <v>1</v>
      </c>
      <c r="G208" s="28">
        <v>1</v>
      </c>
    </row>
    <row r="209" spans="1:7" s="10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28">
        <v>1</v>
      </c>
      <c r="F209" s="28">
        <v>1</v>
      </c>
      <c r="G209" s="28">
        <v>1</v>
      </c>
    </row>
    <row r="210" spans="1:7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31">
        <v>1</v>
      </c>
      <c r="F210" s="31">
        <v>1</v>
      </c>
      <c r="G210" s="31">
        <v>1</v>
      </c>
    </row>
    <row r="211" spans="1:7" s="9" customFormat="1" x14ac:dyDescent="0.2">
      <c r="A211" s="36"/>
      <c r="B211" s="36"/>
      <c r="C211" s="36"/>
      <c r="D211" s="37"/>
      <c r="E211" s="38"/>
      <c r="F211" s="38"/>
      <c r="G211" s="38"/>
    </row>
    <row r="212" spans="1:7" s="20" customFormat="1" x14ac:dyDescent="0.2">
      <c r="A212" s="17"/>
      <c r="B212" s="17"/>
      <c r="C212" s="17" t="s">
        <v>203</v>
      </c>
      <c r="D212" s="18"/>
      <c r="E212" s="19">
        <f>+E213+E217+E229</f>
        <v>15</v>
      </c>
      <c r="F212" s="19">
        <f>+F213+F217+F229</f>
        <v>15</v>
      </c>
      <c r="G212" s="19">
        <f>+G213+G217+G229</f>
        <v>15</v>
      </c>
    </row>
    <row r="213" spans="1:7" s="24" customFormat="1" x14ac:dyDescent="0.2">
      <c r="A213" s="45"/>
      <c r="B213" s="45"/>
      <c r="C213" s="45" t="s">
        <v>204</v>
      </c>
      <c r="D213" s="46"/>
      <c r="E213" s="47">
        <f>SUM(E214:E216)</f>
        <v>2</v>
      </c>
      <c r="F213" s="47">
        <f>SUM(F214:F216)</f>
        <v>2</v>
      </c>
      <c r="G213" s="47">
        <f>SUM(G214:G216)</f>
        <v>2</v>
      </c>
    </row>
    <row r="214" spans="1:7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28">
        <v>1</v>
      </c>
      <c r="F214" s="28">
        <v>1</v>
      </c>
      <c r="G214" s="28">
        <v>1</v>
      </c>
    </row>
    <row r="215" spans="1:7" s="10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28">
        <v>1</v>
      </c>
      <c r="F215" s="28">
        <v>1</v>
      </c>
      <c r="G215" s="28">
        <v>1</v>
      </c>
    </row>
    <row r="216" spans="1:7" s="9" customFormat="1" x14ac:dyDescent="0.2">
      <c r="A216" s="25"/>
      <c r="B216" s="25"/>
      <c r="C216" s="25"/>
      <c r="D216" s="30"/>
      <c r="E216" s="31"/>
      <c r="F216" s="31"/>
      <c r="G216" s="31"/>
    </row>
    <row r="217" spans="1:7" s="24" customFormat="1" x14ac:dyDescent="0.2">
      <c r="A217" s="45"/>
      <c r="B217" s="45"/>
      <c r="C217" s="45" t="s">
        <v>207</v>
      </c>
      <c r="D217" s="46"/>
      <c r="E217" s="47">
        <f>SUM(E218:E228)</f>
        <v>10</v>
      </c>
      <c r="F217" s="47">
        <f>SUM(F218:F228)</f>
        <v>10</v>
      </c>
      <c r="G217" s="47">
        <f>SUM(G218:G228)</f>
        <v>10</v>
      </c>
    </row>
    <row r="218" spans="1:7" s="10" customFormat="1" x14ac:dyDescent="0.2">
      <c r="A218" s="25">
        <v>1</v>
      </c>
      <c r="B218" s="26">
        <v>7550011</v>
      </c>
      <c r="C218" s="26" t="s">
        <v>208</v>
      </c>
      <c r="D218" s="27">
        <v>16000</v>
      </c>
      <c r="E218" s="28">
        <v>1</v>
      </c>
      <c r="F218" s="28">
        <v>1</v>
      </c>
      <c r="G218" s="28">
        <v>1</v>
      </c>
    </row>
    <row r="219" spans="1:7" s="10" customFormat="1" x14ac:dyDescent="0.2">
      <c r="A219" s="25">
        <v>2</v>
      </c>
      <c r="B219" s="26">
        <v>7550019</v>
      </c>
      <c r="C219" s="26" t="s">
        <v>209</v>
      </c>
      <c r="D219" s="27">
        <v>14000</v>
      </c>
      <c r="E219" s="28">
        <v>1</v>
      </c>
      <c r="F219" s="28">
        <v>1</v>
      </c>
      <c r="G219" s="28">
        <v>1</v>
      </c>
    </row>
    <row r="220" spans="1:7" s="10" customFormat="1" x14ac:dyDescent="0.2">
      <c r="A220" s="25">
        <v>3</v>
      </c>
      <c r="B220" s="26">
        <v>7550026</v>
      </c>
      <c r="C220" s="26" t="s">
        <v>210</v>
      </c>
      <c r="D220" s="27">
        <v>26000</v>
      </c>
      <c r="E220" s="28">
        <v>1</v>
      </c>
      <c r="F220" s="28">
        <v>1</v>
      </c>
      <c r="G220" s="28">
        <v>1</v>
      </c>
    </row>
    <row r="221" spans="1:7" s="10" customFormat="1" x14ac:dyDescent="0.2">
      <c r="A221" s="25">
        <v>4</v>
      </c>
      <c r="B221" s="26">
        <v>7550006</v>
      </c>
      <c r="C221" s="26" t="s">
        <v>211</v>
      </c>
      <c r="D221" s="27">
        <v>12000</v>
      </c>
      <c r="E221" s="28">
        <v>1</v>
      </c>
      <c r="F221" s="28">
        <v>1</v>
      </c>
      <c r="G221" s="28">
        <v>1</v>
      </c>
    </row>
    <row r="222" spans="1:7" s="10" customFormat="1" x14ac:dyDescent="0.2">
      <c r="A222" s="25">
        <v>5</v>
      </c>
      <c r="B222" s="26">
        <v>7550007</v>
      </c>
      <c r="C222" s="26" t="s">
        <v>212</v>
      </c>
      <c r="D222" s="27">
        <v>9000</v>
      </c>
      <c r="E222" s="28">
        <v>1</v>
      </c>
      <c r="F222" s="28">
        <v>1</v>
      </c>
      <c r="G222" s="28">
        <v>1</v>
      </c>
    </row>
    <row r="223" spans="1:7" s="10" customFormat="1" x14ac:dyDescent="0.2">
      <c r="A223" s="25">
        <v>6</v>
      </c>
      <c r="B223" s="26">
        <v>7550008</v>
      </c>
      <c r="C223" s="26" t="s">
        <v>213</v>
      </c>
      <c r="D223" s="27">
        <v>21000</v>
      </c>
      <c r="E223" s="28">
        <v>1</v>
      </c>
      <c r="F223" s="28">
        <v>1</v>
      </c>
      <c r="G223" s="28">
        <v>1</v>
      </c>
    </row>
    <row r="224" spans="1:7" s="10" customFormat="1" x14ac:dyDescent="0.2">
      <c r="A224" s="25">
        <v>7</v>
      </c>
      <c r="B224" s="26">
        <v>7550017</v>
      </c>
      <c r="C224" s="26" t="s">
        <v>214</v>
      </c>
      <c r="D224" s="27">
        <v>14000</v>
      </c>
      <c r="E224" s="28">
        <v>1</v>
      </c>
      <c r="F224" s="28">
        <v>1</v>
      </c>
      <c r="G224" s="28">
        <v>1</v>
      </c>
    </row>
    <row r="225" spans="1:7" s="9" customFormat="1" x14ac:dyDescent="0.2">
      <c r="A225" s="25">
        <v>8</v>
      </c>
      <c r="B225" s="25">
        <v>7550016</v>
      </c>
      <c r="C225" s="25" t="s">
        <v>215</v>
      </c>
      <c r="D225" s="30">
        <v>14000</v>
      </c>
      <c r="E225" s="31">
        <v>1</v>
      </c>
      <c r="F225" s="31">
        <v>1</v>
      </c>
      <c r="G225" s="31">
        <v>1</v>
      </c>
    </row>
    <row r="226" spans="1:7" s="10" customFormat="1" x14ac:dyDescent="0.2">
      <c r="A226" s="25">
        <v>9</v>
      </c>
      <c r="B226" s="26">
        <v>7550015</v>
      </c>
      <c r="C226" s="26" t="s">
        <v>216</v>
      </c>
      <c r="D226" s="27">
        <v>14000</v>
      </c>
      <c r="E226" s="28">
        <v>1</v>
      </c>
      <c r="F226" s="28">
        <v>1</v>
      </c>
      <c r="G226" s="28">
        <v>1</v>
      </c>
    </row>
    <row r="227" spans="1:7" s="10" customFormat="1" x14ac:dyDescent="0.2">
      <c r="A227" s="25">
        <v>10</v>
      </c>
      <c r="B227" s="26"/>
      <c r="C227" s="26" t="s">
        <v>217</v>
      </c>
      <c r="D227" s="27">
        <v>22000</v>
      </c>
      <c r="E227" s="28">
        <v>1</v>
      </c>
      <c r="F227" s="28">
        <v>1</v>
      </c>
      <c r="G227" s="28">
        <v>1</v>
      </c>
    </row>
    <row r="228" spans="1:7" s="9" customFormat="1" x14ac:dyDescent="0.2">
      <c r="A228" s="25"/>
      <c r="B228" s="25"/>
      <c r="C228" s="25"/>
      <c r="D228" s="30"/>
      <c r="E228" s="31"/>
      <c r="F228" s="31"/>
      <c r="G228" s="31"/>
    </row>
    <row r="229" spans="1:7" s="24" customFormat="1" x14ac:dyDescent="0.2">
      <c r="A229" s="45"/>
      <c r="B229" s="45"/>
      <c r="C229" s="45" t="s">
        <v>218</v>
      </c>
      <c r="D229" s="46"/>
      <c r="E229" s="47">
        <f>SUM(E230:E233)</f>
        <v>3</v>
      </c>
      <c r="F229" s="47">
        <f>SUM(F230:F233)</f>
        <v>3</v>
      </c>
      <c r="G229" s="47">
        <f>SUM(G230:G233)</f>
        <v>3</v>
      </c>
    </row>
    <row r="230" spans="1:7" s="10" customFormat="1" x14ac:dyDescent="0.2">
      <c r="A230" s="25">
        <v>1</v>
      </c>
      <c r="B230" s="26">
        <v>7520014</v>
      </c>
      <c r="C230" s="26" t="s">
        <v>219</v>
      </c>
      <c r="D230" s="27">
        <v>5000</v>
      </c>
      <c r="E230" s="28">
        <v>1</v>
      </c>
      <c r="F230" s="28">
        <v>1</v>
      </c>
      <c r="G230" s="28">
        <v>1</v>
      </c>
    </row>
    <row r="231" spans="1:7" s="10" customFormat="1" x14ac:dyDescent="0.2">
      <c r="A231" s="25">
        <v>2</v>
      </c>
      <c r="B231" s="26">
        <v>3500199</v>
      </c>
      <c r="C231" s="26" t="s">
        <v>220</v>
      </c>
      <c r="D231" s="27">
        <v>70000</v>
      </c>
      <c r="E231" s="28">
        <v>1</v>
      </c>
      <c r="F231" s="28">
        <v>1</v>
      </c>
      <c r="G231" s="28">
        <v>1</v>
      </c>
    </row>
    <row r="232" spans="1:7" s="10" customFormat="1" x14ac:dyDescent="0.2">
      <c r="A232" s="25">
        <v>3</v>
      </c>
      <c r="B232" s="26">
        <v>9500003</v>
      </c>
      <c r="C232" s="26" t="s">
        <v>221</v>
      </c>
      <c r="D232" s="27">
        <v>5000</v>
      </c>
      <c r="E232" s="28">
        <v>1</v>
      </c>
      <c r="F232" s="28">
        <v>1</v>
      </c>
      <c r="G232" s="28">
        <v>1</v>
      </c>
    </row>
    <row r="233" spans="1:7" s="9" customFormat="1" x14ac:dyDescent="0.2">
      <c r="A233" s="36"/>
      <c r="B233" s="36"/>
      <c r="C233" s="36"/>
      <c r="D233" s="37"/>
      <c r="E233" s="38"/>
      <c r="F233" s="38"/>
      <c r="G233" s="38"/>
    </row>
    <row r="234" spans="1:7" s="9" customFormat="1" x14ac:dyDescent="0.2">
      <c r="A234" s="49"/>
      <c r="B234" s="49"/>
      <c r="C234" s="49" t="s">
        <v>222</v>
      </c>
      <c r="D234" s="50"/>
      <c r="E234" s="51">
        <f>+E5+E92+E106+E117+E187+E212</f>
        <v>190</v>
      </c>
      <c r="F234" s="51">
        <f t="shared" ref="F234:G234" si="8">+F5+F92+F106+F117+F187+F212</f>
        <v>176</v>
      </c>
      <c r="G234" s="51">
        <f t="shared" si="8"/>
        <v>141</v>
      </c>
    </row>
    <row r="235" spans="1:7" ht="6.75" customHeight="1" x14ac:dyDescent="0.2"/>
    <row r="236" spans="1:7" s="8" customFormat="1" x14ac:dyDescent="0.2">
      <c r="A236" s="52"/>
      <c r="B236" s="53"/>
      <c r="C236" s="53"/>
      <c r="D236" s="4"/>
      <c r="E236" s="5"/>
      <c r="F236" s="5"/>
      <c r="G236" s="5"/>
    </row>
    <row r="237" spans="1:7" x14ac:dyDescent="0.2">
      <c r="B237" s="172" t="s">
        <v>223</v>
      </c>
      <c r="C237" s="172" t="s">
        <v>224</v>
      </c>
      <c r="D237" s="174" t="s">
        <v>225</v>
      </c>
      <c r="E237" s="175"/>
      <c r="F237" s="176"/>
    </row>
    <row r="238" spans="1:7" x14ac:dyDescent="0.2">
      <c r="B238" s="173"/>
      <c r="C238" s="173"/>
      <c r="D238" s="54" t="s">
        <v>226</v>
      </c>
      <c r="E238" s="54" t="s">
        <v>227</v>
      </c>
      <c r="F238" s="54" t="s">
        <v>228</v>
      </c>
    </row>
    <row r="239" spans="1:7" x14ac:dyDescent="0.2">
      <c r="B239" s="55">
        <v>1</v>
      </c>
      <c r="C239" s="56" t="s">
        <v>229</v>
      </c>
      <c r="D239" s="55" t="s">
        <v>230</v>
      </c>
      <c r="E239" s="55"/>
      <c r="F239" s="55"/>
    </row>
    <row r="240" spans="1:7" x14ac:dyDescent="0.2">
      <c r="B240" s="57">
        <v>2</v>
      </c>
      <c r="C240" s="58" t="s">
        <v>231</v>
      </c>
      <c r="D240" s="57"/>
      <c r="E240" s="57" t="s">
        <v>230</v>
      </c>
      <c r="F240" s="57"/>
    </row>
    <row r="241" spans="1:7" x14ac:dyDescent="0.2">
      <c r="B241" s="57">
        <v>3</v>
      </c>
      <c r="C241" s="58" t="s">
        <v>232</v>
      </c>
      <c r="D241" s="57"/>
      <c r="E241" s="57" t="s">
        <v>230</v>
      </c>
      <c r="F241" s="57"/>
    </row>
    <row r="242" spans="1:7" x14ac:dyDescent="0.2">
      <c r="B242" s="57">
        <v>4</v>
      </c>
      <c r="C242" s="58" t="s">
        <v>233</v>
      </c>
      <c r="D242" s="57"/>
      <c r="E242" s="57"/>
      <c r="F242" s="57" t="s">
        <v>230</v>
      </c>
    </row>
    <row r="243" spans="1:7" x14ac:dyDescent="0.2">
      <c r="B243" s="57">
        <v>5</v>
      </c>
      <c r="C243" s="58" t="s">
        <v>234</v>
      </c>
      <c r="D243" s="57"/>
      <c r="E243" s="57" t="s">
        <v>230</v>
      </c>
      <c r="F243" s="57"/>
    </row>
    <row r="244" spans="1:7" x14ac:dyDescent="0.2">
      <c r="B244" s="57">
        <v>6</v>
      </c>
      <c r="C244" s="58" t="s">
        <v>235</v>
      </c>
      <c r="D244" s="57"/>
      <c r="E244" s="57"/>
      <c r="F244" s="57" t="s">
        <v>230</v>
      </c>
    </row>
    <row r="245" spans="1:7" x14ac:dyDescent="0.2">
      <c r="B245" s="57">
        <v>7</v>
      </c>
      <c r="C245" s="58" t="s">
        <v>236</v>
      </c>
      <c r="D245" s="57"/>
      <c r="E245" s="57" t="s">
        <v>230</v>
      </c>
      <c r="F245" s="57"/>
    </row>
    <row r="246" spans="1:7" x14ac:dyDescent="0.2">
      <c r="B246" s="57">
        <v>8</v>
      </c>
      <c r="C246" s="58" t="s">
        <v>237</v>
      </c>
      <c r="D246" s="57"/>
      <c r="E246" s="57" t="s">
        <v>230</v>
      </c>
      <c r="F246" s="57"/>
    </row>
    <row r="247" spans="1:7" x14ac:dyDescent="0.2">
      <c r="B247" s="57">
        <v>9</v>
      </c>
      <c r="C247" s="58" t="s">
        <v>238</v>
      </c>
      <c r="D247" s="57"/>
      <c r="E247" s="57"/>
      <c r="F247" s="57" t="s">
        <v>230</v>
      </c>
    </row>
    <row r="248" spans="1:7" x14ac:dyDescent="0.2">
      <c r="B248" s="57">
        <v>10</v>
      </c>
      <c r="C248" s="58" t="s">
        <v>239</v>
      </c>
      <c r="D248" s="57" t="s">
        <v>230</v>
      </c>
      <c r="E248" s="57"/>
      <c r="F248" s="57"/>
    </row>
    <row r="249" spans="1:7" s="61" customFormat="1" x14ac:dyDescent="0.2">
      <c r="A249" s="59"/>
      <c r="B249" s="57">
        <v>11</v>
      </c>
      <c r="C249" s="58" t="s">
        <v>240</v>
      </c>
      <c r="D249" s="57"/>
      <c r="E249" s="57"/>
      <c r="F249" s="57" t="s">
        <v>230</v>
      </c>
      <c r="G249" s="60"/>
    </row>
    <row r="250" spans="1:7" s="61" customFormat="1" x14ac:dyDescent="0.2">
      <c r="A250" s="59"/>
      <c r="B250" s="57">
        <v>12</v>
      </c>
      <c r="C250" s="58" t="s">
        <v>241</v>
      </c>
      <c r="D250" s="57"/>
      <c r="E250" s="57" t="s">
        <v>230</v>
      </c>
      <c r="F250" s="57"/>
      <c r="G250" s="60"/>
    </row>
    <row r="251" spans="1:7" s="63" customFormat="1" x14ac:dyDescent="0.2">
      <c r="A251" s="62"/>
      <c r="B251" s="57">
        <v>13</v>
      </c>
      <c r="C251" s="58" t="s">
        <v>242</v>
      </c>
      <c r="D251" s="57" t="s">
        <v>230</v>
      </c>
      <c r="E251" s="57"/>
      <c r="F251" s="57"/>
      <c r="G251" s="60"/>
    </row>
    <row r="252" spans="1:7" s="66" customFormat="1" x14ac:dyDescent="0.2">
      <c r="A252" s="64"/>
      <c r="B252" s="57">
        <v>14</v>
      </c>
      <c r="C252" s="58" t="s">
        <v>243</v>
      </c>
      <c r="D252" s="57"/>
      <c r="E252" s="57" t="s">
        <v>230</v>
      </c>
      <c r="F252" s="57"/>
      <c r="G252" s="65"/>
    </row>
    <row r="253" spans="1:7" x14ac:dyDescent="0.2">
      <c r="B253" s="57">
        <v>15</v>
      </c>
      <c r="C253" s="58" t="s">
        <v>244</v>
      </c>
      <c r="D253" s="57"/>
      <c r="E253" s="57" t="s">
        <v>230</v>
      </c>
      <c r="F253" s="57"/>
      <c r="G253" s="65"/>
    </row>
    <row r="254" spans="1:7" x14ac:dyDescent="0.2">
      <c r="B254" s="57">
        <v>16</v>
      </c>
      <c r="C254" s="58" t="s">
        <v>245</v>
      </c>
      <c r="D254" s="57"/>
      <c r="E254" s="57" t="s">
        <v>230</v>
      </c>
      <c r="F254" s="57"/>
    </row>
    <row r="255" spans="1:7" x14ac:dyDescent="0.2">
      <c r="B255" s="57">
        <v>17</v>
      </c>
      <c r="C255" s="58" t="s">
        <v>246</v>
      </c>
      <c r="D255" s="57"/>
      <c r="E255" s="57" t="s">
        <v>230</v>
      </c>
      <c r="F255" s="57"/>
    </row>
    <row r="256" spans="1:7" x14ac:dyDescent="0.2">
      <c r="B256" s="67">
        <v>18</v>
      </c>
      <c r="C256" s="68" t="s">
        <v>247</v>
      </c>
      <c r="D256" s="67"/>
      <c r="E256" s="67"/>
      <c r="F256" s="67" t="s">
        <v>230</v>
      </c>
    </row>
  </sheetData>
  <autoFilter ref="A4:G234"/>
  <mergeCells count="3">
    <mergeCell ref="B237:B238"/>
    <mergeCell ref="C237:C238"/>
    <mergeCell ref="D237:F237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9"/>
  <sheetViews>
    <sheetView workbookViewId="0">
      <pane xSplit="4" ySplit="4" topLeftCell="E168" activePane="bottomRight" state="frozen"/>
      <selection activeCell="O74" sqref="O74"/>
      <selection pane="topRight" activeCell="O74" sqref="O74"/>
      <selection pane="bottomLeft" activeCell="O74" sqref="O74"/>
      <selection pane="bottomRight" activeCell="L165" sqref="L165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.28515625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81" t="s">
        <v>259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70"/>
    </row>
    <row r="3" spans="1:19" s="16" customFormat="1" ht="25.5" customHeight="1" x14ac:dyDescent="0.2">
      <c r="A3" s="182" t="s">
        <v>261</v>
      </c>
      <c r="B3" s="182" t="s">
        <v>262</v>
      </c>
      <c r="C3" s="182" t="s">
        <v>263</v>
      </c>
      <c r="D3" s="184" t="s">
        <v>264</v>
      </c>
      <c r="E3" s="186" t="s">
        <v>248</v>
      </c>
      <c r="F3" s="188" t="s">
        <v>257</v>
      </c>
      <c r="G3" s="190" t="s">
        <v>249</v>
      </c>
      <c r="H3" s="191"/>
      <c r="I3" s="192"/>
      <c r="J3" s="193" t="s">
        <v>250</v>
      </c>
      <c r="K3" s="195" t="s">
        <v>258</v>
      </c>
      <c r="L3" s="177" t="s">
        <v>251</v>
      </c>
      <c r="M3" s="179" t="s">
        <v>252</v>
      </c>
      <c r="N3" s="177" t="s">
        <v>253</v>
      </c>
    </row>
    <row r="4" spans="1:19" s="20" customFormat="1" ht="25.5" x14ac:dyDescent="0.2">
      <c r="A4" s="183"/>
      <c r="B4" s="183"/>
      <c r="C4" s="183"/>
      <c r="D4" s="185"/>
      <c r="E4" s="187"/>
      <c r="F4" s="189"/>
      <c r="G4" s="139" t="s">
        <v>254</v>
      </c>
      <c r="H4" s="139" t="s">
        <v>255</v>
      </c>
      <c r="I4" s="139" t="s">
        <v>256</v>
      </c>
      <c r="J4" s="194"/>
      <c r="K4" s="196"/>
      <c r="L4" s="178"/>
      <c r="M4" s="180"/>
      <c r="N4" s="178"/>
    </row>
    <row r="5" spans="1:19" s="24" customFormat="1" ht="15" thickBot="1" x14ac:dyDescent="0.25">
      <c r="A5" s="113"/>
      <c r="B5" s="113"/>
      <c r="C5" s="113" t="s">
        <v>10</v>
      </c>
      <c r="D5" s="114"/>
      <c r="E5" s="116">
        <f>E6+E46+E60+E64+E74</f>
        <v>12</v>
      </c>
      <c r="F5" s="116">
        <f t="shared" ref="F5:M5" si="0">F6+F46+F60+F64+F74</f>
        <v>0</v>
      </c>
      <c r="G5" s="116">
        <f t="shared" si="0"/>
        <v>396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0</v>
      </c>
      <c r="L5" s="116">
        <f t="shared" si="0"/>
        <v>26</v>
      </c>
      <c r="M5" s="118">
        <f t="shared" si="0"/>
        <v>367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05">
        <f>SUM(E7:E44)</f>
        <v>7</v>
      </c>
      <c r="F6" s="105">
        <f t="shared" ref="F6:L6" si="1">SUM(F7:F44)</f>
        <v>0</v>
      </c>
      <c r="G6" s="105">
        <f t="shared" si="1"/>
        <v>211</v>
      </c>
      <c r="H6" s="105">
        <f t="shared" si="1"/>
        <v>0</v>
      </c>
      <c r="I6" s="105">
        <f t="shared" si="1"/>
        <v>0</v>
      </c>
      <c r="J6" s="166">
        <f t="shared" si="1"/>
        <v>1</v>
      </c>
      <c r="K6" s="131">
        <f t="shared" si="1"/>
        <v>0</v>
      </c>
      <c r="L6" s="105">
        <f t="shared" si="1"/>
        <v>22</v>
      </c>
      <c r="M6" s="131">
        <f t="shared" ref="M6" si="2">SUM(M7:M39)</f>
        <v>181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'8'!L7</f>
        <v>0</v>
      </c>
      <c r="F7" s="125"/>
      <c r="G7" s="140"/>
      <c r="H7" s="140"/>
      <c r="I7" s="140"/>
      <c r="J7" s="148"/>
      <c r="K7" s="132"/>
      <c r="L7" s="71"/>
      <c r="M7" s="120">
        <f t="shared" ref="M7:M75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'8'!L8</f>
        <v>0</v>
      </c>
      <c r="F8" s="126"/>
      <c r="G8" s="141">
        <v>8</v>
      </c>
      <c r="H8" s="141"/>
      <c r="I8" s="141"/>
      <c r="J8" s="149">
        <v>1</v>
      </c>
      <c r="K8" s="133"/>
      <c r="L8" s="72"/>
      <c r="M8" s="120">
        <f t="shared" si="3"/>
        <v>7</v>
      </c>
      <c r="N8" s="72" t="s">
        <v>284</v>
      </c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'8'!L9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'8'!L10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'8'!L11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3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'8'!L12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'8'!L13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3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'8'!L14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3"/>
        <v>6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'8'!L15</f>
        <v>0</v>
      </c>
      <c r="F15" s="126"/>
      <c r="G15" s="141"/>
      <c r="H15" s="141"/>
      <c r="I15" s="141"/>
      <c r="J15" s="149"/>
      <c r="K15" s="133"/>
      <c r="L15" s="72"/>
      <c r="M15" s="120">
        <f t="shared" si="3"/>
        <v>0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'8'!L16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'8'!L17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'8'!L18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'8'!L19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3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'8'!L20</f>
        <v>5</v>
      </c>
      <c r="F20" s="126"/>
      <c r="G20" s="141">
        <v>12</v>
      </c>
      <c r="H20" s="141"/>
      <c r="I20" s="141"/>
      <c r="J20" s="149"/>
      <c r="K20" s="133"/>
      <c r="L20" s="72">
        <v>6</v>
      </c>
      <c r="M20" s="120">
        <f t="shared" si="3"/>
        <v>11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'8'!L21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'8'!L22</f>
        <v>2</v>
      </c>
      <c r="F22" s="126"/>
      <c r="G22" s="141">
        <v>18</v>
      </c>
      <c r="H22" s="141"/>
      <c r="I22" s="141"/>
      <c r="J22" s="149"/>
      <c r="K22" s="133"/>
      <c r="L22" s="72">
        <v>16</v>
      </c>
      <c r="M22" s="120">
        <f t="shared" si="3"/>
        <v>4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'8'!L23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'8'!L24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3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'8'!L25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3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'8'!L26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3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'8'!L27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'8'!L28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3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'8'!L29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3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'8'!L30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3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'8'!L31</f>
        <v>0</v>
      </c>
      <c r="F31" s="126"/>
      <c r="G31" s="141">
        <v>6</v>
      </c>
      <c r="H31" s="141"/>
      <c r="I31" s="141"/>
      <c r="J31" s="149"/>
      <c r="K31" s="133"/>
      <c r="L31" s="72"/>
      <c r="M31" s="120">
        <f t="shared" si="3"/>
        <v>6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'8'!L32</f>
        <v>0</v>
      </c>
      <c r="F32" s="126"/>
      <c r="G32" s="141">
        <v>6</v>
      </c>
      <c r="H32" s="141"/>
      <c r="I32" s="141"/>
      <c r="J32" s="149"/>
      <c r="K32" s="133"/>
      <c r="L32" s="72"/>
      <c r="M32" s="120">
        <f t="shared" si="3"/>
        <v>6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'8'!L33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'8'!L34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3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'8'!L35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'8'!L36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3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'8'!L37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3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'8'!L38</f>
        <v>0</v>
      </c>
      <c r="F38" s="126"/>
      <c r="G38" s="141">
        <v>15</v>
      </c>
      <c r="H38" s="141"/>
      <c r="I38" s="141"/>
      <c r="J38" s="149"/>
      <c r="K38" s="133"/>
      <c r="L38" s="72"/>
      <c r="M38" s="120">
        <f t="shared" si="3"/>
        <v>15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'8'!L39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3"/>
        <v>6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'8'!L40</f>
        <v>0</v>
      </c>
      <c r="F40" s="127"/>
      <c r="G40" s="142">
        <v>8</v>
      </c>
      <c r="H40" s="142"/>
      <c r="I40" s="142"/>
      <c r="J40" s="150"/>
      <c r="K40" s="134"/>
      <c r="L40" s="73"/>
      <c r="M40" s="120">
        <f t="shared" si="3"/>
        <v>8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25000</v>
      </c>
      <c r="E41" s="155">
        <f>'8'!L41</f>
        <v>0</v>
      </c>
      <c r="F41" s="127"/>
      <c r="G41" s="142">
        <v>6</v>
      </c>
      <c r="H41" s="142"/>
      <c r="I41" s="142"/>
      <c r="J41" s="150"/>
      <c r="K41" s="134"/>
      <c r="L41" s="73"/>
      <c r="M41" s="120">
        <f t="shared" si="3"/>
        <v>6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'8'!L42</f>
        <v>0</v>
      </c>
      <c r="F42" s="127"/>
      <c r="G42" s="142"/>
      <c r="H42" s="142"/>
      <c r="I42" s="142"/>
      <c r="J42" s="150"/>
      <c r="K42" s="134"/>
      <c r="L42" s="73"/>
      <c r="M42" s="120">
        <f t="shared" si="3"/>
        <v>0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'8'!L43</f>
        <v>0</v>
      </c>
      <c r="F43" s="127"/>
      <c r="G43" s="142"/>
      <c r="H43" s="142"/>
      <c r="I43" s="142"/>
      <c r="J43" s="150"/>
      <c r="K43" s="134"/>
      <c r="L43" s="73"/>
      <c r="M43" s="120">
        <f t="shared" si="3"/>
        <v>0</v>
      </c>
      <c r="N43" s="73"/>
    </row>
    <row r="44" spans="1:14" s="10" customFormat="1" x14ac:dyDescent="0.2">
      <c r="A44" s="43">
        <v>44</v>
      </c>
      <c r="B44" s="99"/>
      <c r="C44" s="99" t="s">
        <v>39</v>
      </c>
      <c r="D44" s="100">
        <v>32000</v>
      </c>
      <c r="E44" s="155">
        <f>'8'!L44</f>
        <v>0</v>
      </c>
      <c r="F44" s="127"/>
      <c r="G44" s="142"/>
      <c r="H44" s="142"/>
      <c r="I44" s="142"/>
      <c r="J44" s="150"/>
      <c r="K44" s="134"/>
      <c r="L44" s="73"/>
      <c r="M44" s="121">
        <f t="shared" si="3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/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63">
        <f>SUM(E47:E58)</f>
        <v>5</v>
      </c>
      <c r="F46" s="163">
        <f t="shared" ref="F46:L46" si="4">SUM(F47:F58)</f>
        <v>0</v>
      </c>
      <c r="G46" s="163">
        <f t="shared" si="4"/>
        <v>137</v>
      </c>
      <c r="H46" s="163">
        <f t="shared" si="4"/>
        <v>0</v>
      </c>
      <c r="I46" s="163">
        <f t="shared" si="4"/>
        <v>0</v>
      </c>
      <c r="J46" s="167">
        <f t="shared" si="4"/>
        <v>0</v>
      </c>
      <c r="K46" s="162">
        <f t="shared" si="4"/>
        <v>0</v>
      </c>
      <c r="L46" s="163">
        <f t="shared" si="4"/>
        <v>4</v>
      </c>
      <c r="M46" s="119">
        <f>(E46+F46+G46+H46+I46)-J46-K46-L46</f>
        <v>138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'8'!L47</f>
        <v>0</v>
      </c>
      <c r="F47" s="125"/>
      <c r="G47" s="140">
        <v>3</v>
      </c>
      <c r="H47" s="140"/>
      <c r="I47" s="140"/>
      <c r="J47" s="148"/>
      <c r="K47" s="132"/>
      <c r="L47" s="71"/>
      <c r="M47" s="120">
        <f t="shared" si="3"/>
        <v>3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'8'!L48</f>
        <v>0</v>
      </c>
      <c r="F48" s="126"/>
      <c r="G48" s="141">
        <v>40</v>
      </c>
      <c r="H48" s="141"/>
      <c r="I48" s="141"/>
      <c r="J48" s="149"/>
      <c r="K48" s="133"/>
      <c r="L48" s="72"/>
      <c r="M48" s="120">
        <f t="shared" si="3"/>
        <v>40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'8'!L49</f>
        <v>0</v>
      </c>
      <c r="F49" s="126"/>
      <c r="G49" s="141">
        <v>20</v>
      </c>
      <c r="H49" s="141"/>
      <c r="I49" s="141"/>
      <c r="J49" s="149"/>
      <c r="K49" s="133"/>
      <c r="L49" s="72"/>
      <c r="M49" s="120">
        <f t="shared" si="3"/>
        <v>20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'8'!L50</f>
        <v>0</v>
      </c>
      <c r="F50" s="126"/>
      <c r="G50" s="141">
        <v>45</v>
      </c>
      <c r="H50" s="141"/>
      <c r="I50" s="141"/>
      <c r="J50" s="149"/>
      <c r="K50" s="133"/>
      <c r="L50" s="72"/>
      <c r="M50" s="120">
        <f t="shared" si="3"/>
        <v>45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'8'!L51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'8'!L52</f>
        <v>5</v>
      </c>
      <c r="F52" s="126"/>
      <c r="G52" s="141"/>
      <c r="H52" s="141"/>
      <c r="I52" s="141"/>
      <c r="J52" s="149"/>
      <c r="K52" s="133"/>
      <c r="L52" s="72">
        <v>4</v>
      </c>
      <c r="M52" s="120">
        <f t="shared" si="3"/>
        <v>1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'8'!L53</f>
        <v>0</v>
      </c>
      <c r="F53" s="126"/>
      <c r="G53" s="141">
        <v>5</v>
      </c>
      <c r="H53" s="141"/>
      <c r="I53" s="141"/>
      <c r="J53" s="149"/>
      <c r="K53" s="133"/>
      <c r="L53" s="72"/>
      <c r="M53" s="120">
        <f t="shared" si="3"/>
        <v>5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'8'!L54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'8'!L55</f>
        <v>0</v>
      </c>
      <c r="F55" s="126"/>
      <c r="G55" s="141">
        <v>6</v>
      </c>
      <c r="H55" s="141"/>
      <c r="I55" s="141"/>
      <c r="J55" s="149"/>
      <c r="K55" s="133"/>
      <c r="L55" s="72"/>
      <c r="M55" s="120">
        <f t="shared" si="3"/>
        <v>6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'8'!L56</f>
        <v>0</v>
      </c>
      <c r="F56" s="126"/>
      <c r="G56" s="141">
        <v>6</v>
      </c>
      <c r="H56" s="141"/>
      <c r="I56" s="141"/>
      <c r="J56" s="149"/>
      <c r="K56" s="133"/>
      <c r="L56" s="72"/>
      <c r="M56" s="120">
        <f t="shared" si="3"/>
        <v>6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'8'!L57</f>
        <v>0</v>
      </c>
      <c r="F57" s="127"/>
      <c r="G57" s="142">
        <v>6</v>
      </c>
      <c r="H57" s="142"/>
      <c r="I57" s="142"/>
      <c r="J57" s="150"/>
      <c r="K57" s="134"/>
      <c r="L57" s="73"/>
      <c r="M57" s="120">
        <f t="shared" si="3"/>
        <v>6</v>
      </c>
      <c r="N57" s="73"/>
    </row>
    <row r="58" spans="1:14" s="9" customFormat="1" x14ac:dyDescent="0.2">
      <c r="A58" s="43">
        <v>15</v>
      </c>
      <c r="B58" s="99"/>
      <c r="C58" s="99" t="s">
        <v>271</v>
      </c>
      <c r="D58" s="100"/>
      <c r="E58" s="155">
        <f>'8'!L58</f>
        <v>0</v>
      </c>
      <c r="F58" s="127"/>
      <c r="G58" s="142">
        <v>6</v>
      </c>
      <c r="H58" s="142"/>
      <c r="I58" s="142"/>
      <c r="J58" s="150"/>
      <c r="K58" s="134"/>
      <c r="L58" s="73"/>
      <c r="M58" s="120">
        <f t="shared" si="3"/>
        <v>6</v>
      </c>
      <c r="N58" s="73"/>
    </row>
    <row r="59" spans="1:14" s="24" customFormat="1" ht="15" thickBot="1" x14ac:dyDescent="0.25">
      <c r="A59" s="43"/>
      <c r="B59" s="43"/>
      <c r="C59" s="43"/>
      <c r="D59" s="48"/>
      <c r="E59" s="155"/>
      <c r="F59" s="127"/>
      <c r="G59" s="142"/>
      <c r="H59" s="142"/>
      <c r="I59" s="142"/>
      <c r="J59" s="150"/>
      <c r="K59" s="134"/>
      <c r="L59" s="73"/>
      <c r="M59" s="121"/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63">
        <f>SUM(E61:E62)</f>
        <v>0</v>
      </c>
      <c r="F60" s="163">
        <f t="shared" ref="F60:L60" si="5">SUM(F61:F62)</f>
        <v>0</v>
      </c>
      <c r="G60" s="163">
        <f t="shared" si="5"/>
        <v>0</v>
      </c>
      <c r="H60" s="163">
        <f t="shared" si="5"/>
        <v>0</v>
      </c>
      <c r="I60" s="163">
        <f t="shared" si="5"/>
        <v>0</v>
      </c>
      <c r="J60" s="167">
        <f t="shared" si="5"/>
        <v>0</v>
      </c>
      <c r="K60" s="162">
        <f t="shared" si="5"/>
        <v>0</v>
      </c>
      <c r="L60" s="163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'8'!L61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'8'!L62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5"/>
      <c r="F63" s="127"/>
      <c r="G63" s="142"/>
      <c r="H63" s="142"/>
      <c r="I63" s="142"/>
      <c r="J63" s="150"/>
      <c r="K63" s="134"/>
      <c r="L63" s="73"/>
      <c r="M63" s="121"/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63">
        <f>SUM(E65:E72)</f>
        <v>0</v>
      </c>
      <c r="F64" s="163">
        <f t="shared" ref="F64:L64" si="6">SUM(F65:F72)</f>
        <v>0</v>
      </c>
      <c r="G64" s="163">
        <f t="shared" si="6"/>
        <v>9</v>
      </c>
      <c r="H64" s="163">
        <f t="shared" si="6"/>
        <v>0</v>
      </c>
      <c r="I64" s="163">
        <f t="shared" si="6"/>
        <v>0</v>
      </c>
      <c r="J64" s="167">
        <f t="shared" si="6"/>
        <v>0</v>
      </c>
      <c r="K64" s="162">
        <f t="shared" si="6"/>
        <v>0</v>
      </c>
      <c r="L64" s="163">
        <f t="shared" si="6"/>
        <v>0</v>
      </c>
      <c r="M64" s="119">
        <f t="shared" si="3"/>
        <v>9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'8'!L65</f>
        <v>0</v>
      </c>
      <c r="F65" s="125"/>
      <c r="G65" s="140"/>
      <c r="H65" s="140"/>
      <c r="I65" s="140"/>
      <c r="J65" s="148"/>
      <c r="K65" s="132"/>
      <c r="L65" s="71"/>
      <c r="M65" s="120">
        <f t="shared" si="3"/>
        <v>0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'8'!L66</f>
        <v>0</v>
      </c>
      <c r="F66" s="126"/>
      <c r="G66" s="140"/>
      <c r="H66" s="141"/>
      <c r="I66" s="141"/>
      <c r="J66" s="149"/>
      <c r="K66" s="133"/>
      <c r="L66" s="72"/>
      <c r="M66" s="120">
        <f t="shared" si="3"/>
        <v>0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'8'!L67</f>
        <v>0</v>
      </c>
      <c r="F67" s="126"/>
      <c r="G67" s="140">
        <v>1</v>
      </c>
      <c r="H67" s="141"/>
      <c r="I67" s="141"/>
      <c r="J67" s="149"/>
      <c r="K67" s="133"/>
      <c r="L67" s="72"/>
      <c r="M67" s="120">
        <f t="shared" si="3"/>
        <v>1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'8'!L68</f>
        <v>0</v>
      </c>
      <c r="F68" s="126"/>
      <c r="G68" s="140">
        <v>2</v>
      </c>
      <c r="H68" s="141"/>
      <c r="I68" s="141"/>
      <c r="J68" s="149"/>
      <c r="K68" s="133"/>
      <c r="L68" s="72"/>
      <c r="M68" s="120">
        <f t="shared" si="3"/>
        <v>2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'8'!L69</f>
        <v>0</v>
      </c>
      <c r="F69" s="126"/>
      <c r="G69" s="140">
        <v>1</v>
      </c>
      <c r="H69" s="141"/>
      <c r="I69" s="141"/>
      <c r="J69" s="149"/>
      <c r="K69" s="133"/>
      <c r="L69" s="72"/>
      <c r="M69" s="120">
        <f t="shared" si="3"/>
        <v>1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'8'!L70</f>
        <v>0</v>
      </c>
      <c r="F70" s="126"/>
      <c r="G70" s="140">
        <v>2</v>
      </c>
      <c r="H70" s="141"/>
      <c r="I70" s="141"/>
      <c r="J70" s="149"/>
      <c r="K70" s="133"/>
      <c r="L70" s="72"/>
      <c r="M70" s="120">
        <f t="shared" si="3"/>
        <v>2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'8'!L71</f>
        <v>0</v>
      </c>
      <c r="F71" s="126"/>
      <c r="G71" s="140">
        <v>1</v>
      </c>
      <c r="H71" s="141"/>
      <c r="I71" s="141"/>
      <c r="J71" s="149"/>
      <c r="K71" s="133"/>
      <c r="L71" s="72"/>
      <c r="M71" s="120">
        <f t="shared" si="3"/>
        <v>1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'8'!L72</f>
        <v>0</v>
      </c>
      <c r="F72" s="126"/>
      <c r="G72" s="140">
        <v>2</v>
      </c>
      <c r="H72" s="141"/>
      <c r="I72" s="141"/>
      <c r="J72" s="149"/>
      <c r="K72" s="133"/>
      <c r="L72" s="72"/>
      <c r="M72" s="120">
        <f t="shared" si="3"/>
        <v>2</v>
      </c>
      <c r="N72" s="72"/>
    </row>
    <row r="73" spans="1:14" s="24" customFormat="1" ht="15" thickBot="1" x14ac:dyDescent="0.25">
      <c r="A73" s="43"/>
      <c r="B73" s="43"/>
      <c r="C73" s="43"/>
      <c r="D73" s="48"/>
      <c r="E73" s="155"/>
      <c r="F73" s="127"/>
      <c r="G73" s="142"/>
      <c r="H73" s="142"/>
      <c r="I73" s="142"/>
      <c r="J73" s="150"/>
      <c r="K73" s="134"/>
      <c r="L73" s="73"/>
      <c r="M73" s="121"/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>SUM(E75:E81)</f>
        <v>0</v>
      </c>
      <c r="F74" s="106">
        <f t="shared" ref="F74:K74" si="7">SUM(F75:F81)</f>
        <v>0</v>
      </c>
      <c r="G74" s="106">
        <f t="shared" si="7"/>
        <v>39</v>
      </c>
      <c r="H74" s="106">
        <f t="shared" si="7"/>
        <v>0</v>
      </c>
      <c r="I74" s="106">
        <f t="shared" si="7"/>
        <v>0</v>
      </c>
      <c r="J74" s="146">
        <f t="shared" si="7"/>
        <v>0</v>
      </c>
      <c r="K74" s="135">
        <f t="shared" si="7"/>
        <v>0</v>
      </c>
      <c r="L74" s="106">
        <f>SUM(L75:L81)</f>
        <v>0</v>
      </c>
      <c r="M74" s="119">
        <f t="shared" si="3"/>
        <v>39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'8'!L75</f>
        <v>0</v>
      </c>
      <c r="F75" s="126"/>
      <c r="G75" s="141">
        <v>4</v>
      </c>
      <c r="H75" s="141"/>
      <c r="I75" s="141"/>
      <c r="J75" s="149"/>
      <c r="K75" s="133"/>
      <c r="L75" s="72"/>
      <c r="M75" s="120">
        <f t="shared" si="3"/>
        <v>4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'8'!L76</f>
        <v>0</v>
      </c>
      <c r="F76" s="126"/>
      <c r="G76" s="141">
        <v>21</v>
      </c>
      <c r="H76" s="141"/>
      <c r="I76" s="141"/>
      <c r="J76" s="149"/>
      <c r="K76" s="133"/>
      <c r="L76" s="72"/>
      <c r="M76" s="120">
        <f t="shared" ref="M76:M144" si="8">(E76+F76+G76+H76+I76)-J76-K76-L76</f>
        <v>21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'8'!L77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'8'!L78</f>
        <v>0</v>
      </c>
      <c r="F78" s="126"/>
      <c r="G78" s="141">
        <v>7</v>
      </c>
      <c r="H78" s="141"/>
      <c r="I78" s="141"/>
      <c r="J78" s="149"/>
      <c r="K78" s="133"/>
      <c r="L78" s="72"/>
      <c r="M78" s="120">
        <f t="shared" si="8"/>
        <v>7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'8'!L79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'8'!L80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'8'!L81</f>
        <v>0</v>
      </c>
      <c r="F81" s="126"/>
      <c r="G81" s="141">
        <v>7</v>
      </c>
      <c r="H81" s="141"/>
      <c r="I81" s="141"/>
      <c r="J81" s="149"/>
      <c r="K81" s="133"/>
      <c r="L81" s="72"/>
      <c r="M81" s="120">
        <f t="shared" si="8"/>
        <v>7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/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>SUM(E84:E93)</f>
        <v>78</v>
      </c>
      <c r="F83" s="108">
        <f t="shared" ref="F83:L83" si="9">SUM(F84:F93)</f>
        <v>0</v>
      </c>
      <c r="G83" s="108">
        <f t="shared" si="9"/>
        <v>44</v>
      </c>
      <c r="H83" s="108">
        <f t="shared" si="9"/>
        <v>0</v>
      </c>
      <c r="I83" s="108">
        <f t="shared" si="9"/>
        <v>0</v>
      </c>
      <c r="J83" s="168">
        <f t="shared" si="9"/>
        <v>12</v>
      </c>
      <c r="K83" s="164">
        <f t="shared" si="9"/>
        <v>0</v>
      </c>
      <c r="L83" s="108">
        <f t="shared" si="9"/>
        <v>74</v>
      </c>
      <c r="M83" s="119">
        <f t="shared" si="8"/>
        <v>36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'8'!L84</f>
        <v>3</v>
      </c>
      <c r="F84" s="125"/>
      <c r="G84" s="140"/>
      <c r="H84" s="140"/>
      <c r="I84" s="140"/>
      <c r="J84" s="148"/>
      <c r="K84" s="132"/>
      <c r="L84" s="71"/>
      <c r="M84" s="120">
        <f t="shared" si="8"/>
        <v>3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'8'!L85</f>
        <v>6</v>
      </c>
      <c r="F85" s="126"/>
      <c r="G85" s="141">
        <v>8</v>
      </c>
      <c r="H85" s="141"/>
      <c r="I85" s="141"/>
      <c r="J85" s="149"/>
      <c r="K85" s="133"/>
      <c r="L85" s="72">
        <v>11</v>
      </c>
      <c r="M85" s="120">
        <f t="shared" si="8"/>
        <v>3</v>
      </c>
      <c r="N85" s="72"/>
    </row>
    <row r="86" spans="1:14" s="10" customFormat="1" ht="14.25" hidden="1" customHeight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'8'!L86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'8'!L87</f>
        <v>7</v>
      </c>
      <c r="F87" s="126"/>
      <c r="G87" s="141">
        <v>8</v>
      </c>
      <c r="H87" s="141"/>
      <c r="I87" s="141"/>
      <c r="J87" s="149"/>
      <c r="K87" s="133"/>
      <c r="L87" s="72">
        <v>12</v>
      </c>
      <c r="M87" s="120">
        <f t="shared" si="8"/>
        <v>3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'8'!L88</f>
        <v>13</v>
      </c>
      <c r="F88" s="126"/>
      <c r="G88" s="141">
        <v>16</v>
      </c>
      <c r="H88" s="141"/>
      <c r="I88" s="141"/>
      <c r="J88" s="149">
        <v>6</v>
      </c>
      <c r="K88" s="133"/>
      <c r="L88" s="72">
        <v>14</v>
      </c>
      <c r="M88" s="120">
        <f t="shared" si="8"/>
        <v>9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'8'!L89</f>
        <v>10</v>
      </c>
      <c r="F89" s="126"/>
      <c r="G89" s="141"/>
      <c r="H89" s="141"/>
      <c r="I89" s="141"/>
      <c r="J89" s="149"/>
      <c r="K89" s="133"/>
      <c r="L89" s="72">
        <v>4</v>
      </c>
      <c r="M89" s="120">
        <f t="shared" si="8"/>
        <v>6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39000</v>
      </c>
      <c r="E90" s="155">
        <f>'8'!L90</f>
        <v>8</v>
      </c>
      <c r="F90" s="126"/>
      <c r="G90" s="141"/>
      <c r="H90" s="141"/>
      <c r="I90" s="141"/>
      <c r="J90" s="149"/>
      <c r="K90" s="133"/>
      <c r="L90" s="72">
        <v>3</v>
      </c>
      <c r="M90" s="120">
        <f t="shared" si="8"/>
        <v>5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'8'!L91</f>
        <v>13</v>
      </c>
      <c r="F91" s="126"/>
      <c r="G91" s="141">
        <v>12</v>
      </c>
      <c r="H91" s="141"/>
      <c r="I91" s="141"/>
      <c r="J91" s="149">
        <v>4</v>
      </c>
      <c r="K91" s="133"/>
      <c r="L91" s="72">
        <v>17</v>
      </c>
      <c r="M91" s="120">
        <f t="shared" si="8"/>
        <v>4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'8'!L92</f>
        <v>9</v>
      </c>
      <c r="F92" s="126"/>
      <c r="G92" s="141"/>
      <c r="H92" s="141"/>
      <c r="I92" s="141"/>
      <c r="J92" s="149">
        <v>2</v>
      </c>
      <c r="K92" s="133"/>
      <c r="L92" s="72">
        <v>6</v>
      </c>
      <c r="M92" s="120">
        <f t="shared" si="8"/>
        <v>1</v>
      </c>
      <c r="N92" s="72"/>
    </row>
    <row r="93" spans="1:14" s="10" customFormat="1" x14ac:dyDescent="0.2">
      <c r="A93" s="43">
        <v>10</v>
      </c>
      <c r="B93" s="99"/>
      <c r="C93" s="99" t="s">
        <v>272</v>
      </c>
      <c r="D93" s="100">
        <v>39000</v>
      </c>
      <c r="E93" s="155">
        <f>'8'!L93</f>
        <v>9</v>
      </c>
      <c r="F93" s="127"/>
      <c r="G93" s="142"/>
      <c r="H93" s="142"/>
      <c r="I93" s="142"/>
      <c r="J93" s="150"/>
      <c r="K93" s="134"/>
      <c r="L93" s="73">
        <v>7</v>
      </c>
      <c r="M93" s="120">
        <f t="shared" si="8"/>
        <v>2</v>
      </c>
      <c r="N93" s="73"/>
    </row>
    <row r="94" spans="1:14" s="42" customFormat="1" ht="15" thickBot="1" x14ac:dyDescent="0.25">
      <c r="A94" s="43"/>
      <c r="B94" s="99"/>
      <c r="C94" s="99"/>
      <c r="D94" s="100"/>
      <c r="E94" s="157"/>
      <c r="F94" s="127"/>
      <c r="G94" s="142"/>
      <c r="H94" s="142"/>
      <c r="I94" s="142"/>
      <c r="J94" s="150"/>
      <c r="K94" s="134"/>
      <c r="L94" s="73"/>
      <c r="M94" s="121"/>
      <c r="N94" s="73"/>
    </row>
    <row r="95" spans="1:14" s="10" customFormat="1" ht="15" thickBot="1" x14ac:dyDescent="0.25">
      <c r="A95" s="94"/>
      <c r="B95" s="95"/>
      <c r="C95" s="95" t="s">
        <v>102</v>
      </c>
      <c r="D95" s="96"/>
      <c r="E95" s="106">
        <f>SUM(E96)</f>
        <v>0</v>
      </c>
      <c r="F95" s="106">
        <f t="shared" ref="F95:M95" si="10">SUM(F96)</f>
        <v>0</v>
      </c>
      <c r="G95" s="106">
        <f t="shared" si="10"/>
        <v>0</v>
      </c>
      <c r="H95" s="106">
        <f t="shared" si="10"/>
        <v>0</v>
      </c>
      <c r="I95" s="106">
        <f t="shared" si="10"/>
        <v>0</v>
      </c>
      <c r="J95" s="146">
        <f t="shared" si="10"/>
        <v>0</v>
      </c>
      <c r="K95" s="135">
        <f t="shared" si="10"/>
        <v>0</v>
      </c>
      <c r="L95" s="106">
        <f t="shared" si="10"/>
        <v>0</v>
      </c>
      <c r="M95" s="106">
        <f t="shared" si="10"/>
        <v>0</v>
      </c>
      <c r="N95" s="101"/>
    </row>
    <row r="96" spans="1:14" s="10" customFormat="1" x14ac:dyDescent="0.2">
      <c r="A96" s="87">
        <v>1</v>
      </c>
      <c r="B96" s="88">
        <v>1532013</v>
      </c>
      <c r="C96" s="88" t="s">
        <v>103</v>
      </c>
      <c r="D96" s="97">
        <v>89000</v>
      </c>
      <c r="E96" s="155">
        <f>'8'!L96</f>
        <v>0</v>
      </c>
      <c r="F96" s="125"/>
      <c r="G96" s="140"/>
      <c r="H96" s="140"/>
      <c r="I96" s="140"/>
      <c r="J96" s="148"/>
      <c r="K96" s="132"/>
      <c r="L96" s="71"/>
      <c r="M96" s="120">
        <f t="shared" si="8"/>
        <v>0</v>
      </c>
      <c r="N96" s="71"/>
    </row>
    <row r="97" spans="1:14" s="20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/>
      <c r="N97" s="73"/>
    </row>
    <row r="98" spans="1:14" s="9" customFormat="1" ht="15" thickBot="1" x14ac:dyDescent="0.25">
      <c r="A98" s="81"/>
      <c r="B98" s="82"/>
      <c r="C98" s="82" t="s">
        <v>104</v>
      </c>
      <c r="D98" s="83"/>
      <c r="E98" s="106">
        <f>SUM(E99:E107)</f>
        <v>0</v>
      </c>
      <c r="F98" s="106">
        <f t="shared" ref="F98:L98" si="11">SUM(F99:F107)</f>
        <v>0</v>
      </c>
      <c r="G98" s="106">
        <f t="shared" si="11"/>
        <v>0</v>
      </c>
      <c r="H98" s="106">
        <f t="shared" si="11"/>
        <v>0</v>
      </c>
      <c r="I98" s="106">
        <f t="shared" si="11"/>
        <v>0</v>
      </c>
      <c r="J98" s="146">
        <f t="shared" si="11"/>
        <v>0</v>
      </c>
      <c r="K98" s="135">
        <f t="shared" si="11"/>
        <v>0</v>
      </c>
      <c r="L98" s="106">
        <f t="shared" si="11"/>
        <v>0</v>
      </c>
      <c r="M98" s="119">
        <f t="shared" si="8"/>
        <v>0</v>
      </c>
      <c r="N98" s="85"/>
    </row>
    <row r="99" spans="1:14" s="9" customFormat="1" x14ac:dyDescent="0.2">
      <c r="A99" s="87">
        <v>1</v>
      </c>
      <c r="B99" s="87">
        <v>5530014</v>
      </c>
      <c r="C99" s="87" t="s">
        <v>105</v>
      </c>
      <c r="D99" s="93">
        <v>33000</v>
      </c>
      <c r="E99" s="155">
        <f>'8'!L99</f>
        <v>0</v>
      </c>
      <c r="F99" s="125"/>
      <c r="G99" s="140"/>
      <c r="H99" s="140"/>
      <c r="I99" s="140"/>
      <c r="J99" s="148"/>
      <c r="K99" s="132"/>
      <c r="L99" s="71"/>
      <c r="M99" s="120">
        <f t="shared" si="8"/>
        <v>0</v>
      </c>
      <c r="N99" s="71"/>
    </row>
    <row r="100" spans="1:14" s="9" customFormat="1" x14ac:dyDescent="0.2">
      <c r="A100" s="25">
        <v>2</v>
      </c>
      <c r="B100" s="25">
        <v>5530015</v>
      </c>
      <c r="C100" s="25" t="s">
        <v>106</v>
      </c>
      <c r="D100" s="30">
        <v>33000</v>
      </c>
      <c r="E100" s="155">
        <f>'8'!L100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3</v>
      </c>
      <c r="B101" s="25">
        <v>5530019</v>
      </c>
      <c r="C101" s="25" t="s">
        <v>107</v>
      </c>
      <c r="D101" s="30">
        <v>33000</v>
      </c>
      <c r="E101" s="155">
        <f>'8'!L101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4</v>
      </c>
      <c r="B102" s="25">
        <v>5530016</v>
      </c>
      <c r="C102" s="25" t="s">
        <v>108</v>
      </c>
      <c r="D102" s="30">
        <v>33000</v>
      </c>
      <c r="E102" s="155">
        <f>'8'!L102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5</v>
      </c>
      <c r="B103" s="25">
        <v>5530020</v>
      </c>
      <c r="C103" s="25" t="s">
        <v>109</v>
      </c>
      <c r="D103" s="30">
        <v>33000</v>
      </c>
      <c r="E103" s="155">
        <f>'8'!L103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6</v>
      </c>
      <c r="B104" s="25">
        <v>5530013</v>
      </c>
      <c r="C104" s="25" t="s">
        <v>110</v>
      </c>
      <c r="D104" s="30">
        <v>33000</v>
      </c>
      <c r="E104" s="155">
        <f>'8'!L104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7</v>
      </c>
      <c r="B105" s="43"/>
      <c r="C105" s="43" t="s">
        <v>111</v>
      </c>
      <c r="D105" s="30">
        <v>33000</v>
      </c>
      <c r="E105" s="155">
        <f>'8'!L105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8</v>
      </c>
      <c r="B106" s="43"/>
      <c r="C106" s="43" t="s">
        <v>112</v>
      </c>
      <c r="D106" s="30">
        <v>33000</v>
      </c>
      <c r="E106" s="155">
        <f>'8'!L106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9</v>
      </c>
      <c r="B107" s="43"/>
      <c r="C107" s="43" t="s">
        <v>113</v>
      </c>
      <c r="D107" s="30">
        <v>33000</v>
      </c>
      <c r="E107" s="155">
        <f>'8'!L107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20" customFormat="1" ht="15" thickBot="1" x14ac:dyDescent="0.25">
      <c r="A108" s="43"/>
      <c r="B108" s="43"/>
      <c r="C108" s="43"/>
      <c r="D108" s="48"/>
      <c r="E108" s="157"/>
      <c r="F108" s="127"/>
      <c r="G108" s="142"/>
      <c r="H108" s="142"/>
      <c r="I108" s="142"/>
      <c r="J108" s="150"/>
      <c r="K108" s="134"/>
      <c r="L108" s="73"/>
      <c r="M108" s="121"/>
      <c r="N108" s="73"/>
    </row>
    <row r="109" spans="1:14" s="24" customFormat="1" ht="15" thickBot="1" x14ac:dyDescent="0.25">
      <c r="A109" s="81"/>
      <c r="B109" s="82"/>
      <c r="C109" s="82" t="s">
        <v>114</v>
      </c>
      <c r="D109" s="83"/>
      <c r="E109" s="105">
        <f>SUM(E110,E147,E158)</f>
        <v>120</v>
      </c>
      <c r="F109" s="105">
        <f t="shared" ref="F109:L109" si="12">SUM(F110,F147,F158)</f>
        <v>0</v>
      </c>
      <c r="G109" s="105">
        <f t="shared" si="12"/>
        <v>3</v>
      </c>
      <c r="H109" s="105">
        <f t="shared" si="12"/>
        <v>2</v>
      </c>
      <c r="I109" s="105">
        <f t="shared" si="12"/>
        <v>0</v>
      </c>
      <c r="J109" s="166">
        <f t="shared" si="12"/>
        <v>0</v>
      </c>
      <c r="K109" s="131">
        <f t="shared" si="12"/>
        <v>0</v>
      </c>
      <c r="L109" s="105">
        <f t="shared" si="12"/>
        <v>45</v>
      </c>
      <c r="M109" s="119">
        <f t="shared" si="8"/>
        <v>80</v>
      </c>
      <c r="N109" s="85"/>
    </row>
    <row r="110" spans="1:14" s="10" customFormat="1" ht="15" thickBot="1" x14ac:dyDescent="0.25">
      <c r="A110" s="94"/>
      <c r="B110" s="95"/>
      <c r="C110" s="95" t="s">
        <v>115</v>
      </c>
      <c r="D110" s="96"/>
      <c r="E110" s="105">
        <f>SUM(E111:E143)</f>
        <v>4</v>
      </c>
      <c r="F110" s="105">
        <f t="shared" ref="F110:L110" si="13">SUM(F111:F143)</f>
        <v>0</v>
      </c>
      <c r="G110" s="105">
        <f t="shared" si="13"/>
        <v>3</v>
      </c>
      <c r="H110" s="105">
        <f t="shared" si="13"/>
        <v>2</v>
      </c>
      <c r="I110" s="105">
        <f t="shared" si="13"/>
        <v>0</v>
      </c>
      <c r="J110" s="166">
        <f t="shared" si="13"/>
        <v>0</v>
      </c>
      <c r="K110" s="131">
        <f t="shared" si="13"/>
        <v>0</v>
      </c>
      <c r="L110" s="105">
        <f t="shared" si="13"/>
        <v>7</v>
      </c>
      <c r="M110" s="119">
        <f t="shared" si="8"/>
        <v>2</v>
      </c>
      <c r="N110" s="85"/>
    </row>
    <row r="111" spans="1:14" s="10" customFormat="1" x14ac:dyDescent="0.2">
      <c r="A111" s="87">
        <v>1</v>
      </c>
      <c r="B111" s="88">
        <v>3500003</v>
      </c>
      <c r="C111" s="88" t="s">
        <v>116</v>
      </c>
      <c r="D111" s="97">
        <v>390000</v>
      </c>
      <c r="E111" s="155">
        <f>'8'!L111</f>
        <v>0</v>
      </c>
      <c r="F111" s="128"/>
      <c r="G111" s="144"/>
      <c r="H111" s="144"/>
      <c r="I111" s="144"/>
      <c r="J111" s="152"/>
      <c r="K111" s="137"/>
      <c r="L111" s="76"/>
      <c r="M111" s="120">
        <f t="shared" si="8"/>
        <v>0</v>
      </c>
      <c r="N111" s="76"/>
    </row>
    <row r="112" spans="1:14" s="10" customFormat="1" x14ac:dyDescent="0.2">
      <c r="A112" s="25">
        <v>2</v>
      </c>
      <c r="B112" s="26">
        <v>3500004</v>
      </c>
      <c r="C112" s="26" t="s">
        <v>117</v>
      </c>
      <c r="D112" s="27">
        <v>300000</v>
      </c>
      <c r="E112" s="155">
        <f>'8'!L112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8"/>
        <v>0</v>
      </c>
      <c r="N112" s="73"/>
    </row>
    <row r="113" spans="1:14" s="10" customFormat="1" x14ac:dyDescent="0.2">
      <c r="A113" s="25">
        <v>3</v>
      </c>
      <c r="B113" s="26">
        <v>3500009</v>
      </c>
      <c r="C113" s="26" t="s">
        <v>118</v>
      </c>
      <c r="D113" s="27">
        <v>390000</v>
      </c>
      <c r="E113" s="155">
        <f>'8'!L113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4</v>
      </c>
      <c r="B114" s="26">
        <v>3500010</v>
      </c>
      <c r="C114" s="26" t="s">
        <v>119</v>
      </c>
      <c r="D114" s="27">
        <v>300000</v>
      </c>
      <c r="E114" s="155">
        <f>'8'!L114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5</v>
      </c>
      <c r="B115" s="26"/>
      <c r="C115" s="26" t="s">
        <v>120</v>
      </c>
      <c r="D115" s="27">
        <v>490000</v>
      </c>
      <c r="E115" s="155">
        <f>'8'!L115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0</v>
      </c>
      <c r="N115" s="72"/>
    </row>
    <row r="116" spans="1:14" s="10" customFormat="1" x14ac:dyDescent="0.2">
      <c r="A116" s="25">
        <v>6</v>
      </c>
      <c r="B116" s="26">
        <v>3500008</v>
      </c>
      <c r="C116" s="26" t="s">
        <v>121</v>
      </c>
      <c r="D116" s="27">
        <v>350000</v>
      </c>
      <c r="E116" s="155">
        <f>'8'!L116</f>
        <v>1</v>
      </c>
      <c r="F116" s="126"/>
      <c r="G116" s="141"/>
      <c r="H116" s="141"/>
      <c r="I116" s="141"/>
      <c r="J116" s="149"/>
      <c r="K116" s="133"/>
      <c r="L116" s="72">
        <v>1</v>
      </c>
      <c r="M116" s="120">
        <f t="shared" si="8"/>
        <v>0</v>
      </c>
      <c r="N116" s="72"/>
    </row>
    <row r="117" spans="1:14" s="10" customFormat="1" x14ac:dyDescent="0.2">
      <c r="A117" s="25">
        <v>7</v>
      </c>
      <c r="B117" s="26"/>
      <c r="C117" s="26" t="s">
        <v>122</v>
      </c>
      <c r="D117" s="27">
        <v>490000</v>
      </c>
      <c r="E117" s="155">
        <f>'8'!L117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8</v>
      </c>
      <c r="B118" s="26">
        <v>3502042</v>
      </c>
      <c r="C118" s="26" t="s">
        <v>123</v>
      </c>
      <c r="D118" s="27">
        <v>350000</v>
      </c>
      <c r="E118" s="155">
        <f>'8'!L118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9</v>
      </c>
      <c r="B119" s="26">
        <v>3500182</v>
      </c>
      <c r="C119" s="26" t="s">
        <v>124</v>
      </c>
      <c r="D119" s="27">
        <v>390000</v>
      </c>
      <c r="E119" s="155">
        <f>'8'!L119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10</v>
      </c>
      <c r="B120" s="26">
        <v>3500181</v>
      </c>
      <c r="C120" s="26" t="s">
        <v>125</v>
      </c>
      <c r="D120" s="27">
        <v>300000</v>
      </c>
      <c r="E120" s="155">
        <f>'8'!L120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9" customFormat="1" x14ac:dyDescent="0.2">
      <c r="A121" s="25">
        <v>11</v>
      </c>
      <c r="B121" s="25">
        <v>3500159</v>
      </c>
      <c r="C121" s="25" t="s">
        <v>126</v>
      </c>
      <c r="D121" s="30">
        <v>300000</v>
      </c>
      <c r="E121" s="155">
        <f>'8'!L121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12</v>
      </c>
      <c r="B122" s="25">
        <v>3500143</v>
      </c>
      <c r="C122" s="25" t="s">
        <v>127</v>
      </c>
      <c r="D122" s="30">
        <v>220000</v>
      </c>
      <c r="E122" s="155">
        <f>'8'!L122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13</v>
      </c>
      <c r="B123" s="26">
        <v>3500144</v>
      </c>
      <c r="C123" s="26" t="s">
        <v>128</v>
      </c>
      <c r="D123" s="27">
        <v>260000</v>
      </c>
      <c r="E123" s="155">
        <f>'8'!L123</f>
        <v>1</v>
      </c>
      <c r="F123" s="126"/>
      <c r="G123" s="141">
        <v>1</v>
      </c>
      <c r="H123" s="141">
        <v>2</v>
      </c>
      <c r="I123" s="141"/>
      <c r="J123" s="149"/>
      <c r="K123" s="133"/>
      <c r="L123" s="72">
        <v>2</v>
      </c>
      <c r="M123" s="120">
        <f t="shared" si="8"/>
        <v>2</v>
      </c>
      <c r="N123" s="72"/>
    </row>
    <row r="124" spans="1:14" s="10" customFormat="1" x14ac:dyDescent="0.2">
      <c r="A124" s="25">
        <v>14</v>
      </c>
      <c r="B124" s="26">
        <v>3500145</v>
      </c>
      <c r="C124" s="26" t="s">
        <v>129</v>
      </c>
      <c r="D124" s="27">
        <v>350000</v>
      </c>
      <c r="E124" s="155">
        <f>'8'!L124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15</v>
      </c>
      <c r="B125" s="26">
        <v>3500147</v>
      </c>
      <c r="C125" s="26" t="s">
        <v>130</v>
      </c>
      <c r="D125" s="27">
        <v>480000</v>
      </c>
      <c r="E125" s="155">
        <f>'8'!L125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18</v>
      </c>
      <c r="B126" s="26">
        <v>3500142</v>
      </c>
      <c r="C126" s="26" t="s">
        <v>133</v>
      </c>
      <c r="D126" s="27">
        <v>390000</v>
      </c>
      <c r="E126" s="155">
        <f>'8'!L126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19</v>
      </c>
      <c r="B127" s="26">
        <v>3500141</v>
      </c>
      <c r="C127" s="26" t="s">
        <v>134</v>
      </c>
      <c r="D127" s="27">
        <v>300000</v>
      </c>
      <c r="E127" s="155">
        <f>'8'!L127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20</v>
      </c>
      <c r="B128" s="26">
        <v>3500021</v>
      </c>
      <c r="C128" s="26" t="s">
        <v>135</v>
      </c>
      <c r="D128" s="27">
        <v>390000</v>
      </c>
      <c r="E128" s="155">
        <f>'8'!L128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21</v>
      </c>
      <c r="B129" s="26">
        <v>3500022</v>
      </c>
      <c r="C129" s="26" t="s">
        <v>136</v>
      </c>
      <c r="D129" s="27">
        <v>300000</v>
      </c>
      <c r="E129" s="155">
        <f>'8'!L129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22</v>
      </c>
      <c r="B130" s="26">
        <v>3500152</v>
      </c>
      <c r="C130" s="26" t="s">
        <v>137</v>
      </c>
      <c r="D130" s="27">
        <v>390000</v>
      </c>
      <c r="E130" s="155">
        <f>'8'!L130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23</v>
      </c>
      <c r="B131" s="26">
        <v>3500049</v>
      </c>
      <c r="C131" s="26" t="s">
        <v>138</v>
      </c>
      <c r="D131" s="27">
        <v>390000</v>
      </c>
      <c r="E131" s="155">
        <f>'8'!L131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24</v>
      </c>
      <c r="B132" s="26">
        <v>3500156</v>
      </c>
      <c r="C132" s="26" t="s">
        <v>139</v>
      </c>
      <c r="D132" s="27">
        <v>390000</v>
      </c>
      <c r="E132" s="155">
        <f>'8'!L132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25</v>
      </c>
      <c r="B133" s="26">
        <v>3500155</v>
      </c>
      <c r="C133" s="26" t="s">
        <v>140</v>
      </c>
      <c r="D133" s="27">
        <v>300000</v>
      </c>
      <c r="E133" s="155">
        <f>'8'!L133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26</v>
      </c>
      <c r="B134" s="26">
        <v>3500029</v>
      </c>
      <c r="C134" s="26" t="s">
        <v>141</v>
      </c>
      <c r="D134" s="27">
        <v>390000</v>
      </c>
      <c r="E134" s="155">
        <f>'8'!L134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27</v>
      </c>
      <c r="B135" s="26">
        <v>3500030</v>
      </c>
      <c r="C135" s="26" t="s">
        <v>142</v>
      </c>
      <c r="D135" s="27">
        <v>300000</v>
      </c>
      <c r="E135" s="155">
        <f>'8'!L135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28</v>
      </c>
      <c r="B136" s="26">
        <v>3500186</v>
      </c>
      <c r="C136" s="26" t="s">
        <v>143</v>
      </c>
      <c r="D136" s="27">
        <v>480000</v>
      </c>
      <c r="E136" s="155">
        <f>'8'!L136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29</v>
      </c>
      <c r="B137" s="26">
        <v>3500184</v>
      </c>
      <c r="C137" s="26" t="s">
        <v>144</v>
      </c>
      <c r="D137" s="27">
        <v>350000</v>
      </c>
      <c r="E137" s="155">
        <f>'8'!L137</f>
        <v>0</v>
      </c>
      <c r="F137" s="126"/>
      <c r="G137" s="141">
        <v>1</v>
      </c>
      <c r="H137" s="141"/>
      <c r="I137" s="141"/>
      <c r="J137" s="149"/>
      <c r="K137" s="133"/>
      <c r="L137" s="72">
        <v>1</v>
      </c>
      <c r="M137" s="120">
        <f t="shared" si="8"/>
        <v>0</v>
      </c>
      <c r="N137" s="72"/>
    </row>
    <row r="138" spans="1:14" s="10" customFormat="1" x14ac:dyDescent="0.2">
      <c r="A138" s="25">
        <v>30</v>
      </c>
      <c r="B138" s="26">
        <v>3503021</v>
      </c>
      <c r="C138" s="26" t="s">
        <v>145</v>
      </c>
      <c r="D138" s="27">
        <v>390000</v>
      </c>
      <c r="E138" s="155">
        <f>'8'!L138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31</v>
      </c>
      <c r="B139" s="26">
        <v>3500200</v>
      </c>
      <c r="C139" s="26" t="s">
        <v>146</v>
      </c>
      <c r="D139" s="27">
        <v>280000</v>
      </c>
      <c r="E139" s="155">
        <f>'8'!L139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9" customFormat="1" x14ac:dyDescent="0.2">
      <c r="A140" s="25">
        <v>32</v>
      </c>
      <c r="B140" s="26">
        <v>3503022</v>
      </c>
      <c r="C140" s="26" t="s">
        <v>147</v>
      </c>
      <c r="D140" s="27">
        <v>150000</v>
      </c>
      <c r="E140" s="155">
        <f>'8'!L140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9" customFormat="1" x14ac:dyDescent="0.2">
      <c r="A141" s="43">
        <v>33</v>
      </c>
      <c r="B141" s="99"/>
      <c r="C141" s="99" t="s">
        <v>275</v>
      </c>
      <c r="D141" s="100">
        <v>320000</v>
      </c>
      <c r="E141" s="155">
        <f>'8'!L141</f>
        <v>0</v>
      </c>
      <c r="F141" s="127"/>
      <c r="G141" s="142">
        <v>1</v>
      </c>
      <c r="H141" s="142"/>
      <c r="I141" s="142"/>
      <c r="J141" s="150"/>
      <c r="K141" s="134"/>
      <c r="L141" s="73">
        <v>1</v>
      </c>
      <c r="M141" s="120">
        <f t="shared" si="8"/>
        <v>0</v>
      </c>
      <c r="N141" s="73"/>
    </row>
    <row r="142" spans="1:14" s="9" customFormat="1" x14ac:dyDescent="0.2">
      <c r="A142" s="43">
        <v>34</v>
      </c>
      <c r="B142" s="99"/>
      <c r="C142" s="99" t="s">
        <v>276</v>
      </c>
      <c r="D142" s="100">
        <v>320000</v>
      </c>
      <c r="E142" s="155">
        <f>'8'!L142</f>
        <v>1</v>
      </c>
      <c r="F142" s="127"/>
      <c r="G142" s="142"/>
      <c r="H142" s="142"/>
      <c r="I142" s="142"/>
      <c r="J142" s="150"/>
      <c r="K142" s="134"/>
      <c r="L142" s="73">
        <v>1</v>
      </c>
      <c r="M142" s="120">
        <f t="shared" si="8"/>
        <v>0</v>
      </c>
      <c r="N142" s="73"/>
    </row>
    <row r="143" spans="1:14" s="9" customFormat="1" x14ac:dyDescent="0.2">
      <c r="A143" s="43">
        <v>35</v>
      </c>
      <c r="B143" s="99"/>
      <c r="C143" s="99" t="s">
        <v>274</v>
      </c>
      <c r="D143" s="100">
        <v>350000</v>
      </c>
      <c r="E143" s="155">
        <f>'8'!L143</f>
        <v>1</v>
      </c>
      <c r="F143" s="127"/>
      <c r="G143" s="142"/>
      <c r="H143" s="142"/>
      <c r="I143" s="142"/>
      <c r="J143" s="150"/>
      <c r="K143" s="134"/>
      <c r="L143" s="73">
        <v>1</v>
      </c>
      <c r="M143" s="120">
        <f t="shared" si="8"/>
        <v>0</v>
      </c>
      <c r="N143" s="73"/>
    </row>
    <row r="144" spans="1:14" s="9" customFormat="1" x14ac:dyDescent="0.2">
      <c r="A144" s="43">
        <v>36</v>
      </c>
      <c r="B144" s="99"/>
      <c r="C144" s="99" t="s">
        <v>285</v>
      </c>
      <c r="D144" s="100">
        <v>320000</v>
      </c>
      <c r="E144" s="155">
        <f>'8'!L144</f>
        <v>1</v>
      </c>
      <c r="F144" s="127"/>
      <c r="G144" s="142"/>
      <c r="H144" s="142"/>
      <c r="I144" s="142"/>
      <c r="J144" s="150"/>
      <c r="K144" s="134"/>
      <c r="L144" s="73">
        <v>1</v>
      </c>
      <c r="M144" s="120">
        <f t="shared" si="8"/>
        <v>0</v>
      </c>
      <c r="N144" s="73"/>
    </row>
    <row r="145" spans="1:14" s="9" customFormat="1" x14ac:dyDescent="0.2">
      <c r="A145" s="43">
        <v>37</v>
      </c>
      <c r="B145" s="99"/>
      <c r="C145" s="99" t="s">
        <v>286</v>
      </c>
      <c r="D145" s="100">
        <v>350000</v>
      </c>
      <c r="E145" s="155">
        <f>'8'!L145</f>
        <v>1</v>
      </c>
      <c r="F145" s="127"/>
      <c r="G145" s="142"/>
      <c r="H145" s="142"/>
      <c r="I145" s="142"/>
      <c r="J145" s="150"/>
      <c r="K145" s="134"/>
      <c r="L145" s="73">
        <v>1</v>
      </c>
      <c r="M145" s="120">
        <f>(E145+F145+G145+H145+I145)-J145-K145-L145</f>
        <v>0</v>
      </c>
      <c r="N145" s="73"/>
    </row>
    <row r="146" spans="1:14" s="24" customFormat="1" ht="15" thickBot="1" x14ac:dyDescent="0.25">
      <c r="A146" s="43"/>
      <c r="B146" s="43"/>
      <c r="C146" s="43"/>
      <c r="D146" s="48"/>
      <c r="E146" s="157"/>
      <c r="F146" s="127"/>
      <c r="G146" s="142"/>
      <c r="H146" s="142"/>
      <c r="I146" s="142"/>
      <c r="J146" s="150"/>
      <c r="K146" s="134"/>
      <c r="L146" s="73"/>
      <c r="M146" s="121"/>
      <c r="N146" s="73"/>
    </row>
    <row r="147" spans="1:14" s="9" customFormat="1" ht="15" thickBot="1" x14ac:dyDescent="0.25">
      <c r="A147" s="94"/>
      <c r="B147" s="95"/>
      <c r="C147" s="95" t="s">
        <v>148</v>
      </c>
      <c r="D147" s="96"/>
      <c r="E147" s="105">
        <f>SUM(E148:E156)</f>
        <v>44</v>
      </c>
      <c r="F147" s="105">
        <f t="shared" ref="F147:L147" si="14">SUM(F148:F156)</f>
        <v>0</v>
      </c>
      <c r="G147" s="105">
        <f t="shared" si="14"/>
        <v>0</v>
      </c>
      <c r="H147" s="105">
        <f t="shared" si="14"/>
        <v>0</v>
      </c>
      <c r="I147" s="105">
        <f t="shared" si="14"/>
        <v>0</v>
      </c>
      <c r="J147" s="166">
        <f t="shared" si="14"/>
        <v>0</v>
      </c>
      <c r="K147" s="131">
        <f t="shared" si="14"/>
        <v>0</v>
      </c>
      <c r="L147" s="105">
        <f t="shared" si="14"/>
        <v>26</v>
      </c>
      <c r="M147" s="119">
        <f t="shared" ref="M147:M217" si="15">(E147+F147+G147+H147+I147)-J147-K147-L147</f>
        <v>18</v>
      </c>
      <c r="N147" s="85"/>
    </row>
    <row r="148" spans="1:14" s="9" customFormat="1" x14ac:dyDescent="0.2">
      <c r="A148" s="87">
        <v>1</v>
      </c>
      <c r="B148" s="87">
        <v>3510004</v>
      </c>
      <c r="C148" s="87" t="s">
        <v>149</v>
      </c>
      <c r="D148" s="93">
        <v>43000</v>
      </c>
      <c r="E148" s="155">
        <f>'8'!L148</f>
        <v>6</v>
      </c>
      <c r="F148" s="170"/>
      <c r="G148" s="140"/>
      <c r="H148" s="140"/>
      <c r="I148" s="140"/>
      <c r="J148" s="148"/>
      <c r="K148" s="132"/>
      <c r="L148" s="71">
        <v>4</v>
      </c>
      <c r="M148" s="120">
        <f>(E148+K152+G148+H148+I148)-J148-K148-L148</f>
        <v>2</v>
      </c>
      <c r="N148" s="71"/>
    </row>
    <row r="149" spans="1:14" s="9" customFormat="1" x14ac:dyDescent="0.2">
      <c r="A149" s="25">
        <v>2</v>
      </c>
      <c r="B149" s="25">
        <v>3512008</v>
      </c>
      <c r="C149" s="25" t="s">
        <v>150</v>
      </c>
      <c r="D149" s="30">
        <v>44000</v>
      </c>
      <c r="E149" s="155">
        <f>'8'!L149</f>
        <v>10</v>
      </c>
      <c r="F149" s="126"/>
      <c r="G149" s="141"/>
      <c r="H149" s="141"/>
      <c r="I149" s="141"/>
      <c r="J149" s="149"/>
      <c r="K149" s="133"/>
      <c r="L149" s="72">
        <v>10</v>
      </c>
      <c r="M149" s="120">
        <f t="shared" si="15"/>
        <v>0</v>
      </c>
      <c r="N149" s="72"/>
    </row>
    <row r="150" spans="1:14" s="9" customFormat="1" x14ac:dyDescent="0.2">
      <c r="A150" s="25">
        <v>3</v>
      </c>
      <c r="B150" s="25">
        <v>3510107</v>
      </c>
      <c r="C150" s="25" t="s">
        <v>151</v>
      </c>
      <c r="D150" s="30">
        <v>49000</v>
      </c>
      <c r="E150" s="155">
        <f>'8'!L150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4</v>
      </c>
      <c r="B151" s="25">
        <v>3510011</v>
      </c>
      <c r="C151" s="25" t="s">
        <v>152</v>
      </c>
      <c r="D151" s="30">
        <v>42000</v>
      </c>
      <c r="E151" s="155">
        <f>'8'!L151</f>
        <v>0</v>
      </c>
      <c r="F151" s="126"/>
      <c r="G151" s="141"/>
      <c r="H151" s="141"/>
      <c r="I151" s="141"/>
      <c r="J151" s="149"/>
      <c r="K151" s="133"/>
      <c r="L151" s="72"/>
      <c r="M151" s="120">
        <f t="shared" si="15"/>
        <v>0</v>
      </c>
      <c r="N151" s="72"/>
    </row>
    <row r="152" spans="1:14" s="9" customFormat="1" x14ac:dyDescent="0.2">
      <c r="A152" s="25">
        <v>5</v>
      </c>
      <c r="B152" s="25">
        <v>3510067</v>
      </c>
      <c r="C152" s="25" t="s">
        <v>153</v>
      </c>
      <c r="D152" s="30">
        <v>43000</v>
      </c>
      <c r="E152" s="155">
        <f>'8'!L152</f>
        <v>8</v>
      </c>
      <c r="F152" s="126"/>
      <c r="G152" s="141"/>
      <c r="H152" s="141"/>
      <c r="I152" s="141"/>
      <c r="J152" s="149"/>
      <c r="K152" s="132"/>
      <c r="L152" s="72">
        <v>4</v>
      </c>
      <c r="M152" s="120">
        <f t="shared" si="15"/>
        <v>4</v>
      </c>
      <c r="N152" s="72"/>
    </row>
    <row r="153" spans="1:14" s="9" customFormat="1" x14ac:dyDescent="0.2">
      <c r="A153" s="25">
        <v>6</v>
      </c>
      <c r="B153" s="25">
        <v>3510012</v>
      </c>
      <c r="C153" s="25" t="s">
        <v>154</v>
      </c>
      <c r="D153" s="30">
        <v>43000</v>
      </c>
      <c r="E153" s="155">
        <f>'8'!L153</f>
        <v>4</v>
      </c>
      <c r="F153" s="126"/>
      <c r="G153" s="141"/>
      <c r="H153" s="141"/>
      <c r="I153" s="141"/>
      <c r="J153" s="149"/>
      <c r="K153" s="133"/>
      <c r="L153" s="72"/>
      <c r="M153" s="120">
        <f t="shared" si="15"/>
        <v>4</v>
      </c>
      <c r="N153" s="72"/>
    </row>
    <row r="154" spans="1:14" s="9" customFormat="1" x14ac:dyDescent="0.2">
      <c r="A154" s="25">
        <v>7</v>
      </c>
      <c r="B154" s="25">
        <v>3510076</v>
      </c>
      <c r="C154" s="25" t="s">
        <v>155</v>
      </c>
      <c r="D154" s="30">
        <v>45000</v>
      </c>
      <c r="E154" s="155">
        <f>'8'!L154</f>
        <v>9</v>
      </c>
      <c r="F154" s="126"/>
      <c r="G154" s="141"/>
      <c r="H154" s="141"/>
      <c r="I154" s="141"/>
      <c r="J154" s="149"/>
      <c r="K154" s="133"/>
      <c r="L154" s="72">
        <v>6</v>
      </c>
      <c r="M154" s="120">
        <f t="shared" si="15"/>
        <v>3</v>
      </c>
      <c r="N154" s="72"/>
    </row>
    <row r="155" spans="1:14" s="9" customFormat="1" x14ac:dyDescent="0.2">
      <c r="A155" s="43">
        <v>9</v>
      </c>
      <c r="B155" s="43"/>
      <c r="C155" s="43" t="s">
        <v>277</v>
      </c>
      <c r="D155" s="48"/>
      <c r="E155" s="155">
        <f>'8'!L155</f>
        <v>4</v>
      </c>
      <c r="F155" s="127"/>
      <c r="G155" s="142"/>
      <c r="H155" s="142"/>
      <c r="I155" s="142"/>
      <c r="J155" s="150"/>
      <c r="K155" s="134"/>
      <c r="L155" s="73">
        <v>1</v>
      </c>
      <c r="M155" s="120">
        <f t="shared" si="15"/>
        <v>3</v>
      </c>
      <c r="N155" s="73"/>
    </row>
    <row r="156" spans="1:14" s="9" customFormat="1" x14ac:dyDescent="0.2">
      <c r="A156" s="43">
        <v>10</v>
      </c>
      <c r="B156" s="43"/>
      <c r="C156" s="43" t="s">
        <v>278</v>
      </c>
      <c r="D156" s="48"/>
      <c r="E156" s="155">
        <f>'8'!L156</f>
        <v>3</v>
      </c>
      <c r="F156" s="127"/>
      <c r="G156" s="142"/>
      <c r="H156" s="142"/>
      <c r="I156" s="142"/>
      <c r="J156" s="150"/>
      <c r="K156" s="134"/>
      <c r="L156" s="73">
        <v>1</v>
      </c>
      <c r="M156" s="120">
        <f t="shared" si="15"/>
        <v>2</v>
      </c>
      <c r="N156" s="73"/>
    </row>
    <row r="157" spans="1:14" s="24" customFormat="1" ht="15" thickBot="1" x14ac:dyDescent="0.25">
      <c r="A157" s="43"/>
      <c r="B157" s="43"/>
      <c r="C157" s="43"/>
      <c r="D157" s="48"/>
      <c r="E157" s="157"/>
      <c r="F157" s="127"/>
      <c r="G157" s="142"/>
      <c r="H157" s="142"/>
      <c r="I157" s="142"/>
      <c r="J157" s="150"/>
      <c r="K157" s="134"/>
      <c r="L157" s="73"/>
      <c r="M157" s="121"/>
      <c r="N157" s="73"/>
    </row>
    <row r="158" spans="1:14" s="10" customFormat="1" ht="15" thickBot="1" x14ac:dyDescent="0.25">
      <c r="A158" s="109"/>
      <c r="B158" s="110"/>
      <c r="C158" s="82" t="s">
        <v>156</v>
      </c>
      <c r="D158" s="111"/>
      <c r="E158" s="105">
        <f>SUM(E159:E175)</f>
        <v>72</v>
      </c>
      <c r="F158" s="105">
        <f t="shared" ref="F158:L158" si="16">SUM(F159:F175)</f>
        <v>0</v>
      </c>
      <c r="G158" s="105">
        <f t="shared" si="16"/>
        <v>0</v>
      </c>
      <c r="H158" s="105">
        <f t="shared" si="16"/>
        <v>0</v>
      </c>
      <c r="I158" s="105">
        <f t="shared" si="16"/>
        <v>0</v>
      </c>
      <c r="J158" s="166">
        <f t="shared" si="16"/>
        <v>0</v>
      </c>
      <c r="K158" s="131">
        <f t="shared" si="16"/>
        <v>0</v>
      </c>
      <c r="L158" s="105">
        <f t="shared" si="16"/>
        <v>12</v>
      </c>
      <c r="M158" s="119">
        <f t="shared" si="15"/>
        <v>60</v>
      </c>
      <c r="N158" s="112"/>
    </row>
    <row r="159" spans="1:14" s="10" customFormat="1" x14ac:dyDescent="0.2">
      <c r="A159" s="87">
        <v>1</v>
      </c>
      <c r="B159" s="88">
        <v>3530009</v>
      </c>
      <c r="C159" s="88" t="s">
        <v>157</v>
      </c>
      <c r="D159" s="97">
        <v>20000</v>
      </c>
      <c r="E159" s="155">
        <f>'8'!L159</f>
        <v>0</v>
      </c>
      <c r="F159" s="125"/>
      <c r="G159" s="140"/>
      <c r="H159" s="140"/>
      <c r="I159" s="140"/>
      <c r="J159" s="148"/>
      <c r="K159" s="132"/>
      <c r="L159" s="71"/>
      <c r="M159" s="120">
        <f t="shared" si="15"/>
        <v>0</v>
      </c>
      <c r="N159" s="71"/>
    </row>
    <row r="160" spans="1:14" s="10" customFormat="1" x14ac:dyDescent="0.2">
      <c r="A160" s="25">
        <v>2</v>
      </c>
      <c r="B160" s="26">
        <v>3530010</v>
      </c>
      <c r="C160" s="26" t="s">
        <v>158</v>
      </c>
      <c r="D160" s="27">
        <v>108000</v>
      </c>
      <c r="E160" s="155">
        <f>'8'!L160</f>
        <v>15</v>
      </c>
      <c r="F160" s="126"/>
      <c r="G160" s="141"/>
      <c r="H160" s="141"/>
      <c r="I160" s="141"/>
      <c r="J160" s="149"/>
      <c r="K160" s="133"/>
      <c r="L160" s="72">
        <v>12</v>
      </c>
      <c r="M160" s="120">
        <f t="shared" si="15"/>
        <v>3</v>
      </c>
      <c r="N160" s="72"/>
    </row>
    <row r="161" spans="1:14" s="10" customFormat="1" x14ac:dyDescent="0.2">
      <c r="A161" s="25">
        <v>3</v>
      </c>
      <c r="B161" s="26">
        <v>3530003</v>
      </c>
      <c r="C161" s="26" t="s">
        <v>159</v>
      </c>
      <c r="D161" s="27">
        <v>20000</v>
      </c>
      <c r="E161" s="155">
        <f>'8'!L161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5"/>
        <v>0</v>
      </c>
      <c r="N161" s="72"/>
    </row>
    <row r="162" spans="1:14" s="10" customFormat="1" x14ac:dyDescent="0.2">
      <c r="A162" s="25">
        <v>4</v>
      </c>
      <c r="B162" s="26">
        <v>3530008</v>
      </c>
      <c r="C162" s="26" t="s">
        <v>160</v>
      </c>
      <c r="D162" s="27">
        <v>20000</v>
      </c>
      <c r="E162" s="155">
        <f>'8'!L162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5"/>
        <v>0</v>
      </c>
      <c r="N162" s="72"/>
    </row>
    <row r="163" spans="1:14" s="10" customFormat="1" x14ac:dyDescent="0.2">
      <c r="A163" s="25">
        <v>5</v>
      </c>
      <c r="B163" s="26">
        <v>3530014</v>
      </c>
      <c r="C163" s="26" t="s">
        <v>161</v>
      </c>
      <c r="D163" s="27">
        <v>20000</v>
      </c>
      <c r="E163" s="155">
        <f>'8'!L163</f>
        <v>0</v>
      </c>
      <c r="F163" s="126"/>
      <c r="G163" s="141"/>
      <c r="H163" s="141"/>
      <c r="I163" s="141"/>
      <c r="J163" s="149"/>
      <c r="K163" s="133"/>
      <c r="L163" s="72"/>
      <c r="M163" s="120">
        <f t="shared" si="15"/>
        <v>0</v>
      </c>
      <c r="N163" s="72"/>
    </row>
    <row r="164" spans="1:14" s="10" customFormat="1" x14ac:dyDescent="0.2">
      <c r="A164" s="25">
        <v>6</v>
      </c>
      <c r="B164" s="26">
        <v>3530088</v>
      </c>
      <c r="C164" s="26" t="s">
        <v>162</v>
      </c>
      <c r="D164" s="27">
        <v>22000</v>
      </c>
      <c r="E164" s="155">
        <f>'8'!L164</f>
        <v>13</v>
      </c>
      <c r="F164" s="126"/>
      <c r="G164" s="141"/>
      <c r="H164" s="141"/>
      <c r="I164" s="141"/>
      <c r="J164" s="149"/>
      <c r="K164" s="133"/>
      <c r="L164" s="72"/>
      <c r="M164" s="120">
        <f t="shared" si="15"/>
        <v>13</v>
      </c>
      <c r="N164" s="72"/>
    </row>
    <row r="165" spans="1:14" s="10" customFormat="1" x14ac:dyDescent="0.2">
      <c r="A165" s="25">
        <v>11</v>
      </c>
      <c r="B165" s="26">
        <v>3550002</v>
      </c>
      <c r="C165" s="26" t="s">
        <v>167</v>
      </c>
      <c r="D165" s="27">
        <v>20000</v>
      </c>
      <c r="E165" s="155">
        <f>'8'!L165</f>
        <v>16</v>
      </c>
      <c r="F165" s="127"/>
      <c r="G165" s="142"/>
      <c r="H165" s="142"/>
      <c r="I165" s="142"/>
      <c r="J165" s="150"/>
      <c r="K165" s="134"/>
      <c r="L165" s="73"/>
      <c r="M165" s="120">
        <f t="shared" si="15"/>
        <v>16</v>
      </c>
      <c r="N165" s="72"/>
    </row>
    <row r="166" spans="1:14" s="10" customFormat="1" x14ac:dyDescent="0.2">
      <c r="A166" s="25">
        <v>12</v>
      </c>
      <c r="B166" s="26">
        <v>3550005</v>
      </c>
      <c r="C166" s="26" t="s">
        <v>168</v>
      </c>
      <c r="D166" s="27">
        <v>20000</v>
      </c>
      <c r="E166" s="155">
        <f>'8'!L166</f>
        <v>16</v>
      </c>
      <c r="F166" s="127"/>
      <c r="G166" s="142"/>
      <c r="H166" s="142"/>
      <c r="I166" s="142"/>
      <c r="J166" s="150"/>
      <c r="K166" s="134"/>
      <c r="L166" s="73"/>
      <c r="M166" s="120">
        <f t="shared" si="15"/>
        <v>16</v>
      </c>
      <c r="N166" s="72"/>
    </row>
    <row r="167" spans="1:14" s="10" customFormat="1" x14ac:dyDescent="0.2">
      <c r="A167" s="25">
        <v>13</v>
      </c>
      <c r="B167" s="26">
        <v>3550007</v>
      </c>
      <c r="C167" s="26" t="s">
        <v>169</v>
      </c>
      <c r="D167" s="27">
        <v>20000</v>
      </c>
      <c r="E167" s="155">
        <f>'8'!L167</f>
        <v>12</v>
      </c>
      <c r="F167" s="127"/>
      <c r="G167" s="142"/>
      <c r="H167" s="142"/>
      <c r="I167" s="142"/>
      <c r="J167" s="150"/>
      <c r="K167" s="134"/>
      <c r="L167" s="73"/>
      <c r="M167" s="120">
        <f t="shared" si="15"/>
        <v>12</v>
      </c>
      <c r="N167" s="72"/>
    </row>
    <row r="168" spans="1:14" s="9" customFormat="1" x14ac:dyDescent="0.2">
      <c r="A168" s="25">
        <v>14</v>
      </c>
      <c r="B168" s="26">
        <v>3530087</v>
      </c>
      <c r="C168" s="26" t="s">
        <v>170</v>
      </c>
      <c r="D168" s="27">
        <v>20000</v>
      </c>
      <c r="E168" s="155">
        <f>'8'!L168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5"/>
        <v>0</v>
      </c>
      <c r="N168" s="72"/>
    </row>
    <row r="169" spans="1:14" s="9" customFormat="1" x14ac:dyDescent="0.2">
      <c r="A169" s="25">
        <v>15</v>
      </c>
      <c r="B169" s="43">
        <v>7560084</v>
      </c>
      <c r="C169" s="43" t="s">
        <v>171</v>
      </c>
      <c r="D169" s="48">
        <v>50000</v>
      </c>
      <c r="E169" s="155">
        <f>'8'!L169</f>
        <v>0</v>
      </c>
      <c r="F169" s="127"/>
      <c r="G169" s="142"/>
      <c r="H169" s="142"/>
      <c r="I169" s="142"/>
      <c r="J169" s="150"/>
      <c r="K169" s="134"/>
      <c r="L169" s="73"/>
      <c r="M169" s="120">
        <f t="shared" si="15"/>
        <v>0</v>
      </c>
      <c r="N169" s="72"/>
    </row>
    <row r="170" spans="1:14" s="9" customFormat="1" x14ac:dyDescent="0.2">
      <c r="A170" s="25">
        <v>16</v>
      </c>
      <c r="B170" s="43">
        <v>7560085</v>
      </c>
      <c r="C170" s="43" t="s">
        <v>172</v>
      </c>
      <c r="D170" s="48">
        <v>80000</v>
      </c>
      <c r="E170" s="155">
        <f>'8'!L170</f>
        <v>0</v>
      </c>
      <c r="F170" s="126"/>
      <c r="G170" s="141"/>
      <c r="H170" s="141"/>
      <c r="I170" s="141"/>
      <c r="J170" s="149"/>
      <c r="K170" s="133"/>
      <c r="L170" s="72"/>
      <c r="M170" s="120">
        <f t="shared" si="15"/>
        <v>0</v>
      </c>
      <c r="N170" s="72"/>
    </row>
    <row r="171" spans="1:14" s="9" customFormat="1" x14ac:dyDescent="0.2">
      <c r="A171" s="43">
        <v>17</v>
      </c>
      <c r="B171" s="43"/>
      <c r="C171" s="43" t="s">
        <v>279</v>
      </c>
      <c r="D171" s="48">
        <v>78000</v>
      </c>
      <c r="E171" s="155">
        <f>'8'!L171</f>
        <v>0</v>
      </c>
      <c r="F171" s="126"/>
      <c r="G171" s="141"/>
      <c r="H171" s="141"/>
      <c r="I171" s="141"/>
      <c r="J171" s="149"/>
      <c r="K171" s="133"/>
      <c r="L171" s="72"/>
      <c r="M171" s="120">
        <f t="shared" si="15"/>
        <v>0</v>
      </c>
      <c r="N171" s="73"/>
    </row>
    <row r="172" spans="1:14" s="9" customFormat="1" x14ac:dyDescent="0.2">
      <c r="A172" s="43">
        <v>18</v>
      </c>
      <c r="B172" s="43"/>
      <c r="C172" s="43" t="s">
        <v>280</v>
      </c>
      <c r="D172" s="48">
        <v>29000</v>
      </c>
      <c r="E172" s="155">
        <f>'8'!L172</f>
        <v>0</v>
      </c>
      <c r="F172" s="126"/>
      <c r="G172" s="141"/>
      <c r="H172" s="141"/>
      <c r="I172" s="141"/>
      <c r="J172" s="149"/>
      <c r="K172" s="133"/>
      <c r="L172" s="72"/>
      <c r="M172" s="120">
        <f t="shared" si="15"/>
        <v>0</v>
      </c>
      <c r="N172" s="73"/>
    </row>
    <row r="173" spans="1:14" s="9" customFormat="1" x14ac:dyDescent="0.2">
      <c r="A173" s="43">
        <v>19</v>
      </c>
      <c r="B173" s="43"/>
      <c r="C173" s="43" t="s">
        <v>281</v>
      </c>
      <c r="D173" s="48">
        <v>78000</v>
      </c>
      <c r="E173" s="155">
        <f>'8'!L173</f>
        <v>0</v>
      </c>
      <c r="F173" s="126"/>
      <c r="G173" s="141"/>
      <c r="H173" s="141"/>
      <c r="I173" s="141"/>
      <c r="J173" s="149"/>
      <c r="K173" s="133"/>
      <c r="L173" s="72"/>
      <c r="M173" s="120">
        <f t="shared" si="15"/>
        <v>0</v>
      </c>
      <c r="N173" s="73"/>
    </row>
    <row r="174" spans="1:14" s="9" customFormat="1" x14ac:dyDescent="0.2">
      <c r="A174" s="43">
        <v>20</v>
      </c>
      <c r="B174" s="43"/>
      <c r="C174" s="43" t="s">
        <v>282</v>
      </c>
      <c r="D174" s="48">
        <v>29000</v>
      </c>
      <c r="E174" s="155">
        <f>'8'!L174</f>
        <v>0</v>
      </c>
      <c r="F174" s="126"/>
      <c r="G174" s="141"/>
      <c r="H174" s="141"/>
      <c r="I174" s="141"/>
      <c r="J174" s="149"/>
      <c r="K174" s="133"/>
      <c r="L174" s="72"/>
      <c r="M174" s="120">
        <f t="shared" si="15"/>
        <v>0</v>
      </c>
      <c r="N174" s="73"/>
    </row>
    <row r="175" spans="1:14" s="9" customFormat="1" x14ac:dyDescent="0.2">
      <c r="A175" s="43">
        <v>21</v>
      </c>
      <c r="B175" s="43"/>
      <c r="C175" s="43" t="s">
        <v>283</v>
      </c>
      <c r="D175" s="48">
        <v>45000</v>
      </c>
      <c r="E175" s="155">
        <f>'8'!L175</f>
        <v>0</v>
      </c>
      <c r="F175" s="126"/>
      <c r="G175" s="141"/>
      <c r="H175" s="141"/>
      <c r="I175" s="141"/>
      <c r="J175" s="149"/>
      <c r="K175" s="133"/>
      <c r="L175" s="72"/>
      <c r="M175" s="120">
        <f t="shared" si="15"/>
        <v>0</v>
      </c>
      <c r="N175" s="73"/>
    </row>
    <row r="176" spans="1:14" s="24" customFormat="1" ht="15" thickBot="1" x14ac:dyDescent="0.25">
      <c r="A176" s="43"/>
      <c r="B176" s="43"/>
      <c r="C176" s="43"/>
      <c r="D176" s="48"/>
      <c r="E176" s="160"/>
      <c r="F176" s="128"/>
      <c r="G176" s="144"/>
      <c r="H176" s="144"/>
      <c r="I176" s="144"/>
      <c r="J176" s="152"/>
      <c r="K176" s="137"/>
      <c r="L176" s="76"/>
      <c r="M176" s="121"/>
      <c r="N176" s="73"/>
    </row>
    <row r="177" spans="1:14" s="10" customFormat="1" ht="15" thickBot="1" x14ac:dyDescent="0.25">
      <c r="A177" s="90"/>
      <c r="B177" s="91"/>
      <c r="C177" s="91" t="s">
        <v>176</v>
      </c>
      <c r="D177" s="98"/>
      <c r="E177" s="103">
        <f>SUM(E178:E180)</f>
        <v>0</v>
      </c>
      <c r="F177" s="103">
        <f t="shared" ref="F177:L177" si="17">SUM(F178:F180)</f>
        <v>0</v>
      </c>
      <c r="G177" s="103">
        <f t="shared" si="17"/>
        <v>0</v>
      </c>
      <c r="H177" s="103">
        <f t="shared" si="17"/>
        <v>0</v>
      </c>
      <c r="I177" s="103">
        <f t="shared" si="17"/>
        <v>0</v>
      </c>
      <c r="J177" s="169">
        <f t="shared" si="17"/>
        <v>0</v>
      </c>
      <c r="K177" s="165">
        <f t="shared" si="17"/>
        <v>0</v>
      </c>
      <c r="L177" s="103">
        <f t="shared" si="17"/>
        <v>0</v>
      </c>
      <c r="M177" s="103">
        <f ca="1">SUM(M177:M180)</f>
        <v>0</v>
      </c>
      <c r="N177" s="85"/>
    </row>
    <row r="178" spans="1:14" s="10" customFormat="1" x14ac:dyDescent="0.2">
      <c r="A178" s="87">
        <v>1</v>
      </c>
      <c r="B178" s="88">
        <v>4550013</v>
      </c>
      <c r="C178" s="88" t="s">
        <v>177</v>
      </c>
      <c r="D178" s="97">
        <v>38000</v>
      </c>
      <c r="E178" s="161">
        <f>'8'!L178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6"/>
    </row>
    <row r="179" spans="1:14" s="10" customFormat="1" x14ac:dyDescent="0.2">
      <c r="A179" s="25">
        <v>2</v>
      </c>
      <c r="B179" s="26">
        <v>4550025</v>
      </c>
      <c r="C179" s="26" t="s">
        <v>178</v>
      </c>
      <c r="D179" s="27">
        <v>38000</v>
      </c>
      <c r="E179" s="161">
        <f>'8'!L179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9" customFormat="1" x14ac:dyDescent="0.2">
      <c r="A180" s="25">
        <v>3</v>
      </c>
      <c r="B180" s="26">
        <v>4550044</v>
      </c>
      <c r="C180" s="26" t="s">
        <v>179</v>
      </c>
      <c r="D180" s="27">
        <v>38000</v>
      </c>
      <c r="E180" s="161">
        <f>'8'!L180</f>
        <v>0</v>
      </c>
      <c r="F180" s="125"/>
      <c r="G180" s="140"/>
      <c r="H180" s="140"/>
      <c r="I180" s="140"/>
      <c r="J180" s="148"/>
      <c r="K180" s="132"/>
      <c r="L180" s="71"/>
      <c r="M180" s="120">
        <f t="shared" si="15"/>
        <v>0</v>
      </c>
      <c r="N180" s="73"/>
    </row>
    <row r="181" spans="1:14" s="20" customFormat="1" ht="15" thickBot="1" x14ac:dyDescent="0.25">
      <c r="A181" s="43"/>
      <c r="B181" s="43"/>
      <c r="C181" s="43"/>
      <c r="D181" s="48"/>
      <c r="E181" s="160"/>
      <c r="F181" s="128"/>
      <c r="G181" s="144"/>
      <c r="H181" s="144"/>
      <c r="I181" s="144"/>
      <c r="J181" s="152"/>
      <c r="K181" s="137"/>
      <c r="L181" s="76"/>
      <c r="M181" s="121"/>
      <c r="N181" s="73"/>
    </row>
    <row r="182" spans="1:14" s="24" customFormat="1" ht="15" hidden="1" customHeight="1" thickBot="1" x14ac:dyDescent="0.25">
      <c r="A182" s="81"/>
      <c r="B182" s="82"/>
      <c r="C182" s="82" t="s">
        <v>180</v>
      </c>
      <c r="D182" s="83"/>
      <c r="E182" s="158">
        <v>201</v>
      </c>
      <c r="F182" s="106">
        <f t="shared" ref="F182" si="18">SUM(F183:F193)</f>
        <v>0</v>
      </c>
      <c r="G182" s="106"/>
      <c r="H182" s="106"/>
      <c r="I182" s="106"/>
      <c r="J182" s="146"/>
      <c r="K182" s="135"/>
      <c r="L182" s="106"/>
      <c r="M182" s="119">
        <f t="shared" si="15"/>
        <v>201</v>
      </c>
      <c r="N182" s="85"/>
    </row>
    <row r="183" spans="1:14" s="10" customFormat="1" ht="15" hidden="1" customHeight="1" thickBot="1" x14ac:dyDescent="0.25">
      <c r="A183" s="74"/>
      <c r="B183" s="74"/>
      <c r="C183" s="74" t="s">
        <v>181</v>
      </c>
      <c r="D183" s="75"/>
      <c r="E183" s="155">
        <v>8</v>
      </c>
      <c r="F183" s="125"/>
      <c r="G183" s="140"/>
      <c r="H183" s="140"/>
      <c r="I183" s="140"/>
      <c r="J183" s="148"/>
      <c r="K183" s="132"/>
      <c r="L183" s="71"/>
      <c r="M183" s="120">
        <f t="shared" si="15"/>
        <v>8</v>
      </c>
      <c r="N183" s="76"/>
    </row>
    <row r="184" spans="1:14" s="10" customFormat="1" ht="15" hidden="1" customHeight="1" thickBot="1" x14ac:dyDescent="0.25">
      <c r="A184" s="25">
        <v>1</v>
      </c>
      <c r="B184" s="26">
        <v>5540020</v>
      </c>
      <c r="C184" s="26" t="s">
        <v>182</v>
      </c>
      <c r="D184" s="27">
        <v>40000</v>
      </c>
      <c r="E184" s="155">
        <v>43</v>
      </c>
      <c r="F184" s="125"/>
      <c r="G184" s="140"/>
      <c r="H184" s="140"/>
      <c r="I184" s="140"/>
      <c r="J184" s="148"/>
      <c r="K184" s="132"/>
      <c r="L184" s="71"/>
      <c r="M184" s="120">
        <f t="shared" si="15"/>
        <v>43</v>
      </c>
      <c r="N184" s="73"/>
    </row>
    <row r="185" spans="1:14" s="10" customFormat="1" ht="15" hidden="1" customHeight="1" thickBot="1" x14ac:dyDescent="0.25">
      <c r="A185" s="25">
        <v>2</v>
      </c>
      <c r="B185" s="26">
        <v>5540024</v>
      </c>
      <c r="C185" s="26" t="s">
        <v>183</v>
      </c>
      <c r="D185" s="27">
        <v>45000</v>
      </c>
      <c r="E185" s="155">
        <v>9</v>
      </c>
      <c r="F185" s="125"/>
      <c r="G185" s="140"/>
      <c r="H185" s="140"/>
      <c r="I185" s="140"/>
      <c r="J185" s="148"/>
      <c r="K185" s="132"/>
      <c r="L185" s="71"/>
      <c r="M185" s="120">
        <f t="shared" si="15"/>
        <v>9</v>
      </c>
      <c r="N185" s="73"/>
    </row>
    <row r="186" spans="1:14" s="10" customFormat="1" ht="15" hidden="1" customHeight="1" thickBot="1" x14ac:dyDescent="0.25">
      <c r="A186" s="25">
        <v>3</v>
      </c>
      <c r="B186" s="26">
        <v>5540018</v>
      </c>
      <c r="C186" s="26" t="s">
        <v>184</v>
      </c>
      <c r="D186" s="27">
        <v>32000</v>
      </c>
      <c r="E186" s="155">
        <v>24</v>
      </c>
      <c r="F186" s="125"/>
      <c r="G186" s="140"/>
      <c r="H186" s="140"/>
      <c r="I186" s="140"/>
      <c r="J186" s="148"/>
      <c r="K186" s="132"/>
      <c r="L186" s="71"/>
      <c r="M186" s="120">
        <f t="shared" si="15"/>
        <v>24</v>
      </c>
      <c r="N186" s="73"/>
    </row>
    <row r="187" spans="1:14" s="10" customFormat="1" ht="15" hidden="1" customHeight="1" thickBot="1" x14ac:dyDescent="0.25">
      <c r="A187" s="25">
        <v>4</v>
      </c>
      <c r="B187" s="26">
        <v>5540017</v>
      </c>
      <c r="C187" s="26" t="s">
        <v>185</v>
      </c>
      <c r="D187" s="27">
        <v>25000</v>
      </c>
      <c r="E187" s="156">
        <v>35</v>
      </c>
      <c r="F187" s="126"/>
      <c r="G187" s="141"/>
      <c r="H187" s="141"/>
      <c r="I187" s="141"/>
      <c r="J187" s="149"/>
      <c r="K187" s="133"/>
      <c r="L187" s="72"/>
      <c r="M187" s="120">
        <f t="shared" si="15"/>
        <v>35</v>
      </c>
      <c r="N187" s="72"/>
    </row>
    <row r="188" spans="1:14" s="10" customFormat="1" ht="15" hidden="1" customHeight="1" thickBot="1" x14ac:dyDescent="0.25">
      <c r="A188" s="25">
        <v>5</v>
      </c>
      <c r="B188" s="26">
        <v>5510070</v>
      </c>
      <c r="C188" s="26" t="s">
        <v>186</v>
      </c>
      <c r="D188" s="27">
        <v>28000</v>
      </c>
      <c r="E188" s="156">
        <v>24</v>
      </c>
      <c r="F188" s="126"/>
      <c r="G188" s="141"/>
      <c r="H188" s="141"/>
      <c r="I188" s="141"/>
      <c r="J188" s="149"/>
      <c r="K188" s="133"/>
      <c r="L188" s="72"/>
      <c r="M188" s="120">
        <f t="shared" si="15"/>
        <v>24</v>
      </c>
      <c r="N188" s="72"/>
    </row>
    <row r="189" spans="1:14" s="10" customFormat="1" ht="15" hidden="1" customHeight="1" thickBot="1" x14ac:dyDescent="0.25">
      <c r="A189" s="25">
        <v>6</v>
      </c>
      <c r="B189" s="26">
        <v>5500044</v>
      </c>
      <c r="C189" s="26" t="s">
        <v>187</v>
      </c>
      <c r="D189" s="27">
        <v>28000</v>
      </c>
      <c r="E189" s="156">
        <v>10</v>
      </c>
      <c r="F189" s="126"/>
      <c r="G189" s="141"/>
      <c r="H189" s="141"/>
      <c r="I189" s="141"/>
      <c r="J189" s="149"/>
      <c r="K189" s="133"/>
      <c r="L189" s="72"/>
      <c r="M189" s="120">
        <f t="shared" si="15"/>
        <v>10</v>
      </c>
      <c r="N189" s="71"/>
    </row>
    <row r="190" spans="1:14" s="9" customFormat="1" ht="15" hidden="1" customHeight="1" thickBot="1" x14ac:dyDescent="0.25">
      <c r="A190" s="25">
        <v>7</v>
      </c>
      <c r="B190" s="26">
        <v>5500045</v>
      </c>
      <c r="C190" s="26" t="s">
        <v>188</v>
      </c>
      <c r="D190" s="27">
        <v>30000</v>
      </c>
      <c r="E190" s="156">
        <v>28</v>
      </c>
      <c r="F190" s="126"/>
      <c r="G190" s="141"/>
      <c r="H190" s="141"/>
      <c r="I190" s="141"/>
      <c r="J190" s="149"/>
      <c r="K190" s="133"/>
      <c r="L190" s="72"/>
      <c r="M190" s="120">
        <f t="shared" si="15"/>
        <v>28</v>
      </c>
      <c r="N190" s="71"/>
    </row>
    <row r="191" spans="1:14" s="9" customFormat="1" ht="15" hidden="1" customHeight="1" thickBot="1" x14ac:dyDescent="0.25">
      <c r="A191" s="25">
        <v>8</v>
      </c>
      <c r="B191" s="25">
        <v>5510111</v>
      </c>
      <c r="C191" s="25" t="s">
        <v>189</v>
      </c>
      <c r="D191" s="30">
        <v>39000</v>
      </c>
      <c r="E191" s="156">
        <v>20</v>
      </c>
      <c r="F191" s="126"/>
      <c r="G191" s="141"/>
      <c r="H191" s="141"/>
      <c r="I191" s="141"/>
      <c r="J191" s="149"/>
      <c r="K191" s="133"/>
      <c r="L191" s="72"/>
      <c r="M191" s="120">
        <f t="shared" si="15"/>
        <v>20</v>
      </c>
      <c r="N191" s="71"/>
    </row>
    <row r="192" spans="1:14" s="9" customFormat="1" ht="15" hidden="1" customHeight="1" thickBot="1" x14ac:dyDescent="0.25">
      <c r="A192" s="25">
        <v>9</v>
      </c>
      <c r="B192" s="25">
        <v>5510112</v>
      </c>
      <c r="C192" s="25" t="s">
        <v>190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9" customFormat="1" ht="15" hidden="1" customHeight="1" thickBot="1" x14ac:dyDescent="0.25">
      <c r="A193" s="25">
        <v>10</v>
      </c>
      <c r="B193" s="25">
        <v>5510113</v>
      </c>
      <c r="C193" s="25" t="s">
        <v>191</v>
      </c>
      <c r="D193" s="30">
        <v>39000</v>
      </c>
      <c r="E193" s="155">
        <v>17</v>
      </c>
      <c r="F193" s="125"/>
      <c r="G193" s="125"/>
      <c r="H193" s="125"/>
      <c r="I193" s="125"/>
      <c r="J193" s="148"/>
      <c r="K193" s="132"/>
      <c r="L193" s="71"/>
      <c r="M193" s="120">
        <f t="shared" si="15"/>
        <v>17</v>
      </c>
      <c r="N193" s="71"/>
    </row>
    <row r="194" spans="1:14" s="24" customFormat="1" ht="15" hidden="1" customHeight="1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9" customFormat="1" ht="15" thickBot="1" x14ac:dyDescent="0.25">
      <c r="A195" s="94"/>
      <c r="B195" s="95"/>
      <c r="C195" s="95" t="s">
        <v>192</v>
      </c>
      <c r="D195" s="96"/>
      <c r="E195" s="105">
        <f>SUM(E196:E204)</f>
        <v>416</v>
      </c>
      <c r="F195" s="105">
        <f t="shared" ref="F195:K195" si="19">SUM(F196:F204)</f>
        <v>0</v>
      </c>
      <c r="G195" s="105">
        <f t="shared" si="19"/>
        <v>0</v>
      </c>
      <c r="H195" s="105">
        <f t="shared" si="19"/>
        <v>0</v>
      </c>
      <c r="I195" s="105">
        <f t="shared" si="19"/>
        <v>0</v>
      </c>
      <c r="J195" s="166">
        <f t="shared" si="19"/>
        <v>0</v>
      </c>
      <c r="K195" s="131">
        <f t="shared" si="19"/>
        <v>0</v>
      </c>
      <c r="L195" s="105">
        <f>SUM(L196:L203)</f>
        <v>365</v>
      </c>
      <c r="M195" s="119">
        <f t="shared" si="15"/>
        <v>51</v>
      </c>
      <c r="N195" s="85"/>
    </row>
    <row r="196" spans="1:14" s="10" customFormat="1" x14ac:dyDescent="0.2">
      <c r="A196" s="87">
        <v>1</v>
      </c>
      <c r="B196" s="87">
        <v>5540032</v>
      </c>
      <c r="C196" s="87" t="s">
        <v>193</v>
      </c>
      <c r="D196" s="93">
        <v>18000</v>
      </c>
      <c r="E196" s="155">
        <f>'8'!L196</f>
        <v>45</v>
      </c>
      <c r="F196" s="125"/>
      <c r="G196" s="125"/>
      <c r="H196" s="125"/>
      <c r="I196" s="125"/>
      <c r="J196" s="148"/>
      <c r="K196" s="132"/>
      <c r="L196" s="71">
        <v>44</v>
      </c>
      <c r="M196" s="120">
        <f t="shared" si="15"/>
        <v>1</v>
      </c>
      <c r="N196" s="71"/>
    </row>
    <row r="197" spans="1:14" s="10" customFormat="1" x14ac:dyDescent="0.2">
      <c r="A197" s="25">
        <v>2</v>
      </c>
      <c r="B197" s="26">
        <v>5540001</v>
      </c>
      <c r="C197" s="26" t="s">
        <v>194</v>
      </c>
      <c r="D197" s="27">
        <v>20000</v>
      </c>
      <c r="E197" s="155">
        <f>'8'!L197</f>
        <v>28</v>
      </c>
      <c r="F197" s="125"/>
      <c r="G197" s="125"/>
      <c r="H197" s="125"/>
      <c r="I197" s="125"/>
      <c r="J197" s="148"/>
      <c r="K197" s="132"/>
      <c r="L197" s="71">
        <v>27</v>
      </c>
      <c r="M197" s="120">
        <f t="shared" si="15"/>
        <v>1</v>
      </c>
      <c r="N197" s="71"/>
    </row>
    <row r="198" spans="1:14" s="10" customFormat="1" x14ac:dyDescent="0.2">
      <c r="A198" s="25">
        <v>3</v>
      </c>
      <c r="B198" s="26">
        <v>5540029</v>
      </c>
      <c r="C198" s="26" t="s">
        <v>195</v>
      </c>
      <c r="D198" s="27">
        <v>20000</v>
      </c>
      <c r="E198" s="155">
        <f>'8'!L198</f>
        <v>16</v>
      </c>
      <c r="F198" s="125"/>
      <c r="G198" s="125"/>
      <c r="H198" s="125"/>
      <c r="I198" s="125"/>
      <c r="J198" s="148"/>
      <c r="K198" s="132"/>
      <c r="L198" s="71">
        <v>16</v>
      </c>
      <c r="M198" s="120">
        <f t="shared" si="15"/>
        <v>0</v>
      </c>
      <c r="N198" s="71"/>
    </row>
    <row r="199" spans="1:14" s="10" customFormat="1" x14ac:dyDescent="0.2">
      <c r="A199" s="25">
        <v>4</v>
      </c>
      <c r="B199" s="26">
        <v>5540035</v>
      </c>
      <c r="C199" s="26" t="s">
        <v>196</v>
      </c>
      <c r="D199" s="27">
        <v>20000</v>
      </c>
      <c r="E199" s="155">
        <f>'8'!L199</f>
        <v>28</v>
      </c>
      <c r="F199" s="125"/>
      <c r="G199" s="125"/>
      <c r="H199" s="125"/>
      <c r="I199" s="125"/>
      <c r="J199" s="148"/>
      <c r="K199" s="132"/>
      <c r="L199" s="71">
        <v>28</v>
      </c>
      <c r="M199" s="120">
        <f t="shared" si="15"/>
        <v>0</v>
      </c>
      <c r="N199" s="71"/>
    </row>
    <row r="200" spans="1:14" s="10" customFormat="1" x14ac:dyDescent="0.2">
      <c r="A200" s="25">
        <v>6</v>
      </c>
      <c r="B200" s="26">
        <v>5540008</v>
      </c>
      <c r="C200" s="26" t="s">
        <v>198</v>
      </c>
      <c r="D200" s="27">
        <v>16000</v>
      </c>
      <c r="E200" s="155">
        <f>'8'!L200</f>
        <v>164</v>
      </c>
      <c r="F200" s="125"/>
      <c r="G200" s="125"/>
      <c r="H200" s="125"/>
      <c r="I200" s="125"/>
      <c r="J200" s="148"/>
      <c r="K200" s="132"/>
      <c r="L200" s="71">
        <v>156</v>
      </c>
      <c r="M200" s="120">
        <f t="shared" si="15"/>
        <v>8</v>
      </c>
      <c r="N200" s="71"/>
    </row>
    <row r="201" spans="1:14" s="10" customFormat="1" x14ac:dyDescent="0.2">
      <c r="A201" s="25">
        <v>7</v>
      </c>
      <c r="B201" s="26">
        <v>5540030</v>
      </c>
      <c r="C201" s="26" t="s">
        <v>199</v>
      </c>
      <c r="D201" s="27">
        <v>22000</v>
      </c>
      <c r="E201" s="155">
        <f>'8'!L201</f>
        <v>34</v>
      </c>
      <c r="F201" s="125"/>
      <c r="G201" s="125"/>
      <c r="H201" s="125"/>
      <c r="I201" s="125"/>
      <c r="J201" s="148"/>
      <c r="K201" s="132"/>
      <c r="L201" s="71">
        <v>33</v>
      </c>
      <c r="M201" s="120">
        <f>(E201+F201+G201+H201+I201)-J201-K201-L201</f>
        <v>1</v>
      </c>
      <c r="N201" s="71"/>
    </row>
    <row r="202" spans="1:14" s="10" customFormat="1" x14ac:dyDescent="0.2">
      <c r="A202" s="25">
        <v>8</v>
      </c>
      <c r="B202" s="26">
        <v>5540031</v>
      </c>
      <c r="C202" s="26" t="s">
        <v>200</v>
      </c>
      <c r="D202" s="27">
        <v>22000</v>
      </c>
      <c r="E202" s="155">
        <f>'8'!L202</f>
        <v>34</v>
      </c>
      <c r="F202" s="125"/>
      <c r="G202" s="125"/>
      <c r="H202" s="125"/>
      <c r="I202" s="125"/>
      <c r="J202" s="148"/>
      <c r="K202" s="132"/>
      <c r="L202" s="71">
        <v>34</v>
      </c>
      <c r="M202" s="120">
        <f t="shared" ref="M202:M204" si="20">(E202+F202+G202+H202+I202)-J202-K202-L202</f>
        <v>0</v>
      </c>
      <c r="N202" s="71"/>
    </row>
    <row r="203" spans="1:14" s="9" customFormat="1" x14ac:dyDescent="0.2">
      <c r="A203" s="25">
        <v>9</v>
      </c>
      <c r="B203" s="26">
        <v>5540003</v>
      </c>
      <c r="C203" s="26" t="s">
        <v>201</v>
      </c>
      <c r="D203" s="27">
        <v>20000</v>
      </c>
      <c r="E203" s="155">
        <f>'8'!L203</f>
        <v>27</v>
      </c>
      <c r="F203" s="125"/>
      <c r="G203" s="125"/>
      <c r="H203" s="125"/>
      <c r="I203" s="125"/>
      <c r="J203" s="148"/>
      <c r="K203" s="132"/>
      <c r="L203" s="71">
        <v>27</v>
      </c>
      <c r="M203" s="120">
        <f t="shared" si="20"/>
        <v>0</v>
      </c>
      <c r="N203" s="71"/>
    </row>
    <row r="204" spans="1:14" s="9" customFormat="1" x14ac:dyDescent="0.2">
      <c r="A204" s="25">
        <v>10</v>
      </c>
      <c r="B204" s="25">
        <v>5540033</v>
      </c>
      <c r="C204" s="25" t="s">
        <v>202</v>
      </c>
      <c r="D204" s="30">
        <v>18000</v>
      </c>
      <c r="E204" s="155">
        <f>'8'!L204</f>
        <v>40</v>
      </c>
      <c r="F204" s="125"/>
      <c r="G204" s="125"/>
      <c r="H204" s="125"/>
      <c r="I204" s="125"/>
      <c r="J204" s="148"/>
      <c r="K204" s="132"/>
      <c r="L204" s="9">
        <v>39</v>
      </c>
      <c r="M204" s="120">
        <f t="shared" si="20"/>
        <v>1</v>
      </c>
      <c r="N204" s="71"/>
    </row>
    <row r="205" spans="1:14" s="20" customFormat="1" ht="15" thickBot="1" x14ac:dyDescent="0.25">
      <c r="A205" s="43"/>
      <c r="B205" s="43"/>
      <c r="C205" s="43"/>
      <c r="D205" s="48"/>
      <c r="E205" s="160"/>
      <c r="F205" s="128"/>
      <c r="G205" s="128"/>
      <c r="H205" s="128"/>
      <c r="I205" s="128"/>
      <c r="J205" s="152"/>
      <c r="K205" s="137"/>
      <c r="L205" s="76"/>
      <c r="M205" s="121"/>
      <c r="N205" s="76"/>
    </row>
    <row r="206" spans="1:14" s="24" customFormat="1" ht="15" thickBot="1" x14ac:dyDescent="0.25">
      <c r="A206" s="81"/>
      <c r="B206" s="82"/>
      <c r="C206" s="82" t="s">
        <v>203</v>
      </c>
      <c r="D206" s="83"/>
      <c r="E206" s="106">
        <f>SUM(E208:E209)</f>
        <v>8</v>
      </c>
      <c r="F206" s="106">
        <f t="shared" ref="F206:L206" si="21">SUM(F208:F209)</f>
        <v>0</v>
      </c>
      <c r="G206" s="106">
        <f t="shared" si="21"/>
        <v>0</v>
      </c>
      <c r="H206" s="106">
        <f t="shared" si="21"/>
        <v>0</v>
      </c>
      <c r="I206" s="106">
        <f t="shared" si="21"/>
        <v>0</v>
      </c>
      <c r="J206" s="146">
        <f t="shared" si="21"/>
        <v>0</v>
      </c>
      <c r="K206" s="135">
        <f t="shared" si="21"/>
        <v>0</v>
      </c>
      <c r="L206" s="106">
        <f t="shared" si="21"/>
        <v>8</v>
      </c>
      <c r="M206" s="119">
        <f>(E206+F206+G206+H206+I206)-J206-K206-L206</f>
        <v>0</v>
      </c>
      <c r="N206" s="85"/>
    </row>
    <row r="207" spans="1:14" s="10" customFormat="1" x14ac:dyDescent="0.2">
      <c r="A207" s="79"/>
      <c r="B207" s="79"/>
      <c r="C207" s="79" t="s">
        <v>204</v>
      </c>
      <c r="D207" s="80"/>
      <c r="E207" s="155"/>
      <c r="F207" s="125"/>
      <c r="G207" s="125"/>
      <c r="H207" s="125"/>
      <c r="I207" s="125"/>
      <c r="J207" s="148"/>
      <c r="K207" s="132"/>
      <c r="L207" s="71"/>
      <c r="M207" s="120">
        <f t="shared" si="15"/>
        <v>0</v>
      </c>
      <c r="N207" s="71"/>
    </row>
    <row r="208" spans="1:14" s="10" customFormat="1" x14ac:dyDescent="0.2">
      <c r="A208" s="25">
        <v>1</v>
      </c>
      <c r="B208" s="26">
        <v>7520023</v>
      </c>
      <c r="C208" s="26" t="s">
        <v>205</v>
      </c>
      <c r="D208" s="27">
        <v>20000</v>
      </c>
      <c r="E208" s="155">
        <f>'8'!L208</f>
        <v>0</v>
      </c>
      <c r="F208" s="125"/>
      <c r="G208" s="125"/>
      <c r="H208" s="125"/>
      <c r="I208" s="125"/>
      <c r="J208" s="148"/>
      <c r="K208" s="132"/>
      <c r="L208" s="71"/>
      <c r="M208" s="120">
        <f t="shared" si="15"/>
        <v>0</v>
      </c>
      <c r="N208" s="71"/>
    </row>
    <row r="209" spans="1:14" s="9" customFormat="1" x14ac:dyDescent="0.2">
      <c r="A209" s="25">
        <v>2</v>
      </c>
      <c r="B209" s="26">
        <v>7520001</v>
      </c>
      <c r="C209" s="26" t="s">
        <v>206</v>
      </c>
      <c r="D209" s="27">
        <v>80000</v>
      </c>
      <c r="E209" s="155">
        <f>'8'!L209</f>
        <v>8</v>
      </c>
      <c r="F209" s="125"/>
      <c r="G209" s="125"/>
      <c r="H209" s="125"/>
      <c r="I209" s="125"/>
      <c r="J209" s="148"/>
      <c r="K209" s="132"/>
      <c r="L209" s="71">
        <v>8</v>
      </c>
      <c r="M209" s="120">
        <f t="shared" si="15"/>
        <v>0</v>
      </c>
      <c r="N209" s="71"/>
    </row>
    <row r="210" spans="1:14" s="24" customFormat="1" ht="15" thickBot="1" x14ac:dyDescent="0.25">
      <c r="A210" s="43"/>
      <c r="B210" s="43"/>
      <c r="C210" s="43"/>
      <c r="D210" s="86"/>
      <c r="E210" s="157"/>
      <c r="F210" s="127"/>
      <c r="G210" s="127"/>
      <c r="H210" s="127"/>
      <c r="I210" s="127"/>
      <c r="J210" s="150"/>
      <c r="K210" s="134"/>
      <c r="L210" s="73"/>
      <c r="M210" s="122"/>
      <c r="N210" s="73"/>
    </row>
    <row r="211" spans="1:14" s="10" customFormat="1" ht="15" thickBot="1" x14ac:dyDescent="0.25">
      <c r="A211" s="90"/>
      <c r="B211" s="91"/>
      <c r="C211" s="91" t="s">
        <v>207</v>
      </c>
      <c r="D211" s="92"/>
      <c r="E211" s="103">
        <f>SUM(E212:E219)</f>
        <v>105</v>
      </c>
      <c r="F211" s="103">
        <f t="shared" ref="F211:L211" si="22">SUM(F212:F219)</f>
        <v>0</v>
      </c>
      <c r="G211" s="103">
        <f t="shared" si="22"/>
        <v>0</v>
      </c>
      <c r="H211" s="103">
        <f t="shared" si="22"/>
        <v>0</v>
      </c>
      <c r="I211" s="103">
        <f t="shared" si="22"/>
        <v>0</v>
      </c>
      <c r="J211" s="169">
        <f t="shared" si="22"/>
        <v>0</v>
      </c>
      <c r="K211" s="165">
        <f t="shared" si="22"/>
        <v>0</v>
      </c>
      <c r="L211" s="103">
        <f t="shared" si="22"/>
        <v>103</v>
      </c>
      <c r="M211" s="119">
        <f t="shared" si="15"/>
        <v>2</v>
      </c>
      <c r="N211" s="85"/>
    </row>
    <row r="212" spans="1:14" s="10" customFormat="1" x14ac:dyDescent="0.2">
      <c r="A212" s="87">
        <v>1</v>
      </c>
      <c r="B212" s="88">
        <v>7550011</v>
      </c>
      <c r="C212" s="88" t="s">
        <v>208</v>
      </c>
      <c r="D212" s="89">
        <v>16000</v>
      </c>
      <c r="E212" s="155">
        <f>'8'!L212</f>
        <v>20</v>
      </c>
      <c r="F212" s="125"/>
      <c r="G212" s="125"/>
      <c r="H212" s="125"/>
      <c r="I212" s="125"/>
      <c r="J212" s="148"/>
      <c r="K212" s="132"/>
      <c r="L212" s="71">
        <v>20</v>
      </c>
      <c r="M212" s="120">
        <f t="shared" si="15"/>
        <v>0</v>
      </c>
      <c r="N212" s="71"/>
    </row>
    <row r="213" spans="1:14" s="10" customFormat="1" x14ac:dyDescent="0.2">
      <c r="A213" s="25">
        <v>2</v>
      </c>
      <c r="B213" s="26">
        <v>7550019</v>
      </c>
      <c r="C213" s="26" t="s">
        <v>209</v>
      </c>
      <c r="D213" s="78">
        <v>14000</v>
      </c>
      <c r="E213" s="155">
        <f>'8'!L213</f>
        <v>6</v>
      </c>
      <c r="F213" s="126"/>
      <c r="G213" s="126"/>
      <c r="H213" s="126"/>
      <c r="I213" s="126"/>
      <c r="J213" s="149"/>
      <c r="K213" s="133"/>
      <c r="L213" s="72">
        <v>6</v>
      </c>
      <c r="M213" s="123">
        <f t="shared" si="15"/>
        <v>0</v>
      </c>
      <c r="N213" s="72"/>
    </row>
    <row r="214" spans="1:14" s="10" customFormat="1" x14ac:dyDescent="0.2">
      <c r="A214" s="25">
        <v>3</v>
      </c>
      <c r="B214" s="26">
        <v>7550026</v>
      </c>
      <c r="C214" s="26" t="s">
        <v>210</v>
      </c>
      <c r="D214" s="78">
        <v>26000</v>
      </c>
      <c r="E214" s="155">
        <f>'8'!L214</f>
        <v>22</v>
      </c>
      <c r="F214" s="126"/>
      <c r="G214" s="126"/>
      <c r="H214" s="126"/>
      <c r="I214" s="126"/>
      <c r="J214" s="149"/>
      <c r="K214" s="133"/>
      <c r="L214" s="72">
        <v>20</v>
      </c>
      <c r="M214" s="123">
        <f t="shared" si="15"/>
        <v>2</v>
      </c>
      <c r="N214" s="72"/>
    </row>
    <row r="215" spans="1:14" s="10" customFormat="1" x14ac:dyDescent="0.2">
      <c r="A215" s="25">
        <v>4</v>
      </c>
      <c r="B215" s="26">
        <v>7550006</v>
      </c>
      <c r="C215" s="26" t="s">
        <v>211</v>
      </c>
      <c r="D215" s="78">
        <v>12000</v>
      </c>
      <c r="E215" s="155">
        <f>'8'!L215</f>
        <v>8</v>
      </c>
      <c r="F215" s="126"/>
      <c r="G215" s="126"/>
      <c r="H215" s="126"/>
      <c r="I215" s="126"/>
      <c r="J215" s="149"/>
      <c r="K215" s="133"/>
      <c r="L215" s="72">
        <v>8</v>
      </c>
      <c r="M215" s="123">
        <f t="shared" si="15"/>
        <v>0</v>
      </c>
      <c r="N215" s="72"/>
    </row>
    <row r="216" spans="1:14" s="10" customFormat="1" x14ac:dyDescent="0.2">
      <c r="A216" s="25">
        <v>5</v>
      </c>
      <c r="B216" s="26">
        <v>7550007</v>
      </c>
      <c r="C216" s="26" t="s">
        <v>212</v>
      </c>
      <c r="D216" s="78">
        <v>9000</v>
      </c>
      <c r="E216" s="155">
        <f>'8'!L216</f>
        <v>9</v>
      </c>
      <c r="F216" s="126"/>
      <c r="G216" s="126"/>
      <c r="H216" s="126"/>
      <c r="I216" s="126"/>
      <c r="J216" s="149"/>
      <c r="K216" s="133"/>
      <c r="L216" s="72">
        <v>9</v>
      </c>
      <c r="M216" s="123">
        <f t="shared" si="15"/>
        <v>0</v>
      </c>
      <c r="N216" s="72"/>
    </row>
    <row r="217" spans="1:14" s="9" customFormat="1" x14ac:dyDescent="0.2">
      <c r="A217" s="25">
        <v>7</v>
      </c>
      <c r="B217" s="26">
        <v>7550017</v>
      </c>
      <c r="C217" s="26" t="s">
        <v>214</v>
      </c>
      <c r="D217" s="78">
        <v>14000</v>
      </c>
      <c r="E217" s="155">
        <f>'8'!L217</f>
        <v>14</v>
      </c>
      <c r="F217" s="126"/>
      <c r="G217" s="126"/>
      <c r="H217" s="126"/>
      <c r="I217" s="126"/>
      <c r="J217" s="149"/>
      <c r="K217" s="133"/>
      <c r="L217" s="72">
        <v>14</v>
      </c>
      <c r="M217" s="123">
        <f t="shared" si="15"/>
        <v>0</v>
      </c>
      <c r="N217" s="72"/>
    </row>
    <row r="218" spans="1:14" s="10" customFormat="1" x14ac:dyDescent="0.2">
      <c r="A218" s="25">
        <v>8</v>
      </c>
      <c r="B218" s="25">
        <v>7550016</v>
      </c>
      <c r="C218" s="25" t="s">
        <v>215</v>
      </c>
      <c r="D218" s="77">
        <v>14000</v>
      </c>
      <c r="E218" s="155">
        <f>'8'!L218</f>
        <v>17</v>
      </c>
      <c r="F218" s="126"/>
      <c r="G218" s="126"/>
      <c r="H218" s="126"/>
      <c r="I218" s="126"/>
      <c r="J218" s="149"/>
      <c r="K218" s="133"/>
      <c r="L218" s="72">
        <v>17</v>
      </c>
      <c r="M218" s="123">
        <f t="shared" ref="M218:M219" si="23">(E218+F218+G218+H218+I218)-J218-K218-L218</f>
        <v>0</v>
      </c>
      <c r="N218" s="72"/>
    </row>
    <row r="219" spans="1:14" s="10" customFormat="1" x14ac:dyDescent="0.2">
      <c r="A219" s="25">
        <v>9</v>
      </c>
      <c r="B219" s="26">
        <v>7550015</v>
      </c>
      <c r="C219" s="26" t="s">
        <v>216</v>
      </c>
      <c r="D219" s="78">
        <v>14000</v>
      </c>
      <c r="E219" s="155">
        <f>'8'!L219</f>
        <v>9</v>
      </c>
      <c r="F219" s="126"/>
      <c r="G219" s="126"/>
      <c r="H219" s="126"/>
      <c r="I219" s="126"/>
      <c r="J219" s="149"/>
      <c r="K219" s="133"/>
      <c r="L219" s="72">
        <v>9</v>
      </c>
      <c r="M219" s="123">
        <f t="shared" si="23"/>
        <v>0</v>
      </c>
      <c r="N219" s="72"/>
    </row>
  </sheetData>
  <autoFilter ref="A3:D219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9"/>
  <sheetViews>
    <sheetView workbookViewId="0">
      <pane xSplit="4" ySplit="4" topLeftCell="E157" activePane="bottomRight" state="frozen"/>
      <selection activeCell="O74" sqref="O74"/>
      <selection pane="topRight" activeCell="O74" sqref="O74"/>
      <selection pane="bottomLeft" activeCell="O74" sqref="O74"/>
      <selection pane="bottomRight" activeCell="L167" sqref="L167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.28515625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81" t="s">
        <v>259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70"/>
    </row>
    <row r="3" spans="1:19" s="16" customFormat="1" ht="25.5" customHeight="1" x14ac:dyDescent="0.2">
      <c r="A3" s="182" t="s">
        <v>261</v>
      </c>
      <c r="B3" s="182" t="s">
        <v>262</v>
      </c>
      <c r="C3" s="182" t="s">
        <v>263</v>
      </c>
      <c r="D3" s="184" t="s">
        <v>264</v>
      </c>
      <c r="E3" s="186" t="s">
        <v>248</v>
      </c>
      <c r="F3" s="188" t="s">
        <v>257</v>
      </c>
      <c r="G3" s="190" t="s">
        <v>249</v>
      </c>
      <c r="H3" s="191"/>
      <c r="I3" s="192"/>
      <c r="J3" s="193" t="s">
        <v>250</v>
      </c>
      <c r="K3" s="195" t="s">
        <v>258</v>
      </c>
      <c r="L3" s="177" t="s">
        <v>251</v>
      </c>
      <c r="M3" s="179" t="s">
        <v>252</v>
      </c>
      <c r="N3" s="177" t="s">
        <v>253</v>
      </c>
    </row>
    <row r="4" spans="1:19" s="20" customFormat="1" ht="25.5" x14ac:dyDescent="0.2">
      <c r="A4" s="183"/>
      <c r="B4" s="183"/>
      <c r="C4" s="183"/>
      <c r="D4" s="185"/>
      <c r="E4" s="187"/>
      <c r="F4" s="189"/>
      <c r="G4" s="139" t="s">
        <v>254</v>
      </c>
      <c r="H4" s="139" t="s">
        <v>255</v>
      </c>
      <c r="I4" s="139" t="s">
        <v>256</v>
      </c>
      <c r="J4" s="194"/>
      <c r="K4" s="196"/>
      <c r="L4" s="178"/>
      <c r="M4" s="180"/>
      <c r="N4" s="178"/>
    </row>
    <row r="5" spans="1:19" s="24" customFormat="1" ht="15" thickBot="1" x14ac:dyDescent="0.25">
      <c r="A5" s="113"/>
      <c r="B5" s="113"/>
      <c r="C5" s="113" t="s">
        <v>10</v>
      </c>
      <c r="D5" s="114"/>
      <c r="E5" s="116">
        <f>E6+E46+E60+E64+E74</f>
        <v>26</v>
      </c>
      <c r="F5" s="116">
        <f t="shared" ref="F5:M5" si="0">F6+F46+F60+F64+F74</f>
        <v>0</v>
      </c>
      <c r="G5" s="116">
        <f t="shared" si="0"/>
        <v>364</v>
      </c>
      <c r="H5" s="116">
        <f t="shared" si="0"/>
        <v>0</v>
      </c>
      <c r="I5" s="116">
        <f t="shared" si="0"/>
        <v>0</v>
      </c>
      <c r="J5" s="145">
        <f t="shared" si="0"/>
        <v>0</v>
      </c>
      <c r="K5" s="130">
        <f t="shared" si="0"/>
        <v>64</v>
      </c>
      <c r="L5" s="116">
        <f t="shared" si="0"/>
        <v>9</v>
      </c>
      <c r="M5" s="118">
        <f t="shared" si="0"/>
        <v>303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05">
        <f>SUM(E7:E44)</f>
        <v>22</v>
      </c>
      <c r="F6" s="105">
        <f t="shared" ref="F6:L6" si="1">SUM(F7:F44)</f>
        <v>0</v>
      </c>
      <c r="G6" s="105">
        <f t="shared" si="1"/>
        <v>193</v>
      </c>
      <c r="H6" s="105">
        <f t="shared" si="1"/>
        <v>0</v>
      </c>
      <c r="I6" s="105">
        <f t="shared" si="1"/>
        <v>0</v>
      </c>
      <c r="J6" s="166">
        <f t="shared" si="1"/>
        <v>0</v>
      </c>
      <c r="K6" s="131">
        <f t="shared" si="1"/>
        <v>28</v>
      </c>
      <c r="L6" s="105">
        <f t="shared" si="1"/>
        <v>5</v>
      </c>
      <c r="M6" s="131">
        <f t="shared" ref="M6" si="2">SUM(M7:M39)</f>
        <v>168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'9'!L7</f>
        <v>0</v>
      </c>
      <c r="F7" s="125"/>
      <c r="G7" s="140">
        <v>6</v>
      </c>
      <c r="H7" s="140"/>
      <c r="I7" s="140"/>
      <c r="J7" s="148"/>
      <c r="K7" s="132"/>
      <c r="L7" s="71">
        <v>1</v>
      </c>
      <c r="M7" s="120">
        <f t="shared" ref="M7:M75" si="3">(E7+F7+G7+H7+I7)-J7-K7-L7</f>
        <v>5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'9'!L8</f>
        <v>0</v>
      </c>
      <c r="F8" s="126"/>
      <c r="G8" s="141">
        <v>8</v>
      </c>
      <c r="H8" s="141"/>
      <c r="I8" s="141"/>
      <c r="J8" s="149"/>
      <c r="K8" s="133">
        <v>1</v>
      </c>
      <c r="L8" s="72"/>
      <c r="M8" s="120">
        <f t="shared" si="3"/>
        <v>7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'9'!L9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'9'!L10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'9'!L11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3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'9'!L12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'9'!L13</f>
        <v>0</v>
      </c>
      <c r="F13" s="126"/>
      <c r="G13" s="141">
        <v>6</v>
      </c>
      <c r="H13" s="141"/>
      <c r="I13" s="141"/>
      <c r="J13" s="149"/>
      <c r="K13" s="133">
        <v>4</v>
      </c>
      <c r="L13" s="72"/>
      <c r="M13" s="120">
        <f t="shared" si="3"/>
        <v>2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'9'!L14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3"/>
        <v>6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'9'!L15</f>
        <v>0</v>
      </c>
      <c r="F15" s="126"/>
      <c r="G15" s="141"/>
      <c r="H15" s="141"/>
      <c r="I15" s="141"/>
      <c r="J15" s="149"/>
      <c r="K15" s="133"/>
      <c r="L15" s="72"/>
      <c r="M15" s="120">
        <f t="shared" si="3"/>
        <v>0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'9'!L16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'9'!L17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'9'!L18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'9'!L19</f>
        <v>0</v>
      </c>
      <c r="F19" s="126"/>
      <c r="G19" s="141">
        <v>6</v>
      </c>
      <c r="H19" s="141"/>
      <c r="I19" s="141"/>
      <c r="J19" s="149"/>
      <c r="K19" s="133">
        <v>2</v>
      </c>
      <c r="L19" s="72"/>
      <c r="M19" s="120">
        <f t="shared" si="3"/>
        <v>4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'9'!L20</f>
        <v>6</v>
      </c>
      <c r="F20" s="126"/>
      <c r="G20" s="141"/>
      <c r="H20" s="141"/>
      <c r="I20" s="141"/>
      <c r="J20" s="149"/>
      <c r="K20" s="133"/>
      <c r="L20" s="72"/>
      <c r="M20" s="120">
        <f t="shared" si="3"/>
        <v>6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'9'!L21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'9'!L22</f>
        <v>16</v>
      </c>
      <c r="F22" s="126"/>
      <c r="G22" s="141"/>
      <c r="H22" s="141"/>
      <c r="I22" s="141"/>
      <c r="J22" s="149"/>
      <c r="K22" s="133"/>
      <c r="L22" s="72">
        <v>4</v>
      </c>
      <c r="M22" s="120">
        <f t="shared" si="3"/>
        <v>12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'9'!L23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'9'!L24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3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'9'!L25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3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'9'!L26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3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'9'!L27</f>
        <v>0</v>
      </c>
      <c r="F27" s="126"/>
      <c r="G27" s="141">
        <v>6</v>
      </c>
      <c r="H27" s="141"/>
      <c r="I27" s="141"/>
      <c r="J27" s="149"/>
      <c r="K27" s="133">
        <v>1</v>
      </c>
      <c r="L27" s="72"/>
      <c r="M27" s="120">
        <f t="shared" si="3"/>
        <v>5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'9'!L28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3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'9'!L29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3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'9'!L30</f>
        <v>0</v>
      </c>
      <c r="F30" s="126"/>
      <c r="G30" s="141">
        <v>8</v>
      </c>
      <c r="H30" s="141"/>
      <c r="I30" s="141"/>
      <c r="J30" s="149"/>
      <c r="K30" s="133">
        <v>3</v>
      </c>
      <c r="L30" s="72"/>
      <c r="M30" s="120">
        <f t="shared" si="3"/>
        <v>5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'9'!L31</f>
        <v>0</v>
      </c>
      <c r="F31" s="126"/>
      <c r="G31" s="141">
        <v>6</v>
      </c>
      <c r="H31" s="141"/>
      <c r="I31" s="141"/>
      <c r="J31" s="149"/>
      <c r="K31" s="133">
        <v>4</v>
      </c>
      <c r="L31" s="72"/>
      <c r="M31" s="120">
        <f t="shared" si="3"/>
        <v>2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'9'!L32</f>
        <v>0</v>
      </c>
      <c r="F32" s="126"/>
      <c r="G32" s="141">
        <v>6</v>
      </c>
      <c r="H32" s="141"/>
      <c r="I32" s="141"/>
      <c r="J32" s="149"/>
      <c r="K32" s="133">
        <v>3</v>
      </c>
      <c r="L32" s="72"/>
      <c r="M32" s="120">
        <f t="shared" si="3"/>
        <v>3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'9'!L33</f>
        <v>0</v>
      </c>
      <c r="F33" s="126"/>
      <c r="G33" s="141">
        <v>6</v>
      </c>
      <c r="H33" s="141"/>
      <c r="I33" s="141"/>
      <c r="J33" s="149"/>
      <c r="K33" s="133">
        <v>3</v>
      </c>
      <c r="L33" s="72"/>
      <c r="M33" s="120">
        <f t="shared" si="3"/>
        <v>3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'9'!L34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3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'9'!L35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'9'!L36</f>
        <v>0</v>
      </c>
      <c r="F36" s="126"/>
      <c r="G36" s="141">
        <v>8</v>
      </c>
      <c r="H36" s="141"/>
      <c r="I36" s="141"/>
      <c r="J36" s="149"/>
      <c r="K36" s="133">
        <v>1</v>
      </c>
      <c r="L36" s="72"/>
      <c r="M36" s="120">
        <f t="shared" si="3"/>
        <v>7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'9'!L37</f>
        <v>0</v>
      </c>
      <c r="F37" s="126"/>
      <c r="G37" s="141">
        <v>8</v>
      </c>
      <c r="H37" s="141"/>
      <c r="I37" s="141"/>
      <c r="J37" s="149"/>
      <c r="K37" s="133"/>
      <c r="L37" s="72"/>
      <c r="M37" s="120">
        <f t="shared" si="3"/>
        <v>8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'9'!L38</f>
        <v>0</v>
      </c>
      <c r="F38" s="126"/>
      <c r="G38" s="141">
        <v>15</v>
      </c>
      <c r="H38" s="141"/>
      <c r="I38" s="141"/>
      <c r="J38" s="149"/>
      <c r="K38" s="133">
        <v>6</v>
      </c>
      <c r="L38" s="72"/>
      <c r="M38" s="120">
        <f t="shared" si="3"/>
        <v>9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'9'!L39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3"/>
        <v>6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'9'!L40</f>
        <v>0</v>
      </c>
      <c r="F40" s="127"/>
      <c r="G40" s="142">
        <v>8</v>
      </c>
      <c r="H40" s="142"/>
      <c r="I40" s="142"/>
      <c r="J40" s="150"/>
      <c r="K40" s="134"/>
      <c r="L40" s="73"/>
      <c r="M40" s="120">
        <f t="shared" si="3"/>
        <v>8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25000</v>
      </c>
      <c r="E41" s="155">
        <f>'9'!L41</f>
        <v>0</v>
      </c>
      <c r="F41" s="127"/>
      <c r="G41" s="142">
        <v>6</v>
      </c>
      <c r="H41" s="142"/>
      <c r="I41" s="142"/>
      <c r="J41" s="150"/>
      <c r="K41" s="134"/>
      <c r="L41" s="73"/>
      <c r="M41" s="120">
        <f t="shared" si="3"/>
        <v>6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'9'!L42</f>
        <v>0</v>
      </c>
      <c r="F42" s="127"/>
      <c r="G42" s="142"/>
      <c r="H42" s="142"/>
      <c r="I42" s="142"/>
      <c r="J42" s="150"/>
      <c r="K42" s="134"/>
      <c r="L42" s="73"/>
      <c r="M42" s="120">
        <f t="shared" si="3"/>
        <v>0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'9'!L43</f>
        <v>0</v>
      </c>
      <c r="F43" s="127"/>
      <c r="G43" s="142"/>
      <c r="H43" s="142"/>
      <c r="I43" s="142"/>
      <c r="J43" s="150"/>
      <c r="K43" s="134"/>
      <c r="L43" s="73"/>
      <c r="M43" s="120">
        <f t="shared" si="3"/>
        <v>0</v>
      </c>
      <c r="N43" s="73"/>
    </row>
    <row r="44" spans="1:14" s="10" customFormat="1" x14ac:dyDescent="0.2">
      <c r="A44" s="43">
        <v>44</v>
      </c>
      <c r="B44" s="99"/>
      <c r="C44" s="99" t="s">
        <v>39</v>
      </c>
      <c r="D44" s="100">
        <v>32000</v>
      </c>
      <c r="E44" s="155">
        <f>'9'!L44</f>
        <v>0</v>
      </c>
      <c r="F44" s="127"/>
      <c r="G44" s="142"/>
      <c r="H44" s="142"/>
      <c r="I44" s="142"/>
      <c r="J44" s="150"/>
      <c r="K44" s="134"/>
      <c r="L44" s="73"/>
      <c r="M44" s="121">
        <f t="shared" si="3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/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63">
        <f>SUM(E47:E58)</f>
        <v>4</v>
      </c>
      <c r="F46" s="163">
        <f t="shared" ref="F46:L46" si="4">SUM(F47:F58)</f>
        <v>0</v>
      </c>
      <c r="G46" s="163">
        <f t="shared" si="4"/>
        <v>124</v>
      </c>
      <c r="H46" s="163">
        <f t="shared" si="4"/>
        <v>0</v>
      </c>
      <c r="I46" s="163">
        <f t="shared" si="4"/>
        <v>0</v>
      </c>
      <c r="J46" s="167">
        <f t="shared" si="4"/>
        <v>0</v>
      </c>
      <c r="K46" s="162">
        <f t="shared" si="4"/>
        <v>8</v>
      </c>
      <c r="L46" s="163">
        <f t="shared" si="4"/>
        <v>4</v>
      </c>
      <c r="M46" s="119">
        <f>(E46+F46+G46+H46+I46)-J46-K46-L46</f>
        <v>116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'9'!L47</f>
        <v>0</v>
      </c>
      <c r="F47" s="125"/>
      <c r="G47" s="140"/>
      <c r="H47" s="140"/>
      <c r="I47" s="140"/>
      <c r="J47" s="148"/>
      <c r="K47" s="132"/>
      <c r="L47" s="71"/>
      <c r="M47" s="120">
        <f t="shared" si="3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'9'!L48</f>
        <v>0</v>
      </c>
      <c r="F48" s="126"/>
      <c r="G48" s="141">
        <v>40</v>
      </c>
      <c r="H48" s="141"/>
      <c r="I48" s="141"/>
      <c r="J48" s="149"/>
      <c r="K48" s="133"/>
      <c r="L48" s="72"/>
      <c r="M48" s="120">
        <f t="shared" si="3"/>
        <v>40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'9'!L49</f>
        <v>0</v>
      </c>
      <c r="F49" s="126"/>
      <c r="G49" s="141">
        <v>20</v>
      </c>
      <c r="H49" s="141"/>
      <c r="I49" s="141"/>
      <c r="J49" s="149"/>
      <c r="K49" s="133">
        <v>2</v>
      </c>
      <c r="L49" s="72"/>
      <c r="M49" s="120">
        <f t="shared" si="3"/>
        <v>18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'9'!L50</f>
        <v>0</v>
      </c>
      <c r="F50" s="126"/>
      <c r="G50" s="141">
        <v>40</v>
      </c>
      <c r="H50" s="141"/>
      <c r="I50" s="141"/>
      <c r="J50" s="149"/>
      <c r="K50" s="133"/>
      <c r="L50" s="72"/>
      <c r="M50" s="120">
        <f t="shared" si="3"/>
        <v>40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'9'!L51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'9'!L52</f>
        <v>4</v>
      </c>
      <c r="F52" s="126"/>
      <c r="G52" s="141"/>
      <c r="H52" s="141"/>
      <c r="I52" s="141"/>
      <c r="J52" s="149"/>
      <c r="K52" s="133"/>
      <c r="L52" s="72">
        <v>4</v>
      </c>
      <c r="M52" s="120">
        <f t="shared" si="3"/>
        <v>0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'9'!L53</f>
        <v>0</v>
      </c>
      <c r="F53" s="126"/>
      <c r="G53" s="141"/>
      <c r="H53" s="141"/>
      <c r="I53" s="141"/>
      <c r="J53" s="149"/>
      <c r="K53" s="133"/>
      <c r="L53" s="72"/>
      <c r="M53" s="120">
        <f t="shared" si="3"/>
        <v>0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'9'!L54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'9'!L55</f>
        <v>0</v>
      </c>
      <c r="F55" s="126"/>
      <c r="G55" s="141">
        <v>6</v>
      </c>
      <c r="H55" s="141"/>
      <c r="I55" s="141"/>
      <c r="J55" s="149"/>
      <c r="K55" s="133"/>
      <c r="L55" s="72"/>
      <c r="M55" s="120">
        <f t="shared" si="3"/>
        <v>6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'9'!L56</f>
        <v>0</v>
      </c>
      <c r="F56" s="126"/>
      <c r="G56" s="141">
        <v>6</v>
      </c>
      <c r="H56" s="141"/>
      <c r="I56" s="141"/>
      <c r="J56" s="149"/>
      <c r="K56" s="133"/>
      <c r="L56" s="72"/>
      <c r="M56" s="120">
        <f t="shared" si="3"/>
        <v>6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'9'!L57</f>
        <v>0</v>
      </c>
      <c r="F57" s="127"/>
      <c r="G57" s="142">
        <v>6</v>
      </c>
      <c r="H57" s="142"/>
      <c r="I57" s="142"/>
      <c r="J57" s="150"/>
      <c r="K57" s="134"/>
      <c r="L57" s="73"/>
      <c r="M57" s="120">
        <f t="shared" si="3"/>
        <v>6</v>
      </c>
      <c r="N57" s="73"/>
    </row>
    <row r="58" spans="1:14" s="9" customFormat="1" x14ac:dyDescent="0.2">
      <c r="A58" s="43">
        <v>15</v>
      </c>
      <c r="B58" s="99"/>
      <c r="C58" s="99" t="s">
        <v>271</v>
      </c>
      <c r="D58" s="100"/>
      <c r="E58" s="155">
        <f>'9'!L58</f>
        <v>0</v>
      </c>
      <c r="F58" s="127"/>
      <c r="G58" s="142">
        <v>6</v>
      </c>
      <c r="H58" s="142"/>
      <c r="I58" s="142"/>
      <c r="J58" s="150"/>
      <c r="K58" s="134">
        <v>6</v>
      </c>
      <c r="L58" s="73"/>
      <c r="M58" s="120">
        <f t="shared" si="3"/>
        <v>0</v>
      </c>
      <c r="N58" s="73"/>
    </row>
    <row r="59" spans="1:14" s="24" customFormat="1" ht="15" thickBot="1" x14ac:dyDescent="0.25">
      <c r="A59" s="43"/>
      <c r="B59" s="43"/>
      <c r="C59" s="43"/>
      <c r="D59" s="48"/>
      <c r="E59" s="155"/>
      <c r="F59" s="127"/>
      <c r="G59" s="142"/>
      <c r="H59" s="142"/>
      <c r="I59" s="142"/>
      <c r="J59" s="150"/>
      <c r="K59" s="134"/>
      <c r="L59" s="73"/>
      <c r="M59" s="121"/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63">
        <f>SUM(E61:E62)</f>
        <v>0</v>
      </c>
      <c r="F60" s="163">
        <f t="shared" ref="F60:L60" si="5">SUM(F61:F62)</f>
        <v>0</v>
      </c>
      <c r="G60" s="163">
        <f t="shared" si="5"/>
        <v>0</v>
      </c>
      <c r="H60" s="163">
        <f t="shared" si="5"/>
        <v>0</v>
      </c>
      <c r="I60" s="163">
        <f t="shared" si="5"/>
        <v>0</v>
      </c>
      <c r="J60" s="167">
        <f t="shared" si="5"/>
        <v>0</v>
      </c>
      <c r="K60" s="162">
        <f t="shared" si="5"/>
        <v>0</v>
      </c>
      <c r="L60" s="163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'9'!L61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'9'!L62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5"/>
      <c r="F63" s="127"/>
      <c r="G63" s="142"/>
      <c r="H63" s="142"/>
      <c r="I63" s="142"/>
      <c r="J63" s="150"/>
      <c r="K63" s="134"/>
      <c r="L63" s="73"/>
      <c r="M63" s="121"/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63">
        <f>SUM(E65:E72)</f>
        <v>0</v>
      </c>
      <c r="F64" s="163">
        <f t="shared" ref="F64:L64" si="6">SUM(F65:F72)</f>
        <v>0</v>
      </c>
      <c r="G64" s="163">
        <f t="shared" si="6"/>
        <v>12</v>
      </c>
      <c r="H64" s="163">
        <f t="shared" si="6"/>
        <v>0</v>
      </c>
      <c r="I64" s="163">
        <f t="shared" si="6"/>
        <v>0</v>
      </c>
      <c r="J64" s="167">
        <f t="shared" si="6"/>
        <v>0</v>
      </c>
      <c r="K64" s="162">
        <f t="shared" si="6"/>
        <v>5</v>
      </c>
      <c r="L64" s="163">
        <f t="shared" si="6"/>
        <v>0</v>
      </c>
      <c r="M64" s="119">
        <f t="shared" si="3"/>
        <v>7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'9'!L65</f>
        <v>0</v>
      </c>
      <c r="F65" s="125"/>
      <c r="G65" s="140">
        <v>1</v>
      </c>
      <c r="H65" s="140"/>
      <c r="I65" s="140"/>
      <c r="J65" s="148"/>
      <c r="K65" s="132">
        <v>1</v>
      </c>
      <c r="L65" s="71"/>
      <c r="M65" s="120">
        <f t="shared" si="3"/>
        <v>0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'9'!L66</f>
        <v>0</v>
      </c>
      <c r="F66" s="126"/>
      <c r="G66" s="140">
        <v>2</v>
      </c>
      <c r="H66" s="141"/>
      <c r="I66" s="141"/>
      <c r="J66" s="149"/>
      <c r="K66" s="133">
        <v>2</v>
      </c>
      <c r="L66" s="72"/>
      <c r="M66" s="120">
        <f t="shared" si="3"/>
        <v>0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'9'!L67</f>
        <v>0</v>
      </c>
      <c r="F67" s="126"/>
      <c r="G67" s="140">
        <v>1</v>
      </c>
      <c r="H67" s="141"/>
      <c r="I67" s="141"/>
      <c r="J67" s="149"/>
      <c r="K67" s="133">
        <v>1</v>
      </c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'9'!L68</f>
        <v>0</v>
      </c>
      <c r="F68" s="126"/>
      <c r="G68" s="140">
        <v>2</v>
      </c>
      <c r="H68" s="141"/>
      <c r="I68" s="141"/>
      <c r="J68" s="149"/>
      <c r="K68" s="133">
        <v>1</v>
      </c>
      <c r="L68" s="72"/>
      <c r="M68" s="120">
        <f t="shared" si="3"/>
        <v>1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'9'!L69</f>
        <v>0</v>
      </c>
      <c r="F69" s="126"/>
      <c r="G69" s="140">
        <v>1</v>
      </c>
      <c r="H69" s="141"/>
      <c r="I69" s="141"/>
      <c r="J69" s="149"/>
      <c r="K69" s="133"/>
      <c r="L69" s="72"/>
      <c r="M69" s="120">
        <f t="shared" si="3"/>
        <v>1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'9'!L70</f>
        <v>0</v>
      </c>
      <c r="F70" s="126"/>
      <c r="G70" s="140">
        <v>2</v>
      </c>
      <c r="H70" s="141"/>
      <c r="I70" s="141"/>
      <c r="J70" s="149"/>
      <c r="K70" s="133"/>
      <c r="L70" s="72"/>
      <c r="M70" s="120">
        <f t="shared" si="3"/>
        <v>2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'9'!L71</f>
        <v>0</v>
      </c>
      <c r="F71" s="126"/>
      <c r="G71" s="140">
        <v>1</v>
      </c>
      <c r="H71" s="141"/>
      <c r="I71" s="141"/>
      <c r="J71" s="149"/>
      <c r="K71" s="133"/>
      <c r="L71" s="72"/>
      <c r="M71" s="120">
        <f t="shared" si="3"/>
        <v>1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'9'!L72</f>
        <v>0</v>
      </c>
      <c r="F72" s="126"/>
      <c r="G72" s="140">
        <v>2</v>
      </c>
      <c r="H72" s="141"/>
      <c r="I72" s="141"/>
      <c r="J72" s="149"/>
      <c r="K72" s="133"/>
      <c r="L72" s="72"/>
      <c r="M72" s="120">
        <f t="shared" si="3"/>
        <v>2</v>
      </c>
      <c r="N72" s="72"/>
    </row>
    <row r="73" spans="1:14" s="24" customFormat="1" ht="15" thickBot="1" x14ac:dyDescent="0.25">
      <c r="A73" s="43"/>
      <c r="B73" s="43"/>
      <c r="C73" s="43"/>
      <c r="D73" s="48"/>
      <c r="E73" s="155"/>
      <c r="F73" s="127"/>
      <c r="G73" s="142"/>
      <c r="H73" s="142"/>
      <c r="I73" s="142"/>
      <c r="J73" s="150"/>
      <c r="K73" s="134"/>
      <c r="L73" s="73"/>
      <c r="M73" s="121"/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>SUM(E75:E81)</f>
        <v>0</v>
      </c>
      <c r="F74" s="106">
        <f t="shared" ref="F74:K74" si="7">SUM(F75:F81)</f>
        <v>0</v>
      </c>
      <c r="G74" s="106">
        <f t="shared" si="7"/>
        <v>35</v>
      </c>
      <c r="H74" s="106">
        <f t="shared" si="7"/>
        <v>0</v>
      </c>
      <c r="I74" s="106">
        <f t="shared" si="7"/>
        <v>0</v>
      </c>
      <c r="J74" s="146">
        <f t="shared" si="7"/>
        <v>0</v>
      </c>
      <c r="K74" s="135">
        <f t="shared" si="7"/>
        <v>23</v>
      </c>
      <c r="L74" s="106">
        <f>SUM(L75:L81)</f>
        <v>0</v>
      </c>
      <c r="M74" s="119">
        <f t="shared" si="3"/>
        <v>12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'9'!L75</f>
        <v>0</v>
      </c>
      <c r="F75" s="126"/>
      <c r="G75" s="141"/>
      <c r="H75" s="141"/>
      <c r="I75" s="141"/>
      <c r="J75" s="149"/>
      <c r="K75" s="133"/>
      <c r="L75" s="72"/>
      <c r="M75" s="120">
        <f t="shared" si="3"/>
        <v>0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'9'!L76</f>
        <v>0</v>
      </c>
      <c r="F76" s="126"/>
      <c r="G76" s="141">
        <v>14</v>
      </c>
      <c r="H76" s="141"/>
      <c r="I76" s="141"/>
      <c r="J76" s="149"/>
      <c r="K76" s="133">
        <v>10</v>
      </c>
      <c r="L76" s="72"/>
      <c r="M76" s="120">
        <f t="shared" ref="M76:M144" si="8">(E76+F76+G76+H76+I76)-J76-K76-L76</f>
        <v>4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'9'!L77</f>
        <v>0</v>
      </c>
      <c r="F77" s="126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'9'!L78</f>
        <v>0</v>
      </c>
      <c r="F78" s="126"/>
      <c r="G78" s="141">
        <v>14</v>
      </c>
      <c r="H78" s="141"/>
      <c r="I78" s="141"/>
      <c r="J78" s="149"/>
      <c r="K78" s="133">
        <v>9</v>
      </c>
      <c r="L78" s="72"/>
      <c r="M78" s="120">
        <f t="shared" si="8"/>
        <v>5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'9'!L79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'9'!L80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'9'!L81</f>
        <v>0</v>
      </c>
      <c r="F81" s="126"/>
      <c r="G81" s="141">
        <v>7</v>
      </c>
      <c r="H81" s="141"/>
      <c r="I81" s="141"/>
      <c r="J81" s="149"/>
      <c r="K81" s="133">
        <v>4</v>
      </c>
      <c r="L81" s="72"/>
      <c r="M81" s="120">
        <f t="shared" si="8"/>
        <v>3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/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>SUM(E84:E93)</f>
        <v>74</v>
      </c>
      <c r="F83" s="108">
        <f t="shared" ref="F83:L83" si="9">SUM(F84:F93)</f>
        <v>0</v>
      </c>
      <c r="G83" s="108">
        <f t="shared" si="9"/>
        <v>34</v>
      </c>
      <c r="H83" s="108">
        <f t="shared" si="9"/>
        <v>0</v>
      </c>
      <c r="I83" s="108">
        <f t="shared" si="9"/>
        <v>0</v>
      </c>
      <c r="J83" s="168">
        <f t="shared" si="9"/>
        <v>13</v>
      </c>
      <c r="K83" s="164">
        <f t="shared" si="9"/>
        <v>9</v>
      </c>
      <c r="L83" s="108">
        <f t="shared" si="9"/>
        <v>57</v>
      </c>
      <c r="M83" s="119">
        <f t="shared" si="8"/>
        <v>29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'9'!L84</f>
        <v>0</v>
      </c>
      <c r="F84" s="125"/>
      <c r="G84" s="140"/>
      <c r="H84" s="140"/>
      <c r="I84" s="140"/>
      <c r="J84" s="148"/>
      <c r="K84" s="132"/>
      <c r="L84" s="71"/>
      <c r="M84" s="120">
        <f t="shared" si="8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'9'!L85</f>
        <v>11</v>
      </c>
      <c r="F85" s="126"/>
      <c r="G85" s="141"/>
      <c r="H85" s="141"/>
      <c r="I85" s="141"/>
      <c r="J85" s="149">
        <v>1</v>
      </c>
      <c r="K85" s="133"/>
      <c r="L85" s="72">
        <v>6</v>
      </c>
      <c r="M85" s="120">
        <f t="shared" si="8"/>
        <v>4</v>
      </c>
      <c r="N85" s="72"/>
    </row>
    <row r="86" spans="1:14" s="10" customFormat="1" ht="14.25" hidden="1" customHeight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'9'!L86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'9'!L87</f>
        <v>12</v>
      </c>
      <c r="F87" s="126"/>
      <c r="G87" s="141"/>
      <c r="H87" s="141"/>
      <c r="I87" s="141"/>
      <c r="J87" s="149"/>
      <c r="K87" s="133"/>
      <c r="L87" s="72">
        <v>11</v>
      </c>
      <c r="M87" s="120">
        <f t="shared" si="8"/>
        <v>1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'9'!L88</f>
        <v>14</v>
      </c>
      <c r="F88" s="126"/>
      <c r="G88" s="141"/>
      <c r="H88" s="141"/>
      <c r="I88" s="141"/>
      <c r="J88" s="149">
        <v>4</v>
      </c>
      <c r="K88" s="133"/>
      <c r="L88" s="72">
        <v>2</v>
      </c>
      <c r="M88" s="120">
        <f t="shared" si="8"/>
        <v>8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'9'!L89</f>
        <v>4</v>
      </c>
      <c r="F89" s="126"/>
      <c r="G89" s="141">
        <v>8</v>
      </c>
      <c r="H89" s="141"/>
      <c r="I89" s="141"/>
      <c r="J89" s="149"/>
      <c r="K89" s="133">
        <v>4</v>
      </c>
      <c r="L89" s="72">
        <v>8</v>
      </c>
      <c r="M89" s="120">
        <f t="shared" si="8"/>
        <v>0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39000</v>
      </c>
      <c r="E90" s="155">
        <f>'9'!L90</f>
        <v>3</v>
      </c>
      <c r="F90" s="126"/>
      <c r="G90" s="141">
        <v>10</v>
      </c>
      <c r="H90" s="141"/>
      <c r="I90" s="141"/>
      <c r="J90" s="149"/>
      <c r="K90" s="133"/>
      <c r="L90" s="72">
        <v>11</v>
      </c>
      <c r="M90" s="120">
        <f t="shared" si="8"/>
        <v>2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'9'!L91</f>
        <v>17</v>
      </c>
      <c r="F91" s="126"/>
      <c r="G91" s="141">
        <v>8</v>
      </c>
      <c r="H91" s="141"/>
      <c r="I91" s="141"/>
      <c r="J91" s="149">
        <v>6</v>
      </c>
      <c r="K91" s="133"/>
      <c r="L91" s="72">
        <v>9</v>
      </c>
      <c r="M91" s="120">
        <f t="shared" si="8"/>
        <v>10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'9'!L92</f>
        <v>6</v>
      </c>
      <c r="F92" s="126"/>
      <c r="G92" s="141">
        <v>8</v>
      </c>
      <c r="H92" s="141"/>
      <c r="I92" s="141"/>
      <c r="J92" s="149">
        <v>2</v>
      </c>
      <c r="K92" s="133">
        <v>5</v>
      </c>
      <c r="L92" s="72">
        <v>6</v>
      </c>
      <c r="M92" s="120">
        <f t="shared" si="8"/>
        <v>1</v>
      </c>
      <c r="N92" s="72"/>
    </row>
    <row r="93" spans="1:14" s="10" customFormat="1" x14ac:dyDescent="0.2">
      <c r="A93" s="43">
        <v>10</v>
      </c>
      <c r="B93" s="99"/>
      <c r="C93" s="99" t="s">
        <v>272</v>
      </c>
      <c r="D93" s="100">
        <v>39000</v>
      </c>
      <c r="E93" s="155">
        <f>'9'!L93</f>
        <v>7</v>
      </c>
      <c r="F93" s="127"/>
      <c r="G93" s="142"/>
      <c r="H93" s="142"/>
      <c r="I93" s="142"/>
      <c r="J93" s="150"/>
      <c r="K93" s="134"/>
      <c r="L93" s="73">
        <v>4</v>
      </c>
      <c r="M93" s="120">
        <f t="shared" si="8"/>
        <v>3</v>
      </c>
      <c r="N93" s="73"/>
    </row>
    <row r="94" spans="1:14" s="42" customFormat="1" ht="15" thickBot="1" x14ac:dyDescent="0.25">
      <c r="A94" s="43"/>
      <c r="B94" s="99"/>
      <c r="C94" s="99"/>
      <c r="D94" s="100"/>
      <c r="E94" s="157"/>
      <c r="F94" s="127"/>
      <c r="G94" s="142"/>
      <c r="H94" s="142"/>
      <c r="I94" s="142"/>
      <c r="J94" s="150"/>
      <c r="K94" s="134"/>
      <c r="L94" s="73"/>
      <c r="M94" s="121"/>
      <c r="N94" s="73"/>
    </row>
    <row r="95" spans="1:14" s="10" customFormat="1" ht="15" thickBot="1" x14ac:dyDescent="0.25">
      <c r="A95" s="94"/>
      <c r="B95" s="95"/>
      <c r="C95" s="95" t="s">
        <v>102</v>
      </c>
      <c r="D95" s="96"/>
      <c r="E95" s="106">
        <f>SUM(E96)</f>
        <v>0</v>
      </c>
      <c r="F95" s="106">
        <f t="shared" ref="F95:M95" si="10">SUM(F96)</f>
        <v>0</v>
      </c>
      <c r="G95" s="106">
        <f t="shared" si="10"/>
        <v>0</v>
      </c>
      <c r="H95" s="106">
        <f t="shared" si="10"/>
        <v>0</v>
      </c>
      <c r="I95" s="106">
        <f t="shared" si="10"/>
        <v>0</v>
      </c>
      <c r="J95" s="146">
        <f t="shared" si="10"/>
        <v>0</v>
      </c>
      <c r="K95" s="135">
        <f t="shared" si="10"/>
        <v>0</v>
      </c>
      <c r="L95" s="106">
        <f t="shared" si="10"/>
        <v>0</v>
      </c>
      <c r="M95" s="106">
        <f t="shared" si="10"/>
        <v>0</v>
      </c>
      <c r="N95" s="101"/>
    </row>
    <row r="96" spans="1:14" s="10" customFormat="1" x14ac:dyDescent="0.2">
      <c r="A96" s="87">
        <v>1</v>
      </c>
      <c r="B96" s="88">
        <v>1532013</v>
      </c>
      <c r="C96" s="88" t="s">
        <v>103</v>
      </c>
      <c r="D96" s="97">
        <v>89000</v>
      </c>
      <c r="E96" s="155">
        <f>'9'!L96</f>
        <v>0</v>
      </c>
      <c r="F96" s="125"/>
      <c r="G96" s="140"/>
      <c r="H96" s="140"/>
      <c r="I96" s="140"/>
      <c r="J96" s="148"/>
      <c r="K96" s="132"/>
      <c r="L96" s="71"/>
      <c r="M96" s="120">
        <f t="shared" si="8"/>
        <v>0</v>
      </c>
      <c r="N96" s="71"/>
    </row>
    <row r="97" spans="1:14" s="20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/>
      <c r="N97" s="73"/>
    </row>
    <row r="98" spans="1:14" s="9" customFormat="1" ht="15" thickBot="1" x14ac:dyDescent="0.25">
      <c r="A98" s="81"/>
      <c r="B98" s="82"/>
      <c r="C98" s="82" t="s">
        <v>104</v>
      </c>
      <c r="D98" s="83"/>
      <c r="E98" s="106">
        <f>SUM(E99:E107)</f>
        <v>0</v>
      </c>
      <c r="F98" s="106">
        <f t="shared" ref="F98:L98" si="11">SUM(F99:F107)</f>
        <v>0</v>
      </c>
      <c r="G98" s="106">
        <f t="shared" si="11"/>
        <v>0</v>
      </c>
      <c r="H98" s="106">
        <f t="shared" si="11"/>
        <v>0</v>
      </c>
      <c r="I98" s="106">
        <f t="shared" si="11"/>
        <v>0</v>
      </c>
      <c r="J98" s="146">
        <f t="shared" si="11"/>
        <v>0</v>
      </c>
      <c r="K98" s="135">
        <f t="shared" si="11"/>
        <v>0</v>
      </c>
      <c r="L98" s="106">
        <f t="shared" si="11"/>
        <v>0</v>
      </c>
      <c r="M98" s="119">
        <f t="shared" si="8"/>
        <v>0</v>
      </c>
      <c r="N98" s="85"/>
    </row>
    <row r="99" spans="1:14" s="9" customFormat="1" x14ac:dyDescent="0.2">
      <c r="A99" s="87">
        <v>1</v>
      </c>
      <c r="B99" s="87">
        <v>5530014</v>
      </c>
      <c r="C99" s="87" t="s">
        <v>105</v>
      </c>
      <c r="D99" s="93">
        <v>33000</v>
      </c>
      <c r="E99" s="155">
        <f>'9'!L99</f>
        <v>0</v>
      </c>
      <c r="F99" s="125"/>
      <c r="G99" s="140"/>
      <c r="H99" s="140"/>
      <c r="I99" s="140"/>
      <c r="J99" s="148"/>
      <c r="K99" s="132"/>
      <c r="L99" s="71"/>
      <c r="M99" s="120">
        <f t="shared" si="8"/>
        <v>0</v>
      </c>
      <c r="N99" s="71"/>
    </row>
    <row r="100" spans="1:14" s="9" customFormat="1" x14ac:dyDescent="0.2">
      <c r="A100" s="25">
        <v>2</v>
      </c>
      <c r="B100" s="25">
        <v>5530015</v>
      </c>
      <c r="C100" s="25" t="s">
        <v>106</v>
      </c>
      <c r="D100" s="30">
        <v>33000</v>
      </c>
      <c r="E100" s="155">
        <f>'9'!L100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3</v>
      </c>
      <c r="B101" s="25">
        <v>5530019</v>
      </c>
      <c r="C101" s="25" t="s">
        <v>107</v>
      </c>
      <c r="D101" s="30">
        <v>33000</v>
      </c>
      <c r="E101" s="155">
        <f>'9'!L101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4</v>
      </c>
      <c r="B102" s="25">
        <v>5530016</v>
      </c>
      <c r="C102" s="25" t="s">
        <v>108</v>
      </c>
      <c r="D102" s="30">
        <v>33000</v>
      </c>
      <c r="E102" s="155">
        <f>'9'!L102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5</v>
      </c>
      <c r="B103" s="25">
        <v>5530020</v>
      </c>
      <c r="C103" s="25" t="s">
        <v>109</v>
      </c>
      <c r="D103" s="30">
        <v>33000</v>
      </c>
      <c r="E103" s="155">
        <f>'9'!L103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6</v>
      </c>
      <c r="B104" s="25">
        <v>5530013</v>
      </c>
      <c r="C104" s="25" t="s">
        <v>110</v>
      </c>
      <c r="D104" s="30">
        <v>33000</v>
      </c>
      <c r="E104" s="155">
        <f>'9'!L104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7</v>
      </c>
      <c r="B105" s="43"/>
      <c r="C105" s="43" t="s">
        <v>111</v>
      </c>
      <c r="D105" s="30">
        <v>33000</v>
      </c>
      <c r="E105" s="155">
        <f>'9'!L105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8</v>
      </c>
      <c r="B106" s="43"/>
      <c r="C106" s="43" t="s">
        <v>112</v>
      </c>
      <c r="D106" s="30">
        <v>33000</v>
      </c>
      <c r="E106" s="155">
        <f>'9'!L106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9</v>
      </c>
      <c r="B107" s="43"/>
      <c r="C107" s="43" t="s">
        <v>113</v>
      </c>
      <c r="D107" s="30">
        <v>33000</v>
      </c>
      <c r="E107" s="155">
        <f>'9'!L107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20" customFormat="1" ht="15" thickBot="1" x14ac:dyDescent="0.25">
      <c r="A108" s="43"/>
      <c r="B108" s="43"/>
      <c r="C108" s="43"/>
      <c r="D108" s="48"/>
      <c r="E108" s="157"/>
      <c r="F108" s="127"/>
      <c r="G108" s="142"/>
      <c r="H108" s="142"/>
      <c r="I108" s="142"/>
      <c r="J108" s="150"/>
      <c r="K108" s="134"/>
      <c r="L108" s="73"/>
      <c r="M108" s="121"/>
      <c r="N108" s="73"/>
    </row>
    <row r="109" spans="1:14" s="24" customFormat="1" ht="15" thickBot="1" x14ac:dyDescent="0.25">
      <c r="A109" s="81"/>
      <c r="B109" s="82"/>
      <c r="C109" s="82" t="s">
        <v>114</v>
      </c>
      <c r="D109" s="83"/>
      <c r="E109" s="105">
        <f>SUM(E110,E147,E158)</f>
        <v>45</v>
      </c>
      <c r="F109" s="105">
        <f t="shared" ref="F109:L109" si="12">SUM(F110,F147,F158)</f>
        <v>0</v>
      </c>
      <c r="G109" s="105">
        <f t="shared" si="12"/>
        <v>107</v>
      </c>
      <c r="H109" s="105">
        <f t="shared" si="12"/>
        <v>0</v>
      </c>
      <c r="I109" s="105">
        <f t="shared" si="12"/>
        <v>0</v>
      </c>
      <c r="J109" s="166">
        <f t="shared" si="12"/>
        <v>0</v>
      </c>
      <c r="K109" s="131">
        <f t="shared" si="12"/>
        <v>9</v>
      </c>
      <c r="L109" s="105">
        <f t="shared" si="12"/>
        <v>71</v>
      </c>
      <c r="M109" s="119">
        <f t="shared" si="8"/>
        <v>72</v>
      </c>
      <c r="N109" s="85"/>
    </row>
    <row r="110" spans="1:14" s="10" customFormat="1" ht="15" thickBot="1" x14ac:dyDescent="0.25">
      <c r="A110" s="94"/>
      <c r="B110" s="95"/>
      <c r="C110" s="95" t="s">
        <v>115</v>
      </c>
      <c r="D110" s="96"/>
      <c r="E110" s="105">
        <f>SUM(E111:E143)</f>
        <v>7</v>
      </c>
      <c r="F110" s="105">
        <f t="shared" ref="F110:L110" si="13">SUM(F111:F143)</f>
        <v>0</v>
      </c>
      <c r="G110" s="105">
        <f t="shared" si="13"/>
        <v>5</v>
      </c>
      <c r="H110" s="105">
        <f t="shared" si="13"/>
        <v>0</v>
      </c>
      <c r="I110" s="105">
        <f t="shared" si="13"/>
        <v>0</v>
      </c>
      <c r="J110" s="166">
        <f t="shared" si="13"/>
        <v>0</v>
      </c>
      <c r="K110" s="131">
        <f t="shared" si="13"/>
        <v>1</v>
      </c>
      <c r="L110" s="105">
        <f t="shared" si="13"/>
        <v>6</v>
      </c>
      <c r="M110" s="119">
        <f t="shared" si="8"/>
        <v>5</v>
      </c>
      <c r="N110" s="85"/>
    </row>
    <row r="111" spans="1:14" s="10" customFormat="1" x14ac:dyDescent="0.2">
      <c r="A111" s="87">
        <v>1</v>
      </c>
      <c r="B111" s="88">
        <v>3500003</v>
      </c>
      <c r="C111" s="88" t="s">
        <v>116</v>
      </c>
      <c r="D111" s="97">
        <v>390000</v>
      </c>
      <c r="E111" s="155">
        <f>'9'!L111</f>
        <v>0</v>
      </c>
      <c r="F111" s="128"/>
      <c r="G111" s="144"/>
      <c r="H111" s="144"/>
      <c r="I111" s="144"/>
      <c r="J111" s="152"/>
      <c r="K111" s="137"/>
      <c r="L111" s="76"/>
      <c r="M111" s="120">
        <f t="shared" si="8"/>
        <v>0</v>
      </c>
      <c r="N111" s="76"/>
    </row>
    <row r="112" spans="1:14" s="10" customFormat="1" x14ac:dyDescent="0.2">
      <c r="A112" s="25">
        <v>2</v>
      </c>
      <c r="B112" s="26">
        <v>3500004</v>
      </c>
      <c r="C112" s="26" t="s">
        <v>117</v>
      </c>
      <c r="D112" s="27">
        <v>300000</v>
      </c>
      <c r="E112" s="155">
        <f>'9'!L112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8"/>
        <v>0</v>
      </c>
      <c r="N112" s="73"/>
    </row>
    <row r="113" spans="1:14" s="10" customFormat="1" x14ac:dyDescent="0.2">
      <c r="A113" s="25">
        <v>3</v>
      </c>
      <c r="B113" s="26">
        <v>3500009</v>
      </c>
      <c r="C113" s="26" t="s">
        <v>118</v>
      </c>
      <c r="D113" s="27">
        <v>390000</v>
      </c>
      <c r="E113" s="155">
        <f>'9'!L113</f>
        <v>0</v>
      </c>
      <c r="F113" s="127"/>
      <c r="G113" s="142">
        <v>1</v>
      </c>
      <c r="H113" s="142"/>
      <c r="I113" s="142"/>
      <c r="J113" s="150"/>
      <c r="K113" s="134"/>
      <c r="L113" s="73"/>
      <c r="M113" s="120">
        <f t="shared" si="8"/>
        <v>1</v>
      </c>
      <c r="N113" s="73"/>
    </row>
    <row r="114" spans="1:14" s="10" customFormat="1" x14ac:dyDescent="0.2">
      <c r="A114" s="25">
        <v>4</v>
      </c>
      <c r="B114" s="26">
        <v>3500010</v>
      </c>
      <c r="C114" s="26" t="s">
        <v>119</v>
      </c>
      <c r="D114" s="27">
        <v>300000</v>
      </c>
      <c r="E114" s="155">
        <f>'9'!L114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5</v>
      </c>
      <c r="B115" s="26"/>
      <c r="C115" s="26" t="s">
        <v>120</v>
      </c>
      <c r="D115" s="27">
        <v>490000</v>
      </c>
      <c r="E115" s="155">
        <f>'9'!L115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0</v>
      </c>
      <c r="N115" s="72"/>
    </row>
    <row r="116" spans="1:14" s="10" customFormat="1" x14ac:dyDescent="0.2">
      <c r="A116" s="25">
        <v>6</v>
      </c>
      <c r="B116" s="26">
        <v>3500008</v>
      </c>
      <c r="C116" s="26" t="s">
        <v>121</v>
      </c>
      <c r="D116" s="27">
        <v>350000</v>
      </c>
      <c r="E116" s="155">
        <f>'9'!L116</f>
        <v>1</v>
      </c>
      <c r="F116" s="126"/>
      <c r="G116" s="141"/>
      <c r="H116" s="141"/>
      <c r="I116" s="141"/>
      <c r="J116" s="149"/>
      <c r="K116" s="133"/>
      <c r="L116" s="72">
        <v>1</v>
      </c>
      <c r="M116" s="120">
        <f t="shared" si="8"/>
        <v>0</v>
      </c>
      <c r="N116" s="72"/>
    </row>
    <row r="117" spans="1:14" s="10" customFormat="1" x14ac:dyDescent="0.2">
      <c r="A117" s="25">
        <v>7</v>
      </c>
      <c r="B117" s="26"/>
      <c r="C117" s="26" t="s">
        <v>122</v>
      </c>
      <c r="D117" s="27">
        <v>490000</v>
      </c>
      <c r="E117" s="155">
        <f>'9'!L117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8</v>
      </c>
      <c r="B118" s="26">
        <v>3502042</v>
      </c>
      <c r="C118" s="26" t="s">
        <v>123</v>
      </c>
      <c r="D118" s="27">
        <v>350000</v>
      </c>
      <c r="E118" s="155">
        <f>'9'!L118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9</v>
      </c>
      <c r="B119" s="26">
        <v>3500182</v>
      </c>
      <c r="C119" s="26" t="s">
        <v>124</v>
      </c>
      <c r="D119" s="27">
        <v>390000</v>
      </c>
      <c r="E119" s="155">
        <f>'9'!L119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10</v>
      </c>
      <c r="B120" s="26">
        <v>3500181</v>
      </c>
      <c r="C120" s="26" t="s">
        <v>125</v>
      </c>
      <c r="D120" s="27">
        <v>300000</v>
      </c>
      <c r="E120" s="155">
        <f>'9'!L120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9" customFormat="1" x14ac:dyDescent="0.2">
      <c r="A121" s="25">
        <v>11</v>
      </c>
      <c r="B121" s="25">
        <v>3500159</v>
      </c>
      <c r="C121" s="25" t="s">
        <v>126</v>
      </c>
      <c r="D121" s="30">
        <v>300000</v>
      </c>
      <c r="E121" s="155">
        <f>'9'!L121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12</v>
      </c>
      <c r="B122" s="25">
        <v>3500143</v>
      </c>
      <c r="C122" s="25" t="s">
        <v>127</v>
      </c>
      <c r="D122" s="30">
        <v>220000</v>
      </c>
      <c r="E122" s="155">
        <f>'9'!L122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13</v>
      </c>
      <c r="B123" s="26">
        <v>3500144</v>
      </c>
      <c r="C123" s="26" t="s">
        <v>128</v>
      </c>
      <c r="D123" s="27">
        <v>260000</v>
      </c>
      <c r="E123" s="155">
        <f>'9'!L123</f>
        <v>2</v>
      </c>
      <c r="F123" s="126"/>
      <c r="G123" s="141"/>
      <c r="H123" s="141"/>
      <c r="I123" s="141"/>
      <c r="J123" s="149"/>
      <c r="K123" s="133"/>
      <c r="L123" s="72">
        <v>1</v>
      </c>
      <c r="M123" s="120">
        <f t="shared" si="8"/>
        <v>1</v>
      </c>
      <c r="N123" s="72"/>
    </row>
    <row r="124" spans="1:14" s="10" customFormat="1" x14ac:dyDescent="0.2">
      <c r="A124" s="25">
        <v>14</v>
      </c>
      <c r="B124" s="26">
        <v>3500145</v>
      </c>
      <c r="C124" s="26" t="s">
        <v>129</v>
      </c>
      <c r="D124" s="27">
        <v>350000</v>
      </c>
      <c r="E124" s="155">
        <f>'9'!L124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15</v>
      </c>
      <c r="B125" s="26">
        <v>3500147</v>
      </c>
      <c r="C125" s="26" t="s">
        <v>130</v>
      </c>
      <c r="D125" s="27">
        <v>480000</v>
      </c>
      <c r="E125" s="155">
        <f>'9'!L125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18</v>
      </c>
      <c r="B126" s="26">
        <v>3500142</v>
      </c>
      <c r="C126" s="26" t="s">
        <v>133</v>
      </c>
      <c r="D126" s="27">
        <v>390000</v>
      </c>
      <c r="E126" s="155">
        <f>'9'!L126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19</v>
      </c>
      <c r="B127" s="26">
        <v>3500141</v>
      </c>
      <c r="C127" s="26" t="s">
        <v>134</v>
      </c>
      <c r="D127" s="27">
        <v>300000</v>
      </c>
      <c r="E127" s="155">
        <f>'9'!L127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20</v>
      </c>
      <c r="B128" s="26">
        <v>3500021</v>
      </c>
      <c r="C128" s="26" t="s">
        <v>135</v>
      </c>
      <c r="D128" s="27">
        <v>390000</v>
      </c>
      <c r="E128" s="155">
        <f>'9'!L128</f>
        <v>0</v>
      </c>
      <c r="F128" s="126"/>
      <c r="G128" s="141">
        <v>1</v>
      </c>
      <c r="H128" s="141"/>
      <c r="I128" s="141"/>
      <c r="J128" s="149"/>
      <c r="K128" s="133"/>
      <c r="L128" s="72">
        <v>1</v>
      </c>
      <c r="M128" s="120">
        <f t="shared" si="8"/>
        <v>0</v>
      </c>
      <c r="N128" s="72"/>
    </row>
    <row r="129" spans="1:14" s="10" customFormat="1" x14ac:dyDescent="0.2">
      <c r="A129" s="25">
        <v>21</v>
      </c>
      <c r="B129" s="26">
        <v>3500022</v>
      </c>
      <c r="C129" s="26" t="s">
        <v>136</v>
      </c>
      <c r="D129" s="27">
        <v>300000</v>
      </c>
      <c r="E129" s="155">
        <f>'9'!L129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22</v>
      </c>
      <c r="B130" s="26">
        <v>3500152</v>
      </c>
      <c r="C130" s="26" t="s">
        <v>137</v>
      </c>
      <c r="D130" s="27">
        <v>390000</v>
      </c>
      <c r="E130" s="155">
        <f>'9'!L130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23</v>
      </c>
      <c r="B131" s="26">
        <v>3500049</v>
      </c>
      <c r="C131" s="26" t="s">
        <v>138</v>
      </c>
      <c r="D131" s="27">
        <v>390000</v>
      </c>
      <c r="E131" s="155">
        <f>'9'!L131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24</v>
      </c>
      <c r="B132" s="26">
        <v>3500156</v>
      </c>
      <c r="C132" s="26" t="s">
        <v>139</v>
      </c>
      <c r="D132" s="27">
        <v>390000</v>
      </c>
      <c r="E132" s="155">
        <f>'9'!L132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25</v>
      </c>
      <c r="B133" s="26">
        <v>3500155</v>
      </c>
      <c r="C133" s="26" t="s">
        <v>140</v>
      </c>
      <c r="D133" s="27">
        <v>300000</v>
      </c>
      <c r="E133" s="155">
        <f>'9'!L133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26</v>
      </c>
      <c r="B134" s="26">
        <v>3500029</v>
      </c>
      <c r="C134" s="26" t="s">
        <v>141</v>
      </c>
      <c r="D134" s="27">
        <v>390000</v>
      </c>
      <c r="E134" s="155">
        <f>'9'!L134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27</v>
      </c>
      <c r="B135" s="26">
        <v>3500030</v>
      </c>
      <c r="C135" s="26" t="s">
        <v>142</v>
      </c>
      <c r="D135" s="27">
        <v>300000</v>
      </c>
      <c r="E135" s="155">
        <f>'9'!L135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28</v>
      </c>
      <c r="B136" s="26">
        <v>3500186</v>
      </c>
      <c r="C136" s="26" t="s">
        <v>143</v>
      </c>
      <c r="D136" s="27">
        <v>480000</v>
      </c>
      <c r="E136" s="155">
        <f>'9'!L136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29</v>
      </c>
      <c r="B137" s="26">
        <v>3500184</v>
      </c>
      <c r="C137" s="26" t="s">
        <v>144</v>
      </c>
      <c r="D137" s="27">
        <v>350000</v>
      </c>
      <c r="E137" s="155">
        <f>'9'!L137</f>
        <v>1</v>
      </c>
      <c r="F137" s="126"/>
      <c r="G137" s="141"/>
      <c r="H137" s="141"/>
      <c r="I137" s="141"/>
      <c r="J137" s="149"/>
      <c r="K137" s="133"/>
      <c r="L137" s="72">
        <v>1</v>
      </c>
      <c r="M137" s="120">
        <f t="shared" si="8"/>
        <v>0</v>
      </c>
      <c r="N137" s="72"/>
    </row>
    <row r="138" spans="1:14" s="10" customFormat="1" x14ac:dyDescent="0.2">
      <c r="A138" s="25">
        <v>30</v>
      </c>
      <c r="B138" s="26">
        <v>3503021</v>
      </c>
      <c r="C138" s="26" t="s">
        <v>145</v>
      </c>
      <c r="D138" s="27">
        <v>390000</v>
      </c>
      <c r="E138" s="155">
        <f>'9'!L138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31</v>
      </c>
      <c r="B139" s="26">
        <v>3500200</v>
      </c>
      <c r="C139" s="26" t="s">
        <v>146</v>
      </c>
      <c r="D139" s="27">
        <v>280000</v>
      </c>
      <c r="E139" s="155">
        <f>'9'!L139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9" customFormat="1" x14ac:dyDescent="0.2">
      <c r="A140" s="25">
        <v>32</v>
      </c>
      <c r="B140" s="26">
        <v>3503022</v>
      </c>
      <c r="C140" s="26" t="s">
        <v>147</v>
      </c>
      <c r="D140" s="27">
        <v>150000</v>
      </c>
      <c r="E140" s="155">
        <f>'9'!L140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9" customFormat="1" x14ac:dyDescent="0.2">
      <c r="A141" s="43">
        <v>33</v>
      </c>
      <c r="B141" s="99"/>
      <c r="C141" s="99" t="s">
        <v>275</v>
      </c>
      <c r="D141" s="100">
        <v>320000</v>
      </c>
      <c r="E141" s="155">
        <f>'9'!L141</f>
        <v>1</v>
      </c>
      <c r="F141" s="127"/>
      <c r="G141" s="142">
        <v>1</v>
      </c>
      <c r="H141" s="142"/>
      <c r="I141" s="142"/>
      <c r="J141" s="150"/>
      <c r="K141" s="134"/>
      <c r="L141" s="73">
        <v>1</v>
      </c>
      <c r="M141" s="120">
        <f t="shared" si="8"/>
        <v>1</v>
      </c>
      <c r="N141" s="73"/>
    </row>
    <row r="142" spans="1:14" s="9" customFormat="1" x14ac:dyDescent="0.2">
      <c r="A142" s="43">
        <v>34</v>
      </c>
      <c r="B142" s="99"/>
      <c r="C142" s="99" t="s">
        <v>276</v>
      </c>
      <c r="D142" s="100">
        <v>320000</v>
      </c>
      <c r="E142" s="155">
        <f>'9'!L142</f>
        <v>1</v>
      </c>
      <c r="F142" s="127"/>
      <c r="G142" s="142">
        <v>2</v>
      </c>
      <c r="H142" s="142"/>
      <c r="I142" s="142"/>
      <c r="J142" s="150"/>
      <c r="K142" s="134"/>
      <c r="L142" s="73">
        <v>1</v>
      </c>
      <c r="M142" s="120">
        <f t="shared" si="8"/>
        <v>2</v>
      </c>
      <c r="N142" s="73"/>
    </row>
    <row r="143" spans="1:14" s="9" customFormat="1" x14ac:dyDescent="0.2">
      <c r="A143" s="43">
        <v>35</v>
      </c>
      <c r="B143" s="99"/>
      <c r="C143" s="99" t="s">
        <v>274</v>
      </c>
      <c r="D143" s="100">
        <v>350000</v>
      </c>
      <c r="E143" s="155">
        <f>'9'!L143</f>
        <v>1</v>
      </c>
      <c r="F143" s="127"/>
      <c r="G143" s="142"/>
      <c r="H143" s="142"/>
      <c r="I143" s="142"/>
      <c r="J143" s="150"/>
      <c r="K143" s="134">
        <v>1</v>
      </c>
      <c r="L143" s="73"/>
      <c r="M143" s="120">
        <f t="shared" si="8"/>
        <v>0</v>
      </c>
      <c r="N143" s="73"/>
    </row>
    <row r="144" spans="1:14" s="9" customFormat="1" x14ac:dyDescent="0.2">
      <c r="A144" s="43">
        <v>36</v>
      </c>
      <c r="B144" s="99"/>
      <c r="C144" s="99" t="s">
        <v>285</v>
      </c>
      <c r="D144" s="100">
        <v>320000</v>
      </c>
      <c r="E144" s="155">
        <f>'9'!L144</f>
        <v>1</v>
      </c>
      <c r="F144" s="127"/>
      <c r="G144" s="142"/>
      <c r="H144" s="142"/>
      <c r="I144" s="142"/>
      <c r="J144" s="150"/>
      <c r="K144" s="134"/>
      <c r="L144" s="73"/>
      <c r="M144" s="120">
        <f t="shared" si="8"/>
        <v>1</v>
      </c>
      <c r="N144" s="73"/>
    </row>
    <row r="145" spans="1:14" s="9" customFormat="1" x14ac:dyDescent="0.2">
      <c r="A145" s="43">
        <v>37</v>
      </c>
      <c r="B145" s="99"/>
      <c r="C145" s="99" t="s">
        <v>286</v>
      </c>
      <c r="D145" s="100">
        <v>350000</v>
      </c>
      <c r="E145" s="155">
        <f>'9'!L145</f>
        <v>1</v>
      </c>
      <c r="F145" s="127"/>
      <c r="G145" s="142"/>
      <c r="H145" s="142"/>
      <c r="I145" s="142"/>
      <c r="J145" s="150"/>
      <c r="K145" s="134"/>
      <c r="L145" s="73"/>
      <c r="M145" s="120">
        <f>(E145+F145+G145+H145+I145)-J145-K145-L145</f>
        <v>1</v>
      </c>
      <c r="N145" s="73"/>
    </row>
    <row r="146" spans="1:14" s="24" customFormat="1" ht="15" thickBot="1" x14ac:dyDescent="0.25">
      <c r="A146" s="43"/>
      <c r="B146" s="43"/>
      <c r="C146" s="43"/>
      <c r="D146" s="48"/>
      <c r="E146" s="157"/>
      <c r="F146" s="127"/>
      <c r="G146" s="142"/>
      <c r="H146" s="142"/>
      <c r="I146" s="142"/>
      <c r="J146" s="150"/>
      <c r="K146" s="134"/>
      <c r="L146" s="73"/>
      <c r="M146" s="121"/>
      <c r="N146" s="73"/>
    </row>
    <row r="147" spans="1:14" s="9" customFormat="1" ht="15" thickBot="1" x14ac:dyDescent="0.25">
      <c r="A147" s="94"/>
      <c r="B147" s="95"/>
      <c r="C147" s="95" t="s">
        <v>148</v>
      </c>
      <c r="D147" s="96"/>
      <c r="E147" s="105">
        <f>SUM(E148:E156)</f>
        <v>26</v>
      </c>
      <c r="F147" s="105">
        <f t="shared" ref="F147:L147" si="14">SUM(F148:F156)</f>
        <v>0</v>
      </c>
      <c r="G147" s="105">
        <f t="shared" si="14"/>
        <v>22</v>
      </c>
      <c r="H147" s="105">
        <f t="shared" si="14"/>
        <v>0</v>
      </c>
      <c r="I147" s="105">
        <f t="shared" si="14"/>
        <v>0</v>
      </c>
      <c r="J147" s="166">
        <f t="shared" si="14"/>
        <v>0</v>
      </c>
      <c r="K147" s="131">
        <f t="shared" si="14"/>
        <v>0</v>
      </c>
      <c r="L147" s="105">
        <f t="shared" si="14"/>
        <v>33</v>
      </c>
      <c r="M147" s="119">
        <f t="shared" ref="M147:M217" si="15">(E147+F147+G147+H147+I147)-J147-K147-L147</f>
        <v>15</v>
      </c>
      <c r="N147" s="85"/>
    </row>
    <row r="148" spans="1:14" s="9" customFormat="1" x14ac:dyDescent="0.2">
      <c r="A148" s="87">
        <v>1</v>
      </c>
      <c r="B148" s="87">
        <v>3510004</v>
      </c>
      <c r="C148" s="87" t="s">
        <v>149</v>
      </c>
      <c r="D148" s="93">
        <v>43000</v>
      </c>
      <c r="E148" s="155">
        <f>'9'!L148</f>
        <v>4</v>
      </c>
      <c r="F148" s="170"/>
      <c r="G148" s="140">
        <v>9</v>
      </c>
      <c r="H148" s="140"/>
      <c r="I148" s="140"/>
      <c r="J148" s="148"/>
      <c r="K148" s="132"/>
      <c r="L148" s="71">
        <v>6</v>
      </c>
      <c r="M148" s="120">
        <f>(E148+K152+G148+H148+I148)-J148-K148-L148</f>
        <v>7</v>
      </c>
      <c r="N148" s="71"/>
    </row>
    <row r="149" spans="1:14" s="9" customFormat="1" x14ac:dyDescent="0.2">
      <c r="A149" s="25">
        <v>2</v>
      </c>
      <c r="B149" s="25">
        <v>3512008</v>
      </c>
      <c r="C149" s="25" t="s">
        <v>150</v>
      </c>
      <c r="D149" s="30">
        <v>44000</v>
      </c>
      <c r="E149" s="155">
        <f>'9'!L149</f>
        <v>10</v>
      </c>
      <c r="F149" s="126"/>
      <c r="G149" s="141"/>
      <c r="H149" s="141"/>
      <c r="I149" s="141"/>
      <c r="J149" s="149"/>
      <c r="K149" s="133"/>
      <c r="L149" s="72">
        <v>8</v>
      </c>
      <c r="M149" s="120">
        <f t="shared" si="15"/>
        <v>2</v>
      </c>
      <c r="N149" s="72"/>
    </row>
    <row r="150" spans="1:14" s="9" customFormat="1" x14ac:dyDescent="0.2">
      <c r="A150" s="25">
        <v>3</v>
      </c>
      <c r="B150" s="25">
        <v>3510107</v>
      </c>
      <c r="C150" s="25" t="s">
        <v>151</v>
      </c>
      <c r="D150" s="30">
        <v>49000</v>
      </c>
      <c r="E150" s="155">
        <f>'9'!L150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4</v>
      </c>
      <c r="B151" s="25">
        <v>3510011</v>
      </c>
      <c r="C151" s="25" t="s">
        <v>152</v>
      </c>
      <c r="D151" s="30">
        <v>42000</v>
      </c>
      <c r="E151" s="155">
        <f>'9'!L151</f>
        <v>0</v>
      </c>
      <c r="F151" s="126"/>
      <c r="G151" s="141"/>
      <c r="H151" s="141"/>
      <c r="I151" s="141"/>
      <c r="J151" s="149"/>
      <c r="K151" s="133"/>
      <c r="L151" s="72"/>
      <c r="M151" s="120">
        <f t="shared" si="15"/>
        <v>0</v>
      </c>
      <c r="N151" s="72"/>
    </row>
    <row r="152" spans="1:14" s="9" customFormat="1" x14ac:dyDescent="0.2">
      <c r="A152" s="25">
        <v>5</v>
      </c>
      <c r="B152" s="25">
        <v>3510067</v>
      </c>
      <c r="C152" s="25" t="s">
        <v>153</v>
      </c>
      <c r="D152" s="30">
        <v>43000</v>
      </c>
      <c r="E152" s="155">
        <f>'9'!L152</f>
        <v>4</v>
      </c>
      <c r="F152" s="126"/>
      <c r="G152" s="141"/>
      <c r="H152" s="141"/>
      <c r="I152" s="141"/>
      <c r="J152" s="149"/>
      <c r="K152" s="132"/>
      <c r="L152" s="72">
        <v>2</v>
      </c>
      <c r="M152" s="120">
        <f t="shared" si="15"/>
        <v>2</v>
      </c>
      <c r="N152" s="72"/>
    </row>
    <row r="153" spans="1:14" s="9" customFormat="1" x14ac:dyDescent="0.2">
      <c r="A153" s="25">
        <v>6</v>
      </c>
      <c r="B153" s="25">
        <v>3510012</v>
      </c>
      <c r="C153" s="25" t="s">
        <v>154</v>
      </c>
      <c r="D153" s="30">
        <v>43000</v>
      </c>
      <c r="E153" s="155">
        <f>'9'!L153</f>
        <v>0</v>
      </c>
      <c r="F153" s="126"/>
      <c r="G153" s="141">
        <v>8</v>
      </c>
      <c r="H153" s="141"/>
      <c r="I153" s="141"/>
      <c r="J153" s="149"/>
      <c r="K153" s="133"/>
      <c r="L153" s="72">
        <v>7</v>
      </c>
      <c r="M153" s="120">
        <f t="shared" si="15"/>
        <v>1</v>
      </c>
      <c r="N153" s="72"/>
    </row>
    <row r="154" spans="1:14" s="9" customFormat="1" x14ac:dyDescent="0.2">
      <c r="A154" s="25">
        <v>7</v>
      </c>
      <c r="B154" s="25">
        <v>3510076</v>
      </c>
      <c r="C154" s="25" t="s">
        <v>155</v>
      </c>
      <c r="D154" s="30">
        <v>45000</v>
      </c>
      <c r="E154" s="155">
        <f>'9'!L154</f>
        <v>6</v>
      </c>
      <c r="F154" s="126"/>
      <c r="G154" s="141"/>
      <c r="H154" s="141"/>
      <c r="I154" s="141"/>
      <c r="J154" s="149"/>
      <c r="K154" s="133"/>
      <c r="L154" s="72">
        <v>5</v>
      </c>
      <c r="M154" s="120">
        <f t="shared" si="15"/>
        <v>1</v>
      </c>
      <c r="N154" s="72"/>
    </row>
    <row r="155" spans="1:14" s="9" customFormat="1" x14ac:dyDescent="0.2">
      <c r="A155" s="43">
        <v>9</v>
      </c>
      <c r="B155" s="43"/>
      <c r="C155" s="43" t="s">
        <v>277</v>
      </c>
      <c r="D155" s="48"/>
      <c r="E155" s="155">
        <f>'9'!L155</f>
        <v>1</v>
      </c>
      <c r="F155" s="127"/>
      <c r="G155" s="142">
        <v>5</v>
      </c>
      <c r="H155" s="142"/>
      <c r="I155" s="142"/>
      <c r="J155" s="150"/>
      <c r="K155" s="134"/>
      <c r="L155" s="73">
        <v>5</v>
      </c>
      <c r="M155" s="120">
        <f t="shared" si="15"/>
        <v>1</v>
      </c>
      <c r="N155" s="73"/>
    </row>
    <row r="156" spans="1:14" s="9" customFormat="1" x14ac:dyDescent="0.2">
      <c r="A156" s="43">
        <v>10</v>
      </c>
      <c r="B156" s="43"/>
      <c r="C156" s="43" t="s">
        <v>278</v>
      </c>
      <c r="D156" s="48"/>
      <c r="E156" s="155">
        <f>'9'!L156</f>
        <v>1</v>
      </c>
      <c r="F156" s="127"/>
      <c r="G156" s="142"/>
      <c r="H156" s="142"/>
      <c r="I156" s="142"/>
      <c r="J156" s="150"/>
      <c r="K156" s="134"/>
      <c r="L156" s="73"/>
      <c r="M156" s="120">
        <f t="shared" si="15"/>
        <v>1</v>
      </c>
      <c r="N156" s="73"/>
    </row>
    <row r="157" spans="1:14" s="24" customFormat="1" ht="15" thickBot="1" x14ac:dyDescent="0.25">
      <c r="A157" s="43"/>
      <c r="B157" s="43"/>
      <c r="C157" s="43"/>
      <c r="D157" s="48"/>
      <c r="E157" s="157"/>
      <c r="F157" s="127"/>
      <c r="G157" s="142"/>
      <c r="H157" s="142"/>
      <c r="I157" s="142"/>
      <c r="J157" s="150"/>
      <c r="K157" s="134"/>
      <c r="L157" s="73"/>
      <c r="M157" s="121"/>
      <c r="N157" s="73"/>
    </row>
    <row r="158" spans="1:14" s="10" customFormat="1" ht="15" thickBot="1" x14ac:dyDescent="0.25">
      <c r="A158" s="109"/>
      <c r="B158" s="110"/>
      <c r="C158" s="82" t="s">
        <v>156</v>
      </c>
      <c r="D158" s="111"/>
      <c r="E158" s="105">
        <f>SUM(E159:E175)</f>
        <v>12</v>
      </c>
      <c r="F158" s="105">
        <f t="shared" ref="F158:L158" si="16">SUM(F159:F175)</f>
        <v>0</v>
      </c>
      <c r="G158" s="105">
        <f t="shared" si="16"/>
        <v>80</v>
      </c>
      <c r="H158" s="105">
        <f t="shared" si="16"/>
        <v>0</v>
      </c>
      <c r="I158" s="105">
        <f t="shared" si="16"/>
        <v>0</v>
      </c>
      <c r="J158" s="166">
        <f t="shared" si="16"/>
        <v>0</v>
      </c>
      <c r="K158" s="131">
        <f t="shared" si="16"/>
        <v>8</v>
      </c>
      <c r="L158" s="105">
        <f t="shared" si="16"/>
        <v>32</v>
      </c>
      <c r="M158" s="119">
        <f t="shared" si="15"/>
        <v>52</v>
      </c>
      <c r="N158" s="112"/>
    </row>
    <row r="159" spans="1:14" s="10" customFormat="1" x14ac:dyDescent="0.2">
      <c r="A159" s="87">
        <v>1</v>
      </c>
      <c r="B159" s="88">
        <v>3530009</v>
      </c>
      <c r="C159" s="88" t="s">
        <v>157</v>
      </c>
      <c r="D159" s="97">
        <v>20000</v>
      </c>
      <c r="E159" s="155">
        <f>'9'!L159</f>
        <v>0</v>
      </c>
      <c r="F159" s="125"/>
      <c r="G159" s="140"/>
      <c r="H159" s="140"/>
      <c r="I159" s="140"/>
      <c r="J159" s="148"/>
      <c r="K159" s="132"/>
      <c r="L159" s="71"/>
      <c r="M159" s="120">
        <f t="shared" si="15"/>
        <v>0</v>
      </c>
      <c r="N159" s="71"/>
    </row>
    <row r="160" spans="1:14" s="10" customFormat="1" x14ac:dyDescent="0.2">
      <c r="A160" s="25">
        <v>2</v>
      </c>
      <c r="B160" s="26">
        <v>3530010</v>
      </c>
      <c r="C160" s="26" t="s">
        <v>158</v>
      </c>
      <c r="D160" s="27">
        <v>108000</v>
      </c>
      <c r="E160" s="155">
        <f>'9'!L160</f>
        <v>12</v>
      </c>
      <c r="F160" s="126"/>
      <c r="G160" s="141"/>
      <c r="H160" s="141"/>
      <c r="I160" s="141"/>
      <c r="J160" s="149"/>
      <c r="K160" s="133">
        <v>8</v>
      </c>
      <c r="L160" s="72">
        <v>1</v>
      </c>
      <c r="M160" s="120">
        <f t="shared" si="15"/>
        <v>3</v>
      </c>
      <c r="N160" s="72"/>
    </row>
    <row r="161" spans="1:14" s="10" customFormat="1" x14ac:dyDescent="0.2">
      <c r="A161" s="25">
        <v>3</v>
      </c>
      <c r="B161" s="26">
        <v>3530003</v>
      </c>
      <c r="C161" s="26" t="s">
        <v>159</v>
      </c>
      <c r="D161" s="27">
        <v>20000</v>
      </c>
      <c r="E161" s="155">
        <f>'9'!L161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5"/>
        <v>0</v>
      </c>
      <c r="N161" s="72"/>
    </row>
    <row r="162" spans="1:14" s="10" customFormat="1" x14ac:dyDescent="0.2">
      <c r="A162" s="25">
        <v>4</v>
      </c>
      <c r="B162" s="26">
        <v>3530008</v>
      </c>
      <c r="C162" s="26" t="s">
        <v>160</v>
      </c>
      <c r="D162" s="27">
        <v>20000</v>
      </c>
      <c r="E162" s="155">
        <f>'9'!L162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5"/>
        <v>0</v>
      </c>
      <c r="N162" s="72"/>
    </row>
    <row r="163" spans="1:14" s="10" customFormat="1" x14ac:dyDescent="0.2">
      <c r="A163" s="25">
        <v>5</v>
      </c>
      <c r="B163" s="26">
        <v>3530014</v>
      </c>
      <c r="C163" s="26" t="s">
        <v>161</v>
      </c>
      <c r="D163" s="27">
        <v>20000</v>
      </c>
      <c r="E163" s="155">
        <f>'9'!L163</f>
        <v>0</v>
      </c>
      <c r="F163" s="126"/>
      <c r="G163" s="141"/>
      <c r="H163" s="141"/>
      <c r="I163" s="141"/>
      <c r="J163" s="149"/>
      <c r="K163" s="133"/>
      <c r="L163" s="72"/>
      <c r="M163" s="120">
        <f t="shared" si="15"/>
        <v>0</v>
      </c>
      <c r="N163" s="72"/>
    </row>
    <row r="164" spans="1:14" s="10" customFormat="1" x14ac:dyDescent="0.2">
      <c r="A164" s="25">
        <v>6</v>
      </c>
      <c r="B164" s="26">
        <v>3530088</v>
      </c>
      <c r="C164" s="26" t="s">
        <v>162</v>
      </c>
      <c r="D164" s="27">
        <v>22000</v>
      </c>
      <c r="E164" s="155">
        <f>'9'!L164</f>
        <v>0</v>
      </c>
      <c r="F164" s="126"/>
      <c r="G164" s="141"/>
      <c r="H164" s="141"/>
      <c r="I164" s="141"/>
      <c r="J164" s="149"/>
      <c r="K164" s="133"/>
      <c r="L164" s="72"/>
      <c r="M164" s="120">
        <f t="shared" si="15"/>
        <v>0</v>
      </c>
      <c r="N164" s="72"/>
    </row>
    <row r="165" spans="1:14" s="10" customFormat="1" x14ac:dyDescent="0.2">
      <c r="A165" s="25">
        <v>11</v>
      </c>
      <c r="B165" s="26">
        <v>3550002</v>
      </c>
      <c r="C165" s="26" t="s">
        <v>167</v>
      </c>
      <c r="D165" s="27">
        <v>20000</v>
      </c>
      <c r="E165" s="155">
        <f>'9'!L165</f>
        <v>0</v>
      </c>
      <c r="F165" s="127"/>
      <c r="G165" s="142">
        <v>28</v>
      </c>
      <c r="H165" s="142"/>
      <c r="I165" s="142"/>
      <c r="J165" s="150"/>
      <c r="K165" s="134"/>
      <c r="L165" s="73">
        <v>11</v>
      </c>
      <c r="M165" s="120">
        <f t="shared" si="15"/>
        <v>17</v>
      </c>
      <c r="N165" s="72"/>
    </row>
    <row r="166" spans="1:14" s="10" customFormat="1" x14ac:dyDescent="0.2">
      <c r="A166" s="25">
        <v>12</v>
      </c>
      <c r="B166" s="26">
        <v>3550005</v>
      </c>
      <c r="C166" s="26" t="s">
        <v>168</v>
      </c>
      <c r="D166" s="27">
        <v>20000</v>
      </c>
      <c r="E166" s="155">
        <f>'9'!L166</f>
        <v>0</v>
      </c>
      <c r="F166" s="127"/>
      <c r="G166" s="142">
        <v>28</v>
      </c>
      <c r="H166" s="142"/>
      <c r="I166" s="142"/>
      <c r="J166" s="150"/>
      <c r="K166" s="134"/>
      <c r="L166" s="73">
        <v>11</v>
      </c>
      <c r="M166" s="120">
        <f t="shared" si="15"/>
        <v>17</v>
      </c>
      <c r="N166" s="72"/>
    </row>
    <row r="167" spans="1:14" s="10" customFormat="1" x14ac:dyDescent="0.2">
      <c r="A167" s="25">
        <v>13</v>
      </c>
      <c r="B167" s="26">
        <v>3550007</v>
      </c>
      <c r="C167" s="26" t="s">
        <v>169</v>
      </c>
      <c r="D167" s="27">
        <v>20000</v>
      </c>
      <c r="E167" s="155">
        <f>'9'!L167</f>
        <v>0</v>
      </c>
      <c r="F167" s="127"/>
      <c r="G167" s="142">
        <v>13</v>
      </c>
      <c r="H167" s="142"/>
      <c r="I167" s="142"/>
      <c r="J167" s="150"/>
      <c r="K167" s="134"/>
      <c r="L167" s="73">
        <v>3</v>
      </c>
      <c r="M167" s="120">
        <f t="shared" si="15"/>
        <v>10</v>
      </c>
      <c r="N167" s="72"/>
    </row>
    <row r="168" spans="1:14" s="9" customFormat="1" x14ac:dyDescent="0.2">
      <c r="A168" s="25">
        <v>14</v>
      </c>
      <c r="B168" s="26">
        <v>3530087</v>
      </c>
      <c r="C168" s="26" t="s">
        <v>170</v>
      </c>
      <c r="D168" s="27">
        <v>20000</v>
      </c>
      <c r="E168" s="155">
        <f>'9'!L168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5"/>
        <v>0</v>
      </c>
      <c r="N168" s="72"/>
    </row>
    <row r="169" spans="1:14" s="9" customFormat="1" x14ac:dyDescent="0.2">
      <c r="A169" s="25">
        <v>15</v>
      </c>
      <c r="B169" s="43">
        <v>7560084</v>
      </c>
      <c r="C169" s="43" t="s">
        <v>171</v>
      </c>
      <c r="D169" s="48">
        <v>50000</v>
      </c>
      <c r="E169" s="155">
        <f>'9'!L169</f>
        <v>0</v>
      </c>
      <c r="F169" s="127"/>
      <c r="G169" s="142"/>
      <c r="H169" s="142"/>
      <c r="I169" s="142"/>
      <c r="J169" s="150"/>
      <c r="K169" s="134"/>
      <c r="L169" s="73"/>
      <c r="M169" s="120">
        <f t="shared" si="15"/>
        <v>0</v>
      </c>
      <c r="N169" s="72"/>
    </row>
    <row r="170" spans="1:14" s="9" customFormat="1" x14ac:dyDescent="0.2">
      <c r="A170" s="25">
        <v>16</v>
      </c>
      <c r="B170" s="43">
        <v>7560085</v>
      </c>
      <c r="C170" s="43" t="s">
        <v>172</v>
      </c>
      <c r="D170" s="48">
        <v>80000</v>
      </c>
      <c r="E170" s="155">
        <f>'9'!L170</f>
        <v>0</v>
      </c>
      <c r="F170" s="126"/>
      <c r="G170" s="141"/>
      <c r="H170" s="141"/>
      <c r="I170" s="141"/>
      <c r="J170" s="149"/>
      <c r="K170" s="133"/>
      <c r="L170" s="72"/>
      <c r="M170" s="120">
        <f t="shared" si="15"/>
        <v>0</v>
      </c>
      <c r="N170" s="72"/>
    </row>
    <row r="171" spans="1:14" s="9" customFormat="1" x14ac:dyDescent="0.2">
      <c r="A171" s="43">
        <v>17</v>
      </c>
      <c r="B171" s="43"/>
      <c r="C171" s="43" t="s">
        <v>279</v>
      </c>
      <c r="D171" s="48">
        <v>78000</v>
      </c>
      <c r="E171" s="155">
        <f>'9'!L171</f>
        <v>0</v>
      </c>
      <c r="F171" s="126"/>
      <c r="G171" s="141"/>
      <c r="H171" s="141"/>
      <c r="I171" s="141"/>
      <c r="J171" s="149"/>
      <c r="K171" s="133"/>
      <c r="L171" s="72"/>
      <c r="M171" s="120">
        <f t="shared" si="15"/>
        <v>0</v>
      </c>
      <c r="N171" s="73"/>
    </row>
    <row r="172" spans="1:14" s="9" customFormat="1" x14ac:dyDescent="0.2">
      <c r="A172" s="43">
        <v>18</v>
      </c>
      <c r="B172" s="43"/>
      <c r="C172" s="43" t="s">
        <v>280</v>
      </c>
      <c r="D172" s="48">
        <v>29000</v>
      </c>
      <c r="E172" s="155">
        <f>'9'!L172</f>
        <v>0</v>
      </c>
      <c r="F172" s="126"/>
      <c r="G172" s="141"/>
      <c r="H172" s="141"/>
      <c r="I172" s="141"/>
      <c r="J172" s="149"/>
      <c r="K172" s="133"/>
      <c r="L172" s="72"/>
      <c r="M172" s="120">
        <f t="shared" si="15"/>
        <v>0</v>
      </c>
      <c r="N172" s="73"/>
    </row>
    <row r="173" spans="1:14" s="9" customFormat="1" x14ac:dyDescent="0.2">
      <c r="A173" s="43">
        <v>19</v>
      </c>
      <c r="B173" s="43"/>
      <c r="C173" s="43" t="s">
        <v>281</v>
      </c>
      <c r="D173" s="48">
        <v>78000</v>
      </c>
      <c r="E173" s="155">
        <f>'9'!L173</f>
        <v>0</v>
      </c>
      <c r="F173" s="126"/>
      <c r="G173" s="141"/>
      <c r="H173" s="141"/>
      <c r="I173" s="141"/>
      <c r="J173" s="149"/>
      <c r="K173" s="133"/>
      <c r="L173" s="72"/>
      <c r="M173" s="120">
        <f t="shared" si="15"/>
        <v>0</v>
      </c>
      <c r="N173" s="73"/>
    </row>
    <row r="174" spans="1:14" s="9" customFormat="1" x14ac:dyDescent="0.2">
      <c r="A174" s="43">
        <v>20</v>
      </c>
      <c r="B174" s="43"/>
      <c r="C174" s="43" t="s">
        <v>282</v>
      </c>
      <c r="D174" s="48">
        <v>29000</v>
      </c>
      <c r="E174" s="155">
        <f>'9'!L174</f>
        <v>0</v>
      </c>
      <c r="F174" s="126"/>
      <c r="G174" s="141"/>
      <c r="H174" s="141"/>
      <c r="I174" s="141"/>
      <c r="J174" s="149"/>
      <c r="K174" s="133"/>
      <c r="L174" s="72"/>
      <c r="M174" s="120">
        <f t="shared" si="15"/>
        <v>0</v>
      </c>
      <c r="N174" s="73"/>
    </row>
    <row r="175" spans="1:14" s="9" customFormat="1" x14ac:dyDescent="0.2">
      <c r="A175" s="43">
        <v>21</v>
      </c>
      <c r="B175" s="43"/>
      <c r="C175" s="43" t="s">
        <v>283</v>
      </c>
      <c r="D175" s="48">
        <v>45000</v>
      </c>
      <c r="E175" s="155">
        <f>'9'!L175</f>
        <v>0</v>
      </c>
      <c r="F175" s="126"/>
      <c r="G175" s="141">
        <v>11</v>
      </c>
      <c r="H175" s="141"/>
      <c r="I175" s="141"/>
      <c r="J175" s="149"/>
      <c r="K175" s="133"/>
      <c r="L175" s="72">
        <v>6</v>
      </c>
      <c r="M175" s="120">
        <f t="shared" si="15"/>
        <v>5</v>
      </c>
      <c r="N175" s="73"/>
    </row>
    <row r="176" spans="1:14" s="24" customFormat="1" ht="15" thickBot="1" x14ac:dyDescent="0.25">
      <c r="A176" s="43"/>
      <c r="B176" s="43"/>
      <c r="C176" s="43"/>
      <c r="D176" s="48"/>
      <c r="E176" s="160"/>
      <c r="F176" s="128"/>
      <c r="G176" s="144"/>
      <c r="H176" s="144"/>
      <c r="I176" s="144"/>
      <c r="J176" s="152"/>
      <c r="K176" s="137"/>
      <c r="L176" s="76"/>
      <c r="M176" s="121"/>
      <c r="N176" s="73"/>
    </row>
    <row r="177" spans="1:14" s="10" customFormat="1" ht="15" thickBot="1" x14ac:dyDescent="0.25">
      <c r="A177" s="90"/>
      <c r="B177" s="91"/>
      <c r="C177" s="91" t="s">
        <v>176</v>
      </c>
      <c r="D177" s="98"/>
      <c r="E177" s="103">
        <f>SUM(E178:E180)</f>
        <v>0</v>
      </c>
      <c r="F177" s="103">
        <f t="shared" ref="F177:L177" si="17">SUM(F178:F180)</f>
        <v>0</v>
      </c>
      <c r="G177" s="103">
        <f t="shared" si="17"/>
        <v>0</v>
      </c>
      <c r="H177" s="103">
        <f t="shared" si="17"/>
        <v>0</v>
      </c>
      <c r="I177" s="103">
        <f t="shared" si="17"/>
        <v>0</v>
      </c>
      <c r="J177" s="169">
        <f t="shared" si="17"/>
        <v>0</v>
      </c>
      <c r="K177" s="165">
        <f t="shared" si="17"/>
        <v>0</v>
      </c>
      <c r="L177" s="103">
        <f t="shared" si="17"/>
        <v>0</v>
      </c>
      <c r="M177" s="103">
        <f ca="1">SUM(M177:M180)</f>
        <v>0</v>
      </c>
      <c r="N177" s="85"/>
    </row>
    <row r="178" spans="1:14" s="10" customFormat="1" x14ac:dyDescent="0.2">
      <c r="A178" s="87">
        <v>1</v>
      </c>
      <c r="B178" s="88">
        <v>4550013</v>
      </c>
      <c r="C178" s="88" t="s">
        <v>177</v>
      </c>
      <c r="D178" s="97">
        <v>38000</v>
      </c>
      <c r="E178" s="161">
        <f>'9'!L178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6"/>
    </row>
    <row r="179" spans="1:14" s="10" customFormat="1" x14ac:dyDescent="0.2">
      <c r="A179" s="25">
        <v>2</v>
      </c>
      <c r="B179" s="26">
        <v>4550025</v>
      </c>
      <c r="C179" s="26" t="s">
        <v>178</v>
      </c>
      <c r="D179" s="27">
        <v>38000</v>
      </c>
      <c r="E179" s="161">
        <f>'9'!L179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9" customFormat="1" x14ac:dyDescent="0.2">
      <c r="A180" s="25">
        <v>3</v>
      </c>
      <c r="B180" s="26">
        <v>4550044</v>
      </c>
      <c r="C180" s="26" t="s">
        <v>179</v>
      </c>
      <c r="D180" s="27">
        <v>38000</v>
      </c>
      <c r="E180" s="161">
        <f>'9'!L180</f>
        <v>0</v>
      </c>
      <c r="F180" s="125"/>
      <c r="G180" s="140"/>
      <c r="H180" s="140"/>
      <c r="I180" s="140"/>
      <c r="J180" s="148"/>
      <c r="K180" s="132"/>
      <c r="L180" s="71"/>
      <c r="M180" s="120">
        <f t="shared" si="15"/>
        <v>0</v>
      </c>
      <c r="N180" s="73"/>
    </row>
    <row r="181" spans="1:14" s="20" customFormat="1" ht="15" thickBot="1" x14ac:dyDescent="0.25">
      <c r="A181" s="43"/>
      <c r="B181" s="43"/>
      <c r="C181" s="43"/>
      <c r="D181" s="48"/>
      <c r="E181" s="160"/>
      <c r="F181" s="128"/>
      <c r="G181" s="144"/>
      <c r="H181" s="144"/>
      <c r="I181" s="144"/>
      <c r="J181" s="152"/>
      <c r="K181" s="137"/>
      <c r="L181" s="76"/>
      <c r="M181" s="121"/>
      <c r="N181" s="73"/>
    </row>
    <row r="182" spans="1:14" s="24" customFormat="1" ht="15" hidden="1" customHeight="1" thickBot="1" x14ac:dyDescent="0.25">
      <c r="A182" s="81"/>
      <c r="B182" s="82"/>
      <c r="C182" s="82" t="s">
        <v>180</v>
      </c>
      <c r="D182" s="83"/>
      <c r="E182" s="158">
        <v>201</v>
      </c>
      <c r="F182" s="106">
        <f t="shared" ref="F182" si="18">SUM(F183:F193)</f>
        <v>0</v>
      </c>
      <c r="G182" s="106"/>
      <c r="H182" s="106"/>
      <c r="I182" s="106"/>
      <c r="J182" s="146"/>
      <c r="K182" s="135"/>
      <c r="L182" s="106"/>
      <c r="M182" s="119">
        <f t="shared" si="15"/>
        <v>201</v>
      </c>
      <c r="N182" s="85"/>
    </row>
    <row r="183" spans="1:14" s="10" customFormat="1" ht="15" hidden="1" customHeight="1" thickBot="1" x14ac:dyDescent="0.25">
      <c r="A183" s="74"/>
      <c r="B183" s="74"/>
      <c r="C183" s="74" t="s">
        <v>181</v>
      </c>
      <c r="D183" s="75"/>
      <c r="E183" s="155">
        <v>8</v>
      </c>
      <c r="F183" s="125"/>
      <c r="G183" s="140"/>
      <c r="H183" s="140"/>
      <c r="I183" s="140"/>
      <c r="J183" s="148"/>
      <c r="K183" s="132"/>
      <c r="L183" s="71"/>
      <c r="M183" s="120">
        <f t="shared" si="15"/>
        <v>8</v>
      </c>
      <c r="N183" s="76"/>
    </row>
    <row r="184" spans="1:14" s="10" customFormat="1" ht="15" hidden="1" customHeight="1" thickBot="1" x14ac:dyDescent="0.25">
      <c r="A184" s="25">
        <v>1</v>
      </c>
      <c r="B184" s="26">
        <v>5540020</v>
      </c>
      <c r="C184" s="26" t="s">
        <v>182</v>
      </c>
      <c r="D184" s="27">
        <v>40000</v>
      </c>
      <c r="E184" s="155">
        <v>43</v>
      </c>
      <c r="F184" s="125"/>
      <c r="G184" s="140"/>
      <c r="H184" s="140"/>
      <c r="I184" s="140"/>
      <c r="J184" s="148"/>
      <c r="K184" s="132"/>
      <c r="L184" s="71"/>
      <c r="M184" s="120">
        <f t="shared" si="15"/>
        <v>43</v>
      </c>
      <c r="N184" s="73"/>
    </row>
    <row r="185" spans="1:14" s="10" customFormat="1" ht="15" hidden="1" customHeight="1" thickBot="1" x14ac:dyDescent="0.25">
      <c r="A185" s="25">
        <v>2</v>
      </c>
      <c r="B185" s="26">
        <v>5540024</v>
      </c>
      <c r="C185" s="26" t="s">
        <v>183</v>
      </c>
      <c r="D185" s="27">
        <v>45000</v>
      </c>
      <c r="E185" s="155">
        <v>9</v>
      </c>
      <c r="F185" s="125"/>
      <c r="G185" s="140"/>
      <c r="H185" s="140"/>
      <c r="I185" s="140"/>
      <c r="J185" s="148"/>
      <c r="K185" s="132"/>
      <c r="L185" s="71"/>
      <c r="M185" s="120">
        <f t="shared" si="15"/>
        <v>9</v>
      </c>
      <c r="N185" s="73"/>
    </row>
    <row r="186" spans="1:14" s="10" customFormat="1" ht="15" hidden="1" customHeight="1" thickBot="1" x14ac:dyDescent="0.25">
      <c r="A186" s="25">
        <v>3</v>
      </c>
      <c r="B186" s="26">
        <v>5540018</v>
      </c>
      <c r="C186" s="26" t="s">
        <v>184</v>
      </c>
      <c r="D186" s="27">
        <v>32000</v>
      </c>
      <c r="E186" s="155">
        <v>24</v>
      </c>
      <c r="F186" s="125"/>
      <c r="G186" s="140"/>
      <c r="H186" s="140"/>
      <c r="I186" s="140"/>
      <c r="J186" s="148"/>
      <c r="K186" s="132"/>
      <c r="L186" s="71"/>
      <c r="M186" s="120">
        <f t="shared" si="15"/>
        <v>24</v>
      </c>
      <c r="N186" s="73"/>
    </row>
    <row r="187" spans="1:14" s="10" customFormat="1" ht="15" hidden="1" customHeight="1" thickBot="1" x14ac:dyDescent="0.25">
      <c r="A187" s="25">
        <v>4</v>
      </c>
      <c r="B187" s="26">
        <v>5540017</v>
      </c>
      <c r="C187" s="26" t="s">
        <v>185</v>
      </c>
      <c r="D187" s="27">
        <v>25000</v>
      </c>
      <c r="E187" s="156">
        <v>35</v>
      </c>
      <c r="F187" s="126"/>
      <c r="G187" s="141"/>
      <c r="H187" s="141"/>
      <c r="I187" s="141"/>
      <c r="J187" s="149"/>
      <c r="K187" s="133"/>
      <c r="L187" s="72"/>
      <c r="M187" s="120">
        <f t="shared" si="15"/>
        <v>35</v>
      </c>
      <c r="N187" s="72"/>
    </row>
    <row r="188" spans="1:14" s="10" customFormat="1" ht="15" hidden="1" customHeight="1" thickBot="1" x14ac:dyDescent="0.25">
      <c r="A188" s="25">
        <v>5</v>
      </c>
      <c r="B188" s="26">
        <v>5510070</v>
      </c>
      <c r="C188" s="26" t="s">
        <v>186</v>
      </c>
      <c r="D188" s="27">
        <v>28000</v>
      </c>
      <c r="E188" s="156">
        <v>24</v>
      </c>
      <c r="F188" s="126"/>
      <c r="G188" s="141"/>
      <c r="H188" s="141"/>
      <c r="I188" s="141"/>
      <c r="J188" s="149"/>
      <c r="K188" s="133"/>
      <c r="L188" s="72"/>
      <c r="M188" s="120">
        <f t="shared" si="15"/>
        <v>24</v>
      </c>
      <c r="N188" s="72"/>
    </row>
    <row r="189" spans="1:14" s="10" customFormat="1" ht="15" hidden="1" customHeight="1" thickBot="1" x14ac:dyDescent="0.25">
      <c r="A189" s="25">
        <v>6</v>
      </c>
      <c r="B189" s="26">
        <v>5500044</v>
      </c>
      <c r="C189" s="26" t="s">
        <v>187</v>
      </c>
      <c r="D189" s="27">
        <v>28000</v>
      </c>
      <c r="E189" s="156">
        <v>10</v>
      </c>
      <c r="F189" s="126"/>
      <c r="G189" s="141"/>
      <c r="H189" s="141"/>
      <c r="I189" s="141"/>
      <c r="J189" s="149"/>
      <c r="K189" s="133"/>
      <c r="L189" s="72"/>
      <c r="M189" s="120">
        <f t="shared" si="15"/>
        <v>10</v>
      </c>
      <c r="N189" s="71"/>
    </row>
    <row r="190" spans="1:14" s="9" customFormat="1" ht="15" hidden="1" customHeight="1" thickBot="1" x14ac:dyDescent="0.25">
      <c r="A190" s="25">
        <v>7</v>
      </c>
      <c r="B190" s="26">
        <v>5500045</v>
      </c>
      <c r="C190" s="26" t="s">
        <v>188</v>
      </c>
      <c r="D190" s="27">
        <v>30000</v>
      </c>
      <c r="E190" s="156">
        <v>28</v>
      </c>
      <c r="F190" s="126"/>
      <c r="G190" s="141"/>
      <c r="H190" s="141"/>
      <c r="I190" s="141"/>
      <c r="J190" s="149"/>
      <c r="K190" s="133"/>
      <c r="L190" s="72"/>
      <c r="M190" s="120">
        <f t="shared" si="15"/>
        <v>28</v>
      </c>
      <c r="N190" s="71"/>
    </row>
    <row r="191" spans="1:14" s="9" customFormat="1" ht="15" hidden="1" customHeight="1" thickBot="1" x14ac:dyDescent="0.25">
      <c r="A191" s="25">
        <v>8</v>
      </c>
      <c r="B191" s="25">
        <v>5510111</v>
      </c>
      <c r="C191" s="25" t="s">
        <v>189</v>
      </c>
      <c r="D191" s="30">
        <v>39000</v>
      </c>
      <c r="E191" s="156">
        <v>20</v>
      </c>
      <c r="F191" s="126"/>
      <c r="G191" s="141"/>
      <c r="H191" s="141"/>
      <c r="I191" s="141"/>
      <c r="J191" s="149"/>
      <c r="K191" s="133"/>
      <c r="L191" s="72"/>
      <c r="M191" s="120">
        <f t="shared" si="15"/>
        <v>20</v>
      </c>
      <c r="N191" s="71"/>
    </row>
    <row r="192" spans="1:14" s="9" customFormat="1" ht="15" hidden="1" customHeight="1" thickBot="1" x14ac:dyDescent="0.25">
      <c r="A192" s="25">
        <v>9</v>
      </c>
      <c r="B192" s="25">
        <v>5510112</v>
      </c>
      <c r="C192" s="25" t="s">
        <v>190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9" customFormat="1" ht="15" hidden="1" customHeight="1" thickBot="1" x14ac:dyDescent="0.25">
      <c r="A193" s="25">
        <v>10</v>
      </c>
      <c r="B193" s="25">
        <v>5510113</v>
      </c>
      <c r="C193" s="25" t="s">
        <v>191</v>
      </c>
      <c r="D193" s="30">
        <v>39000</v>
      </c>
      <c r="E193" s="155">
        <v>17</v>
      </c>
      <c r="F193" s="125"/>
      <c r="G193" s="125"/>
      <c r="H193" s="125"/>
      <c r="I193" s="125"/>
      <c r="J193" s="148"/>
      <c r="K193" s="132"/>
      <c r="L193" s="71"/>
      <c r="M193" s="120">
        <f t="shared" si="15"/>
        <v>17</v>
      </c>
      <c r="N193" s="71"/>
    </row>
    <row r="194" spans="1:14" s="24" customFormat="1" ht="15" hidden="1" customHeight="1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9" customFormat="1" ht="15" thickBot="1" x14ac:dyDescent="0.25">
      <c r="A195" s="94"/>
      <c r="B195" s="95"/>
      <c r="C195" s="95" t="s">
        <v>192</v>
      </c>
      <c r="D195" s="96"/>
      <c r="E195" s="105">
        <f>SUM(E196:E204)</f>
        <v>404</v>
      </c>
      <c r="F195" s="105">
        <f t="shared" ref="F195:K195" si="19">SUM(F196:F204)</f>
        <v>0</v>
      </c>
      <c r="G195" s="105">
        <f t="shared" si="19"/>
        <v>0</v>
      </c>
      <c r="H195" s="105">
        <f t="shared" si="19"/>
        <v>0</v>
      </c>
      <c r="I195" s="105">
        <f t="shared" si="19"/>
        <v>0</v>
      </c>
      <c r="J195" s="166">
        <f t="shared" si="19"/>
        <v>0</v>
      </c>
      <c r="K195" s="131">
        <f t="shared" si="19"/>
        <v>0</v>
      </c>
      <c r="L195" s="105">
        <f>SUM(L196:L203)</f>
        <v>353</v>
      </c>
      <c r="M195" s="119">
        <f t="shared" si="15"/>
        <v>51</v>
      </c>
      <c r="N195" s="85"/>
    </row>
    <row r="196" spans="1:14" s="10" customFormat="1" x14ac:dyDescent="0.2">
      <c r="A196" s="87">
        <v>1</v>
      </c>
      <c r="B196" s="87">
        <v>5540032</v>
      </c>
      <c r="C196" s="87" t="s">
        <v>193</v>
      </c>
      <c r="D196" s="93">
        <v>18000</v>
      </c>
      <c r="E196" s="155">
        <f>'9'!L196</f>
        <v>44</v>
      </c>
      <c r="F196" s="125"/>
      <c r="G196" s="125"/>
      <c r="H196" s="125"/>
      <c r="I196" s="125"/>
      <c r="J196" s="148"/>
      <c r="K196" s="132"/>
      <c r="L196" s="71">
        <v>44</v>
      </c>
      <c r="M196" s="120">
        <f t="shared" si="15"/>
        <v>0</v>
      </c>
      <c r="N196" s="71"/>
    </row>
    <row r="197" spans="1:14" s="10" customFormat="1" x14ac:dyDescent="0.2">
      <c r="A197" s="25">
        <v>2</v>
      </c>
      <c r="B197" s="26">
        <v>5540001</v>
      </c>
      <c r="C197" s="26" t="s">
        <v>194</v>
      </c>
      <c r="D197" s="27">
        <v>20000</v>
      </c>
      <c r="E197" s="155">
        <f>'9'!L197</f>
        <v>27</v>
      </c>
      <c r="F197" s="125"/>
      <c r="G197" s="125"/>
      <c r="H197" s="125"/>
      <c r="I197" s="125"/>
      <c r="J197" s="148"/>
      <c r="K197" s="132"/>
      <c r="L197" s="71">
        <v>25</v>
      </c>
      <c r="M197" s="120">
        <f t="shared" si="15"/>
        <v>2</v>
      </c>
      <c r="N197" s="71"/>
    </row>
    <row r="198" spans="1:14" s="10" customFormat="1" x14ac:dyDescent="0.2">
      <c r="A198" s="25">
        <v>3</v>
      </c>
      <c r="B198" s="26">
        <v>5540029</v>
      </c>
      <c r="C198" s="26" t="s">
        <v>195</v>
      </c>
      <c r="D198" s="27">
        <v>20000</v>
      </c>
      <c r="E198" s="155">
        <f>'9'!L198</f>
        <v>16</v>
      </c>
      <c r="F198" s="125"/>
      <c r="G198" s="125"/>
      <c r="H198" s="125"/>
      <c r="I198" s="125"/>
      <c r="J198" s="148"/>
      <c r="K198" s="132"/>
      <c r="L198" s="71">
        <v>16</v>
      </c>
      <c r="M198" s="120">
        <f t="shared" si="15"/>
        <v>0</v>
      </c>
      <c r="N198" s="71"/>
    </row>
    <row r="199" spans="1:14" s="10" customFormat="1" x14ac:dyDescent="0.2">
      <c r="A199" s="25">
        <v>4</v>
      </c>
      <c r="B199" s="26">
        <v>5540035</v>
      </c>
      <c r="C199" s="26" t="s">
        <v>196</v>
      </c>
      <c r="D199" s="27">
        <v>20000</v>
      </c>
      <c r="E199" s="155">
        <f>'9'!L199</f>
        <v>28</v>
      </c>
      <c r="F199" s="125"/>
      <c r="G199" s="125"/>
      <c r="H199" s="125"/>
      <c r="I199" s="125"/>
      <c r="J199" s="148"/>
      <c r="K199" s="132"/>
      <c r="L199" s="71">
        <v>28</v>
      </c>
      <c r="M199" s="120">
        <f t="shared" si="15"/>
        <v>0</v>
      </c>
      <c r="N199" s="71"/>
    </row>
    <row r="200" spans="1:14" s="10" customFormat="1" x14ac:dyDescent="0.2">
      <c r="A200" s="25">
        <v>6</v>
      </c>
      <c r="B200" s="26">
        <v>5540008</v>
      </c>
      <c r="C200" s="26" t="s">
        <v>198</v>
      </c>
      <c r="D200" s="27">
        <v>16000</v>
      </c>
      <c r="E200" s="155">
        <f>'9'!L200</f>
        <v>156</v>
      </c>
      <c r="F200" s="125"/>
      <c r="G200" s="125"/>
      <c r="H200" s="125"/>
      <c r="I200" s="125"/>
      <c r="J200" s="148"/>
      <c r="K200" s="132"/>
      <c r="L200" s="71">
        <v>148</v>
      </c>
      <c r="M200" s="120">
        <f t="shared" si="15"/>
        <v>8</v>
      </c>
      <c r="N200" s="71"/>
    </row>
    <row r="201" spans="1:14" s="10" customFormat="1" x14ac:dyDescent="0.2">
      <c r="A201" s="25">
        <v>7</v>
      </c>
      <c r="B201" s="26">
        <v>5540030</v>
      </c>
      <c r="C201" s="26" t="s">
        <v>199</v>
      </c>
      <c r="D201" s="27">
        <v>22000</v>
      </c>
      <c r="E201" s="155">
        <f>'9'!L201</f>
        <v>33</v>
      </c>
      <c r="F201" s="125"/>
      <c r="G201" s="125"/>
      <c r="H201" s="125"/>
      <c r="I201" s="125"/>
      <c r="J201" s="148"/>
      <c r="K201" s="132"/>
      <c r="L201" s="71">
        <v>33</v>
      </c>
      <c r="M201" s="120">
        <f>(E201+F201+G201+H201+I201)-J201-K201-L201</f>
        <v>0</v>
      </c>
      <c r="N201" s="71"/>
    </row>
    <row r="202" spans="1:14" s="10" customFormat="1" x14ac:dyDescent="0.2">
      <c r="A202" s="25">
        <v>8</v>
      </c>
      <c r="B202" s="26">
        <v>5540031</v>
      </c>
      <c r="C202" s="26" t="s">
        <v>200</v>
      </c>
      <c r="D202" s="27">
        <v>22000</v>
      </c>
      <c r="E202" s="155">
        <f>'9'!L202</f>
        <v>34</v>
      </c>
      <c r="F202" s="125"/>
      <c r="G202" s="125"/>
      <c r="H202" s="125"/>
      <c r="I202" s="125"/>
      <c r="J202" s="148"/>
      <c r="K202" s="132"/>
      <c r="L202" s="71">
        <v>33</v>
      </c>
      <c r="M202" s="120">
        <f t="shared" ref="M202:M204" si="20">(E202+F202+G202+H202+I202)-J202-K202-L202</f>
        <v>1</v>
      </c>
      <c r="N202" s="71"/>
    </row>
    <row r="203" spans="1:14" s="9" customFormat="1" x14ac:dyDescent="0.2">
      <c r="A203" s="25">
        <v>9</v>
      </c>
      <c r="B203" s="26">
        <v>5540003</v>
      </c>
      <c r="C203" s="26" t="s">
        <v>201</v>
      </c>
      <c r="D203" s="27">
        <v>20000</v>
      </c>
      <c r="E203" s="155">
        <f>'9'!L203</f>
        <v>27</v>
      </c>
      <c r="F203" s="125"/>
      <c r="G203" s="125"/>
      <c r="H203" s="125"/>
      <c r="I203" s="125"/>
      <c r="J203" s="148"/>
      <c r="K203" s="132"/>
      <c r="L203" s="71">
        <v>26</v>
      </c>
      <c r="M203" s="120">
        <f t="shared" si="20"/>
        <v>1</v>
      </c>
      <c r="N203" s="71"/>
    </row>
    <row r="204" spans="1:14" s="9" customFormat="1" x14ac:dyDescent="0.2">
      <c r="A204" s="25">
        <v>10</v>
      </c>
      <c r="B204" s="25">
        <v>5540033</v>
      </c>
      <c r="C204" s="25" t="s">
        <v>202</v>
      </c>
      <c r="D204" s="30">
        <v>18000</v>
      </c>
      <c r="E204" s="155">
        <f>'9'!L204</f>
        <v>39</v>
      </c>
      <c r="F204" s="125"/>
      <c r="G204" s="125"/>
      <c r="H204" s="125"/>
      <c r="I204" s="125"/>
      <c r="J204" s="148"/>
      <c r="K204" s="132"/>
      <c r="L204" s="9">
        <v>38</v>
      </c>
      <c r="M204" s="120">
        <f t="shared" si="20"/>
        <v>1</v>
      </c>
      <c r="N204" s="71"/>
    </row>
    <row r="205" spans="1:14" s="20" customFormat="1" ht="15" thickBot="1" x14ac:dyDescent="0.25">
      <c r="A205" s="43"/>
      <c r="B205" s="43"/>
      <c r="C205" s="43"/>
      <c r="D205" s="48"/>
      <c r="E205" s="160"/>
      <c r="F205" s="128"/>
      <c r="G205" s="128"/>
      <c r="H205" s="128"/>
      <c r="I205" s="128"/>
      <c r="J205" s="152"/>
      <c r="K205" s="137"/>
      <c r="L205" s="76"/>
      <c r="M205" s="121"/>
      <c r="N205" s="76"/>
    </row>
    <row r="206" spans="1:14" s="24" customFormat="1" ht="15" thickBot="1" x14ac:dyDescent="0.25">
      <c r="A206" s="81"/>
      <c r="B206" s="82"/>
      <c r="C206" s="82" t="s">
        <v>203</v>
      </c>
      <c r="D206" s="83"/>
      <c r="E206" s="106">
        <f>SUM(E208:E209)</f>
        <v>8</v>
      </c>
      <c r="F206" s="106">
        <f t="shared" ref="F206:L206" si="21">SUM(F208:F209)</f>
        <v>0</v>
      </c>
      <c r="G206" s="106">
        <f t="shared" si="21"/>
        <v>0</v>
      </c>
      <c r="H206" s="106">
        <f t="shared" si="21"/>
        <v>0</v>
      </c>
      <c r="I206" s="106">
        <f t="shared" si="21"/>
        <v>0</v>
      </c>
      <c r="J206" s="146">
        <f t="shared" si="21"/>
        <v>0</v>
      </c>
      <c r="K206" s="135">
        <f t="shared" si="21"/>
        <v>0</v>
      </c>
      <c r="L206" s="106">
        <f t="shared" si="21"/>
        <v>8</v>
      </c>
      <c r="M206" s="119">
        <f>(E206+F206+G206+H206+I206)-J206-K206-L206</f>
        <v>0</v>
      </c>
      <c r="N206" s="85"/>
    </row>
    <row r="207" spans="1:14" s="10" customFormat="1" x14ac:dyDescent="0.2">
      <c r="A207" s="79"/>
      <c r="B207" s="79"/>
      <c r="C207" s="79" t="s">
        <v>204</v>
      </c>
      <c r="D207" s="80"/>
      <c r="E207" s="155"/>
      <c r="F207" s="125"/>
      <c r="G207" s="125"/>
      <c r="H207" s="125"/>
      <c r="I207" s="125"/>
      <c r="J207" s="148"/>
      <c r="K207" s="132"/>
      <c r="L207" s="71"/>
      <c r="M207" s="120">
        <f t="shared" si="15"/>
        <v>0</v>
      </c>
      <c r="N207" s="71"/>
    </row>
    <row r="208" spans="1:14" s="10" customFormat="1" x14ac:dyDescent="0.2">
      <c r="A208" s="25">
        <v>1</v>
      </c>
      <c r="B208" s="26">
        <v>7520023</v>
      </c>
      <c r="C208" s="26" t="s">
        <v>205</v>
      </c>
      <c r="D208" s="27">
        <v>20000</v>
      </c>
      <c r="E208" s="155">
        <f>'9'!L208</f>
        <v>0</v>
      </c>
      <c r="F208" s="125"/>
      <c r="G208" s="125"/>
      <c r="H208" s="125"/>
      <c r="I208" s="125"/>
      <c r="J208" s="148"/>
      <c r="K208" s="132"/>
      <c r="L208" s="71"/>
      <c r="M208" s="120">
        <f t="shared" si="15"/>
        <v>0</v>
      </c>
      <c r="N208" s="71"/>
    </row>
    <row r="209" spans="1:14" s="9" customFormat="1" x14ac:dyDescent="0.2">
      <c r="A209" s="25">
        <v>2</v>
      </c>
      <c r="B209" s="26">
        <v>7520001</v>
      </c>
      <c r="C209" s="26" t="s">
        <v>206</v>
      </c>
      <c r="D209" s="27">
        <v>80000</v>
      </c>
      <c r="E209" s="155">
        <f>'9'!L209</f>
        <v>8</v>
      </c>
      <c r="F209" s="125"/>
      <c r="G209" s="125"/>
      <c r="H209" s="125"/>
      <c r="I209" s="125"/>
      <c r="J209" s="148"/>
      <c r="K209" s="132"/>
      <c r="L209" s="71">
        <v>8</v>
      </c>
      <c r="M209" s="120">
        <f t="shared" si="15"/>
        <v>0</v>
      </c>
      <c r="N209" s="71"/>
    </row>
    <row r="210" spans="1:14" s="24" customFormat="1" ht="15" thickBot="1" x14ac:dyDescent="0.25">
      <c r="A210" s="43"/>
      <c r="B210" s="43"/>
      <c r="C210" s="43"/>
      <c r="D210" s="86"/>
      <c r="E210" s="157"/>
      <c r="F210" s="127"/>
      <c r="G210" s="127"/>
      <c r="H210" s="127"/>
      <c r="I210" s="127"/>
      <c r="J210" s="150"/>
      <c r="K210" s="134"/>
      <c r="L210" s="73"/>
      <c r="M210" s="122"/>
      <c r="N210" s="73"/>
    </row>
    <row r="211" spans="1:14" s="10" customFormat="1" ht="15" thickBot="1" x14ac:dyDescent="0.25">
      <c r="A211" s="90"/>
      <c r="B211" s="91"/>
      <c r="C211" s="91" t="s">
        <v>207</v>
      </c>
      <c r="D211" s="92"/>
      <c r="E211" s="103">
        <f>SUM(E212:E219)</f>
        <v>103</v>
      </c>
      <c r="F211" s="103">
        <f t="shared" ref="F211:L211" si="22">SUM(F212:F219)</f>
        <v>0</v>
      </c>
      <c r="G211" s="103">
        <f t="shared" si="22"/>
        <v>0</v>
      </c>
      <c r="H211" s="103">
        <f t="shared" si="22"/>
        <v>0</v>
      </c>
      <c r="I211" s="103">
        <f t="shared" si="22"/>
        <v>0</v>
      </c>
      <c r="J211" s="169">
        <f t="shared" si="22"/>
        <v>0</v>
      </c>
      <c r="K211" s="165">
        <f t="shared" si="22"/>
        <v>0</v>
      </c>
      <c r="L211" s="103">
        <f t="shared" si="22"/>
        <v>100</v>
      </c>
      <c r="M211" s="119">
        <f t="shared" si="15"/>
        <v>3</v>
      </c>
      <c r="N211" s="85"/>
    </row>
    <row r="212" spans="1:14" s="10" customFormat="1" x14ac:dyDescent="0.2">
      <c r="A212" s="87">
        <v>1</v>
      </c>
      <c r="B212" s="88">
        <v>7550011</v>
      </c>
      <c r="C212" s="88" t="s">
        <v>208</v>
      </c>
      <c r="D212" s="89">
        <v>16000</v>
      </c>
      <c r="E212" s="155">
        <f>'9'!L212</f>
        <v>20</v>
      </c>
      <c r="F212" s="125"/>
      <c r="G212" s="125"/>
      <c r="H212" s="125"/>
      <c r="I212" s="125"/>
      <c r="J212" s="148"/>
      <c r="K212" s="132"/>
      <c r="L212" s="71">
        <v>20</v>
      </c>
      <c r="M212" s="120">
        <f t="shared" si="15"/>
        <v>0</v>
      </c>
      <c r="N212" s="71"/>
    </row>
    <row r="213" spans="1:14" s="10" customFormat="1" x14ac:dyDescent="0.2">
      <c r="A213" s="25">
        <v>2</v>
      </c>
      <c r="B213" s="26">
        <v>7550019</v>
      </c>
      <c r="C213" s="26" t="s">
        <v>209</v>
      </c>
      <c r="D213" s="78">
        <v>14000</v>
      </c>
      <c r="E213" s="155">
        <f>'9'!L213</f>
        <v>6</v>
      </c>
      <c r="F213" s="126"/>
      <c r="G213" s="126"/>
      <c r="H213" s="126"/>
      <c r="I213" s="126"/>
      <c r="J213" s="149"/>
      <c r="K213" s="133"/>
      <c r="L213" s="72">
        <v>6</v>
      </c>
      <c r="M213" s="123">
        <f t="shared" si="15"/>
        <v>0</v>
      </c>
      <c r="N213" s="72"/>
    </row>
    <row r="214" spans="1:14" s="10" customFormat="1" x14ac:dyDescent="0.2">
      <c r="A214" s="25">
        <v>3</v>
      </c>
      <c r="B214" s="26">
        <v>7550026</v>
      </c>
      <c r="C214" s="26" t="s">
        <v>210</v>
      </c>
      <c r="D214" s="78">
        <v>26000</v>
      </c>
      <c r="E214" s="155">
        <f>'9'!L214</f>
        <v>20</v>
      </c>
      <c r="F214" s="126"/>
      <c r="G214" s="126"/>
      <c r="H214" s="126"/>
      <c r="I214" s="126"/>
      <c r="J214" s="149"/>
      <c r="K214" s="133"/>
      <c r="L214" s="72">
        <v>18</v>
      </c>
      <c r="M214" s="123">
        <f t="shared" si="15"/>
        <v>2</v>
      </c>
      <c r="N214" s="72"/>
    </row>
    <row r="215" spans="1:14" s="10" customFormat="1" x14ac:dyDescent="0.2">
      <c r="A215" s="25">
        <v>4</v>
      </c>
      <c r="B215" s="26">
        <v>7550006</v>
      </c>
      <c r="C215" s="26" t="s">
        <v>211</v>
      </c>
      <c r="D215" s="78">
        <v>12000</v>
      </c>
      <c r="E215" s="155">
        <f>'9'!L215</f>
        <v>8</v>
      </c>
      <c r="F215" s="126"/>
      <c r="G215" s="126"/>
      <c r="H215" s="126"/>
      <c r="I215" s="126"/>
      <c r="J215" s="149"/>
      <c r="K215" s="133"/>
      <c r="L215" s="72">
        <v>8</v>
      </c>
      <c r="M215" s="123">
        <f t="shared" si="15"/>
        <v>0</v>
      </c>
      <c r="N215" s="72"/>
    </row>
    <row r="216" spans="1:14" s="10" customFormat="1" x14ac:dyDescent="0.2">
      <c r="A216" s="25">
        <v>5</v>
      </c>
      <c r="B216" s="26">
        <v>7550007</v>
      </c>
      <c r="C216" s="26" t="s">
        <v>212</v>
      </c>
      <c r="D216" s="78">
        <v>9000</v>
      </c>
      <c r="E216" s="155">
        <f>'9'!L216</f>
        <v>9</v>
      </c>
      <c r="F216" s="126"/>
      <c r="G216" s="126"/>
      <c r="H216" s="126"/>
      <c r="I216" s="126"/>
      <c r="J216" s="149"/>
      <c r="K216" s="133"/>
      <c r="L216" s="72">
        <v>9</v>
      </c>
      <c r="M216" s="123">
        <f t="shared" si="15"/>
        <v>0</v>
      </c>
      <c r="N216" s="72"/>
    </row>
    <row r="217" spans="1:14" s="9" customFormat="1" x14ac:dyDescent="0.2">
      <c r="A217" s="25">
        <v>7</v>
      </c>
      <c r="B217" s="26">
        <v>7550017</v>
      </c>
      <c r="C217" s="26" t="s">
        <v>214</v>
      </c>
      <c r="D217" s="78">
        <v>14000</v>
      </c>
      <c r="E217" s="155">
        <f>'9'!L217</f>
        <v>14</v>
      </c>
      <c r="F217" s="126"/>
      <c r="G217" s="126"/>
      <c r="H217" s="126"/>
      <c r="I217" s="126"/>
      <c r="J217" s="149"/>
      <c r="K217" s="133"/>
      <c r="L217" s="72">
        <v>14</v>
      </c>
      <c r="M217" s="123">
        <f t="shared" si="15"/>
        <v>0</v>
      </c>
      <c r="N217" s="72"/>
    </row>
    <row r="218" spans="1:14" s="10" customFormat="1" x14ac:dyDescent="0.2">
      <c r="A218" s="25">
        <v>8</v>
      </c>
      <c r="B218" s="25">
        <v>7550016</v>
      </c>
      <c r="C218" s="25" t="s">
        <v>215</v>
      </c>
      <c r="D218" s="77">
        <v>14000</v>
      </c>
      <c r="E218" s="155">
        <f>'9'!L218</f>
        <v>17</v>
      </c>
      <c r="F218" s="126"/>
      <c r="G218" s="126"/>
      <c r="H218" s="126"/>
      <c r="I218" s="126"/>
      <c r="J218" s="149"/>
      <c r="K218" s="133"/>
      <c r="L218" s="72">
        <v>17</v>
      </c>
      <c r="M218" s="123">
        <f t="shared" ref="M218:M219" si="23">(E218+F218+G218+H218+I218)-J218-K218-L218</f>
        <v>0</v>
      </c>
      <c r="N218" s="72"/>
    </row>
    <row r="219" spans="1:14" s="10" customFormat="1" x14ac:dyDescent="0.2">
      <c r="A219" s="25">
        <v>9</v>
      </c>
      <c r="B219" s="26">
        <v>7550015</v>
      </c>
      <c r="C219" s="26" t="s">
        <v>216</v>
      </c>
      <c r="D219" s="78">
        <v>14000</v>
      </c>
      <c r="E219" s="155">
        <f>'9'!L219</f>
        <v>9</v>
      </c>
      <c r="F219" s="126"/>
      <c r="G219" s="126"/>
      <c r="H219" s="126"/>
      <c r="I219" s="126"/>
      <c r="J219" s="149"/>
      <c r="K219" s="133"/>
      <c r="L219" s="72">
        <v>8</v>
      </c>
      <c r="M219" s="123">
        <f t="shared" si="23"/>
        <v>1</v>
      </c>
      <c r="N219" s="72"/>
    </row>
  </sheetData>
  <autoFilter ref="A3:D219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9"/>
  <sheetViews>
    <sheetView workbookViewId="0">
      <pane xSplit="4" ySplit="4" topLeftCell="E156" activePane="bottomRight" state="frozen"/>
      <selection activeCell="O74" sqref="O74"/>
      <selection pane="topRight" activeCell="O74" sqref="O74"/>
      <selection pane="bottomLeft" activeCell="O74" sqref="O74"/>
      <selection pane="bottomRight" activeCell="L167" sqref="L167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.28515625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81" t="s">
        <v>259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70"/>
    </row>
    <row r="3" spans="1:19" s="16" customFormat="1" ht="25.5" customHeight="1" x14ac:dyDescent="0.2">
      <c r="A3" s="182" t="s">
        <v>261</v>
      </c>
      <c r="B3" s="182" t="s">
        <v>262</v>
      </c>
      <c r="C3" s="182" t="s">
        <v>263</v>
      </c>
      <c r="D3" s="184" t="s">
        <v>264</v>
      </c>
      <c r="E3" s="186" t="s">
        <v>248</v>
      </c>
      <c r="F3" s="188" t="s">
        <v>257</v>
      </c>
      <c r="G3" s="190" t="s">
        <v>249</v>
      </c>
      <c r="H3" s="191"/>
      <c r="I3" s="192"/>
      <c r="J3" s="193" t="s">
        <v>250</v>
      </c>
      <c r="K3" s="195" t="s">
        <v>258</v>
      </c>
      <c r="L3" s="177" t="s">
        <v>251</v>
      </c>
      <c r="M3" s="179" t="s">
        <v>252</v>
      </c>
      <c r="N3" s="177" t="s">
        <v>253</v>
      </c>
    </row>
    <row r="4" spans="1:19" s="20" customFormat="1" ht="25.5" x14ac:dyDescent="0.2">
      <c r="A4" s="183"/>
      <c r="B4" s="183"/>
      <c r="C4" s="183"/>
      <c r="D4" s="185"/>
      <c r="E4" s="187"/>
      <c r="F4" s="189"/>
      <c r="G4" s="139" t="s">
        <v>254</v>
      </c>
      <c r="H4" s="139" t="s">
        <v>255</v>
      </c>
      <c r="I4" s="139" t="s">
        <v>256</v>
      </c>
      <c r="J4" s="194"/>
      <c r="K4" s="196"/>
      <c r="L4" s="178"/>
      <c r="M4" s="180"/>
      <c r="N4" s="178"/>
    </row>
    <row r="5" spans="1:19" s="24" customFormat="1" ht="15" thickBot="1" x14ac:dyDescent="0.25">
      <c r="A5" s="113"/>
      <c r="B5" s="113"/>
      <c r="C5" s="113" t="s">
        <v>10</v>
      </c>
      <c r="D5" s="114"/>
      <c r="E5" s="116">
        <f>E6+E46+E60+E64+E74</f>
        <v>9</v>
      </c>
      <c r="F5" s="116">
        <f t="shared" ref="F5:M5" si="0">F6+F46+F60+F64+F74</f>
        <v>0</v>
      </c>
      <c r="G5" s="116">
        <f t="shared" si="0"/>
        <v>391</v>
      </c>
      <c r="H5" s="116">
        <f t="shared" si="0"/>
        <v>0</v>
      </c>
      <c r="I5" s="116">
        <f t="shared" si="0"/>
        <v>0</v>
      </c>
      <c r="J5" s="145">
        <f t="shared" si="0"/>
        <v>0</v>
      </c>
      <c r="K5" s="130">
        <f t="shared" si="0"/>
        <v>4</v>
      </c>
      <c r="L5" s="116">
        <f t="shared" si="0"/>
        <v>41</v>
      </c>
      <c r="M5" s="118">
        <f t="shared" si="0"/>
        <v>342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05">
        <f>SUM(E7:E44)</f>
        <v>5</v>
      </c>
      <c r="F6" s="105">
        <f t="shared" ref="F6:L6" si="1">SUM(F7:F44)</f>
        <v>0</v>
      </c>
      <c r="G6" s="105">
        <f t="shared" si="1"/>
        <v>225</v>
      </c>
      <c r="H6" s="105">
        <f t="shared" si="1"/>
        <v>0</v>
      </c>
      <c r="I6" s="105">
        <f t="shared" si="1"/>
        <v>0</v>
      </c>
      <c r="J6" s="166">
        <f t="shared" si="1"/>
        <v>0</v>
      </c>
      <c r="K6" s="131">
        <f t="shared" si="1"/>
        <v>0</v>
      </c>
      <c r="L6" s="105">
        <f t="shared" si="1"/>
        <v>35</v>
      </c>
      <c r="M6" s="131">
        <f t="shared" ref="M6" si="2">SUM(M7:M39)</f>
        <v>182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'10'!L7</f>
        <v>1</v>
      </c>
      <c r="F7" s="125"/>
      <c r="G7" s="140">
        <v>6</v>
      </c>
      <c r="H7" s="140"/>
      <c r="I7" s="140"/>
      <c r="J7" s="148"/>
      <c r="K7" s="132"/>
      <c r="L7" s="71">
        <v>6</v>
      </c>
      <c r="M7" s="120">
        <f t="shared" ref="M7:M75" si="3">(E7+F7+G7+H7+I7)-J7-K7-L7</f>
        <v>1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'10'!L8</f>
        <v>0</v>
      </c>
      <c r="F8" s="126"/>
      <c r="G8" s="141">
        <v>8</v>
      </c>
      <c r="H8" s="141"/>
      <c r="I8" s="141"/>
      <c r="J8" s="149"/>
      <c r="K8" s="133"/>
      <c r="L8" s="72"/>
      <c r="M8" s="120">
        <f t="shared" si="3"/>
        <v>8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'10'!L9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'10'!L10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'10'!L11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3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'10'!L12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'10'!L13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3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'10'!L14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3"/>
        <v>6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'10'!L15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3"/>
        <v>6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'10'!L16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'10'!L17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'10'!L18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'10'!L19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3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'10'!L20</f>
        <v>0</v>
      </c>
      <c r="F20" s="126"/>
      <c r="G20" s="141">
        <v>12</v>
      </c>
      <c r="H20" s="141"/>
      <c r="I20" s="141"/>
      <c r="J20" s="149"/>
      <c r="K20" s="133"/>
      <c r="L20" s="72">
        <v>12</v>
      </c>
      <c r="M20" s="120">
        <f t="shared" si="3"/>
        <v>0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'10'!L21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'10'!L22</f>
        <v>4</v>
      </c>
      <c r="F22" s="126"/>
      <c r="G22" s="141">
        <v>20</v>
      </c>
      <c r="H22" s="141"/>
      <c r="I22" s="141"/>
      <c r="J22" s="149"/>
      <c r="K22" s="133"/>
      <c r="L22" s="72">
        <v>17</v>
      </c>
      <c r="M22" s="120">
        <f t="shared" si="3"/>
        <v>7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'10'!L23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'10'!L24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3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'10'!L25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3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'10'!L26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3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'10'!L27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'10'!L28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3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'10'!L29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3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'10'!L30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3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'10'!L31</f>
        <v>0</v>
      </c>
      <c r="F31" s="126"/>
      <c r="G31" s="141">
        <v>6</v>
      </c>
      <c r="H31" s="141"/>
      <c r="I31" s="141"/>
      <c r="J31" s="149"/>
      <c r="K31" s="133"/>
      <c r="L31" s="72"/>
      <c r="M31" s="120">
        <f t="shared" si="3"/>
        <v>6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'10'!L32</f>
        <v>0</v>
      </c>
      <c r="F32" s="126"/>
      <c r="G32" s="141">
        <v>6</v>
      </c>
      <c r="H32" s="141"/>
      <c r="I32" s="141"/>
      <c r="J32" s="149"/>
      <c r="K32" s="133"/>
      <c r="L32" s="72"/>
      <c r="M32" s="120">
        <f t="shared" si="3"/>
        <v>6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'10'!L33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'10'!L34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3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'10'!L35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'10'!L36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3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'10'!L37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3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'10'!L38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'10'!L39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3"/>
        <v>6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'10'!L40</f>
        <v>0</v>
      </c>
      <c r="F40" s="127"/>
      <c r="G40" s="142">
        <v>8</v>
      </c>
      <c r="H40" s="142"/>
      <c r="I40" s="142"/>
      <c r="J40" s="150"/>
      <c r="K40" s="134"/>
      <c r="L40" s="73"/>
      <c r="M40" s="120">
        <f t="shared" si="3"/>
        <v>8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25000</v>
      </c>
      <c r="E41" s="155">
        <f>'10'!L41</f>
        <v>0</v>
      </c>
      <c r="F41" s="127"/>
      <c r="G41" s="142">
        <v>5</v>
      </c>
      <c r="H41" s="142"/>
      <c r="I41" s="142"/>
      <c r="J41" s="150"/>
      <c r="K41" s="134"/>
      <c r="L41" s="73"/>
      <c r="M41" s="120">
        <f t="shared" si="3"/>
        <v>5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'10'!L42</f>
        <v>0</v>
      </c>
      <c r="F42" s="127"/>
      <c r="G42" s="142"/>
      <c r="H42" s="142"/>
      <c r="I42" s="142"/>
      <c r="J42" s="150"/>
      <c r="K42" s="134"/>
      <c r="L42" s="73"/>
      <c r="M42" s="120">
        <f t="shared" si="3"/>
        <v>0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'10'!L43</f>
        <v>0</v>
      </c>
      <c r="F43" s="127"/>
      <c r="G43" s="142"/>
      <c r="H43" s="142"/>
      <c r="I43" s="142"/>
      <c r="J43" s="150"/>
      <c r="K43" s="134"/>
      <c r="L43" s="73"/>
      <c r="M43" s="120">
        <f t="shared" si="3"/>
        <v>0</v>
      </c>
      <c r="N43" s="73"/>
    </row>
    <row r="44" spans="1:14" s="10" customFormat="1" x14ac:dyDescent="0.2">
      <c r="A44" s="43">
        <v>44</v>
      </c>
      <c r="B44" s="99"/>
      <c r="C44" s="99" t="s">
        <v>39</v>
      </c>
      <c r="D44" s="100">
        <v>32000</v>
      </c>
      <c r="E44" s="155">
        <f>'10'!L44</f>
        <v>0</v>
      </c>
      <c r="F44" s="127"/>
      <c r="G44" s="142"/>
      <c r="H44" s="142"/>
      <c r="I44" s="142"/>
      <c r="J44" s="150"/>
      <c r="K44" s="134"/>
      <c r="L44" s="73"/>
      <c r="M44" s="121">
        <f t="shared" si="3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/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63">
        <f>SUM(E47:E58)</f>
        <v>4</v>
      </c>
      <c r="F46" s="163">
        <f t="shared" ref="F46:L46" si="4">SUM(F47:F58)</f>
        <v>0</v>
      </c>
      <c r="G46" s="163">
        <f t="shared" si="4"/>
        <v>130</v>
      </c>
      <c r="H46" s="163">
        <f t="shared" si="4"/>
        <v>0</v>
      </c>
      <c r="I46" s="163">
        <f t="shared" si="4"/>
        <v>0</v>
      </c>
      <c r="J46" s="167">
        <f t="shared" si="4"/>
        <v>0</v>
      </c>
      <c r="K46" s="162">
        <f t="shared" si="4"/>
        <v>4</v>
      </c>
      <c r="L46" s="163">
        <f t="shared" si="4"/>
        <v>6</v>
      </c>
      <c r="M46" s="119">
        <f>(E46+F46+G46+H46+I46)-J46-K46-L46</f>
        <v>124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'10'!L47</f>
        <v>0</v>
      </c>
      <c r="F47" s="125"/>
      <c r="G47" s="140"/>
      <c r="H47" s="140"/>
      <c r="I47" s="140"/>
      <c r="J47" s="148"/>
      <c r="K47" s="132"/>
      <c r="L47" s="71"/>
      <c r="M47" s="120">
        <f t="shared" si="3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'10'!L48</f>
        <v>0</v>
      </c>
      <c r="F48" s="126"/>
      <c r="G48" s="141">
        <v>40</v>
      </c>
      <c r="H48" s="141"/>
      <c r="I48" s="141"/>
      <c r="J48" s="149"/>
      <c r="K48" s="133"/>
      <c r="L48" s="72"/>
      <c r="M48" s="120">
        <f t="shared" si="3"/>
        <v>40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'10'!L49</f>
        <v>0</v>
      </c>
      <c r="F49" s="126"/>
      <c r="G49" s="141">
        <v>18</v>
      </c>
      <c r="H49" s="141"/>
      <c r="I49" s="141"/>
      <c r="J49" s="149"/>
      <c r="K49" s="133"/>
      <c r="L49" s="72"/>
      <c r="M49" s="120">
        <f t="shared" si="3"/>
        <v>18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'10'!L50</f>
        <v>0</v>
      </c>
      <c r="F50" s="126"/>
      <c r="G50" s="141">
        <v>40</v>
      </c>
      <c r="H50" s="141"/>
      <c r="I50" s="141"/>
      <c r="J50" s="149"/>
      <c r="K50" s="133"/>
      <c r="L50" s="72"/>
      <c r="M50" s="120">
        <f t="shared" si="3"/>
        <v>40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'10'!L51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'10'!L52</f>
        <v>4</v>
      </c>
      <c r="F52" s="126"/>
      <c r="G52" s="141">
        <v>8</v>
      </c>
      <c r="H52" s="141"/>
      <c r="I52" s="141"/>
      <c r="J52" s="149"/>
      <c r="K52" s="133">
        <v>4</v>
      </c>
      <c r="L52" s="72">
        <v>6</v>
      </c>
      <c r="M52" s="120">
        <f t="shared" si="3"/>
        <v>2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'10'!L53</f>
        <v>0</v>
      </c>
      <c r="F53" s="126"/>
      <c r="G53" s="141"/>
      <c r="H53" s="141"/>
      <c r="I53" s="141"/>
      <c r="J53" s="149"/>
      <c r="K53" s="133"/>
      <c r="L53" s="72"/>
      <c r="M53" s="120">
        <f t="shared" si="3"/>
        <v>0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'10'!L54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'10'!L55</f>
        <v>0</v>
      </c>
      <c r="F55" s="126"/>
      <c r="G55" s="141">
        <v>6</v>
      </c>
      <c r="H55" s="141"/>
      <c r="I55" s="141"/>
      <c r="J55" s="149"/>
      <c r="K55" s="133"/>
      <c r="L55" s="72"/>
      <c r="M55" s="120">
        <f t="shared" si="3"/>
        <v>6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'10'!L56</f>
        <v>0</v>
      </c>
      <c r="F56" s="126"/>
      <c r="G56" s="141">
        <v>6</v>
      </c>
      <c r="H56" s="141"/>
      <c r="I56" s="141"/>
      <c r="J56" s="149"/>
      <c r="K56" s="133"/>
      <c r="L56" s="72"/>
      <c r="M56" s="120">
        <f t="shared" si="3"/>
        <v>6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'10'!L57</f>
        <v>0</v>
      </c>
      <c r="F57" s="127"/>
      <c r="G57" s="142">
        <v>6</v>
      </c>
      <c r="H57" s="142"/>
      <c r="I57" s="142"/>
      <c r="J57" s="150"/>
      <c r="K57" s="134"/>
      <c r="L57" s="73"/>
      <c r="M57" s="120">
        <f t="shared" si="3"/>
        <v>6</v>
      </c>
      <c r="N57" s="73"/>
    </row>
    <row r="58" spans="1:14" s="9" customFormat="1" x14ac:dyDescent="0.2">
      <c r="A58" s="43">
        <v>15</v>
      </c>
      <c r="B58" s="99"/>
      <c r="C58" s="99" t="s">
        <v>271</v>
      </c>
      <c r="D58" s="100"/>
      <c r="E58" s="155">
        <f>'10'!L58</f>
        <v>0</v>
      </c>
      <c r="F58" s="127"/>
      <c r="G58" s="142">
        <v>6</v>
      </c>
      <c r="H58" s="142"/>
      <c r="I58" s="142"/>
      <c r="J58" s="150"/>
      <c r="K58" s="134"/>
      <c r="L58" s="73"/>
      <c r="M58" s="120">
        <f t="shared" si="3"/>
        <v>6</v>
      </c>
      <c r="N58" s="73"/>
    </row>
    <row r="59" spans="1:14" s="24" customFormat="1" ht="15" thickBot="1" x14ac:dyDescent="0.25">
      <c r="A59" s="43"/>
      <c r="B59" s="43"/>
      <c r="C59" s="43"/>
      <c r="D59" s="48"/>
      <c r="E59" s="155"/>
      <c r="F59" s="127"/>
      <c r="G59" s="142"/>
      <c r="H59" s="142"/>
      <c r="I59" s="142"/>
      <c r="J59" s="150"/>
      <c r="K59" s="134"/>
      <c r="L59" s="73"/>
      <c r="M59" s="121"/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63">
        <f>SUM(E61:E62)</f>
        <v>0</v>
      </c>
      <c r="F60" s="163">
        <f t="shared" ref="F60:L60" si="5">SUM(F61:F62)</f>
        <v>0</v>
      </c>
      <c r="G60" s="163">
        <f t="shared" si="5"/>
        <v>0</v>
      </c>
      <c r="H60" s="163">
        <f t="shared" si="5"/>
        <v>0</v>
      </c>
      <c r="I60" s="163">
        <f t="shared" si="5"/>
        <v>0</v>
      </c>
      <c r="J60" s="167">
        <f t="shared" si="5"/>
        <v>0</v>
      </c>
      <c r="K60" s="162">
        <f t="shared" si="5"/>
        <v>0</v>
      </c>
      <c r="L60" s="163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'10'!L61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'10'!L62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5"/>
      <c r="F63" s="127"/>
      <c r="G63" s="142"/>
      <c r="H63" s="142"/>
      <c r="I63" s="142"/>
      <c r="J63" s="150"/>
      <c r="K63" s="134"/>
      <c r="L63" s="73"/>
      <c r="M63" s="121"/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63">
        <f>SUM(E65:E72)</f>
        <v>0</v>
      </c>
      <c r="F64" s="163">
        <f t="shared" ref="F64:L64" si="6">SUM(F65:F72)</f>
        <v>0</v>
      </c>
      <c r="G64" s="163">
        <f t="shared" si="6"/>
        <v>8</v>
      </c>
      <c r="H64" s="163">
        <f t="shared" si="6"/>
        <v>0</v>
      </c>
      <c r="I64" s="163">
        <f t="shared" si="6"/>
        <v>0</v>
      </c>
      <c r="J64" s="167">
        <f t="shared" si="6"/>
        <v>0</v>
      </c>
      <c r="K64" s="162">
        <f t="shared" si="6"/>
        <v>0</v>
      </c>
      <c r="L64" s="163">
        <f t="shared" si="6"/>
        <v>0</v>
      </c>
      <c r="M64" s="119">
        <f t="shared" si="3"/>
        <v>8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'10'!L65</f>
        <v>0</v>
      </c>
      <c r="F65" s="125"/>
      <c r="G65" s="140">
        <v>1</v>
      </c>
      <c r="H65" s="140"/>
      <c r="I65" s="140"/>
      <c r="J65" s="148"/>
      <c r="K65" s="132"/>
      <c r="L65" s="71"/>
      <c r="M65" s="120">
        <f t="shared" si="3"/>
        <v>1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'10'!L66</f>
        <v>0</v>
      </c>
      <c r="F66" s="126"/>
      <c r="G66" s="140">
        <v>1</v>
      </c>
      <c r="H66" s="141"/>
      <c r="I66" s="141"/>
      <c r="J66" s="149"/>
      <c r="K66" s="133"/>
      <c r="L66" s="72"/>
      <c r="M66" s="120">
        <f t="shared" si="3"/>
        <v>1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'10'!L67</f>
        <v>0</v>
      </c>
      <c r="F67" s="126"/>
      <c r="G67" s="140">
        <v>1</v>
      </c>
      <c r="H67" s="141"/>
      <c r="I67" s="141"/>
      <c r="J67" s="149"/>
      <c r="K67" s="133"/>
      <c r="L67" s="72"/>
      <c r="M67" s="120">
        <f t="shared" si="3"/>
        <v>1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'10'!L68</f>
        <v>0</v>
      </c>
      <c r="F68" s="126"/>
      <c r="G68" s="140">
        <v>1</v>
      </c>
      <c r="H68" s="141"/>
      <c r="I68" s="141"/>
      <c r="J68" s="149"/>
      <c r="K68" s="133"/>
      <c r="L68" s="72"/>
      <c r="M68" s="120">
        <f t="shared" si="3"/>
        <v>1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'10'!L69</f>
        <v>0</v>
      </c>
      <c r="F69" s="126"/>
      <c r="G69" s="140">
        <v>1</v>
      </c>
      <c r="H69" s="141"/>
      <c r="I69" s="141"/>
      <c r="J69" s="149"/>
      <c r="K69" s="133"/>
      <c r="L69" s="72"/>
      <c r="M69" s="120">
        <f t="shared" si="3"/>
        <v>1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'10'!L70</f>
        <v>0</v>
      </c>
      <c r="F70" s="126"/>
      <c r="G70" s="140">
        <v>1</v>
      </c>
      <c r="H70" s="141"/>
      <c r="I70" s="141"/>
      <c r="J70" s="149"/>
      <c r="K70" s="133"/>
      <c r="L70" s="72"/>
      <c r="M70" s="120">
        <f t="shared" si="3"/>
        <v>1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'10'!L71</f>
        <v>0</v>
      </c>
      <c r="F71" s="126"/>
      <c r="G71" s="140">
        <v>1</v>
      </c>
      <c r="H71" s="141"/>
      <c r="I71" s="141"/>
      <c r="J71" s="149"/>
      <c r="K71" s="133"/>
      <c r="L71" s="72"/>
      <c r="M71" s="120">
        <f t="shared" si="3"/>
        <v>1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'10'!L72</f>
        <v>0</v>
      </c>
      <c r="F72" s="126"/>
      <c r="G72" s="140">
        <v>1</v>
      </c>
      <c r="H72" s="141"/>
      <c r="I72" s="141"/>
      <c r="J72" s="149"/>
      <c r="K72" s="133"/>
      <c r="L72" s="72"/>
      <c r="M72" s="120">
        <f t="shared" si="3"/>
        <v>1</v>
      </c>
      <c r="N72" s="72"/>
    </row>
    <row r="73" spans="1:14" s="24" customFormat="1" ht="15" thickBot="1" x14ac:dyDescent="0.25">
      <c r="A73" s="43"/>
      <c r="B73" s="43"/>
      <c r="C73" s="43"/>
      <c r="D73" s="48"/>
      <c r="E73" s="155"/>
      <c r="F73" s="127"/>
      <c r="G73" s="142"/>
      <c r="H73" s="142"/>
      <c r="I73" s="142"/>
      <c r="J73" s="150"/>
      <c r="K73" s="134"/>
      <c r="L73" s="73"/>
      <c r="M73" s="121"/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>SUM(E75:E81)</f>
        <v>0</v>
      </c>
      <c r="F74" s="106">
        <f t="shared" ref="F74:K74" si="7">SUM(F75:F81)</f>
        <v>0</v>
      </c>
      <c r="G74" s="106">
        <f t="shared" si="7"/>
        <v>28</v>
      </c>
      <c r="H74" s="106">
        <f t="shared" si="7"/>
        <v>0</v>
      </c>
      <c r="I74" s="106">
        <f t="shared" si="7"/>
        <v>0</v>
      </c>
      <c r="J74" s="146">
        <f t="shared" si="7"/>
        <v>0</v>
      </c>
      <c r="K74" s="135">
        <f t="shared" si="7"/>
        <v>0</v>
      </c>
      <c r="L74" s="106">
        <f>SUM(L75:L81)</f>
        <v>0</v>
      </c>
      <c r="M74" s="119">
        <f t="shared" si="3"/>
        <v>28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'10'!L75</f>
        <v>0</v>
      </c>
      <c r="F75" s="126"/>
      <c r="G75" s="141">
        <v>4</v>
      </c>
      <c r="H75" s="141"/>
      <c r="I75" s="141"/>
      <c r="J75" s="149"/>
      <c r="K75" s="133"/>
      <c r="L75" s="72"/>
      <c r="M75" s="120">
        <f t="shared" si="3"/>
        <v>4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'10'!L76</f>
        <v>0</v>
      </c>
      <c r="F76" s="126"/>
      <c r="G76" s="141">
        <v>10</v>
      </c>
      <c r="H76" s="141"/>
      <c r="I76" s="141"/>
      <c r="J76" s="149"/>
      <c r="K76" s="133"/>
      <c r="L76" s="72"/>
      <c r="M76" s="120">
        <f t="shared" ref="M76:M144" si="8">(E76+F76+G76+H76+I76)-J76-K76-L76</f>
        <v>10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'10'!L77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'10'!L78</f>
        <v>0</v>
      </c>
      <c r="F78" s="126"/>
      <c r="G78" s="141">
        <v>14</v>
      </c>
      <c r="H78" s="141"/>
      <c r="I78" s="141"/>
      <c r="J78" s="149"/>
      <c r="K78" s="133"/>
      <c r="L78" s="72"/>
      <c r="M78" s="120">
        <f t="shared" si="8"/>
        <v>14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'10'!L79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'10'!L80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'10'!L81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/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>SUM(E84:E93)</f>
        <v>57</v>
      </c>
      <c r="F83" s="108">
        <f t="shared" ref="F83:L83" si="9">SUM(F84:F93)</f>
        <v>0</v>
      </c>
      <c r="G83" s="108">
        <f t="shared" si="9"/>
        <v>48</v>
      </c>
      <c r="H83" s="108">
        <f t="shared" si="9"/>
        <v>0</v>
      </c>
      <c r="I83" s="108">
        <f t="shared" si="9"/>
        <v>0</v>
      </c>
      <c r="J83" s="168">
        <f t="shared" si="9"/>
        <v>13</v>
      </c>
      <c r="K83" s="164">
        <f t="shared" si="9"/>
        <v>7</v>
      </c>
      <c r="L83" s="108">
        <f t="shared" si="9"/>
        <v>59</v>
      </c>
      <c r="M83" s="119">
        <f t="shared" si="8"/>
        <v>26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'10'!L84</f>
        <v>0</v>
      </c>
      <c r="F84" s="125"/>
      <c r="G84" s="140">
        <v>4</v>
      </c>
      <c r="H84" s="140"/>
      <c r="I84" s="140"/>
      <c r="J84" s="148"/>
      <c r="K84" s="132"/>
      <c r="L84" s="71">
        <v>2</v>
      </c>
      <c r="M84" s="120">
        <f t="shared" si="8"/>
        <v>2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'10'!L85</f>
        <v>6</v>
      </c>
      <c r="F85" s="126"/>
      <c r="G85" s="141">
        <v>10</v>
      </c>
      <c r="H85" s="141"/>
      <c r="I85" s="141"/>
      <c r="J85" s="149">
        <v>6</v>
      </c>
      <c r="K85" s="133"/>
      <c r="L85" s="72">
        <v>10</v>
      </c>
      <c r="M85" s="120">
        <f t="shared" si="8"/>
        <v>0</v>
      </c>
      <c r="N85" s="72"/>
    </row>
    <row r="86" spans="1:14" s="10" customFormat="1" ht="14.25" hidden="1" customHeight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'10'!L86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'10'!L87</f>
        <v>11</v>
      </c>
      <c r="F87" s="126"/>
      <c r="G87" s="141"/>
      <c r="H87" s="141"/>
      <c r="I87" s="141"/>
      <c r="J87" s="149"/>
      <c r="K87" s="133"/>
      <c r="L87" s="72">
        <v>2</v>
      </c>
      <c r="M87" s="120">
        <f t="shared" si="8"/>
        <v>9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'10'!L88</f>
        <v>2</v>
      </c>
      <c r="F88" s="126"/>
      <c r="G88" s="141">
        <v>8</v>
      </c>
      <c r="H88" s="141"/>
      <c r="I88" s="141"/>
      <c r="J88" s="149">
        <v>3</v>
      </c>
      <c r="K88" s="133"/>
      <c r="L88" s="72"/>
      <c r="M88" s="120">
        <f t="shared" si="8"/>
        <v>7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'10'!L89</f>
        <v>8</v>
      </c>
      <c r="F89" s="126"/>
      <c r="G89" s="141"/>
      <c r="H89" s="141"/>
      <c r="I89" s="141"/>
      <c r="J89" s="149"/>
      <c r="K89" s="133"/>
      <c r="L89" s="72">
        <v>8</v>
      </c>
      <c r="M89" s="120">
        <f t="shared" si="8"/>
        <v>0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39000</v>
      </c>
      <c r="E90" s="155">
        <f>'10'!L90</f>
        <v>11</v>
      </c>
      <c r="F90" s="126"/>
      <c r="G90" s="141"/>
      <c r="H90" s="141"/>
      <c r="I90" s="141"/>
      <c r="J90" s="149"/>
      <c r="K90" s="133">
        <v>3</v>
      </c>
      <c r="L90" s="72">
        <v>6</v>
      </c>
      <c r="M90" s="120">
        <f t="shared" si="8"/>
        <v>2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'10'!L91</f>
        <v>9</v>
      </c>
      <c r="F91" s="126"/>
      <c r="G91" s="141">
        <v>12</v>
      </c>
      <c r="H91" s="141"/>
      <c r="I91" s="141"/>
      <c r="J91" s="149">
        <v>4</v>
      </c>
      <c r="K91" s="133"/>
      <c r="L91" s="72">
        <v>13</v>
      </c>
      <c r="M91" s="120">
        <f t="shared" si="8"/>
        <v>4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'10'!L92</f>
        <v>6</v>
      </c>
      <c r="F92" s="126"/>
      <c r="G92" s="141">
        <v>4</v>
      </c>
      <c r="H92" s="141"/>
      <c r="I92" s="141"/>
      <c r="J92" s="149"/>
      <c r="K92" s="133"/>
      <c r="L92" s="72">
        <v>8</v>
      </c>
      <c r="M92" s="120">
        <f t="shared" si="8"/>
        <v>2</v>
      </c>
      <c r="N92" s="72"/>
    </row>
    <row r="93" spans="1:14" s="10" customFormat="1" x14ac:dyDescent="0.2">
      <c r="A93" s="43">
        <v>10</v>
      </c>
      <c r="B93" s="99"/>
      <c r="C93" s="99" t="s">
        <v>272</v>
      </c>
      <c r="D93" s="100">
        <v>39000</v>
      </c>
      <c r="E93" s="155">
        <f>'10'!L93</f>
        <v>4</v>
      </c>
      <c r="F93" s="127"/>
      <c r="G93" s="142">
        <v>10</v>
      </c>
      <c r="H93" s="142"/>
      <c r="I93" s="142"/>
      <c r="J93" s="150"/>
      <c r="K93" s="134">
        <v>4</v>
      </c>
      <c r="L93" s="73">
        <v>10</v>
      </c>
      <c r="M93" s="120">
        <f t="shared" si="8"/>
        <v>0</v>
      </c>
      <c r="N93" s="73"/>
    </row>
    <row r="94" spans="1:14" s="42" customFormat="1" ht="15" thickBot="1" x14ac:dyDescent="0.25">
      <c r="A94" s="43"/>
      <c r="B94" s="99"/>
      <c r="C94" s="99"/>
      <c r="D94" s="100"/>
      <c r="E94" s="157"/>
      <c r="F94" s="127"/>
      <c r="G94" s="142"/>
      <c r="H94" s="142"/>
      <c r="I94" s="142"/>
      <c r="J94" s="150"/>
      <c r="K94" s="134"/>
      <c r="L94" s="73"/>
      <c r="M94" s="121"/>
      <c r="N94" s="73"/>
    </row>
    <row r="95" spans="1:14" s="10" customFormat="1" ht="15" thickBot="1" x14ac:dyDescent="0.25">
      <c r="A95" s="94"/>
      <c r="B95" s="95"/>
      <c r="C95" s="95" t="s">
        <v>102</v>
      </c>
      <c r="D95" s="96"/>
      <c r="E95" s="106">
        <f>SUM(E96)</f>
        <v>0</v>
      </c>
      <c r="F95" s="106">
        <f t="shared" ref="F95:M95" si="10">SUM(F96)</f>
        <v>0</v>
      </c>
      <c r="G95" s="106">
        <f t="shared" si="10"/>
        <v>0</v>
      </c>
      <c r="H95" s="106">
        <f t="shared" si="10"/>
        <v>0</v>
      </c>
      <c r="I95" s="106">
        <f t="shared" si="10"/>
        <v>0</v>
      </c>
      <c r="J95" s="146">
        <f t="shared" si="10"/>
        <v>0</v>
      </c>
      <c r="K95" s="135">
        <f t="shared" si="10"/>
        <v>0</v>
      </c>
      <c r="L95" s="106">
        <f t="shared" si="10"/>
        <v>0</v>
      </c>
      <c r="M95" s="106">
        <f t="shared" si="10"/>
        <v>0</v>
      </c>
      <c r="N95" s="101"/>
    </row>
    <row r="96" spans="1:14" s="10" customFormat="1" x14ac:dyDescent="0.2">
      <c r="A96" s="87">
        <v>1</v>
      </c>
      <c r="B96" s="88">
        <v>1532013</v>
      </c>
      <c r="C96" s="88" t="s">
        <v>103</v>
      </c>
      <c r="D96" s="97">
        <v>89000</v>
      </c>
      <c r="E96" s="155">
        <f>'10'!L96</f>
        <v>0</v>
      </c>
      <c r="F96" s="125"/>
      <c r="G96" s="140"/>
      <c r="H96" s="140"/>
      <c r="I96" s="140"/>
      <c r="J96" s="148"/>
      <c r="K96" s="132"/>
      <c r="L96" s="71"/>
      <c r="M96" s="120">
        <f t="shared" si="8"/>
        <v>0</v>
      </c>
      <c r="N96" s="71"/>
    </row>
    <row r="97" spans="1:14" s="20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/>
      <c r="N97" s="73"/>
    </row>
    <row r="98" spans="1:14" s="9" customFormat="1" ht="15" thickBot="1" x14ac:dyDescent="0.25">
      <c r="A98" s="81"/>
      <c r="B98" s="82"/>
      <c r="C98" s="82" t="s">
        <v>104</v>
      </c>
      <c r="D98" s="83"/>
      <c r="E98" s="106">
        <f>SUM(E99:E107)</f>
        <v>0</v>
      </c>
      <c r="F98" s="106">
        <f t="shared" ref="F98:L98" si="11">SUM(F99:F107)</f>
        <v>0</v>
      </c>
      <c r="G98" s="106">
        <f t="shared" si="11"/>
        <v>0</v>
      </c>
      <c r="H98" s="106">
        <f t="shared" si="11"/>
        <v>0</v>
      </c>
      <c r="I98" s="106">
        <f t="shared" si="11"/>
        <v>0</v>
      </c>
      <c r="J98" s="146">
        <f t="shared" si="11"/>
        <v>0</v>
      </c>
      <c r="K98" s="135">
        <f t="shared" si="11"/>
        <v>0</v>
      </c>
      <c r="L98" s="106">
        <f t="shared" si="11"/>
        <v>0</v>
      </c>
      <c r="M98" s="119">
        <f t="shared" si="8"/>
        <v>0</v>
      </c>
      <c r="N98" s="85"/>
    </row>
    <row r="99" spans="1:14" s="9" customFormat="1" x14ac:dyDescent="0.2">
      <c r="A99" s="87">
        <v>1</v>
      </c>
      <c r="B99" s="87">
        <v>5530014</v>
      </c>
      <c r="C99" s="87" t="s">
        <v>105</v>
      </c>
      <c r="D99" s="93">
        <v>33000</v>
      </c>
      <c r="E99" s="155">
        <f>'10'!L99</f>
        <v>0</v>
      </c>
      <c r="F99" s="125"/>
      <c r="G99" s="140"/>
      <c r="H99" s="140"/>
      <c r="I99" s="140"/>
      <c r="J99" s="148"/>
      <c r="K99" s="132"/>
      <c r="L99" s="71"/>
      <c r="M99" s="120">
        <f t="shared" si="8"/>
        <v>0</v>
      </c>
      <c r="N99" s="71"/>
    </row>
    <row r="100" spans="1:14" s="9" customFormat="1" x14ac:dyDescent="0.2">
      <c r="A100" s="25">
        <v>2</v>
      </c>
      <c r="B100" s="25">
        <v>5530015</v>
      </c>
      <c r="C100" s="25" t="s">
        <v>106</v>
      </c>
      <c r="D100" s="30">
        <v>33000</v>
      </c>
      <c r="E100" s="155">
        <f>'10'!L100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3</v>
      </c>
      <c r="B101" s="25">
        <v>5530019</v>
      </c>
      <c r="C101" s="25" t="s">
        <v>107</v>
      </c>
      <c r="D101" s="30">
        <v>33000</v>
      </c>
      <c r="E101" s="155">
        <f>'10'!L101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4</v>
      </c>
      <c r="B102" s="25">
        <v>5530016</v>
      </c>
      <c r="C102" s="25" t="s">
        <v>108</v>
      </c>
      <c r="D102" s="30">
        <v>33000</v>
      </c>
      <c r="E102" s="155">
        <f>'10'!L102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5</v>
      </c>
      <c r="B103" s="25">
        <v>5530020</v>
      </c>
      <c r="C103" s="25" t="s">
        <v>109</v>
      </c>
      <c r="D103" s="30">
        <v>33000</v>
      </c>
      <c r="E103" s="155">
        <f>'10'!L103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6</v>
      </c>
      <c r="B104" s="25">
        <v>5530013</v>
      </c>
      <c r="C104" s="25" t="s">
        <v>110</v>
      </c>
      <c r="D104" s="30">
        <v>33000</v>
      </c>
      <c r="E104" s="155">
        <f>'10'!L104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7</v>
      </c>
      <c r="B105" s="43"/>
      <c r="C105" s="43" t="s">
        <v>111</v>
      </c>
      <c r="D105" s="30">
        <v>33000</v>
      </c>
      <c r="E105" s="155">
        <f>'10'!L105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8</v>
      </c>
      <c r="B106" s="43"/>
      <c r="C106" s="43" t="s">
        <v>112</v>
      </c>
      <c r="D106" s="30">
        <v>33000</v>
      </c>
      <c r="E106" s="155">
        <f>'10'!L106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9</v>
      </c>
      <c r="B107" s="43"/>
      <c r="C107" s="43" t="s">
        <v>113</v>
      </c>
      <c r="D107" s="30">
        <v>33000</v>
      </c>
      <c r="E107" s="155">
        <f>'10'!L107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20" customFormat="1" ht="15" thickBot="1" x14ac:dyDescent="0.25">
      <c r="A108" s="43"/>
      <c r="B108" s="43"/>
      <c r="C108" s="43"/>
      <c r="D108" s="48"/>
      <c r="E108" s="157"/>
      <c r="F108" s="127"/>
      <c r="G108" s="142"/>
      <c r="H108" s="142"/>
      <c r="I108" s="142"/>
      <c r="J108" s="150"/>
      <c r="K108" s="134"/>
      <c r="L108" s="73"/>
      <c r="M108" s="121"/>
      <c r="N108" s="73"/>
    </row>
    <row r="109" spans="1:14" s="24" customFormat="1" ht="15" thickBot="1" x14ac:dyDescent="0.25">
      <c r="A109" s="81"/>
      <c r="B109" s="82"/>
      <c r="C109" s="82" t="s">
        <v>114</v>
      </c>
      <c r="D109" s="83"/>
      <c r="E109" s="105">
        <f>SUM(E110,E147,E158)</f>
        <v>71</v>
      </c>
      <c r="F109" s="105">
        <f t="shared" ref="F109:L109" si="12">SUM(F110,F147,F158)</f>
        <v>0</v>
      </c>
      <c r="G109" s="105">
        <f t="shared" si="12"/>
        <v>129</v>
      </c>
      <c r="H109" s="105">
        <f t="shared" si="12"/>
        <v>0</v>
      </c>
      <c r="I109" s="105">
        <f t="shared" si="12"/>
        <v>0</v>
      </c>
      <c r="J109" s="166">
        <f t="shared" si="12"/>
        <v>0</v>
      </c>
      <c r="K109" s="131">
        <f t="shared" si="12"/>
        <v>0</v>
      </c>
      <c r="L109" s="105">
        <f t="shared" si="12"/>
        <v>112</v>
      </c>
      <c r="M109" s="119">
        <f t="shared" si="8"/>
        <v>88</v>
      </c>
      <c r="N109" s="85"/>
    </row>
    <row r="110" spans="1:14" s="10" customFormat="1" ht="15" thickBot="1" x14ac:dyDescent="0.25">
      <c r="A110" s="94"/>
      <c r="B110" s="95"/>
      <c r="C110" s="95" t="s">
        <v>115</v>
      </c>
      <c r="D110" s="96"/>
      <c r="E110" s="105">
        <f>SUM(E111:E143)</f>
        <v>6</v>
      </c>
      <c r="F110" s="105">
        <f t="shared" ref="F110:L110" si="13">SUM(F111:F143)</f>
        <v>0</v>
      </c>
      <c r="G110" s="105">
        <f t="shared" si="13"/>
        <v>2</v>
      </c>
      <c r="H110" s="105">
        <f t="shared" si="13"/>
        <v>0</v>
      </c>
      <c r="I110" s="105">
        <f t="shared" si="13"/>
        <v>0</v>
      </c>
      <c r="J110" s="166">
        <f t="shared" si="13"/>
        <v>0</v>
      </c>
      <c r="K110" s="131">
        <f t="shared" si="13"/>
        <v>0</v>
      </c>
      <c r="L110" s="105">
        <f t="shared" si="13"/>
        <v>4</v>
      </c>
      <c r="M110" s="119">
        <f t="shared" si="8"/>
        <v>4</v>
      </c>
      <c r="N110" s="85"/>
    </row>
    <row r="111" spans="1:14" s="10" customFormat="1" x14ac:dyDescent="0.2">
      <c r="A111" s="87">
        <v>1</v>
      </c>
      <c r="B111" s="88">
        <v>3500003</v>
      </c>
      <c r="C111" s="88" t="s">
        <v>116</v>
      </c>
      <c r="D111" s="97">
        <v>390000</v>
      </c>
      <c r="E111" s="155">
        <f>'10'!L111</f>
        <v>0</v>
      </c>
      <c r="F111" s="128"/>
      <c r="G111" s="144"/>
      <c r="H111" s="144"/>
      <c r="I111" s="144"/>
      <c r="J111" s="152"/>
      <c r="K111" s="137"/>
      <c r="L111" s="76"/>
      <c r="M111" s="120">
        <f t="shared" si="8"/>
        <v>0</v>
      </c>
      <c r="N111" s="76"/>
    </row>
    <row r="112" spans="1:14" s="10" customFormat="1" x14ac:dyDescent="0.2">
      <c r="A112" s="25">
        <v>2</v>
      </c>
      <c r="B112" s="26">
        <v>3500004</v>
      </c>
      <c r="C112" s="26" t="s">
        <v>117</v>
      </c>
      <c r="D112" s="27">
        <v>300000</v>
      </c>
      <c r="E112" s="155">
        <f>'10'!L112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8"/>
        <v>0</v>
      </c>
      <c r="N112" s="73"/>
    </row>
    <row r="113" spans="1:14" s="10" customFormat="1" x14ac:dyDescent="0.2">
      <c r="A113" s="25">
        <v>3</v>
      </c>
      <c r="B113" s="26">
        <v>3500009</v>
      </c>
      <c r="C113" s="26" t="s">
        <v>118</v>
      </c>
      <c r="D113" s="27">
        <v>390000</v>
      </c>
      <c r="E113" s="155">
        <f>'10'!L113</f>
        <v>0</v>
      </c>
      <c r="F113" s="127"/>
      <c r="G113" s="142">
        <v>1</v>
      </c>
      <c r="H113" s="142"/>
      <c r="I113" s="142"/>
      <c r="J113" s="150"/>
      <c r="K113" s="134"/>
      <c r="L113" s="73"/>
      <c r="M113" s="120">
        <f t="shared" si="8"/>
        <v>1</v>
      </c>
      <c r="N113" s="73"/>
    </row>
    <row r="114" spans="1:14" s="10" customFormat="1" x14ac:dyDescent="0.2">
      <c r="A114" s="25">
        <v>4</v>
      </c>
      <c r="B114" s="26">
        <v>3500010</v>
      </c>
      <c r="C114" s="26" t="s">
        <v>119</v>
      </c>
      <c r="D114" s="27">
        <v>300000</v>
      </c>
      <c r="E114" s="155">
        <f>'10'!L114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5</v>
      </c>
      <c r="B115" s="26"/>
      <c r="C115" s="26" t="s">
        <v>120</v>
      </c>
      <c r="D115" s="27">
        <v>490000</v>
      </c>
      <c r="E115" s="155">
        <f>'10'!L115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0</v>
      </c>
      <c r="N115" s="72"/>
    </row>
    <row r="116" spans="1:14" s="10" customFormat="1" x14ac:dyDescent="0.2">
      <c r="A116" s="25">
        <v>6</v>
      </c>
      <c r="B116" s="26">
        <v>3500008</v>
      </c>
      <c r="C116" s="26" t="s">
        <v>121</v>
      </c>
      <c r="D116" s="27">
        <v>350000</v>
      </c>
      <c r="E116" s="155">
        <f>'10'!L116</f>
        <v>1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1</v>
      </c>
      <c r="N116" s="72"/>
    </row>
    <row r="117" spans="1:14" s="10" customFormat="1" x14ac:dyDescent="0.2">
      <c r="A117" s="25">
        <v>7</v>
      </c>
      <c r="B117" s="26"/>
      <c r="C117" s="26" t="s">
        <v>122</v>
      </c>
      <c r="D117" s="27">
        <v>490000</v>
      </c>
      <c r="E117" s="155">
        <f>'10'!L117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8</v>
      </c>
      <c r="B118" s="26">
        <v>3502042</v>
      </c>
      <c r="C118" s="26" t="s">
        <v>123</v>
      </c>
      <c r="D118" s="27">
        <v>350000</v>
      </c>
      <c r="E118" s="155">
        <f>'10'!L118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9</v>
      </c>
      <c r="B119" s="26">
        <v>3500182</v>
      </c>
      <c r="C119" s="26" t="s">
        <v>124</v>
      </c>
      <c r="D119" s="27">
        <v>390000</v>
      </c>
      <c r="E119" s="155">
        <f>'10'!L119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10</v>
      </c>
      <c r="B120" s="26">
        <v>3500181</v>
      </c>
      <c r="C120" s="26" t="s">
        <v>125</v>
      </c>
      <c r="D120" s="27">
        <v>300000</v>
      </c>
      <c r="E120" s="155">
        <f>'10'!L120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9" customFormat="1" x14ac:dyDescent="0.2">
      <c r="A121" s="25">
        <v>11</v>
      </c>
      <c r="B121" s="25">
        <v>3500159</v>
      </c>
      <c r="C121" s="25" t="s">
        <v>126</v>
      </c>
      <c r="D121" s="30">
        <v>300000</v>
      </c>
      <c r="E121" s="155">
        <f>'10'!L121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12</v>
      </c>
      <c r="B122" s="25">
        <v>3500143</v>
      </c>
      <c r="C122" s="25" t="s">
        <v>127</v>
      </c>
      <c r="D122" s="30">
        <v>220000</v>
      </c>
      <c r="E122" s="155">
        <f>'10'!L122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13</v>
      </c>
      <c r="B123" s="26">
        <v>3500144</v>
      </c>
      <c r="C123" s="26" t="s">
        <v>128</v>
      </c>
      <c r="D123" s="27">
        <v>260000</v>
      </c>
      <c r="E123" s="155">
        <f>'10'!L123</f>
        <v>1</v>
      </c>
      <c r="F123" s="126"/>
      <c r="G123" s="141">
        <v>1</v>
      </c>
      <c r="H123" s="141"/>
      <c r="I123" s="141"/>
      <c r="J123" s="149"/>
      <c r="K123" s="133"/>
      <c r="L123" s="72">
        <v>2</v>
      </c>
      <c r="M123" s="120">
        <f t="shared" si="8"/>
        <v>0</v>
      </c>
      <c r="N123" s="72"/>
    </row>
    <row r="124" spans="1:14" s="10" customFormat="1" x14ac:dyDescent="0.2">
      <c r="A124" s="25">
        <v>14</v>
      </c>
      <c r="B124" s="26">
        <v>3500145</v>
      </c>
      <c r="C124" s="26" t="s">
        <v>129</v>
      </c>
      <c r="D124" s="27">
        <v>350000</v>
      </c>
      <c r="E124" s="155">
        <f>'10'!L124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15</v>
      </c>
      <c r="B125" s="26">
        <v>3500147</v>
      </c>
      <c r="C125" s="26" t="s">
        <v>130</v>
      </c>
      <c r="D125" s="27">
        <v>480000</v>
      </c>
      <c r="E125" s="155">
        <f>'10'!L125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18</v>
      </c>
      <c r="B126" s="26">
        <v>3500142</v>
      </c>
      <c r="C126" s="26" t="s">
        <v>133</v>
      </c>
      <c r="D126" s="27">
        <v>390000</v>
      </c>
      <c r="E126" s="155">
        <f>'10'!L126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19</v>
      </c>
      <c r="B127" s="26">
        <v>3500141</v>
      </c>
      <c r="C127" s="26" t="s">
        <v>134</v>
      </c>
      <c r="D127" s="27">
        <v>300000</v>
      </c>
      <c r="E127" s="155">
        <f>'10'!L127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20</v>
      </c>
      <c r="B128" s="26">
        <v>3500021</v>
      </c>
      <c r="C128" s="26" t="s">
        <v>135</v>
      </c>
      <c r="D128" s="27">
        <v>390000</v>
      </c>
      <c r="E128" s="155">
        <f>'10'!L128</f>
        <v>1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1</v>
      </c>
      <c r="N128" s="72"/>
    </row>
    <row r="129" spans="1:14" s="10" customFormat="1" x14ac:dyDescent="0.2">
      <c r="A129" s="25">
        <v>21</v>
      </c>
      <c r="B129" s="26">
        <v>3500022</v>
      </c>
      <c r="C129" s="26" t="s">
        <v>136</v>
      </c>
      <c r="D129" s="27">
        <v>300000</v>
      </c>
      <c r="E129" s="155">
        <f>'10'!L129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22</v>
      </c>
      <c r="B130" s="26">
        <v>3500152</v>
      </c>
      <c r="C130" s="26" t="s">
        <v>137</v>
      </c>
      <c r="D130" s="27">
        <v>390000</v>
      </c>
      <c r="E130" s="155">
        <f>'10'!L130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23</v>
      </c>
      <c r="B131" s="26">
        <v>3500049</v>
      </c>
      <c r="C131" s="26" t="s">
        <v>138</v>
      </c>
      <c r="D131" s="27">
        <v>390000</v>
      </c>
      <c r="E131" s="155">
        <f>'10'!L131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24</v>
      </c>
      <c r="B132" s="26">
        <v>3500156</v>
      </c>
      <c r="C132" s="26" t="s">
        <v>139</v>
      </c>
      <c r="D132" s="27">
        <v>390000</v>
      </c>
      <c r="E132" s="155">
        <f>'10'!L132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25</v>
      </c>
      <c r="B133" s="26">
        <v>3500155</v>
      </c>
      <c r="C133" s="26" t="s">
        <v>140</v>
      </c>
      <c r="D133" s="27">
        <v>300000</v>
      </c>
      <c r="E133" s="155">
        <f>'10'!L133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26</v>
      </c>
      <c r="B134" s="26">
        <v>3500029</v>
      </c>
      <c r="C134" s="26" t="s">
        <v>141</v>
      </c>
      <c r="D134" s="27">
        <v>390000</v>
      </c>
      <c r="E134" s="155">
        <f>'10'!L134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27</v>
      </c>
      <c r="B135" s="26">
        <v>3500030</v>
      </c>
      <c r="C135" s="26" t="s">
        <v>142</v>
      </c>
      <c r="D135" s="27">
        <v>300000</v>
      </c>
      <c r="E135" s="155">
        <f>'10'!L135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28</v>
      </c>
      <c r="B136" s="26">
        <v>3500186</v>
      </c>
      <c r="C136" s="26" t="s">
        <v>143</v>
      </c>
      <c r="D136" s="27">
        <v>480000</v>
      </c>
      <c r="E136" s="155">
        <f>'10'!L136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29</v>
      </c>
      <c r="B137" s="26">
        <v>3500184</v>
      </c>
      <c r="C137" s="26" t="s">
        <v>144</v>
      </c>
      <c r="D137" s="27">
        <v>350000</v>
      </c>
      <c r="E137" s="155">
        <f>'10'!L137</f>
        <v>1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1</v>
      </c>
      <c r="N137" s="72"/>
    </row>
    <row r="138" spans="1:14" s="10" customFormat="1" x14ac:dyDescent="0.2">
      <c r="A138" s="25">
        <v>30</v>
      </c>
      <c r="B138" s="26">
        <v>3503021</v>
      </c>
      <c r="C138" s="26" t="s">
        <v>145</v>
      </c>
      <c r="D138" s="27">
        <v>390000</v>
      </c>
      <c r="E138" s="155">
        <f>'10'!L138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31</v>
      </c>
      <c r="B139" s="26">
        <v>3500200</v>
      </c>
      <c r="C139" s="26" t="s">
        <v>146</v>
      </c>
      <c r="D139" s="27">
        <v>280000</v>
      </c>
      <c r="E139" s="155">
        <f>'10'!L139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9" customFormat="1" x14ac:dyDescent="0.2">
      <c r="A140" s="25">
        <v>32</v>
      </c>
      <c r="B140" s="26">
        <v>3503022</v>
      </c>
      <c r="C140" s="26" t="s">
        <v>147</v>
      </c>
      <c r="D140" s="27">
        <v>150000</v>
      </c>
      <c r="E140" s="155">
        <f>'10'!L140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9" customFormat="1" x14ac:dyDescent="0.2">
      <c r="A141" s="43">
        <v>33</v>
      </c>
      <c r="B141" s="99"/>
      <c r="C141" s="99" t="s">
        <v>275</v>
      </c>
      <c r="D141" s="100">
        <v>320000</v>
      </c>
      <c r="E141" s="155">
        <f>'10'!L141</f>
        <v>1</v>
      </c>
      <c r="F141" s="127"/>
      <c r="G141" s="142"/>
      <c r="H141" s="142"/>
      <c r="I141" s="142"/>
      <c r="J141" s="150"/>
      <c r="K141" s="134"/>
      <c r="L141" s="73">
        <v>1</v>
      </c>
      <c r="M141" s="120">
        <f t="shared" si="8"/>
        <v>0</v>
      </c>
      <c r="N141" s="73"/>
    </row>
    <row r="142" spans="1:14" s="9" customFormat="1" x14ac:dyDescent="0.2">
      <c r="A142" s="43">
        <v>34</v>
      </c>
      <c r="B142" s="99"/>
      <c r="C142" s="99" t="s">
        <v>276</v>
      </c>
      <c r="D142" s="100">
        <v>320000</v>
      </c>
      <c r="E142" s="155">
        <f>'10'!L142</f>
        <v>1</v>
      </c>
      <c r="F142" s="127"/>
      <c r="G142" s="142"/>
      <c r="H142" s="142"/>
      <c r="I142" s="142"/>
      <c r="J142" s="150"/>
      <c r="K142" s="134"/>
      <c r="L142" s="73">
        <v>1</v>
      </c>
      <c r="M142" s="120">
        <f t="shared" si="8"/>
        <v>0</v>
      </c>
      <c r="N142" s="73"/>
    </row>
    <row r="143" spans="1:14" s="9" customFormat="1" x14ac:dyDescent="0.2">
      <c r="A143" s="43">
        <v>35</v>
      </c>
      <c r="B143" s="99"/>
      <c r="C143" s="99" t="s">
        <v>274</v>
      </c>
      <c r="D143" s="100">
        <v>350000</v>
      </c>
      <c r="E143" s="155">
        <f>'10'!L143</f>
        <v>0</v>
      </c>
      <c r="F143" s="127"/>
      <c r="G143" s="142"/>
      <c r="H143" s="142"/>
      <c r="I143" s="142"/>
      <c r="J143" s="150"/>
      <c r="K143" s="134"/>
      <c r="L143" s="73"/>
      <c r="M143" s="120">
        <f t="shared" si="8"/>
        <v>0</v>
      </c>
      <c r="N143" s="73"/>
    </row>
    <row r="144" spans="1:14" s="9" customFormat="1" x14ac:dyDescent="0.2">
      <c r="A144" s="43">
        <v>36</v>
      </c>
      <c r="B144" s="99"/>
      <c r="C144" s="99" t="s">
        <v>285</v>
      </c>
      <c r="D144" s="100">
        <v>320000</v>
      </c>
      <c r="E144" s="155">
        <f>'10'!L144</f>
        <v>0</v>
      </c>
      <c r="F144" s="127"/>
      <c r="G144" s="142">
        <v>1</v>
      </c>
      <c r="H144" s="142"/>
      <c r="I144" s="142"/>
      <c r="J144" s="150"/>
      <c r="K144" s="134"/>
      <c r="L144" s="73">
        <v>1</v>
      </c>
      <c r="M144" s="120">
        <f t="shared" si="8"/>
        <v>0</v>
      </c>
      <c r="N144" s="73"/>
    </row>
    <row r="145" spans="1:14" s="9" customFormat="1" x14ac:dyDescent="0.2">
      <c r="A145" s="43">
        <v>37</v>
      </c>
      <c r="B145" s="99"/>
      <c r="C145" s="99" t="s">
        <v>286</v>
      </c>
      <c r="D145" s="100">
        <v>350000</v>
      </c>
      <c r="E145" s="155">
        <f>'10'!L145</f>
        <v>0</v>
      </c>
      <c r="F145" s="127"/>
      <c r="G145" s="142">
        <v>1</v>
      </c>
      <c r="H145" s="142"/>
      <c r="I145" s="142"/>
      <c r="J145" s="150"/>
      <c r="K145" s="134"/>
      <c r="L145" s="73">
        <v>1</v>
      </c>
      <c r="M145" s="120">
        <f>(E145+F145+G145+H145+I145)-J145-K145-L145</f>
        <v>0</v>
      </c>
      <c r="N145" s="73"/>
    </row>
    <row r="146" spans="1:14" s="24" customFormat="1" ht="15" thickBot="1" x14ac:dyDescent="0.25">
      <c r="A146" s="43"/>
      <c r="B146" s="43"/>
      <c r="C146" s="43"/>
      <c r="D146" s="48"/>
      <c r="E146" s="157"/>
      <c r="F146" s="127"/>
      <c r="G146" s="142"/>
      <c r="H146" s="142"/>
      <c r="I146" s="142"/>
      <c r="J146" s="150"/>
      <c r="K146" s="134"/>
      <c r="L146" s="73"/>
      <c r="M146" s="121"/>
      <c r="N146" s="73"/>
    </row>
    <row r="147" spans="1:14" s="9" customFormat="1" ht="15" thickBot="1" x14ac:dyDescent="0.25">
      <c r="A147" s="94"/>
      <c r="B147" s="95"/>
      <c r="C147" s="95" t="s">
        <v>148</v>
      </c>
      <c r="D147" s="96"/>
      <c r="E147" s="105">
        <f>SUM(E148:E156)</f>
        <v>33</v>
      </c>
      <c r="F147" s="105">
        <f t="shared" ref="F147:L147" si="14">SUM(F148:F156)</f>
        <v>0</v>
      </c>
      <c r="G147" s="105">
        <f t="shared" si="14"/>
        <v>0</v>
      </c>
      <c r="H147" s="105">
        <f t="shared" si="14"/>
        <v>0</v>
      </c>
      <c r="I147" s="105">
        <f t="shared" si="14"/>
        <v>0</v>
      </c>
      <c r="J147" s="166">
        <f t="shared" si="14"/>
        <v>0</v>
      </c>
      <c r="K147" s="131">
        <f t="shared" si="14"/>
        <v>0</v>
      </c>
      <c r="L147" s="105">
        <f t="shared" si="14"/>
        <v>18</v>
      </c>
      <c r="M147" s="119">
        <f t="shared" ref="M147:M217" si="15">(E147+F147+G147+H147+I147)-J147-K147-L147</f>
        <v>15</v>
      </c>
      <c r="N147" s="85"/>
    </row>
    <row r="148" spans="1:14" s="9" customFormat="1" x14ac:dyDescent="0.2">
      <c r="A148" s="87">
        <v>1</v>
      </c>
      <c r="B148" s="87">
        <v>3510004</v>
      </c>
      <c r="C148" s="87" t="s">
        <v>149</v>
      </c>
      <c r="D148" s="93">
        <v>43000</v>
      </c>
      <c r="E148" s="155">
        <f>'10'!L148</f>
        <v>6</v>
      </c>
      <c r="F148" s="170"/>
      <c r="G148" s="140"/>
      <c r="H148" s="140"/>
      <c r="I148" s="140"/>
      <c r="J148" s="148"/>
      <c r="K148" s="132"/>
      <c r="L148" s="71">
        <v>2</v>
      </c>
      <c r="M148" s="120">
        <f>(E148+K152+G148+H148+I148)-J148-K148-L148</f>
        <v>4</v>
      </c>
      <c r="N148" s="71"/>
    </row>
    <row r="149" spans="1:14" s="9" customFormat="1" x14ac:dyDescent="0.2">
      <c r="A149" s="25">
        <v>2</v>
      </c>
      <c r="B149" s="25">
        <v>3512008</v>
      </c>
      <c r="C149" s="25" t="s">
        <v>150</v>
      </c>
      <c r="D149" s="30">
        <v>44000</v>
      </c>
      <c r="E149" s="155">
        <f>'10'!L149</f>
        <v>8</v>
      </c>
      <c r="F149" s="126"/>
      <c r="G149" s="141"/>
      <c r="H149" s="141"/>
      <c r="I149" s="141"/>
      <c r="J149" s="149"/>
      <c r="K149" s="133"/>
      <c r="L149" s="72">
        <v>6</v>
      </c>
      <c r="M149" s="120">
        <f t="shared" si="15"/>
        <v>2</v>
      </c>
      <c r="N149" s="72"/>
    </row>
    <row r="150" spans="1:14" s="9" customFormat="1" x14ac:dyDescent="0.2">
      <c r="A150" s="25">
        <v>3</v>
      </c>
      <c r="B150" s="25">
        <v>3510107</v>
      </c>
      <c r="C150" s="25" t="s">
        <v>151</v>
      </c>
      <c r="D150" s="30">
        <v>49000</v>
      </c>
      <c r="E150" s="155">
        <f>'10'!L150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4</v>
      </c>
      <c r="B151" s="25">
        <v>3510011</v>
      </c>
      <c r="C151" s="25" t="s">
        <v>152</v>
      </c>
      <c r="D151" s="30">
        <v>42000</v>
      </c>
      <c r="E151" s="155">
        <f>'10'!L151</f>
        <v>0</v>
      </c>
      <c r="F151" s="126"/>
      <c r="G151" s="141"/>
      <c r="H151" s="141"/>
      <c r="I151" s="141"/>
      <c r="J151" s="149"/>
      <c r="K151" s="133"/>
      <c r="L151" s="72"/>
      <c r="M151" s="120">
        <f t="shared" si="15"/>
        <v>0</v>
      </c>
      <c r="N151" s="72"/>
    </row>
    <row r="152" spans="1:14" s="9" customFormat="1" x14ac:dyDescent="0.2">
      <c r="A152" s="25">
        <v>5</v>
      </c>
      <c r="B152" s="25">
        <v>3510067</v>
      </c>
      <c r="C152" s="25" t="s">
        <v>153</v>
      </c>
      <c r="D152" s="30">
        <v>43000</v>
      </c>
      <c r="E152" s="155">
        <f>'10'!L152</f>
        <v>2</v>
      </c>
      <c r="F152" s="126"/>
      <c r="G152" s="141"/>
      <c r="H152" s="141"/>
      <c r="I152" s="141"/>
      <c r="J152" s="149"/>
      <c r="K152" s="132"/>
      <c r="L152" s="72">
        <v>1</v>
      </c>
      <c r="M152" s="120">
        <f t="shared" si="15"/>
        <v>1</v>
      </c>
      <c r="N152" s="72"/>
    </row>
    <row r="153" spans="1:14" s="9" customFormat="1" x14ac:dyDescent="0.2">
      <c r="A153" s="25">
        <v>6</v>
      </c>
      <c r="B153" s="25">
        <v>3510012</v>
      </c>
      <c r="C153" s="25" t="s">
        <v>154</v>
      </c>
      <c r="D153" s="30">
        <v>43000</v>
      </c>
      <c r="E153" s="155">
        <f>'10'!L153</f>
        <v>7</v>
      </c>
      <c r="F153" s="126"/>
      <c r="G153" s="141"/>
      <c r="H153" s="141"/>
      <c r="I153" s="141"/>
      <c r="J153" s="149"/>
      <c r="K153" s="133"/>
      <c r="L153" s="72">
        <v>6</v>
      </c>
      <c r="M153" s="120">
        <f t="shared" si="15"/>
        <v>1</v>
      </c>
      <c r="N153" s="72"/>
    </row>
    <row r="154" spans="1:14" s="9" customFormat="1" x14ac:dyDescent="0.2">
      <c r="A154" s="25">
        <v>7</v>
      </c>
      <c r="B154" s="25">
        <v>3510076</v>
      </c>
      <c r="C154" s="25" t="s">
        <v>155</v>
      </c>
      <c r="D154" s="30">
        <v>45000</v>
      </c>
      <c r="E154" s="155">
        <f>'10'!L154</f>
        <v>5</v>
      </c>
      <c r="F154" s="126"/>
      <c r="G154" s="141"/>
      <c r="H154" s="141"/>
      <c r="I154" s="141"/>
      <c r="J154" s="149"/>
      <c r="K154" s="133"/>
      <c r="L154" s="72">
        <v>1</v>
      </c>
      <c r="M154" s="120">
        <f t="shared" si="15"/>
        <v>4</v>
      </c>
      <c r="N154" s="72"/>
    </row>
    <row r="155" spans="1:14" s="9" customFormat="1" x14ac:dyDescent="0.2">
      <c r="A155" s="43">
        <v>9</v>
      </c>
      <c r="B155" s="43"/>
      <c r="C155" s="43" t="s">
        <v>277</v>
      </c>
      <c r="D155" s="48"/>
      <c r="E155" s="155">
        <f>'10'!L155</f>
        <v>5</v>
      </c>
      <c r="F155" s="127"/>
      <c r="G155" s="142"/>
      <c r="H155" s="142"/>
      <c r="I155" s="142"/>
      <c r="J155" s="150"/>
      <c r="K155" s="134"/>
      <c r="L155" s="73">
        <v>2</v>
      </c>
      <c r="M155" s="120">
        <f t="shared" si="15"/>
        <v>3</v>
      </c>
      <c r="N155" s="73"/>
    </row>
    <row r="156" spans="1:14" s="9" customFormat="1" x14ac:dyDescent="0.2">
      <c r="A156" s="43">
        <v>10</v>
      </c>
      <c r="B156" s="43"/>
      <c r="C156" s="43" t="s">
        <v>278</v>
      </c>
      <c r="D156" s="48"/>
      <c r="E156" s="155">
        <f>'10'!L156</f>
        <v>0</v>
      </c>
      <c r="F156" s="127"/>
      <c r="G156" s="142"/>
      <c r="H156" s="142"/>
      <c r="I156" s="142"/>
      <c r="J156" s="150"/>
      <c r="K156" s="134"/>
      <c r="L156" s="73"/>
      <c r="M156" s="120">
        <f t="shared" si="15"/>
        <v>0</v>
      </c>
      <c r="N156" s="73"/>
    </row>
    <row r="157" spans="1:14" s="24" customFormat="1" ht="15" thickBot="1" x14ac:dyDescent="0.25">
      <c r="A157" s="43"/>
      <c r="B157" s="43"/>
      <c r="C157" s="43"/>
      <c r="D157" s="48"/>
      <c r="E157" s="157"/>
      <c r="F157" s="127"/>
      <c r="G157" s="142"/>
      <c r="H157" s="142"/>
      <c r="I157" s="142"/>
      <c r="J157" s="150"/>
      <c r="K157" s="134"/>
      <c r="L157" s="73"/>
      <c r="M157" s="121"/>
      <c r="N157" s="73"/>
    </row>
    <row r="158" spans="1:14" s="10" customFormat="1" ht="15" thickBot="1" x14ac:dyDescent="0.25">
      <c r="A158" s="109"/>
      <c r="B158" s="110"/>
      <c r="C158" s="82" t="s">
        <v>156</v>
      </c>
      <c r="D158" s="111"/>
      <c r="E158" s="105">
        <f>SUM(E159:E175)</f>
        <v>32</v>
      </c>
      <c r="F158" s="105">
        <f t="shared" ref="F158:L158" si="16">SUM(F159:F175)</f>
        <v>0</v>
      </c>
      <c r="G158" s="105">
        <f t="shared" si="16"/>
        <v>127</v>
      </c>
      <c r="H158" s="105">
        <f t="shared" si="16"/>
        <v>0</v>
      </c>
      <c r="I158" s="105">
        <f t="shared" si="16"/>
        <v>0</v>
      </c>
      <c r="J158" s="166">
        <f t="shared" si="16"/>
        <v>0</v>
      </c>
      <c r="K158" s="131">
        <f t="shared" si="16"/>
        <v>0</v>
      </c>
      <c r="L158" s="105">
        <f t="shared" si="16"/>
        <v>90</v>
      </c>
      <c r="M158" s="119">
        <f t="shared" si="15"/>
        <v>69</v>
      </c>
      <c r="N158" s="112"/>
    </row>
    <row r="159" spans="1:14" s="10" customFormat="1" x14ac:dyDescent="0.2">
      <c r="A159" s="87">
        <v>1</v>
      </c>
      <c r="B159" s="88">
        <v>3530009</v>
      </c>
      <c r="C159" s="88" t="s">
        <v>157</v>
      </c>
      <c r="D159" s="97">
        <v>20000</v>
      </c>
      <c r="E159" s="155">
        <f>'10'!L159</f>
        <v>0</v>
      </c>
      <c r="F159" s="125"/>
      <c r="G159" s="140"/>
      <c r="H159" s="140"/>
      <c r="I159" s="140"/>
      <c r="J159" s="148"/>
      <c r="K159" s="132"/>
      <c r="L159" s="71"/>
      <c r="M159" s="120">
        <f t="shared" si="15"/>
        <v>0</v>
      </c>
      <c r="N159" s="71"/>
    </row>
    <row r="160" spans="1:14" s="10" customFormat="1" x14ac:dyDescent="0.2">
      <c r="A160" s="25">
        <v>2</v>
      </c>
      <c r="B160" s="26">
        <v>3530010</v>
      </c>
      <c r="C160" s="26" t="s">
        <v>158</v>
      </c>
      <c r="D160" s="27">
        <v>108000</v>
      </c>
      <c r="E160" s="155">
        <f>'10'!L160</f>
        <v>1</v>
      </c>
      <c r="F160" s="126"/>
      <c r="G160" s="141">
        <v>19</v>
      </c>
      <c r="H160" s="141"/>
      <c r="I160" s="141"/>
      <c r="J160" s="149"/>
      <c r="K160" s="133"/>
      <c r="L160" s="72">
        <v>14</v>
      </c>
      <c r="M160" s="120">
        <f t="shared" si="15"/>
        <v>6</v>
      </c>
      <c r="N160" s="72"/>
    </row>
    <row r="161" spans="1:14" s="10" customFormat="1" x14ac:dyDescent="0.2">
      <c r="A161" s="25">
        <v>3</v>
      </c>
      <c r="B161" s="26">
        <v>3530003</v>
      </c>
      <c r="C161" s="26" t="s">
        <v>159</v>
      </c>
      <c r="D161" s="27">
        <v>20000</v>
      </c>
      <c r="E161" s="155">
        <f>'10'!L161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5"/>
        <v>0</v>
      </c>
      <c r="N161" s="72"/>
    </row>
    <row r="162" spans="1:14" s="10" customFormat="1" x14ac:dyDescent="0.2">
      <c r="A162" s="25">
        <v>4</v>
      </c>
      <c r="B162" s="26">
        <v>3530008</v>
      </c>
      <c r="C162" s="26" t="s">
        <v>160</v>
      </c>
      <c r="D162" s="27">
        <v>20000</v>
      </c>
      <c r="E162" s="155">
        <f>'10'!L162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5"/>
        <v>0</v>
      </c>
      <c r="N162" s="72"/>
    </row>
    <row r="163" spans="1:14" s="10" customFormat="1" x14ac:dyDescent="0.2">
      <c r="A163" s="25">
        <v>5</v>
      </c>
      <c r="B163" s="26">
        <v>3530014</v>
      </c>
      <c r="C163" s="26" t="s">
        <v>161</v>
      </c>
      <c r="D163" s="27">
        <v>20000</v>
      </c>
      <c r="E163" s="155">
        <f>'10'!L163</f>
        <v>0</v>
      </c>
      <c r="F163" s="126"/>
      <c r="G163" s="141"/>
      <c r="H163" s="141"/>
      <c r="I163" s="141"/>
      <c r="J163" s="149"/>
      <c r="K163" s="133"/>
      <c r="L163" s="72"/>
      <c r="M163" s="120">
        <f t="shared" si="15"/>
        <v>0</v>
      </c>
      <c r="N163" s="72"/>
    </row>
    <row r="164" spans="1:14" s="10" customFormat="1" x14ac:dyDescent="0.2">
      <c r="A164" s="25">
        <v>6</v>
      </c>
      <c r="B164" s="26">
        <v>3530088</v>
      </c>
      <c r="C164" s="26" t="s">
        <v>162</v>
      </c>
      <c r="D164" s="27">
        <v>22000</v>
      </c>
      <c r="E164" s="155">
        <f>'10'!L164</f>
        <v>0</v>
      </c>
      <c r="F164" s="126"/>
      <c r="G164" s="141">
        <v>42</v>
      </c>
      <c r="H164" s="141"/>
      <c r="I164" s="141"/>
      <c r="J164" s="149"/>
      <c r="K164" s="133"/>
      <c r="L164" s="72">
        <v>32</v>
      </c>
      <c r="M164" s="120">
        <f t="shared" si="15"/>
        <v>10</v>
      </c>
      <c r="N164" s="72"/>
    </row>
    <row r="165" spans="1:14" s="10" customFormat="1" x14ac:dyDescent="0.2">
      <c r="A165" s="25">
        <v>11</v>
      </c>
      <c r="B165" s="26">
        <v>3550002</v>
      </c>
      <c r="C165" s="26" t="s">
        <v>167</v>
      </c>
      <c r="D165" s="27">
        <v>20000</v>
      </c>
      <c r="E165" s="155">
        <f>'10'!L165</f>
        <v>11</v>
      </c>
      <c r="F165" s="127"/>
      <c r="G165" s="142">
        <v>28</v>
      </c>
      <c r="H165" s="142"/>
      <c r="I165" s="142"/>
      <c r="J165" s="150"/>
      <c r="K165" s="134"/>
      <c r="L165" s="73">
        <v>22</v>
      </c>
      <c r="M165" s="120">
        <f t="shared" si="15"/>
        <v>17</v>
      </c>
      <c r="N165" s="72"/>
    </row>
    <row r="166" spans="1:14" s="10" customFormat="1" x14ac:dyDescent="0.2">
      <c r="A166" s="25">
        <v>12</v>
      </c>
      <c r="B166" s="26">
        <v>3550005</v>
      </c>
      <c r="C166" s="26" t="s">
        <v>168</v>
      </c>
      <c r="D166" s="27">
        <v>20000</v>
      </c>
      <c r="E166" s="155">
        <f>'10'!L166</f>
        <v>11</v>
      </c>
      <c r="F166" s="127"/>
      <c r="G166" s="142">
        <v>26</v>
      </c>
      <c r="H166" s="142"/>
      <c r="I166" s="142"/>
      <c r="J166" s="150"/>
      <c r="K166" s="134"/>
      <c r="L166" s="73">
        <v>21</v>
      </c>
      <c r="M166" s="120">
        <f t="shared" si="15"/>
        <v>16</v>
      </c>
      <c r="N166" s="72"/>
    </row>
    <row r="167" spans="1:14" s="10" customFormat="1" x14ac:dyDescent="0.2">
      <c r="A167" s="25">
        <v>13</v>
      </c>
      <c r="B167" s="26">
        <v>3550007</v>
      </c>
      <c r="C167" s="26" t="s">
        <v>169</v>
      </c>
      <c r="D167" s="27">
        <v>20000</v>
      </c>
      <c r="E167" s="155">
        <f>'10'!L167</f>
        <v>3</v>
      </c>
      <c r="F167" s="127"/>
      <c r="G167" s="142"/>
      <c r="H167" s="142"/>
      <c r="I167" s="142"/>
      <c r="J167" s="150"/>
      <c r="K167" s="134"/>
      <c r="L167" s="73"/>
      <c r="M167" s="120">
        <f t="shared" si="15"/>
        <v>3</v>
      </c>
      <c r="N167" s="72"/>
    </row>
    <row r="168" spans="1:14" s="9" customFormat="1" x14ac:dyDescent="0.2">
      <c r="A168" s="25">
        <v>14</v>
      </c>
      <c r="B168" s="26">
        <v>3530087</v>
      </c>
      <c r="C168" s="26" t="s">
        <v>170</v>
      </c>
      <c r="D168" s="27">
        <v>20000</v>
      </c>
      <c r="E168" s="155">
        <f>'10'!L168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5"/>
        <v>0</v>
      </c>
      <c r="N168" s="72"/>
    </row>
    <row r="169" spans="1:14" s="9" customFormat="1" x14ac:dyDescent="0.2">
      <c r="A169" s="25">
        <v>15</v>
      </c>
      <c r="B169" s="43">
        <v>7560084</v>
      </c>
      <c r="C169" s="43" t="s">
        <v>171</v>
      </c>
      <c r="D169" s="48">
        <v>50000</v>
      </c>
      <c r="E169" s="155">
        <f>'10'!L169</f>
        <v>0</v>
      </c>
      <c r="F169" s="127"/>
      <c r="G169" s="142"/>
      <c r="H169" s="142"/>
      <c r="I169" s="142"/>
      <c r="J169" s="150"/>
      <c r="K169" s="134"/>
      <c r="L169" s="73"/>
      <c r="M169" s="120">
        <f t="shared" si="15"/>
        <v>0</v>
      </c>
      <c r="N169" s="72"/>
    </row>
    <row r="170" spans="1:14" s="9" customFormat="1" x14ac:dyDescent="0.2">
      <c r="A170" s="25">
        <v>16</v>
      </c>
      <c r="B170" s="43">
        <v>7560085</v>
      </c>
      <c r="C170" s="43" t="s">
        <v>172</v>
      </c>
      <c r="D170" s="48">
        <v>80000</v>
      </c>
      <c r="E170" s="155">
        <f>'10'!L170</f>
        <v>0</v>
      </c>
      <c r="F170" s="126"/>
      <c r="G170" s="141"/>
      <c r="H170" s="141"/>
      <c r="I170" s="141"/>
      <c r="J170" s="149"/>
      <c r="K170" s="133"/>
      <c r="L170" s="72"/>
      <c r="M170" s="120">
        <f t="shared" si="15"/>
        <v>0</v>
      </c>
      <c r="N170" s="72"/>
    </row>
    <row r="171" spans="1:14" s="9" customFormat="1" x14ac:dyDescent="0.2">
      <c r="A171" s="43">
        <v>17</v>
      </c>
      <c r="B171" s="43"/>
      <c r="C171" s="43" t="s">
        <v>279</v>
      </c>
      <c r="D171" s="48">
        <v>78000</v>
      </c>
      <c r="E171" s="155">
        <f>'10'!L171</f>
        <v>0</v>
      </c>
      <c r="F171" s="126"/>
      <c r="G171" s="141"/>
      <c r="H171" s="141"/>
      <c r="I171" s="141"/>
      <c r="J171" s="149"/>
      <c r="K171" s="133"/>
      <c r="L171" s="72"/>
      <c r="M171" s="120">
        <f t="shared" si="15"/>
        <v>0</v>
      </c>
      <c r="N171" s="73"/>
    </row>
    <row r="172" spans="1:14" s="9" customFormat="1" x14ac:dyDescent="0.2">
      <c r="A172" s="43">
        <v>18</v>
      </c>
      <c r="B172" s="43"/>
      <c r="C172" s="43" t="s">
        <v>280</v>
      </c>
      <c r="D172" s="48">
        <v>29000</v>
      </c>
      <c r="E172" s="155">
        <f>'10'!L172</f>
        <v>0</v>
      </c>
      <c r="F172" s="126"/>
      <c r="G172" s="141"/>
      <c r="H172" s="141"/>
      <c r="I172" s="141"/>
      <c r="J172" s="149"/>
      <c r="K172" s="133"/>
      <c r="L172" s="72"/>
      <c r="M172" s="120">
        <f t="shared" si="15"/>
        <v>0</v>
      </c>
      <c r="N172" s="73"/>
    </row>
    <row r="173" spans="1:14" s="9" customFormat="1" x14ac:dyDescent="0.2">
      <c r="A173" s="43">
        <v>19</v>
      </c>
      <c r="B173" s="43"/>
      <c r="C173" s="43" t="s">
        <v>281</v>
      </c>
      <c r="D173" s="48">
        <v>78000</v>
      </c>
      <c r="E173" s="155">
        <f>'10'!L173</f>
        <v>0</v>
      </c>
      <c r="F173" s="126"/>
      <c r="G173" s="141"/>
      <c r="H173" s="141"/>
      <c r="I173" s="141"/>
      <c r="J173" s="149"/>
      <c r="K173" s="133"/>
      <c r="L173" s="72"/>
      <c r="M173" s="120">
        <f t="shared" si="15"/>
        <v>0</v>
      </c>
      <c r="N173" s="73"/>
    </row>
    <row r="174" spans="1:14" s="9" customFormat="1" x14ac:dyDescent="0.2">
      <c r="A174" s="43">
        <v>20</v>
      </c>
      <c r="B174" s="43"/>
      <c r="C174" s="43" t="s">
        <v>282</v>
      </c>
      <c r="D174" s="48">
        <v>29000</v>
      </c>
      <c r="E174" s="155">
        <f>'10'!L174</f>
        <v>0</v>
      </c>
      <c r="F174" s="126"/>
      <c r="G174" s="141"/>
      <c r="H174" s="141"/>
      <c r="I174" s="141"/>
      <c r="J174" s="149"/>
      <c r="K174" s="133"/>
      <c r="L174" s="72"/>
      <c r="M174" s="120">
        <f t="shared" si="15"/>
        <v>0</v>
      </c>
      <c r="N174" s="73"/>
    </row>
    <row r="175" spans="1:14" s="9" customFormat="1" x14ac:dyDescent="0.2">
      <c r="A175" s="43">
        <v>21</v>
      </c>
      <c r="B175" s="43"/>
      <c r="C175" s="43" t="s">
        <v>283</v>
      </c>
      <c r="D175" s="48">
        <v>45000</v>
      </c>
      <c r="E175" s="155">
        <f>'10'!L175</f>
        <v>6</v>
      </c>
      <c r="F175" s="126"/>
      <c r="G175" s="141">
        <v>12</v>
      </c>
      <c r="H175" s="141"/>
      <c r="I175" s="141"/>
      <c r="J175" s="149"/>
      <c r="K175" s="133"/>
      <c r="L175" s="72">
        <v>1</v>
      </c>
      <c r="M175" s="120">
        <f t="shared" si="15"/>
        <v>17</v>
      </c>
      <c r="N175" s="73"/>
    </row>
    <row r="176" spans="1:14" s="24" customFormat="1" ht="15" thickBot="1" x14ac:dyDescent="0.25">
      <c r="A176" s="43"/>
      <c r="B176" s="43"/>
      <c r="C176" s="43"/>
      <c r="D176" s="48"/>
      <c r="E176" s="160"/>
      <c r="F176" s="128"/>
      <c r="G176" s="144"/>
      <c r="H176" s="144"/>
      <c r="I176" s="144"/>
      <c r="J176" s="152"/>
      <c r="K176" s="137"/>
      <c r="L176" s="76"/>
      <c r="M176" s="121"/>
      <c r="N176" s="73"/>
    </row>
    <row r="177" spans="1:14" s="10" customFormat="1" ht="15" thickBot="1" x14ac:dyDescent="0.25">
      <c r="A177" s="90"/>
      <c r="B177" s="91"/>
      <c r="C177" s="91" t="s">
        <v>176</v>
      </c>
      <c r="D177" s="98"/>
      <c r="E177" s="103">
        <f>SUM(E178:E180)</f>
        <v>0</v>
      </c>
      <c r="F177" s="103">
        <f t="shared" ref="F177:L177" si="17">SUM(F178:F180)</f>
        <v>0</v>
      </c>
      <c r="G177" s="103">
        <f t="shared" si="17"/>
        <v>0</v>
      </c>
      <c r="H177" s="103">
        <f t="shared" si="17"/>
        <v>0</v>
      </c>
      <c r="I177" s="103">
        <f t="shared" si="17"/>
        <v>0</v>
      </c>
      <c r="J177" s="169">
        <f t="shared" si="17"/>
        <v>0</v>
      </c>
      <c r="K177" s="165">
        <f t="shared" si="17"/>
        <v>0</v>
      </c>
      <c r="L177" s="103">
        <f t="shared" si="17"/>
        <v>0</v>
      </c>
      <c r="M177" s="103">
        <f ca="1">SUM(M177:M180)</f>
        <v>0</v>
      </c>
      <c r="N177" s="85"/>
    </row>
    <row r="178" spans="1:14" s="10" customFormat="1" x14ac:dyDescent="0.2">
      <c r="A178" s="87">
        <v>1</v>
      </c>
      <c r="B178" s="88">
        <v>4550013</v>
      </c>
      <c r="C178" s="88" t="s">
        <v>177</v>
      </c>
      <c r="D178" s="97">
        <v>38000</v>
      </c>
      <c r="E178" s="161">
        <f>'10'!L178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6"/>
    </row>
    <row r="179" spans="1:14" s="10" customFormat="1" x14ac:dyDescent="0.2">
      <c r="A179" s="25">
        <v>2</v>
      </c>
      <c r="B179" s="26">
        <v>4550025</v>
      </c>
      <c r="C179" s="26" t="s">
        <v>178</v>
      </c>
      <c r="D179" s="27">
        <v>38000</v>
      </c>
      <c r="E179" s="161">
        <f>'10'!L179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9" customFormat="1" x14ac:dyDescent="0.2">
      <c r="A180" s="25">
        <v>3</v>
      </c>
      <c r="B180" s="26">
        <v>4550044</v>
      </c>
      <c r="C180" s="26" t="s">
        <v>179</v>
      </c>
      <c r="D180" s="27">
        <v>38000</v>
      </c>
      <c r="E180" s="161">
        <f>'10'!L180</f>
        <v>0</v>
      </c>
      <c r="F180" s="125"/>
      <c r="G180" s="140"/>
      <c r="H180" s="140"/>
      <c r="I180" s="140"/>
      <c r="J180" s="148"/>
      <c r="K180" s="132"/>
      <c r="L180" s="71"/>
      <c r="M180" s="120">
        <f t="shared" si="15"/>
        <v>0</v>
      </c>
      <c r="N180" s="73"/>
    </row>
    <row r="181" spans="1:14" s="20" customFormat="1" ht="15" thickBot="1" x14ac:dyDescent="0.25">
      <c r="A181" s="43"/>
      <c r="B181" s="43"/>
      <c r="C181" s="43"/>
      <c r="D181" s="48"/>
      <c r="E181" s="160"/>
      <c r="F181" s="128"/>
      <c r="G181" s="144"/>
      <c r="H181" s="144"/>
      <c r="I181" s="144"/>
      <c r="J181" s="152"/>
      <c r="K181" s="137"/>
      <c r="L181" s="76"/>
      <c r="M181" s="121"/>
      <c r="N181" s="73"/>
    </row>
    <row r="182" spans="1:14" s="24" customFormat="1" ht="15" hidden="1" customHeight="1" thickBot="1" x14ac:dyDescent="0.25">
      <c r="A182" s="81"/>
      <c r="B182" s="82"/>
      <c r="C182" s="82" t="s">
        <v>180</v>
      </c>
      <c r="D182" s="83"/>
      <c r="E182" s="158">
        <v>201</v>
      </c>
      <c r="F182" s="106">
        <f t="shared" ref="F182" si="18">SUM(F183:F193)</f>
        <v>0</v>
      </c>
      <c r="G182" s="106"/>
      <c r="H182" s="106"/>
      <c r="I182" s="106"/>
      <c r="J182" s="146"/>
      <c r="K182" s="135"/>
      <c r="L182" s="106"/>
      <c r="M182" s="119">
        <f t="shared" si="15"/>
        <v>201</v>
      </c>
      <c r="N182" s="85"/>
    </row>
    <row r="183" spans="1:14" s="10" customFormat="1" ht="15" hidden="1" customHeight="1" thickBot="1" x14ac:dyDescent="0.25">
      <c r="A183" s="74"/>
      <c r="B183" s="74"/>
      <c r="C183" s="74" t="s">
        <v>181</v>
      </c>
      <c r="D183" s="75"/>
      <c r="E183" s="155">
        <v>8</v>
      </c>
      <c r="F183" s="125"/>
      <c r="G183" s="140"/>
      <c r="H183" s="140"/>
      <c r="I183" s="140"/>
      <c r="J183" s="148"/>
      <c r="K183" s="132"/>
      <c r="L183" s="71"/>
      <c r="M183" s="120">
        <f t="shared" si="15"/>
        <v>8</v>
      </c>
      <c r="N183" s="76"/>
    </row>
    <row r="184" spans="1:14" s="10" customFormat="1" ht="15" hidden="1" customHeight="1" thickBot="1" x14ac:dyDescent="0.25">
      <c r="A184" s="25">
        <v>1</v>
      </c>
      <c r="B184" s="26">
        <v>5540020</v>
      </c>
      <c r="C184" s="26" t="s">
        <v>182</v>
      </c>
      <c r="D184" s="27">
        <v>40000</v>
      </c>
      <c r="E184" s="155">
        <v>43</v>
      </c>
      <c r="F184" s="125"/>
      <c r="G184" s="140"/>
      <c r="H184" s="140"/>
      <c r="I184" s="140"/>
      <c r="J184" s="148"/>
      <c r="K184" s="132"/>
      <c r="L184" s="71"/>
      <c r="M184" s="120">
        <f t="shared" si="15"/>
        <v>43</v>
      </c>
      <c r="N184" s="73"/>
    </row>
    <row r="185" spans="1:14" s="10" customFormat="1" ht="15" hidden="1" customHeight="1" thickBot="1" x14ac:dyDescent="0.25">
      <c r="A185" s="25">
        <v>2</v>
      </c>
      <c r="B185" s="26">
        <v>5540024</v>
      </c>
      <c r="C185" s="26" t="s">
        <v>183</v>
      </c>
      <c r="D185" s="27">
        <v>45000</v>
      </c>
      <c r="E185" s="155">
        <v>9</v>
      </c>
      <c r="F185" s="125"/>
      <c r="G185" s="140"/>
      <c r="H185" s="140"/>
      <c r="I185" s="140"/>
      <c r="J185" s="148"/>
      <c r="K185" s="132"/>
      <c r="L185" s="71"/>
      <c r="M185" s="120">
        <f t="shared" si="15"/>
        <v>9</v>
      </c>
      <c r="N185" s="73"/>
    </row>
    <row r="186" spans="1:14" s="10" customFormat="1" ht="15" hidden="1" customHeight="1" thickBot="1" x14ac:dyDescent="0.25">
      <c r="A186" s="25">
        <v>3</v>
      </c>
      <c r="B186" s="26">
        <v>5540018</v>
      </c>
      <c r="C186" s="26" t="s">
        <v>184</v>
      </c>
      <c r="D186" s="27">
        <v>32000</v>
      </c>
      <c r="E186" s="155">
        <v>24</v>
      </c>
      <c r="F186" s="125"/>
      <c r="G186" s="140"/>
      <c r="H186" s="140"/>
      <c r="I186" s="140"/>
      <c r="J186" s="148"/>
      <c r="K186" s="132"/>
      <c r="L186" s="71"/>
      <c r="M186" s="120">
        <f t="shared" si="15"/>
        <v>24</v>
      </c>
      <c r="N186" s="73"/>
    </row>
    <row r="187" spans="1:14" s="10" customFormat="1" ht="15" hidden="1" customHeight="1" thickBot="1" x14ac:dyDescent="0.25">
      <c r="A187" s="25">
        <v>4</v>
      </c>
      <c r="B187" s="26">
        <v>5540017</v>
      </c>
      <c r="C187" s="26" t="s">
        <v>185</v>
      </c>
      <c r="D187" s="27">
        <v>25000</v>
      </c>
      <c r="E187" s="156">
        <v>35</v>
      </c>
      <c r="F187" s="126"/>
      <c r="G187" s="141"/>
      <c r="H187" s="141"/>
      <c r="I187" s="141"/>
      <c r="J187" s="149"/>
      <c r="K187" s="133"/>
      <c r="L187" s="72"/>
      <c r="M187" s="120">
        <f t="shared" si="15"/>
        <v>35</v>
      </c>
      <c r="N187" s="72"/>
    </row>
    <row r="188" spans="1:14" s="10" customFormat="1" ht="15" hidden="1" customHeight="1" thickBot="1" x14ac:dyDescent="0.25">
      <c r="A188" s="25">
        <v>5</v>
      </c>
      <c r="B188" s="26">
        <v>5510070</v>
      </c>
      <c r="C188" s="26" t="s">
        <v>186</v>
      </c>
      <c r="D188" s="27">
        <v>28000</v>
      </c>
      <c r="E188" s="156">
        <v>24</v>
      </c>
      <c r="F188" s="126"/>
      <c r="G188" s="141"/>
      <c r="H188" s="141"/>
      <c r="I188" s="141"/>
      <c r="J188" s="149"/>
      <c r="K188" s="133"/>
      <c r="L188" s="72"/>
      <c r="M188" s="120">
        <f t="shared" si="15"/>
        <v>24</v>
      </c>
      <c r="N188" s="72"/>
    </row>
    <row r="189" spans="1:14" s="10" customFormat="1" ht="15" hidden="1" customHeight="1" thickBot="1" x14ac:dyDescent="0.25">
      <c r="A189" s="25">
        <v>6</v>
      </c>
      <c r="B189" s="26">
        <v>5500044</v>
      </c>
      <c r="C189" s="26" t="s">
        <v>187</v>
      </c>
      <c r="D189" s="27">
        <v>28000</v>
      </c>
      <c r="E189" s="156">
        <v>10</v>
      </c>
      <c r="F189" s="126"/>
      <c r="G189" s="141"/>
      <c r="H189" s="141"/>
      <c r="I189" s="141"/>
      <c r="J189" s="149"/>
      <c r="K189" s="133"/>
      <c r="L189" s="72"/>
      <c r="M189" s="120">
        <f t="shared" si="15"/>
        <v>10</v>
      </c>
      <c r="N189" s="71"/>
    </row>
    <row r="190" spans="1:14" s="9" customFormat="1" ht="15" hidden="1" customHeight="1" thickBot="1" x14ac:dyDescent="0.25">
      <c r="A190" s="25">
        <v>7</v>
      </c>
      <c r="B190" s="26">
        <v>5500045</v>
      </c>
      <c r="C190" s="26" t="s">
        <v>188</v>
      </c>
      <c r="D190" s="27">
        <v>30000</v>
      </c>
      <c r="E190" s="156">
        <v>28</v>
      </c>
      <c r="F190" s="126"/>
      <c r="G190" s="141"/>
      <c r="H190" s="141"/>
      <c r="I190" s="141"/>
      <c r="J190" s="149"/>
      <c r="K190" s="133"/>
      <c r="L190" s="72"/>
      <c r="M190" s="120">
        <f t="shared" si="15"/>
        <v>28</v>
      </c>
      <c r="N190" s="71"/>
    </row>
    <row r="191" spans="1:14" s="9" customFormat="1" ht="15" hidden="1" customHeight="1" thickBot="1" x14ac:dyDescent="0.25">
      <c r="A191" s="25">
        <v>8</v>
      </c>
      <c r="B191" s="25">
        <v>5510111</v>
      </c>
      <c r="C191" s="25" t="s">
        <v>189</v>
      </c>
      <c r="D191" s="30">
        <v>39000</v>
      </c>
      <c r="E191" s="156">
        <v>20</v>
      </c>
      <c r="F191" s="126"/>
      <c r="G191" s="141"/>
      <c r="H191" s="141"/>
      <c r="I191" s="141"/>
      <c r="J191" s="149"/>
      <c r="K191" s="133"/>
      <c r="L191" s="72"/>
      <c r="M191" s="120">
        <f t="shared" si="15"/>
        <v>20</v>
      </c>
      <c r="N191" s="71"/>
    </row>
    <row r="192" spans="1:14" s="9" customFormat="1" ht="15" hidden="1" customHeight="1" thickBot="1" x14ac:dyDescent="0.25">
      <c r="A192" s="25">
        <v>9</v>
      </c>
      <c r="B192" s="25">
        <v>5510112</v>
      </c>
      <c r="C192" s="25" t="s">
        <v>190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9" customFormat="1" ht="15" hidden="1" customHeight="1" thickBot="1" x14ac:dyDescent="0.25">
      <c r="A193" s="25">
        <v>10</v>
      </c>
      <c r="B193" s="25">
        <v>5510113</v>
      </c>
      <c r="C193" s="25" t="s">
        <v>191</v>
      </c>
      <c r="D193" s="30">
        <v>39000</v>
      </c>
      <c r="E193" s="155">
        <v>17</v>
      </c>
      <c r="F193" s="125"/>
      <c r="G193" s="125"/>
      <c r="H193" s="125"/>
      <c r="I193" s="125"/>
      <c r="J193" s="148"/>
      <c r="K193" s="132"/>
      <c r="L193" s="71"/>
      <c r="M193" s="120">
        <f t="shared" si="15"/>
        <v>17</v>
      </c>
      <c r="N193" s="71"/>
    </row>
    <row r="194" spans="1:14" s="24" customFormat="1" ht="15" hidden="1" customHeight="1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9" customFormat="1" ht="15" thickBot="1" x14ac:dyDescent="0.25">
      <c r="A195" s="94"/>
      <c r="B195" s="95"/>
      <c r="C195" s="95" t="s">
        <v>192</v>
      </c>
      <c r="D195" s="96"/>
      <c r="E195" s="105">
        <f>SUM(E196:E204)</f>
        <v>391</v>
      </c>
      <c r="F195" s="105">
        <f t="shared" ref="F195:K195" si="19">SUM(F196:F204)</f>
        <v>0</v>
      </c>
      <c r="G195" s="105">
        <f t="shared" si="19"/>
        <v>0</v>
      </c>
      <c r="H195" s="105">
        <f t="shared" si="19"/>
        <v>0</v>
      </c>
      <c r="I195" s="105">
        <f t="shared" si="19"/>
        <v>0</v>
      </c>
      <c r="J195" s="166">
        <f t="shared" si="19"/>
        <v>0</v>
      </c>
      <c r="K195" s="131">
        <f t="shared" si="19"/>
        <v>0</v>
      </c>
      <c r="L195" s="105">
        <f>SUM(L196:L203)</f>
        <v>330</v>
      </c>
      <c r="M195" s="119">
        <f t="shared" si="15"/>
        <v>61</v>
      </c>
      <c r="N195" s="85"/>
    </row>
    <row r="196" spans="1:14" s="10" customFormat="1" x14ac:dyDescent="0.2">
      <c r="A196" s="87">
        <v>1</v>
      </c>
      <c r="B196" s="87">
        <v>5540032</v>
      </c>
      <c r="C196" s="87" t="s">
        <v>193</v>
      </c>
      <c r="D196" s="93">
        <v>18000</v>
      </c>
      <c r="E196" s="155">
        <f>'10'!L196</f>
        <v>44</v>
      </c>
      <c r="F196" s="125"/>
      <c r="G196" s="125"/>
      <c r="H196" s="125"/>
      <c r="I196" s="125"/>
      <c r="J196" s="148"/>
      <c r="K196" s="132"/>
      <c r="L196" s="71">
        <v>40</v>
      </c>
      <c r="M196" s="120">
        <f t="shared" si="15"/>
        <v>4</v>
      </c>
      <c r="N196" s="71"/>
    </row>
    <row r="197" spans="1:14" s="10" customFormat="1" x14ac:dyDescent="0.2">
      <c r="A197" s="25">
        <v>2</v>
      </c>
      <c r="B197" s="26">
        <v>5540001</v>
      </c>
      <c r="C197" s="26" t="s">
        <v>194</v>
      </c>
      <c r="D197" s="27">
        <v>20000</v>
      </c>
      <c r="E197" s="155">
        <f>'10'!L197</f>
        <v>25</v>
      </c>
      <c r="F197" s="125"/>
      <c r="G197" s="125"/>
      <c r="H197" s="125"/>
      <c r="I197" s="125"/>
      <c r="J197" s="148"/>
      <c r="K197" s="132"/>
      <c r="L197" s="71">
        <v>20</v>
      </c>
      <c r="M197" s="120">
        <f t="shared" si="15"/>
        <v>5</v>
      </c>
      <c r="N197" s="71"/>
    </row>
    <row r="198" spans="1:14" s="10" customFormat="1" x14ac:dyDescent="0.2">
      <c r="A198" s="25">
        <v>3</v>
      </c>
      <c r="B198" s="26">
        <v>5540029</v>
      </c>
      <c r="C198" s="26" t="s">
        <v>195</v>
      </c>
      <c r="D198" s="27">
        <v>20000</v>
      </c>
      <c r="E198" s="155">
        <f>'10'!L198</f>
        <v>16</v>
      </c>
      <c r="F198" s="125"/>
      <c r="G198" s="125"/>
      <c r="H198" s="125"/>
      <c r="I198" s="125"/>
      <c r="J198" s="148"/>
      <c r="K198" s="132"/>
      <c r="L198" s="71">
        <v>16</v>
      </c>
      <c r="M198" s="120">
        <f t="shared" si="15"/>
        <v>0</v>
      </c>
      <c r="N198" s="71"/>
    </row>
    <row r="199" spans="1:14" s="10" customFormat="1" x14ac:dyDescent="0.2">
      <c r="A199" s="25">
        <v>4</v>
      </c>
      <c r="B199" s="26">
        <v>5540035</v>
      </c>
      <c r="C199" s="26" t="s">
        <v>196</v>
      </c>
      <c r="D199" s="27">
        <v>20000</v>
      </c>
      <c r="E199" s="155">
        <f>'10'!L199</f>
        <v>28</v>
      </c>
      <c r="F199" s="125"/>
      <c r="G199" s="125"/>
      <c r="H199" s="125"/>
      <c r="I199" s="125"/>
      <c r="J199" s="148"/>
      <c r="K199" s="132"/>
      <c r="L199" s="71">
        <v>28</v>
      </c>
      <c r="M199" s="120">
        <f t="shared" si="15"/>
        <v>0</v>
      </c>
      <c r="N199" s="71"/>
    </row>
    <row r="200" spans="1:14" s="10" customFormat="1" x14ac:dyDescent="0.2">
      <c r="A200" s="25">
        <v>6</v>
      </c>
      <c r="B200" s="26">
        <v>5540008</v>
      </c>
      <c r="C200" s="26" t="s">
        <v>198</v>
      </c>
      <c r="D200" s="27">
        <v>16000</v>
      </c>
      <c r="E200" s="155">
        <f>'10'!L200</f>
        <v>148</v>
      </c>
      <c r="F200" s="125"/>
      <c r="G200" s="125"/>
      <c r="H200" s="125"/>
      <c r="I200" s="125"/>
      <c r="J200" s="148"/>
      <c r="K200" s="132"/>
      <c r="L200" s="71">
        <v>137</v>
      </c>
      <c r="M200" s="120">
        <f t="shared" si="15"/>
        <v>11</v>
      </c>
      <c r="N200" s="71"/>
    </row>
    <row r="201" spans="1:14" s="10" customFormat="1" x14ac:dyDescent="0.2">
      <c r="A201" s="25">
        <v>7</v>
      </c>
      <c r="B201" s="26">
        <v>5540030</v>
      </c>
      <c r="C201" s="26" t="s">
        <v>199</v>
      </c>
      <c r="D201" s="27">
        <v>22000</v>
      </c>
      <c r="E201" s="155">
        <f>'10'!L201</f>
        <v>33</v>
      </c>
      <c r="F201" s="125"/>
      <c r="G201" s="125"/>
      <c r="H201" s="125"/>
      <c r="I201" s="125"/>
      <c r="J201" s="148"/>
      <c r="K201" s="132"/>
      <c r="L201" s="71">
        <v>32</v>
      </c>
      <c r="M201" s="120">
        <f>(E201+F201+G201+H201+I201)-J201-K201-L201</f>
        <v>1</v>
      </c>
      <c r="N201" s="71"/>
    </row>
    <row r="202" spans="1:14" s="10" customFormat="1" x14ac:dyDescent="0.2">
      <c r="A202" s="25">
        <v>8</v>
      </c>
      <c r="B202" s="26">
        <v>5540031</v>
      </c>
      <c r="C202" s="26" t="s">
        <v>200</v>
      </c>
      <c r="D202" s="27">
        <v>22000</v>
      </c>
      <c r="E202" s="155">
        <f>'10'!L202</f>
        <v>33</v>
      </c>
      <c r="F202" s="125"/>
      <c r="G202" s="125"/>
      <c r="H202" s="125"/>
      <c r="I202" s="125"/>
      <c r="J202" s="148"/>
      <c r="K202" s="132"/>
      <c r="L202" s="71">
        <v>31</v>
      </c>
      <c r="M202" s="120">
        <f t="shared" ref="M202:M204" si="20">(E202+F202+G202+H202+I202)-J202-K202-L202</f>
        <v>2</v>
      </c>
      <c r="N202" s="71"/>
    </row>
    <row r="203" spans="1:14" s="9" customFormat="1" x14ac:dyDescent="0.2">
      <c r="A203" s="25">
        <v>9</v>
      </c>
      <c r="B203" s="26">
        <v>5540003</v>
      </c>
      <c r="C203" s="26" t="s">
        <v>201</v>
      </c>
      <c r="D203" s="27">
        <v>20000</v>
      </c>
      <c r="E203" s="155">
        <f>'10'!L203</f>
        <v>26</v>
      </c>
      <c r="F203" s="125"/>
      <c r="G203" s="125"/>
      <c r="H203" s="125"/>
      <c r="I203" s="125"/>
      <c r="J203" s="148"/>
      <c r="K203" s="132"/>
      <c r="L203" s="71">
        <v>26</v>
      </c>
      <c r="M203" s="120">
        <f t="shared" si="20"/>
        <v>0</v>
      </c>
      <c r="N203" s="71"/>
    </row>
    <row r="204" spans="1:14" s="9" customFormat="1" x14ac:dyDescent="0.2">
      <c r="A204" s="25">
        <v>10</v>
      </c>
      <c r="B204" s="25">
        <v>5540033</v>
      </c>
      <c r="C204" s="25" t="s">
        <v>202</v>
      </c>
      <c r="D204" s="30">
        <v>18000</v>
      </c>
      <c r="E204" s="155">
        <f>'10'!L204</f>
        <v>38</v>
      </c>
      <c r="F204" s="125"/>
      <c r="G204" s="125"/>
      <c r="H204" s="125"/>
      <c r="I204" s="125"/>
      <c r="J204" s="148"/>
      <c r="K204" s="132"/>
      <c r="L204" s="9">
        <v>37</v>
      </c>
      <c r="M204" s="120">
        <f t="shared" si="20"/>
        <v>1</v>
      </c>
      <c r="N204" s="71"/>
    </row>
    <row r="205" spans="1:14" s="20" customFormat="1" ht="15" thickBot="1" x14ac:dyDescent="0.25">
      <c r="A205" s="43"/>
      <c r="B205" s="43"/>
      <c r="C205" s="43"/>
      <c r="D205" s="48"/>
      <c r="E205" s="160"/>
      <c r="F205" s="128"/>
      <c r="G205" s="128"/>
      <c r="H205" s="128"/>
      <c r="I205" s="128"/>
      <c r="J205" s="152"/>
      <c r="K205" s="137"/>
      <c r="L205" s="76"/>
      <c r="M205" s="121"/>
      <c r="N205" s="76"/>
    </row>
    <row r="206" spans="1:14" s="24" customFormat="1" ht="15" thickBot="1" x14ac:dyDescent="0.25">
      <c r="A206" s="81"/>
      <c r="B206" s="82"/>
      <c r="C206" s="82" t="s">
        <v>203</v>
      </c>
      <c r="D206" s="83"/>
      <c r="E206" s="106">
        <f>SUM(E208:E209)</f>
        <v>8</v>
      </c>
      <c r="F206" s="106">
        <f t="shared" ref="F206:L206" si="21">SUM(F208:F209)</f>
        <v>0</v>
      </c>
      <c r="G206" s="106">
        <f t="shared" si="21"/>
        <v>0</v>
      </c>
      <c r="H206" s="106">
        <f t="shared" si="21"/>
        <v>0</v>
      </c>
      <c r="I206" s="106">
        <f t="shared" si="21"/>
        <v>0</v>
      </c>
      <c r="J206" s="146">
        <f t="shared" si="21"/>
        <v>0</v>
      </c>
      <c r="K206" s="135">
        <f t="shared" si="21"/>
        <v>0</v>
      </c>
      <c r="L206" s="106">
        <f t="shared" si="21"/>
        <v>8</v>
      </c>
      <c r="M206" s="119">
        <f>(E206+F206+G206+H206+I206)-J206-K206-L206</f>
        <v>0</v>
      </c>
      <c r="N206" s="85"/>
    </row>
    <row r="207" spans="1:14" s="10" customFormat="1" x14ac:dyDescent="0.2">
      <c r="A207" s="79"/>
      <c r="B207" s="79"/>
      <c r="C207" s="79" t="s">
        <v>204</v>
      </c>
      <c r="D207" s="80"/>
      <c r="E207" s="155"/>
      <c r="F207" s="125"/>
      <c r="G207" s="125"/>
      <c r="H207" s="125"/>
      <c r="I207" s="125"/>
      <c r="J207" s="148"/>
      <c r="K207" s="132"/>
      <c r="L207" s="71"/>
      <c r="M207" s="120">
        <f t="shared" si="15"/>
        <v>0</v>
      </c>
      <c r="N207" s="71"/>
    </row>
    <row r="208" spans="1:14" s="10" customFormat="1" x14ac:dyDescent="0.2">
      <c r="A208" s="25">
        <v>1</v>
      </c>
      <c r="B208" s="26">
        <v>7520023</v>
      </c>
      <c r="C208" s="26" t="s">
        <v>205</v>
      </c>
      <c r="D208" s="27">
        <v>20000</v>
      </c>
      <c r="E208" s="155">
        <f>'10'!L208</f>
        <v>0</v>
      </c>
      <c r="F208" s="125"/>
      <c r="G208" s="125"/>
      <c r="H208" s="125"/>
      <c r="I208" s="125"/>
      <c r="J208" s="148"/>
      <c r="K208" s="132"/>
      <c r="L208" s="71"/>
      <c r="M208" s="120">
        <f t="shared" si="15"/>
        <v>0</v>
      </c>
      <c r="N208" s="71"/>
    </row>
    <row r="209" spans="1:14" s="9" customFormat="1" x14ac:dyDescent="0.2">
      <c r="A209" s="25">
        <v>2</v>
      </c>
      <c r="B209" s="26">
        <v>7520001</v>
      </c>
      <c r="C209" s="26" t="s">
        <v>206</v>
      </c>
      <c r="D209" s="27">
        <v>80000</v>
      </c>
      <c r="E209" s="155">
        <f>'10'!L209</f>
        <v>8</v>
      </c>
      <c r="F209" s="125"/>
      <c r="G209" s="125"/>
      <c r="H209" s="125"/>
      <c r="I209" s="125"/>
      <c r="J209" s="148"/>
      <c r="K209" s="132"/>
      <c r="L209" s="71">
        <v>8</v>
      </c>
      <c r="M209" s="120">
        <f t="shared" si="15"/>
        <v>0</v>
      </c>
      <c r="N209" s="71"/>
    </row>
    <row r="210" spans="1:14" s="24" customFormat="1" ht="15" thickBot="1" x14ac:dyDescent="0.25">
      <c r="A210" s="43"/>
      <c r="B210" s="43"/>
      <c r="C210" s="43"/>
      <c r="D210" s="86"/>
      <c r="E210" s="157"/>
      <c r="F210" s="127"/>
      <c r="G210" s="127"/>
      <c r="H210" s="127"/>
      <c r="I210" s="127"/>
      <c r="J210" s="150"/>
      <c r="K210" s="134"/>
      <c r="L210" s="73"/>
      <c r="M210" s="122"/>
      <c r="N210" s="73"/>
    </row>
    <row r="211" spans="1:14" s="10" customFormat="1" ht="15" thickBot="1" x14ac:dyDescent="0.25">
      <c r="A211" s="90"/>
      <c r="B211" s="91"/>
      <c r="C211" s="91" t="s">
        <v>207</v>
      </c>
      <c r="D211" s="92"/>
      <c r="E211" s="103">
        <f>SUM(E212:E219)</f>
        <v>100</v>
      </c>
      <c r="F211" s="103">
        <f t="shared" ref="F211:L211" si="22">SUM(F212:F219)</f>
        <v>0</v>
      </c>
      <c r="G211" s="103">
        <f t="shared" si="22"/>
        <v>0</v>
      </c>
      <c r="H211" s="103">
        <f t="shared" si="22"/>
        <v>0</v>
      </c>
      <c r="I211" s="103">
        <f t="shared" si="22"/>
        <v>0</v>
      </c>
      <c r="J211" s="169">
        <f t="shared" si="22"/>
        <v>0</v>
      </c>
      <c r="K211" s="165">
        <f t="shared" si="22"/>
        <v>0</v>
      </c>
      <c r="L211" s="103">
        <f t="shared" si="22"/>
        <v>89</v>
      </c>
      <c r="M211" s="119">
        <f t="shared" si="15"/>
        <v>11</v>
      </c>
      <c r="N211" s="85"/>
    </row>
    <row r="212" spans="1:14" s="10" customFormat="1" x14ac:dyDescent="0.2">
      <c r="A212" s="87">
        <v>1</v>
      </c>
      <c r="B212" s="88">
        <v>7550011</v>
      </c>
      <c r="C212" s="88" t="s">
        <v>208</v>
      </c>
      <c r="D212" s="89">
        <v>16000</v>
      </c>
      <c r="E212" s="155">
        <f>'10'!L212</f>
        <v>20</v>
      </c>
      <c r="F212" s="125"/>
      <c r="G212" s="125"/>
      <c r="H212" s="125"/>
      <c r="I212" s="125"/>
      <c r="J212" s="148"/>
      <c r="K212" s="132"/>
      <c r="L212" s="71">
        <v>20</v>
      </c>
      <c r="M212" s="120">
        <f t="shared" si="15"/>
        <v>0</v>
      </c>
      <c r="N212" s="71"/>
    </row>
    <row r="213" spans="1:14" s="10" customFormat="1" x14ac:dyDescent="0.2">
      <c r="A213" s="25">
        <v>2</v>
      </c>
      <c r="B213" s="26">
        <v>7550019</v>
      </c>
      <c r="C213" s="26" t="s">
        <v>209</v>
      </c>
      <c r="D213" s="78">
        <v>14000</v>
      </c>
      <c r="E213" s="155">
        <f>'10'!L213</f>
        <v>6</v>
      </c>
      <c r="F213" s="126"/>
      <c r="G213" s="126"/>
      <c r="H213" s="126"/>
      <c r="I213" s="126"/>
      <c r="J213" s="149"/>
      <c r="K213" s="133"/>
      <c r="L213" s="72">
        <v>6</v>
      </c>
      <c r="M213" s="123">
        <f t="shared" si="15"/>
        <v>0</v>
      </c>
      <c r="N213" s="72"/>
    </row>
    <row r="214" spans="1:14" s="10" customFormat="1" x14ac:dyDescent="0.2">
      <c r="A214" s="25">
        <v>3</v>
      </c>
      <c r="B214" s="26">
        <v>7550026</v>
      </c>
      <c r="C214" s="26" t="s">
        <v>210</v>
      </c>
      <c r="D214" s="78">
        <v>26000</v>
      </c>
      <c r="E214" s="155">
        <f>'10'!L214</f>
        <v>18</v>
      </c>
      <c r="F214" s="126"/>
      <c r="G214" s="126"/>
      <c r="H214" s="126"/>
      <c r="I214" s="126"/>
      <c r="J214" s="149"/>
      <c r="K214" s="133"/>
      <c r="L214" s="72">
        <v>11</v>
      </c>
      <c r="M214" s="123">
        <f t="shared" si="15"/>
        <v>7</v>
      </c>
      <c r="N214" s="72"/>
    </row>
    <row r="215" spans="1:14" s="10" customFormat="1" x14ac:dyDescent="0.2">
      <c r="A215" s="25">
        <v>4</v>
      </c>
      <c r="B215" s="26">
        <v>7550006</v>
      </c>
      <c r="C215" s="26" t="s">
        <v>211</v>
      </c>
      <c r="D215" s="78">
        <v>12000</v>
      </c>
      <c r="E215" s="155">
        <f>'10'!L215</f>
        <v>8</v>
      </c>
      <c r="F215" s="126"/>
      <c r="G215" s="126"/>
      <c r="H215" s="126"/>
      <c r="I215" s="126"/>
      <c r="J215" s="149"/>
      <c r="K215" s="133"/>
      <c r="L215" s="72">
        <v>6</v>
      </c>
      <c r="M215" s="123">
        <f t="shared" si="15"/>
        <v>2</v>
      </c>
      <c r="N215" s="72"/>
    </row>
    <row r="216" spans="1:14" s="10" customFormat="1" x14ac:dyDescent="0.2">
      <c r="A216" s="25">
        <v>5</v>
      </c>
      <c r="B216" s="26">
        <v>7550007</v>
      </c>
      <c r="C216" s="26" t="s">
        <v>212</v>
      </c>
      <c r="D216" s="78">
        <v>9000</v>
      </c>
      <c r="E216" s="155">
        <f>'10'!L216</f>
        <v>9</v>
      </c>
      <c r="F216" s="126"/>
      <c r="G216" s="126"/>
      <c r="H216" s="126"/>
      <c r="I216" s="126"/>
      <c r="J216" s="149"/>
      <c r="K216" s="133"/>
      <c r="L216" s="72">
        <v>9</v>
      </c>
      <c r="M216" s="123">
        <f t="shared" si="15"/>
        <v>0</v>
      </c>
      <c r="N216" s="72"/>
    </row>
    <row r="217" spans="1:14" s="9" customFormat="1" x14ac:dyDescent="0.2">
      <c r="A217" s="25">
        <v>7</v>
      </c>
      <c r="B217" s="26">
        <v>7550017</v>
      </c>
      <c r="C217" s="26" t="s">
        <v>214</v>
      </c>
      <c r="D217" s="78">
        <v>14000</v>
      </c>
      <c r="E217" s="155">
        <f>'10'!L217</f>
        <v>14</v>
      </c>
      <c r="F217" s="126"/>
      <c r="G217" s="126"/>
      <c r="H217" s="126"/>
      <c r="I217" s="126"/>
      <c r="J217" s="149"/>
      <c r="K217" s="133"/>
      <c r="L217" s="72">
        <v>14</v>
      </c>
      <c r="M217" s="123">
        <f t="shared" si="15"/>
        <v>0</v>
      </c>
      <c r="N217" s="72"/>
    </row>
    <row r="218" spans="1:14" s="10" customFormat="1" x14ac:dyDescent="0.2">
      <c r="A218" s="25">
        <v>8</v>
      </c>
      <c r="B218" s="25">
        <v>7550016</v>
      </c>
      <c r="C218" s="25" t="s">
        <v>215</v>
      </c>
      <c r="D218" s="77">
        <v>14000</v>
      </c>
      <c r="E218" s="155">
        <f>'10'!L218</f>
        <v>17</v>
      </c>
      <c r="F218" s="126"/>
      <c r="G218" s="126"/>
      <c r="H218" s="126"/>
      <c r="I218" s="126"/>
      <c r="J218" s="149"/>
      <c r="K218" s="133"/>
      <c r="L218" s="72">
        <v>17</v>
      </c>
      <c r="M218" s="123">
        <f t="shared" ref="M218:M219" si="23">(E218+F218+G218+H218+I218)-J218-K218-L218</f>
        <v>0</v>
      </c>
      <c r="N218" s="72"/>
    </row>
    <row r="219" spans="1:14" s="10" customFormat="1" x14ac:dyDescent="0.2">
      <c r="A219" s="25">
        <v>9</v>
      </c>
      <c r="B219" s="26">
        <v>7550015</v>
      </c>
      <c r="C219" s="26" t="s">
        <v>216</v>
      </c>
      <c r="D219" s="78">
        <v>14000</v>
      </c>
      <c r="E219" s="155">
        <f>'10'!L219</f>
        <v>8</v>
      </c>
      <c r="F219" s="126"/>
      <c r="G219" s="126"/>
      <c r="H219" s="126"/>
      <c r="I219" s="126"/>
      <c r="J219" s="149"/>
      <c r="K219" s="133"/>
      <c r="L219" s="72">
        <v>6</v>
      </c>
      <c r="M219" s="123">
        <f t="shared" si="23"/>
        <v>2</v>
      </c>
      <c r="N219" s="72"/>
    </row>
  </sheetData>
  <autoFilter ref="A3:D219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9"/>
  <sheetViews>
    <sheetView workbookViewId="0">
      <pane xSplit="4" ySplit="4" topLeftCell="E156" activePane="bottomRight" state="frozen"/>
      <selection activeCell="O74" sqref="O74"/>
      <selection pane="topRight" activeCell="O74" sqref="O74"/>
      <selection pane="bottomLeft" activeCell="O74" sqref="O74"/>
      <selection pane="bottomRight" activeCell="L166" sqref="L16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.28515625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81" t="s">
        <v>259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70"/>
    </row>
    <row r="3" spans="1:19" s="16" customFormat="1" ht="25.5" customHeight="1" x14ac:dyDescent="0.2">
      <c r="A3" s="182" t="s">
        <v>261</v>
      </c>
      <c r="B3" s="182" t="s">
        <v>262</v>
      </c>
      <c r="C3" s="182" t="s">
        <v>263</v>
      </c>
      <c r="D3" s="184" t="s">
        <v>264</v>
      </c>
      <c r="E3" s="186" t="s">
        <v>248</v>
      </c>
      <c r="F3" s="188" t="s">
        <v>257</v>
      </c>
      <c r="G3" s="190" t="s">
        <v>249</v>
      </c>
      <c r="H3" s="191"/>
      <c r="I3" s="192"/>
      <c r="J3" s="193" t="s">
        <v>250</v>
      </c>
      <c r="K3" s="195" t="s">
        <v>258</v>
      </c>
      <c r="L3" s="177" t="s">
        <v>251</v>
      </c>
      <c r="M3" s="179" t="s">
        <v>252</v>
      </c>
      <c r="N3" s="177" t="s">
        <v>253</v>
      </c>
    </row>
    <row r="4" spans="1:19" s="20" customFormat="1" ht="25.5" x14ac:dyDescent="0.2">
      <c r="A4" s="183"/>
      <c r="B4" s="183"/>
      <c r="C4" s="183"/>
      <c r="D4" s="185"/>
      <c r="E4" s="187"/>
      <c r="F4" s="189"/>
      <c r="G4" s="139" t="s">
        <v>254</v>
      </c>
      <c r="H4" s="139" t="s">
        <v>255</v>
      </c>
      <c r="I4" s="139" t="s">
        <v>256</v>
      </c>
      <c r="J4" s="194"/>
      <c r="K4" s="196"/>
      <c r="L4" s="178"/>
      <c r="M4" s="180"/>
      <c r="N4" s="178"/>
    </row>
    <row r="5" spans="1:19" s="24" customFormat="1" ht="15" thickBot="1" x14ac:dyDescent="0.25">
      <c r="A5" s="113"/>
      <c r="B5" s="113"/>
      <c r="C5" s="113" t="s">
        <v>10</v>
      </c>
      <c r="D5" s="114"/>
      <c r="E5" s="116">
        <f>E6+E46+E60+E64+E74</f>
        <v>41</v>
      </c>
      <c r="F5" s="116">
        <f t="shared" ref="F5:M5" si="0">F6+F46+F60+F64+F74</f>
        <v>0</v>
      </c>
      <c r="G5" s="116">
        <f t="shared" si="0"/>
        <v>613</v>
      </c>
      <c r="H5" s="116">
        <f t="shared" si="0"/>
        <v>64</v>
      </c>
      <c r="I5" s="116">
        <f t="shared" si="0"/>
        <v>0</v>
      </c>
      <c r="J5" s="145">
        <f t="shared" si="0"/>
        <v>0</v>
      </c>
      <c r="K5" s="130">
        <f t="shared" si="0"/>
        <v>0</v>
      </c>
      <c r="L5" s="116">
        <f t="shared" si="0"/>
        <v>17</v>
      </c>
      <c r="M5" s="118">
        <f t="shared" si="0"/>
        <v>681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05">
        <f>SUM(E7:E44)</f>
        <v>35</v>
      </c>
      <c r="F6" s="105">
        <f t="shared" ref="F6:L6" si="1">SUM(F7:F44)</f>
        <v>0</v>
      </c>
      <c r="G6" s="105">
        <f t="shared" si="1"/>
        <v>306</v>
      </c>
      <c r="H6" s="105">
        <f t="shared" si="1"/>
        <v>64</v>
      </c>
      <c r="I6" s="105">
        <f t="shared" si="1"/>
        <v>0</v>
      </c>
      <c r="J6" s="166">
        <f t="shared" si="1"/>
        <v>0</v>
      </c>
      <c r="K6" s="131">
        <f t="shared" si="1"/>
        <v>0</v>
      </c>
      <c r="L6" s="105">
        <f t="shared" si="1"/>
        <v>5</v>
      </c>
      <c r="M6" s="131">
        <f t="shared" ref="M6" si="2">SUM(M7:M39)</f>
        <v>380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'11'!L7</f>
        <v>6</v>
      </c>
      <c r="F7" s="125"/>
      <c r="G7" s="140"/>
      <c r="H7" s="140"/>
      <c r="I7" s="140"/>
      <c r="J7" s="148"/>
      <c r="K7" s="132"/>
      <c r="L7" s="71">
        <v>2</v>
      </c>
      <c r="M7" s="120">
        <f t="shared" ref="M7:M75" si="3">(E7+F7+G7+H7+I7)-J7-K7-L7</f>
        <v>4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'11'!L8</f>
        <v>0</v>
      </c>
      <c r="F8" s="126"/>
      <c r="G8" s="141">
        <v>11</v>
      </c>
      <c r="H8" s="141"/>
      <c r="I8" s="141"/>
      <c r="J8" s="149"/>
      <c r="K8" s="133"/>
      <c r="L8" s="72"/>
      <c r="M8" s="120">
        <f t="shared" si="3"/>
        <v>11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'11'!L9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'11'!L10</f>
        <v>0</v>
      </c>
      <c r="F10" s="126"/>
      <c r="G10" s="141">
        <v>10</v>
      </c>
      <c r="H10" s="141">
        <v>10</v>
      </c>
      <c r="I10" s="141"/>
      <c r="J10" s="149"/>
      <c r="K10" s="133"/>
      <c r="L10" s="72"/>
      <c r="M10" s="120">
        <f t="shared" si="3"/>
        <v>20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'11'!L11</f>
        <v>0</v>
      </c>
      <c r="F11" s="126"/>
      <c r="G11" s="141">
        <v>8</v>
      </c>
      <c r="H11" s="141"/>
      <c r="I11" s="141"/>
      <c r="J11" s="149"/>
      <c r="K11" s="133"/>
      <c r="L11" s="72"/>
      <c r="M11" s="120">
        <f t="shared" si="3"/>
        <v>8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'11'!L12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'11'!L13</f>
        <v>0</v>
      </c>
      <c r="F13" s="126"/>
      <c r="G13" s="141">
        <v>10</v>
      </c>
      <c r="H13" s="141"/>
      <c r="I13" s="141"/>
      <c r="J13" s="149"/>
      <c r="K13" s="133"/>
      <c r="L13" s="72"/>
      <c r="M13" s="120">
        <f t="shared" si="3"/>
        <v>10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'11'!L14</f>
        <v>0</v>
      </c>
      <c r="F14" s="126"/>
      <c r="G14" s="141">
        <v>10</v>
      </c>
      <c r="H14" s="141"/>
      <c r="I14" s="141"/>
      <c r="J14" s="149"/>
      <c r="K14" s="133"/>
      <c r="L14" s="72"/>
      <c r="M14" s="120">
        <f t="shared" si="3"/>
        <v>10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'11'!L15</f>
        <v>0</v>
      </c>
      <c r="F15" s="126"/>
      <c r="G15" s="141">
        <v>10</v>
      </c>
      <c r="H15" s="141"/>
      <c r="I15" s="141"/>
      <c r="J15" s="149"/>
      <c r="K15" s="133"/>
      <c r="L15" s="72"/>
      <c r="M15" s="120">
        <f t="shared" si="3"/>
        <v>10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'11'!L16</f>
        <v>0</v>
      </c>
      <c r="F16" s="126"/>
      <c r="G16" s="141">
        <v>10</v>
      </c>
      <c r="H16" s="141"/>
      <c r="I16" s="141"/>
      <c r="J16" s="149"/>
      <c r="K16" s="133"/>
      <c r="L16" s="72"/>
      <c r="M16" s="120">
        <f t="shared" si="3"/>
        <v>10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'11'!L17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'11'!L18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'11'!L19</f>
        <v>0</v>
      </c>
      <c r="F19" s="126"/>
      <c r="G19" s="141">
        <v>10</v>
      </c>
      <c r="H19" s="141">
        <v>8</v>
      </c>
      <c r="I19" s="141"/>
      <c r="J19" s="149"/>
      <c r="K19" s="133"/>
      <c r="L19" s="72"/>
      <c r="M19" s="120">
        <f t="shared" si="3"/>
        <v>18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'11'!L20</f>
        <v>12</v>
      </c>
      <c r="F20" s="126"/>
      <c r="G20" s="141"/>
      <c r="H20" s="141"/>
      <c r="I20" s="141"/>
      <c r="J20" s="149"/>
      <c r="K20" s="133"/>
      <c r="L20" s="72"/>
      <c r="M20" s="120">
        <f t="shared" si="3"/>
        <v>12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'11'!L21</f>
        <v>0</v>
      </c>
      <c r="F21" s="126"/>
      <c r="G21" s="141">
        <v>10</v>
      </c>
      <c r="H21" s="141">
        <v>8</v>
      </c>
      <c r="I21" s="141"/>
      <c r="J21" s="149"/>
      <c r="K21" s="133"/>
      <c r="L21" s="72"/>
      <c r="M21" s="120">
        <f t="shared" si="3"/>
        <v>18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'11'!L22</f>
        <v>17</v>
      </c>
      <c r="F22" s="126"/>
      <c r="G22" s="141"/>
      <c r="H22" s="141"/>
      <c r="I22" s="141"/>
      <c r="J22" s="149"/>
      <c r="K22" s="133"/>
      <c r="L22" s="72">
        <v>3</v>
      </c>
      <c r="M22" s="120">
        <f t="shared" si="3"/>
        <v>14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'11'!L23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'11'!L24</f>
        <v>0</v>
      </c>
      <c r="F24" s="126"/>
      <c r="G24" s="141">
        <v>15</v>
      </c>
      <c r="H24" s="141"/>
      <c r="I24" s="141"/>
      <c r="J24" s="149"/>
      <c r="K24" s="133"/>
      <c r="L24" s="72"/>
      <c r="M24" s="120">
        <f t="shared" si="3"/>
        <v>15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'11'!L25</f>
        <v>0</v>
      </c>
      <c r="F25" s="126"/>
      <c r="G25" s="141">
        <v>14</v>
      </c>
      <c r="H25" s="141"/>
      <c r="I25" s="141"/>
      <c r="J25" s="149"/>
      <c r="K25" s="133"/>
      <c r="L25" s="72"/>
      <c r="M25" s="120">
        <f t="shared" si="3"/>
        <v>14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'11'!L26</f>
        <v>0</v>
      </c>
      <c r="F26" s="126"/>
      <c r="G26" s="141">
        <v>15</v>
      </c>
      <c r="H26" s="141"/>
      <c r="I26" s="141"/>
      <c r="J26" s="149"/>
      <c r="K26" s="133"/>
      <c r="L26" s="72"/>
      <c r="M26" s="120">
        <f t="shared" si="3"/>
        <v>15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'11'!L27</f>
        <v>0</v>
      </c>
      <c r="F27" s="126"/>
      <c r="G27" s="141">
        <v>10</v>
      </c>
      <c r="H27" s="141">
        <v>8</v>
      </c>
      <c r="I27" s="141"/>
      <c r="J27" s="149"/>
      <c r="K27" s="133"/>
      <c r="L27" s="72"/>
      <c r="M27" s="120">
        <f t="shared" si="3"/>
        <v>18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'11'!L28</f>
        <v>0</v>
      </c>
      <c r="F28" s="126"/>
      <c r="G28" s="141">
        <v>12</v>
      </c>
      <c r="H28" s="141"/>
      <c r="I28" s="141"/>
      <c r="J28" s="149"/>
      <c r="K28" s="133"/>
      <c r="L28" s="72"/>
      <c r="M28" s="120">
        <f t="shared" si="3"/>
        <v>12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'11'!L29</f>
        <v>0</v>
      </c>
      <c r="F29" s="126"/>
      <c r="G29" s="141">
        <v>12</v>
      </c>
      <c r="H29" s="141"/>
      <c r="I29" s="141"/>
      <c r="J29" s="149"/>
      <c r="K29" s="133"/>
      <c r="L29" s="72"/>
      <c r="M29" s="120">
        <f t="shared" si="3"/>
        <v>12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'11'!L30</f>
        <v>0</v>
      </c>
      <c r="F30" s="126"/>
      <c r="G30" s="141">
        <v>10</v>
      </c>
      <c r="H30" s="141"/>
      <c r="I30" s="141"/>
      <c r="J30" s="149"/>
      <c r="K30" s="133"/>
      <c r="L30" s="72"/>
      <c r="M30" s="120">
        <f t="shared" si="3"/>
        <v>10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'11'!L31</f>
        <v>0</v>
      </c>
      <c r="F31" s="126"/>
      <c r="G31" s="141">
        <v>10</v>
      </c>
      <c r="H31" s="141"/>
      <c r="I31" s="141"/>
      <c r="J31" s="149"/>
      <c r="K31" s="133"/>
      <c r="L31" s="72"/>
      <c r="M31" s="120">
        <f t="shared" si="3"/>
        <v>10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'11'!L32</f>
        <v>0</v>
      </c>
      <c r="F32" s="126"/>
      <c r="G32" s="141">
        <v>10</v>
      </c>
      <c r="H32" s="141"/>
      <c r="I32" s="141"/>
      <c r="J32" s="149"/>
      <c r="K32" s="133"/>
      <c r="L32" s="72"/>
      <c r="M32" s="120">
        <f t="shared" si="3"/>
        <v>10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'11'!L33</f>
        <v>0</v>
      </c>
      <c r="F33" s="126"/>
      <c r="G33" s="141">
        <v>8</v>
      </c>
      <c r="H33" s="141"/>
      <c r="I33" s="141"/>
      <c r="J33" s="149"/>
      <c r="K33" s="133"/>
      <c r="L33" s="72"/>
      <c r="M33" s="120">
        <f t="shared" si="3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'11'!L34</f>
        <v>0</v>
      </c>
      <c r="F34" s="126"/>
      <c r="G34" s="141">
        <v>10</v>
      </c>
      <c r="H34" s="141"/>
      <c r="I34" s="141"/>
      <c r="J34" s="149"/>
      <c r="K34" s="133"/>
      <c r="L34" s="72"/>
      <c r="M34" s="120">
        <f t="shared" si="3"/>
        <v>10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'11'!L35</f>
        <v>0</v>
      </c>
      <c r="F35" s="126"/>
      <c r="G35" s="141">
        <v>10</v>
      </c>
      <c r="H35" s="141">
        <v>8</v>
      </c>
      <c r="I35" s="141"/>
      <c r="J35" s="149"/>
      <c r="K35" s="133"/>
      <c r="L35" s="72"/>
      <c r="M35" s="120">
        <f t="shared" si="3"/>
        <v>18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'11'!L36</f>
        <v>0</v>
      </c>
      <c r="F36" s="126"/>
      <c r="G36" s="141">
        <v>10</v>
      </c>
      <c r="H36" s="141"/>
      <c r="I36" s="141"/>
      <c r="J36" s="149"/>
      <c r="K36" s="133"/>
      <c r="L36" s="72"/>
      <c r="M36" s="120">
        <f t="shared" si="3"/>
        <v>10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'11'!L37</f>
        <v>0</v>
      </c>
      <c r="F37" s="126"/>
      <c r="G37" s="141">
        <v>10</v>
      </c>
      <c r="H37" s="141">
        <v>10</v>
      </c>
      <c r="I37" s="141"/>
      <c r="J37" s="149"/>
      <c r="K37" s="133"/>
      <c r="L37" s="72"/>
      <c r="M37" s="120">
        <f t="shared" si="3"/>
        <v>20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'11'!L38</f>
        <v>0</v>
      </c>
      <c r="F38" s="126"/>
      <c r="G38" s="141">
        <v>32</v>
      </c>
      <c r="H38" s="141"/>
      <c r="I38" s="141"/>
      <c r="J38" s="149"/>
      <c r="K38" s="133"/>
      <c r="L38" s="72"/>
      <c r="M38" s="120">
        <f t="shared" si="3"/>
        <v>32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'11'!L39</f>
        <v>0</v>
      </c>
      <c r="F39" s="126"/>
      <c r="G39" s="141">
        <v>9</v>
      </c>
      <c r="H39" s="141">
        <v>12</v>
      </c>
      <c r="I39" s="141"/>
      <c r="J39" s="149"/>
      <c r="K39" s="133"/>
      <c r="L39" s="72"/>
      <c r="M39" s="120">
        <f t="shared" si="3"/>
        <v>21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'11'!L40</f>
        <v>0</v>
      </c>
      <c r="F40" s="127"/>
      <c r="G40" s="142">
        <v>9</v>
      </c>
      <c r="H40" s="142"/>
      <c r="I40" s="142"/>
      <c r="J40" s="150"/>
      <c r="K40" s="134"/>
      <c r="L40" s="73"/>
      <c r="M40" s="120">
        <f t="shared" si="3"/>
        <v>9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25000</v>
      </c>
      <c r="E41" s="155">
        <f>'11'!L41</f>
        <v>0</v>
      </c>
      <c r="F41" s="127"/>
      <c r="G41" s="142">
        <v>11</v>
      </c>
      <c r="H41" s="142"/>
      <c r="I41" s="142"/>
      <c r="J41" s="150"/>
      <c r="K41" s="134"/>
      <c r="L41" s="73"/>
      <c r="M41" s="120">
        <f t="shared" si="3"/>
        <v>11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'11'!L42</f>
        <v>0</v>
      </c>
      <c r="F42" s="127"/>
      <c r="G42" s="142"/>
      <c r="H42" s="142"/>
      <c r="I42" s="142"/>
      <c r="J42" s="150"/>
      <c r="K42" s="134"/>
      <c r="L42" s="73"/>
      <c r="M42" s="120">
        <f t="shared" si="3"/>
        <v>0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'11'!L43</f>
        <v>0</v>
      </c>
      <c r="F43" s="127"/>
      <c r="G43" s="142"/>
      <c r="H43" s="142"/>
      <c r="I43" s="142"/>
      <c r="J43" s="150"/>
      <c r="K43" s="134"/>
      <c r="L43" s="73"/>
      <c r="M43" s="120">
        <f t="shared" si="3"/>
        <v>0</v>
      </c>
      <c r="N43" s="73"/>
    </row>
    <row r="44" spans="1:14" s="10" customFormat="1" x14ac:dyDescent="0.2">
      <c r="A44" s="43">
        <v>44</v>
      </c>
      <c r="B44" s="99"/>
      <c r="C44" s="99" t="s">
        <v>39</v>
      </c>
      <c r="D44" s="100">
        <v>32000</v>
      </c>
      <c r="E44" s="155">
        <f>'11'!L44</f>
        <v>0</v>
      </c>
      <c r="F44" s="127"/>
      <c r="G44" s="142"/>
      <c r="H44" s="142"/>
      <c r="I44" s="142"/>
      <c r="J44" s="150"/>
      <c r="K44" s="134"/>
      <c r="L44" s="73"/>
      <c r="M44" s="121">
        <f t="shared" si="3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/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63">
        <f>SUM(E47:E58)</f>
        <v>6</v>
      </c>
      <c r="F46" s="163">
        <f t="shared" ref="F46:L46" si="4">SUM(F47:F58)</f>
        <v>0</v>
      </c>
      <c r="G46" s="163">
        <f t="shared" si="4"/>
        <v>250</v>
      </c>
      <c r="H46" s="163">
        <f t="shared" si="4"/>
        <v>0</v>
      </c>
      <c r="I46" s="163">
        <f t="shared" si="4"/>
        <v>0</v>
      </c>
      <c r="J46" s="167">
        <f t="shared" si="4"/>
        <v>0</v>
      </c>
      <c r="K46" s="162">
        <f t="shared" si="4"/>
        <v>0</v>
      </c>
      <c r="L46" s="163">
        <f t="shared" si="4"/>
        <v>1</v>
      </c>
      <c r="M46" s="119">
        <f>(E46+F46+G46+H46+I46)-J46-K46-L46</f>
        <v>255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'11'!L47</f>
        <v>0</v>
      </c>
      <c r="F47" s="125"/>
      <c r="G47" s="140"/>
      <c r="H47" s="140"/>
      <c r="I47" s="140"/>
      <c r="J47" s="148"/>
      <c r="K47" s="132"/>
      <c r="L47" s="71"/>
      <c r="M47" s="120">
        <f t="shared" si="3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'11'!L48</f>
        <v>0</v>
      </c>
      <c r="F48" s="126"/>
      <c r="G48" s="141">
        <v>80</v>
      </c>
      <c r="H48" s="141"/>
      <c r="I48" s="141"/>
      <c r="J48" s="149"/>
      <c r="K48" s="133"/>
      <c r="L48" s="72"/>
      <c r="M48" s="120">
        <f t="shared" si="3"/>
        <v>80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'11'!L49</f>
        <v>0</v>
      </c>
      <c r="F49" s="126"/>
      <c r="G49" s="141">
        <v>39</v>
      </c>
      <c r="H49" s="141"/>
      <c r="I49" s="141"/>
      <c r="J49" s="149"/>
      <c r="K49" s="133"/>
      <c r="L49" s="72"/>
      <c r="M49" s="120">
        <f t="shared" si="3"/>
        <v>39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'11'!L50</f>
        <v>0</v>
      </c>
      <c r="F50" s="126"/>
      <c r="G50" s="141">
        <v>80</v>
      </c>
      <c r="H50" s="141"/>
      <c r="I50" s="141"/>
      <c r="J50" s="149"/>
      <c r="K50" s="133"/>
      <c r="L50" s="72"/>
      <c r="M50" s="120">
        <f t="shared" si="3"/>
        <v>80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'11'!L51</f>
        <v>0</v>
      </c>
      <c r="F51" s="126"/>
      <c r="G51" s="141">
        <v>10</v>
      </c>
      <c r="H51" s="141"/>
      <c r="I51" s="141"/>
      <c r="J51" s="149"/>
      <c r="K51" s="133"/>
      <c r="L51" s="72"/>
      <c r="M51" s="120">
        <f t="shared" si="3"/>
        <v>10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'11'!L52</f>
        <v>6</v>
      </c>
      <c r="F52" s="126"/>
      <c r="G52" s="141"/>
      <c r="H52" s="141"/>
      <c r="I52" s="141"/>
      <c r="J52" s="149"/>
      <c r="K52" s="133"/>
      <c r="L52" s="72">
        <v>1</v>
      </c>
      <c r="M52" s="120">
        <f t="shared" si="3"/>
        <v>5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'11'!L53</f>
        <v>0</v>
      </c>
      <c r="F53" s="126"/>
      <c r="G53" s="141">
        <v>10</v>
      </c>
      <c r="H53" s="141"/>
      <c r="I53" s="141"/>
      <c r="J53" s="149"/>
      <c r="K53" s="133"/>
      <c r="L53" s="72"/>
      <c r="M53" s="120">
        <f t="shared" si="3"/>
        <v>10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'11'!L54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'11'!L55</f>
        <v>0</v>
      </c>
      <c r="F55" s="126"/>
      <c r="G55" s="141">
        <v>6</v>
      </c>
      <c r="H55" s="141"/>
      <c r="I55" s="141"/>
      <c r="J55" s="149"/>
      <c r="K55" s="133"/>
      <c r="L55" s="72"/>
      <c r="M55" s="120">
        <f t="shared" si="3"/>
        <v>6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'11'!L56</f>
        <v>0</v>
      </c>
      <c r="F56" s="126"/>
      <c r="G56" s="141">
        <v>6</v>
      </c>
      <c r="H56" s="141"/>
      <c r="I56" s="141"/>
      <c r="J56" s="149"/>
      <c r="K56" s="133"/>
      <c r="L56" s="72"/>
      <c r="M56" s="120">
        <f t="shared" si="3"/>
        <v>6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'11'!L57</f>
        <v>0</v>
      </c>
      <c r="F57" s="127"/>
      <c r="G57" s="142">
        <v>12</v>
      </c>
      <c r="H57" s="142"/>
      <c r="I57" s="142"/>
      <c r="J57" s="150"/>
      <c r="K57" s="134"/>
      <c r="L57" s="73"/>
      <c r="M57" s="120">
        <f t="shared" si="3"/>
        <v>12</v>
      </c>
      <c r="N57" s="73"/>
    </row>
    <row r="58" spans="1:14" s="9" customFormat="1" x14ac:dyDescent="0.2">
      <c r="A58" s="43">
        <v>15</v>
      </c>
      <c r="B58" s="99"/>
      <c r="C58" s="99" t="s">
        <v>271</v>
      </c>
      <c r="D58" s="100"/>
      <c r="E58" s="155">
        <f>'11'!L58</f>
        <v>0</v>
      </c>
      <c r="F58" s="127"/>
      <c r="G58" s="142">
        <v>7</v>
      </c>
      <c r="H58" s="142"/>
      <c r="I58" s="142"/>
      <c r="J58" s="150"/>
      <c r="K58" s="134"/>
      <c r="L58" s="73"/>
      <c r="M58" s="120">
        <f t="shared" si="3"/>
        <v>7</v>
      </c>
      <c r="N58" s="73"/>
    </row>
    <row r="59" spans="1:14" s="24" customFormat="1" ht="15" thickBot="1" x14ac:dyDescent="0.25">
      <c r="A59" s="43"/>
      <c r="B59" s="43"/>
      <c r="C59" s="43"/>
      <c r="D59" s="48"/>
      <c r="E59" s="155"/>
      <c r="F59" s="127"/>
      <c r="G59" s="142"/>
      <c r="H59" s="142"/>
      <c r="I59" s="142"/>
      <c r="J59" s="150"/>
      <c r="K59" s="134"/>
      <c r="L59" s="73"/>
      <c r="M59" s="121"/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63">
        <f>SUM(E61:E62)</f>
        <v>0</v>
      </c>
      <c r="F60" s="163">
        <f t="shared" ref="F60:L60" si="5">SUM(F61:F62)</f>
        <v>0</v>
      </c>
      <c r="G60" s="163">
        <f t="shared" si="5"/>
        <v>11</v>
      </c>
      <c r="H60" s="163">
        <f t="shared" si="5"/>
        <v>0</v>
      </c>
      <c r="I60" s="163">
        <f t="shared" si="5"/>
        <v>0</v>
      </c>
      <c r="J60" s="167">
        <f t="shared" si="5"/>
        <v>0</v>
      </c>
      <c r="K60" s="162">
        <f t="shared" si="5"/>
        <v>0</v>
      </c>
      <c r="L60" s="163">
        <f t="shared" si="5"/>
        <v>11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'11'!L61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'11'!L62</f>
        <v>0</v>
      </c>
      <c r="F62" s="126"/>
      <c r="G62" s="141">
        <v>11</v>
      </c>
      <c r="H62" s="141"/>
      <c r="I62" s="141"/>
      <c r="J62" s="149"/>
      <c r="K62" s="133"/>
      <c r="L62" s="72">
        <v>11</v>
      </c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5"/>
      <c r="F63" s="127"/>
      <c r="G63" s="142"/>
      <c r="H63" s="142"/>
      <c r="I63" s="142"/>
      <c r="J63" s="150"/>
      <c r="K63" s="134"/>
      <c r="L63" s="73"/>
      <c r="M63" s="121"/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63">
        <f>SUM(E65:E72)</f>
        <v>0</v>
      </c>
      <c r="F64" s="163">
        <f t="shared" ref="F64:L64" si="6">SUM(F65:F72)</f>
        <v>0</v>
      </c>
      <c r="G64" s="163">
        <f t="shared" si="6"/>
        <v>0</v>
      </c>
      <c r="H64" s="163">
        <f t="shared" si="6"/>
        <v>0</v>
      </c>
      <c r="I64" s="163">
        <f t="shared" si="6"/>
        <v>0</v>
      </c>
      <c r="J64" s="167">
        <f t="shared" si="6"/>
        <v>0</v>
      </c>
      <c r="K64" s="162">
        <f t="shared" si="6"/>
        <v>0</v>
      </c>
      <c r="L64" s="163">
        <f t="shared" si="6"/>
        <v>0</v>
      </c>
      <c r="M64" s="119">
        <f t="shared" si="3"/>
        <v>0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'11'!L65</f>
        <v>0</v>
      </c>
      <c r="F65" s="125"/>
      <c r="G65" s="140"/>
      <c r="H65" s="140"/>
      <c r="I65" s="140"/>
      <c r="J65" s="148"/>
      <c r="K65" s="132"/>
      <c r="L65" s="71"/>
      <c r="M65" s="120">
        <f t="shared" si="3"/>
        <v>0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'11'!L66</f>
        <v>0</v>
      </c>
      <c r="F66" s="126"/>
      <c r="G66" s="140"/>
      <c r="H66" s="141"/>
      <c r="I66" s="141"/>
      <c r="J66" s="149"/>
      <c r="K66" s="133"/>
      <c r="L66" s="72"/>
      <c r="M66" s="120">
        <f t="shared" si="3"/>
        <v>0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'11'!L67</f>
        <v>0</v>
      </c>
      <c r="F67" s="126"/>
      <c r="G67" s="140"/>
      <c r="H67" s="141"/>
      <c r="I67" s="141"/>
      <c r="J67" s="149"/>
      <c r="K67" s="133"/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'11'!L68</f>
        <v>0</v>
      </c>
      <c r="F68" s="126"/>
      <c r="G68" s="140"/>
      <c r="H68" s="141"/>
      <c r="I68" s="141"/>
      <c r="J68" s="149"/>
      <c r="K68" s="133"/>
      <c r="L68" s="72"/>
      <c r="M68" s="120">
        <f t="shared" si="3"/>
        <v>0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'11'!L69</f>
        <v>0</v>
      </c>
      <c r="F69" s="126"/>
      <c r="G69" s="140"/>
      <c r="H69" s="141"/>
      <c r="I69" s="141"/>
      <c r="J69" s="149"/>
      <c r="K69" s="133"/>
      <c r="L69" s="72"/>
      <c r="M69" s="120">
        <f t="shared" si="3"/>
        <v>0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'11'!L70</f>
        <v>0</v>
      </c>
      <c r="F70" s="126"/>
      <c r="G70" s="140"/>
      <c r="H70" s="141"/>
      <c r="I70" s="141"/>
      <c r="J70" s="149"/>
      <c r="K70" s="133"/>
      <c r="L70" s="72"/>
      <c r="M70" s="120">
        <f t="shared" si="3"/>
        <v>0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'11'!L71</f>
        <v>0</v>
      </c>
      <c r="F71" s="126"/>
      <c r="G71" s="140"/>
      <c r="H71" s="141"/>
      <c r="I71" s="141"/>
      <c r="J71" s="149"/>
      <c r="K71" s="133"/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'11'!L72</f>
        <v>0</v>
      </c>
      <c r="F72" s="126"/>
      <c r="G72" s="140"/>
      <c r="H72" s="141"/>
      <c r="I72" s="141"/>
      <c r="J72" s="149"/>
      <c r="K72" s="133"/>
      <c r="L72" s="72"/>
      <c r="M72" s="120">
        <f t="shared" si="3"/>
        <v>0</v>
      </c>
      <c r="N72" s="72"/>
    </row>
    <row r="73" spans="1:14" s="24" customFormat="1" ht="15" thickBot="1" x14ac:dyDescent="0.25">
      <c r="A73" s="43"/>
      <c r="B73" s="43"/>
      <c r="C73" s="43"/>
      <c r="D73" s="48"/>
      <c r="E73" s="155"/>
      <c r="F73" s="127"/>
      <c r="G73" s="142"/>
      <c r="H73" s="142"/>
      <c r="I73" s="142"/>
      <c r="J73" s="150"/>
      <c r="K73" s="134"/>
      <c r="L73" s="73"/>
      <c r="M73" s="121"/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>SUM(E75:E81)</f>
        <v>0</v>
      </c>
      <c r="F74" s="106">
        <f t="shared" ref="F74:K74" si="7">SUM(F75:F81)</f>
        <v>0</v>
      </c>
      <c r="G74" s="106">
        <f t="shared" si="7"/>
        <v>46</v>
      </c>
      <c r="H74" s="106">
        <f t="shared" si="7"/>
        <v>0</v>
      </c>
      <c r="I74" s="106">
        <f t="shared" si="7"/>
        <v>0</v>
      </c>
      <c r="J74" s="146">
        <f t="shared" si="7"/>
        <v>0</v>
      </c>
      <c r="K74" s="135">
        <f t="shared" si="7"/>
        <v>0</v>
      </c>
      <c r="L74" s="106">
        <f>SUM(L75:L81)</f>
        <v>0</v>
      </c>
      <c r="M74" s="119">
        <f t="shared" si="3"/>
        <v>46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'11'!L75</f>
        <v>0</v>
      </c>
      <c r="F75" s="126"/>
      <c r="G75" s="141">
        <v>8</v>
      </c>
      <c r="H75" s="141"/>
      <c r="I75" s="141"/>
      <c r="J75" s="149"/>
      <c r="K75" s="133"/>
      <c r="L75" s="72"/>
      <c r="M75" s="120">
        <f t="shared" si="3"/>
        <v>8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'11'!L76</f>
        <v>0</v>
      </c>
      <c r="F76" s="126"/>
      <c r="G76" s="141">
        <v>10</v>
      </c>
      <c r="H76" s="141"/>
      <c r="I76" s="141"/>
      <c r="J76" s="149"/>
      <c r="K76" s="133"/>
      <c r="L76" s="72"/>
      <c r="M76" s="120">
        <f t="shared" ref="M76:M144" si="8">(E76+F76+G76+H76+I76)-J76-K76-L76</f>
        <v>10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'11'!L77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'11'!L78</f>
        <v>0</v>
      </c>
      <c r="F78" s="126"/>
      <c r="G78" s="141">
        <v>14</v>
      </c>
      <c r="H78" s="141"/>
      <c r="I78" s="141"/>
      <c r="J78" s="149"/>
      <c r="K78" s="133"/>
      <c r="L78" s="72"/>
      <c r="M78" s="120">
        <f t="shared" si="8"/>
        <v>14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'11'!L79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'11'!L80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'11'!L81</f>
        <v>0</v>
      </c>
      <c r="F81" s="126"/>
      <c r="G81" s="141">
        <v>14</v>
      </c>
      <c r="H81" s="141"/>
      <c r="I81" s="141"/>
      <c r="J81" s="149"/>
      <c r="K81" s="133"/>
      <c r="L81" s="72"/>
      <c r="M81" s="120">
        <f t="shared" si="8"/>
        <v>14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/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>SUM(E84:E93)</f>
        <v>59</v>
      </c>
      <c r="F83" s="108">
        <f t="shared" ref="F83:L83" si="9">SUM(F84:F93)</f>
        <v>0</v>
      </c>
      <c r="G83" s="108">
        <f t="shared" si="9"/>
        <v>52</v>
      </c>
      <c r="H83" s="108">
        <f t="shared" si="9"/>
        <v>0</v>
      </c>
      <c r="I83" s="108">
        <f t="shared" si="9"/>
        <v>0</v>
      </c>
      <c r="J83" s="168">
        <f t="shared" si="9"/>
        <v>15</v>
      </c>
      <c r="K83" s="164">
        <f t="shared" si="9"/>
        <v>0</v>
      </c>
      <c r="L83" s="108">
        <f t="shared" si="9"/>
        <v>57</v>
      </c>
      <c r="M83" s="119">
        <f t="shared" si="8"/>
        <v>39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'11'!L84</f>
        <v>2</v>
      </c>
      <c r="F84" s="125"/>
      <c r="G84" s="140"/>
      <c r="H84" s="140"/>
      <c r="I84" s="140"/>
      <c r="J84" s="148"/>
      <c r="K84" s="132"/>
      <c r="L84" s="71"/>
      <c r="M84" s="120">
        <f t="shared" si="8"/>
        <v>2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'11'!L85</f>
        <v>10</v>
      </c>
      <c r="F85" s="126"/>
      <c r="G85" s="141">
        <v>10</v>
      </c>
      <c r="H85" s="141"/>
      <c r="I85" s="141"/>
      <c r="J85" s="149"/>
      <c r="K85" s="133"/>
      <c r="L85" s="72">
        <v>12</v>
      </c>
      <c r="M85" s="120">
        <f t="shared" si="8"/>
        <v>8</v>
      </c>
      <c r="N85" s="72"/>
    </row>
    <row r="86" spans="1:14" s="10" customFormat="1" ht="14.25" hidden="1" customHeight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'11'!L86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'11'!L87</f>
        <v>2</v>
      </c>
      <c r="F87" s="126"/>
      <c r="G87" s="141">
        <v>10</v>
      </c>
      <c r="H87" s="141"/>
      <c r="I87" s="141"/>
      <c r="J87" s="149"/>
      <c r="K87" s="133"/>
      <c r="L87" s="72">
        <v>10</v>
      </c>
      <c r="M87" s="120">
        <f t="shared" si="8"/>
        <v>2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'11'!L88</f>
        <v>0</v>
      </c>
      <c r="F88" s="126"/>
      <c r="G88" s="141">
        <v>12</v>
      </c>
      <c r="H88" s="141"/>
      <c r="I88" s="141"/>
      <c r="J88" s="149">
        <v>3</v>
      </c>
      <c r="K88" s="133"/>
      <c r="L88" s="72">
        <v>4</v>
      </c>
      <c r="M88" s="120">
        <f t="shared" si="8"/>
        <v>5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'11'!L89</f>
        <v>8</v>
      </c>
      <c r="F89" s="126"/>
      <c r="G89" s="141"/>
      <c r="H89" s="141"/>
      <c r="I89" s="141"/>
      <c r="J89" s="149"/>
      <c r="K89" s="133"/>
      <c r="L89" s="72">
        <v>1</v>
      </c>
      <c r="M89" s="120">
        <f t="shared" si="8"/>
        <v>7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39000</v>
      </c>
      <c r="E90" s="155">
        <f>'11'!L90</f>
        <v>6</v>
      </c>
      <c r="F90" s="126"/>
      <c r="G90" s="141"/>
      <c r="H90" s="141"/>
      <c r="I90" s="141"/>
      <c r="J90" s="149"/>
      <c r="K90" s="133"/>
      <c r="L90" s="72">
        <v>1</v>
      </c>
      <c r="M90" s="120">
        <f t="shared" si="8"/>
        <v>5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'11'!L91</f>
        <v>13</v>
      </c>
      <c r="F91" s="126"/>
      <c r="G91" s="141">
        <v>12</v>
      </c>
      <c r="H91" s="141"/>
      <c r="I91" s="141"/>
      <c r="J91" s="149">
        <v>8</v>
      </c>
      <c r="K91" s="133"/>
      <c r="L91" s="72">
        <v>11</v>
      </c>
      <c r="M91" s="120">
        <f t="shared" si="8"/>
        <v>6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'11'!L92</f>
        <v>8</v>
      </c>
      <c r="F92" s="126"/>
      <c r="G92" s="141">
        <v>8</v>
      </c>
      <c r="H92" s="141"/>
      <c r="I92" s="141"/>
      <c r="J92" s="149">
        <v>4</v>
      </c>
      <c r="K92" s="133"/>
      <c r="L92" s="72">
        <v>10</v>
      </c>
      <c r="M92" s="120">
        <f t="shared" si="8"/>
        <v>2</v>
      </c>
      <c r="N92" s="72"/>
    </row>
    <row r="93" spans="1:14" s="10" customFormat="1" x14ac:dyDescent="0.2">
      <c r="A93" s="43">
        <v>10</v>
      </c>
      <c r="B93" s="99"/>
      <c r="C93" s="99" t="s">
        <v>272</v>
      </c>
      <c r="D93" s="100">
        <v>39000</v>
      </c>
      <c r="E93" s="155">
        <f>'11'!L93</f>
        <v>10</v>
      </c>
      <c r="F93" s="127"/>
      <c r="G93" s="142"/>
      <c r="H93" s="142"/>
      <c r="I93" s="142"/>
      <c r="J93" s="150"/>
      <c r="K93" s="134"/>
      <c r="L93" s="73">
        <v>8</v>
      </c>
      <c r="M93" s="120">
        <f t="shared" si="8"/>
        <v>2</v>
      </c>
      <c r="N93" s="73"/>
    </row>
    <row r="94" spans="1:14" s="42" customFormat="1" ht="15" thickBot="1" x14ac:dyDescent="0.25">
      <c r="A94" s="43"/>
      <c r="B94" s="99"/>
      <c r="C94" s="99"/>
      <c r="D94" s="100"/>
      <c r="E94" s="157"/>
      <c r="F94" s="127"/>
      <c r="G94" s="142"/>
      <c r="H94" s="142"/>
      <c r="I94" s="142"/>
      <c r="J94" s="150"/>
      <c r="K94" s="134"/>
      <c r="L94" s="73"/>
      <c r="M94" s="121"/>
      <c r="N94" s="73"/>
    </row>
    <row r="95" spans="1:14" s="10" customFormat="1" ht="15" thickBot="1" x14ac:dyDescent="0.25">
      <c r="A95" s="94"/>
      <c r="B95" s="95"/>
      <c r="C95" s="95" t="s">
        <v>102</v>
      </c>
      <c r="D95" s="96"/>
      <c r="E95" s="106">
        <f>SUM(E96)</f>
        <v>0</v>
      </c>
      <c r="F95" s="106">
        <f t="shared" ref="F95:M95" si="10">SUM(F96)</f>
        <v>0</v>
      </c>
      <c r="G95" s="106">
        <f t="shared" si="10"/>
        <v>10</v>
      </c>
      <c r="H95" s="106">
        <f t="shared" si="10"/>
        <v>0</v>
      </c>
      <c r="I95" s="106">
        <f t="shared" si="10"/>
        <v>0</v>
      </c>
      <c r="J95" s="146">
        <f t="shared" si="10"/>
        <v>0</v>
      </c>
      <c r="K95" s="135">
        <f t="shared" si="10"/>
        <v>0</v>
      </c>
      <c r="L95" s="106">
        <f t="shared" si="10"/>
        <v>9</v>
      </c>
      <c r="M95" s="106">
        <f t="shared" si="10"/>
        <v>1</v>
      </c>
      <c r="N95" s="101"/>
    </row>
    <row r="96" spans="1:14" s="10" customFormat="1" x14ac:dyDescent="0.2">
      <c r="A96" s="87">
        <v>1</v>
      </c>
      <c r="B96" s="88">
        <v>1532013</v>
      </c>
      <c r="C96" s="88" t="s">
        <v>103</v>
      </c>
      <c r="D96" s="97">
        <v>89000</v>
      </c>
      <c r="E96" s="155">
        <f>'11'!L96</f>
        <v>0</v>
      </c>
      <c r="F96" s="125"/>
      <c r="G96" s="140">
        <v>10</v>
      </c>
      <c r="H96" s="140"/>
      <c r="I96" s="140"/>
      <c r="J96" s="148"/>
      <c r="K96" s="132"/>
      <c r="L96" s="71">
        <v>9</v>
      </c>
      <c r="M96" s="120">
        <f t="shared" si="8"/>
        <v>1</v>
      </c>
      <c r="N96" s="71"/>
    </row>
    <row r="97" spans="1:14" s="20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/>
      <c r="N97" s="73"/>
    </row>
    <row r="98" spans="1:14" s="9" customFormat="1" ht="15" thickBot="1" x14ac:dyDescent="0.25">
      <c r="A98" s="81"/>
      <c r="B98" s="82"/>
      <c r="C98" s="82" t="s">
        <v>104</v>
      </c>
      <c r="D98" s="83"/>
      <c r="E98" s="106">
        <f>SUM(E99:E107)</f>
        <v>0</v>
      </c>
      <c r="F98" s="106">
        <f t="shared" ref="F98:L98" si="11">SUM(F99:F107)</f>
        <v>0</v>
      </c>
      <c r="G98" s="106">
        <f t="shared" si="11"/>
        <v>0</v>
      </c>
      <c r="H98" s="106">
        <f t="shared" si="11"/>
        <v>0</v>
      </c>
      <c r="I98" s="106">
        <f t="shared" si="11"/>
        <v>0</v>
      </c>
      <c r="J98" s="146">
        <f t="shared" si="11"/>
        <v>0</v>
      </c>
      <c r="K98" s="135">
        <f t="shared" si="11"/>
        <v>0</v>
      </c>
      <c r="L98" s="106">
        <f t="shared" si="11"/>
        <v>0</v>
      </c>
      <c r="M98" s="119">
        <f t="shared" si="8"/>
        <v>0</v>
      </c>
      <c r="N98" s="85"/>
    </row>
    <row r="99" spans="1:14" s="9" customFormat="1" x14ac:dyDescent="0.2">
      <c r="A99" s="87">
        <v>1</v>
      </c>
      <c r="B99" s="87">
        <v>5530014</v>
      </c>
      <c r="C99" s="87" t="s">
        <v>105</v>
      </c>
      <c r="D99" s="93">
        <v>33000</v>
      </c>
      <c r="E99" s="155">
        <f>'11'!L99</f>
        <v>0</v>
      </c>
      <c r="F99" s="125"/>
      <c r="G99" s="140"/>
      <c r="H99" s="140"/>
      <c r="I99" s="140"/>
      <c r="J99" s="148"/>
      <c r="K99" s="132"/>
      <c r="L99" s="71"/>
      <c r="M99" s="120">
        <f t="shared" si="8"/>
        <v>0</v>
      </c>
      <c r="N99" s="71"/>
    </row>
    <row r="100" spans="1:14" s="9" customFormat="1" x14ac:dyDescent="0.2">
      <c r="A100" s="25">
        <v>2</v>
      </c>
      <c r="B100" s="25">
        <v>5530015</v>
      </c>
      <c r="C100" s="25" t="s">
        <v>106</v>
      </c>
      <c r="D100" s="30">
        <v>33000</v>
      </c>
      <c r="E100" s="155">
        <f>'11'!L100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3</v>
      </c>
      <c r="B101" s="25">
        <v>5530019</v>
      </c>
      <c r="C101" s="25" t="s">
        <v>107</v>
      </c>
      <c r="D101" s="30">
        <v>33000</v>
      </c>
      <c r="E101" s="155">
        <f>'11'!L101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4</v>
      </c>
      <c r="B102" s="25">
        <v>5530016</v>
      </c>
      <c r="C102" s="25" t="s">
        <v>108</v>
      </c>
      <c r="D102" s="30">
        <v>33000</v>
      </c>
      <c r="E102" s="155">
        <f>'11'!L102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5</v>
      </c>
      <c r="B103" s="25">
        <v>5530020</v>
      </c>
      <c r="C103" s="25" t="s">
        <v>109</v>
      </c>
      <c r="D103" s="30">
        <v>33000</v>
      </c>
      <c r="E103" s="155">
        <f>'11'!L103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6</v>
      </c>
      <c r="B104" s="25">
        <v>5530013</v>
      </c>
      <c r="C104" s="25" t="s">
        <v>110</v>
      </c>
      <c r="D104" s="30">
        <v>33000</v>
      </c>
      <c r="E104" s="155">
        <f>'11'!L104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7</v>
      </c>
      <c r="B105" s="43"/>
      <c r="C105" s="43" t="s">
        <v>111</v>
      </c>
      <c r="D105" s="30">
        <v>33000</v>
      </c>
      <c r="E105" s="155">
        <f>'11'!L105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8</v>
      </c>
      <c r="B106" s="43"/>
      <c r="C106" s="43" t="s">
        <v>112</v>
      </c>
      <c r="D106" s="30">
        <v>33000</v>
      </c>
      <c r="E106" s="155">
        <f>'11'!L106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9</v>
      </c>
      <c r="B107" s="43"/>
      <c r="C107" s="43" t="s">
        <v>113</v>
      </c>
      <c r="D107" s="30">
        <v>33000</v>
      </c>
      <c r="E107" s="155">
        <f>'11'!L107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20" customFormat="1" ht="15" thickBot="1" x14ac:dyDescent="0.25">
      <c r="A108" s="43"/>
      <c r="B108" s="43"/>
      <c r="C108" s="43"/>
      <c r="D108" s="48"/>
      <c r="E108" s="157"/>
      <c r="F108" s="127"/>
      <c r="G108" s="142"/>
      <c r="H108" s="142"/>
      <c r="I108" s="142"/>
      <c r="J108" s="150"/>
      <c r="K108" s="134"/>
      <c r="L108" s="73"/>
      <c r="M108" s="121"/>
      <c r="N108" s="73"/>
    </row>
    <row r="109" spans="1:14" s="24" customFormat="1" ht="15" thickBot="1" x14ac:dyDescent="0.25">
      <c r="A109" s="81"/>
      <c r="B109" s="82"/>
      <c r="C109" s="82" t="s">
        <v>114</v>
      </c>
      <c r="D109" s="83"/>
      <c r="E109" s="105">
        <f>SUM(E110,E147,E158)</f>
        <v>112</v>
      </c>
      <c r="F109" s="105">
        <f t="shared" ref="F109:L109" si="12">SUM(F110,F147,F158)</f>
        <v>0</v>
      </c>
      <c r="G109" s="105">
        <f t="shared" si="12"/>
        <v>119</v>
      </c>
      <c r="H109" s="105">
        <f t="shared" si="12"/>
        <v>12</v>
      </c>
      <c r="I109" s="105">
        <f t="shared" si="12"/>
        <v>0</v>
      </c>
      <c r="J109" s="166">
        <f t="shared" si="12"/>
        <v>0</v>
      </c>
      <c r="K109" s="131">
        <f t="shared" si="12"/>
        <v>0</v>
      </c>
      <c r="L109" s="105">
        <f t="shared" si="12"/>
        <v>52</v>
      </c>
      <c r="M109" s="119">
        <f t="shared" si="8"/>
        <v>191</v>
      </c>
      <c r="N109" s="85"/>
    </row>
    <row r="110" spans="1:14" s="10" customFormat="1" ht="15" thickBot="1" x14ac:dyDescent="0.25">
      <c r="A110" s="94"/>
      <c r="B110" s="95"/>
      <c r="C110" s="95" t="s">
        <v>115</v>
      </c>
      <c r="D110" s="96"/>
      <c r="E110" s="105">
        <f>SUM(E111:E143)</f>
        <v>4</v>
      </c>
      <c r="F110" s="105">
        <f t="shared" ref="F110:L110" si="13">SUM(F111:F143)</f>
        <v>0</v>
      </c>
      <c r="G110" s="105">
        <f t="shared" si="13"/>
        <v>8</v>
      </c>
      <c r="H110" s="105">
        <f t="shared" si="13"/>
        <v>0</v>
      </c>
      <c r="I110" s="105">
        <f t="shared" si="13"/>
        <v>0</v>
      </c>
      <c r="J110" s="166">
        <f t="shared" si="13"/>
        <v>0</v>
      </c>
      <c r="K110" s="131">
        <f t="shared" si="13"/>
        <v>0</v>
      </c>
      <c r="L110" s="105">
        <f t="shared" si="13"/>
        <v>3</v>
      </c>
      <c r="M110" s="119">
        <f t="shared" si="8"/>
        <v>9</v>
      </c>
      <c r="N110" s="85"/>
    </row>
    <row r="111" spans="1:14" s="10" customFormat="1" x14ac:dyDescent="0.2">
      <c r="A111" s="87">
        <v>1</v>
      </c>
      <c r="B111" s="88">
        <v>3500003</v>
      </c>
      <c r="C111" s="88" t="s">
        <v>116</v>
      </c>
      <c r="D111" s="97">
        <v>390000</v>
      </c>
      <c r="E111" s="155">
        <f>'11'!L111</f>
        <v>0</v>
      </c>
      <c r="F111" s="128"/>
      <c r="G111" s="144"/>
      <c r="H111" s="144"/>
      <c r="I111" s="144"/>
      <c r="J111" s="152"/>
      <c r="K111" s="137"/>
      <c r="L111" s="76"/>
      <c r="M111" s="120">
        <f t="shared" si="8"/>
        <v>0</v>
      </c>
      <c r="N111" s="76"/>
    </row>
    <row r="112" spans="1:14" s="10" customFormat="1" x14ac:dyDescent="0.2">
      <c r="A112" s="25">
        <v>2</v>
      </c>
      <c r="B112" s="26">
        <v>3500004</v>
      </c>
      <c r="C112" s="26" t="s">
        <v>117</v>
      </c>
      <c r="D112" s="27">
        <v>300000</v>
      </c>
      <c r="E112" s="155">
        <f>'11'!L112</f>
        <v>0</v>
      </c>
      <c r="F112" s="127"/>
      <c r="G112" s="142">
        <v>2</v>
      </c>
      <c r="H112" s="142"/>
      <c r="I112" s="142"/>
      <c r="J112" s="150"/>
      <c r="K112" s="134"/>
      <c r="L112" s="73">
        <v>2</v>
      </c>
      <c r="M112" s="120">
        <f t="shared" si="8"/>
        <v>0</v>
      </c>
      <c r="N112" s="73"/>
    </row>
    <row r="113" spans="1:14" s="10" customFormat="1" x14ac:dyDescent="0.2">
      <c r="A113" s="25">
        <v>3</v>
      </c>
      <c r="B113" s="26">
        <v>3500009</v>
      </c>
      <c r="C113" s="26" t="s">
        <v>118</v>
      </c>
      <c r="D113" s="27">
        <v>390000</v>
      </c>
      <c r="E113" s="155">
        <f>'11'!L113</f>
        <v>0</v>
      </c>
      <c r="F113" s="127"/>
      <c r="G113" s="142">
        <v>1</v>
      </c>
      <c r="H113" s="142"/>
      <c r="I113" s="142"/>
      <c r="J113" s="150"/>
      <c r="K113" s="134"/>
      <c r="L113" s="73"/>
      <c r="M113" s="120">
        <f t="shared" si="8"/>
        <v>1</v>
      </c>
      <c r="N113" s="73"/>
    </row>
    <row r="114" spans="1:14" s="10" customFormat="1" x14ac:dyDescent="0.2">
      <c r="A114" s="25">
        <v>4</v>
      </c>
      <c r="B114" s="26">
        <v>3500010</v>
      </c>
      <c r="C114" s="26" t="s">
        <v>119</v>
      </c>
      <c r="D114" s="27">
        <v>300000</v>
      </c>
      <c r="E114" s="155">
        <f>'11'!L114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5</v>
      </c>
      <c r="B115" s="26"/>
      <c r="C115" s="26" t="s">
        <v>120</v>
      </c>
      <c r="D115" s="27">
        <v>490000</v>
      </c>
      <c r="E115" s="155">
        <f>'11'!L115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0</v>
      </c>
      <c r="N115" s="72"/>
    </row>
    <row r="116" spans="1:14" s="10" customFormat="1" x14ac:dyDescent="0.2">
      <c r="A116" s="25">
        <v>6</v>
      </c>
      <c r="B116" s="26">
        <v>3500008</v>
      </c>
      <c r="C116" s="26" t="s">
        <v>121</v>
      </c>
      <c r="D116" s="27">
        <v>350000</v>
      </c>
      <c r="E116" s="155">
        <f>'11'!L116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7</v>
      </c>
      <c r="B117" s="26"/>
      <c r="C117" s="26" t="s">
        <v>122</v>
      </c>
      <c r="D117" s="27">
        <v>490000</v>
      </c>
      <c r="E117" s="155">
        <f>'11'!L117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8</v>
      </c>
      <c r="B118" s="26">
        <v>3502042</v>
      </c>
      <c r="C118" s="26" t="s">
        <v>123</v>
      </c>
      <c r="D118" s="27">
        <v>350000</v>
      </c>
      <c r="E118" s="155">
        <f>'11'!L118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9</v>
      </c>
      <c r="B119" s="26">
        <v>3500182</v>
      </c>
      <c r="C119" s="26" t="s">
        <v>124</v>
      </c>
      <c r="D119" s="27">
        <v>390000</v>
      </c>
      <c r="E119" s="155">
        <f>'11'!L119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10</v>
      </c>
      <c r="B120" s="26">
        <v>3500181</v>
      </c>
      <c r="C120" s="26" t="s">
        <v>125</v>
      </c>
      <c r="D120" s="27">
        <v>300000</v>
      </c>
      <c r="E120" s="155">
        <f>'11'!L120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9" customFormat="1" x14ac:dyDescent="0.2">
      <c r="A121" s="25">
        <v>11</v>
      </c>
      <c r="B121" s="25">
        <v>3500159</v>
      </c>
      <c r="C121" s="25" t="s">
        <v>126</v>
      </c>
      <c r="D121" s="30">
        <v>300000</v>
      </c>
      <c r="E121" s="155">
        <f>'11'!L121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12</v>
      </c>
      <c r="B122" s="25">
        <v>3500143</v>
      </c>
      <c r="C122" s="25" t="s">
        <v>127</v>
      </c>
      <c r="D122" s="30">
        <v>220000</v>
      </c>
      <c r="E122" s="155">
        <f>'11'!L122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13</v>
      </c>
      <c r="B123" s="26">
        <v>3500144</v>
      </c>
      <c r="C123" s="26" t="s">
        <v>128</v>
      </c>
      <c r="D123" s="27">
        <v>260000</v>
      </c>
      <c r="E123" s="155">
        <f>'11'!L123</f>
        <v>2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2</v>
      </c>
      <c r="N123" s="72"/>
    </row>
    <row r="124" spans="1:14" s="10" customFormat="1" x14ac:dyDescent="0.2">
      <c r="A124" s="25">
        <v>14</v>
      </c>
      <c r="B124" s="26">
        <v>3500145</v>
      </c>
      <c r="C124" s="26" t="s">
        <v>129</v>
      </c>
      <c r="D124" s="27">
        <v>350000</v>
      </c>
      <c r="E124" s="155">
        <f>'11'!L124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15</v>
      </c>
      <c r="B125" s="26">
        <v>3500147</v>
      </c>
      <c r="C125" s="26" t="s">
        <v>130</v>
      </c>
      <c r="D125" s="27">
        <v>480000</v>
      </c>
      <c r="E125" s="155">
        <f>'11'!L125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18</v>
      </c>
      <c r="B126" s="26">
        <v>3500142</v>
      </c>
      <c r="C126" s="26" t="s">
        <v>133</v>
      </c>
      <c r="D126" s="27">
        <v>390000</v>
      </c>
      <c r="E126" s="155">
        <f>'11'!L126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19</v>
      </c>
      <c r="B127" s="26">
        <v>3500141</v>
      </c>
      <c r="C127" s="26" t="s">
        <v>134</v>
      </c>
      <c r="D127" s="27">
        <v>300000</v>
      </c>
      <c r="E127" s="155">
        <f>'11'!L127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20</v>
      </c>
      <c r="B128" s="26">
        <v>3500021</v>
      </c>
      <c r="C128" s="26" t="s">
        <v>135</v>
      </c>
      <c r="D128" s="27">
        <v>390000</v>
      </c>
      <c r="E128" s="155">
        <f>'11'!L128</f>
        <v>0</v>
      </c>
      <c r="F128" s="126"/>
      <c r="G128" s="141">
        <v>1</v>
      </c>
      <c r="H128" s="141"/>
      <c r="I128" s="141"/>
      <c r="J128" s="149"/>
      <c r="K128" s="133"/>
      <c r="L128" s="72"/>
      <c r="M128" s="120">
        <f t="shared" si="8"/>
        <v>1</v>
      </c>
      <c r="N128" s="72"/>
    </row>
    <row r="129" spans="1:14" s="10" customFormat="1" x14ac:dyDescent="0.2">
      <c r="A129" s="25">
        <v>21</v>
      </c>
      <c r="B129" s="26">
        <v>3500022</v>
      </c>
      <c r="C129" s="26" t="s">
        <v>136</v>
      </c>
      <c r="D129" s="27">
        <v>300000</v>
      </c>
      <c r="E129" s="155">
        <f>'11'!L129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22</v>
      </c>
      <c r="B130" s="26">
        <v>3500152</v>
      </c>
      <c r="C130" s="26" t="s">
        <v>137</v>
      </c>
      <c r="D130" s="27">
        <v>390000</v>
      </c>
      <c r="E130" s="155">
        <f>'11'!L130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23</v>
      </c>
      <c r="B131" s="26">
        <v>3500049</v>
      </c>
      <c r="C131" s="26" t="s">
        <v>138</v>
      </c>
      <c r="D131" s="27">
        <v>390000</v>
      </c>
      <c r="E131" s="155">
        <f>'11'!L131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24</v>
      </c>
      <c r="B132" s="26">
        <v>3500156</v>
      </c>
      <c r="C132" s="26" t="s">
        <v>139</v>
      </c>
      <c r="D132" s="27">
        <v>390000</v>
      </c>
      <c r="E132" s="155">
        <f>'11'!L132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25</v>
      </c>
      <c r="B133" s="26">
        <v>3500155</v>
      </c>
      <c r="C133" s="26" t="s">
        <v>140</v>
      </c>
      <c r="D133" s="27">
        <v>300000</v>
      </c>
      <c r="E133" s="155">
        <f>'11'!L133</f>
        <v>0</v>
      </c>
      <c r="F133" s="126"/>
      <c r="G133" s="141">
        <v>1</v>
      </c>
      <c r="H133" s="141"/>
      <c r="I133" s="141"/>
      <c r="J133" s="149"/>
      <c r="K133" s="133"/>
      <c r="L133" s="72"/>
      <c r="M133" s="120">
        <f t="shared" si="8"/>
        <v>1</v>
      </c>
      <c r="N133" s="72"/>
    </row>
    <row r="134" spans="1:14" s="10" customFormat="1" x14ac:dyDescent="0.2">
      <c r="A134" s="25">
        <v>26</v>
      </c>
      <c r="B134" s="26">
        <v>3500029</v>
      </c>
      <c r="C134" s="26" t="s">
        <v>141</v>
      </c>
      <c r="D134" s="27">
        <v>390000</v>
      </c>
      <c r="E134" s="155">
        <f>'11'!L134</f>
        <v>0</v>
      </c>
      <c r="F134" s="126"/>
      <c r="G134" s="141">
        <v>1</v>
      </c>
      <c r="H134" s="141"/>
      <c r="I134" s="141"/>
      <c r="J134" s="149"/>
      <c r="K134" s="133"/>
      <c r="L134" s="72"/>
      <c r="M134" s="120">
        <f t="shared" si="8"/>
        <v>1</v>
      </c>
      <c r="N134" s="72"/>
    </row>
    <row r="135" spans="1:14" s="10" customFormat="1" x14ac:dyDescent="0.2">
      <c r="A135" s="25">
        <v>27</v>
      </c>
      <c r="B135" s="26">
        <v>3500030</v>
      </c>
      <c r="C135" s="26" t="s">
        <v>142</v>
      </c>
      <c r="D135" s="27">
        <v>300000</v>
      </c>
      <c r="E135" s="155">
        <f>'11'!L135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28</v>
      </c>
      <c r="B136" s="26">
        <v>3500186</v>
      </c>
      <c r="C136" s="26" t="s">
        <v>143</v>
      </c>
      <c r="D136" s="27">
        <v>480000</v>
      </c>
      <c r="E136" s="155">
        <f>'11'!L136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29</v>
      </c>
      <c r="B137" s="26">
        <v>3500184</v>
      </c>
      <c r="C137" s="26" t="s">
        <v>144</v>
      </c>
      <c r="D137" s="27">
        <v>350000</v>
      </c>
      <c r="E137" s="155">
        <f>'11'!L137</f>
        <v>0</v>
      </c>
      <c r="F137" s="126"/>
      <c r="G137" s="141">
        <v>1</v>
      </c>
      <c r="H137" s="141"/>
      <c r="I137" s="141"/>
      <c r="J137" s="149"/>
      <c r="K137" s="133"/>
      <c r="L137" s="72"/>
      <c r="M137" s="120">
        <f t="shared" si="8"/>
        <v>1</v>
      </c>
      <c r="N137" s="72"/>
    </row>
    <row r="138" spans="1:14" s="10" customFormat="1" x14ac:dyDescent="0.2">
      <c r="A138" s="25">
        <v>30</v>
      </c>
      <c r="B138" s="26">
        <v>3503021</v>
      </c>
      <c r="C138" s="26" t="s">
        <v>145</v>
      </c>
      <c r="D138" s="27">
        <v>390000</v>
      </c>
      <c r="E138" s="155">
        <f>'11'!L138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31</v>
      </c>
      <c r="B139" s="26">
        <v>3500200</v>
      </c>
      <c r="C139" s="26" t="s">
        <v>146</v>
      </c>
      <c r="D139" s="27">
        <v>280000</v>
      </c>
      <c r="E139" s="155">
        <f>'11'!L139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9" customFormat="1" x14ac:dyDescent="0.2">
      <c r="A140" s="25">
        <v>32</v>
      </c>
      <c r="B140" s="26">
        <v>3503022</v>
      </c>
      <c r="C140" s="26" t="s">
        <v>147</v>
      </c>
      <c r="D140" s="27">
        <v>150000</v>
      </c>
      <c r="E140" s="155">
        <f>'11'!L140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9" customFormat="1" x14ac:dyDescent="0.2">
      <c r="A141" s="43">
        <v>33</v>
      </c>
      <c r="B141" s="99"/>
      <c r="C141" s="99" t="s">
        <v>275</v>
      </c>
      <c r="D141" s="100">
        <v>320000</v>
      </c>
      <c r="E141" s="155">
        <f>'11'!L141</f>
        <v>1</v>
      </c>
      <c r="F141" s="127"/>
      <c r="G141" s="142"/>
      <c r="H141" s="142"/>
      <c r="I141" s="142"/>
      <c r="J141" s="150"/>
      <c r="K141" s="134"/>
      <c r="L141" s="73"/>
      <c r="M141" s="120">
        <f t="shared" si="8"/>
        <v>1</v>
      </c>
      <c r="N141" s="73"/>
    </row>
    <row r="142" spans="1:14" s="9" customFormat="1" x14ac:dyDescent="0.2">
      <c r="A142" s="43">
        <v>34</v>
      </c>
      <c r="B142" s="99"/>
      <c r="C142" s="99" t="s">
        <v>276</v>
      </c>
      <c r="D142" s="100">
        <v>320000</v>
      </c>
      <c r="E142" s="155">
        <f>'11'!L142</f>
        <v>1</v>
      </c>
      <c r="F142" s="127"/>
      <c r="G142" s="142">
        <v>1</v>
      </c>
      <c r="H142" s="142"/>
      <c r="I142" s="142"/>
      <c r="J142" s="150"/>
      <c r="K142" s="134"/>
      <c r="L142" s="73">
        <v>1</v>
      </c>
      <c r="M142" s="120">
        <f t="shared" si="8"/>
        <v>1</v>
      </c>
      <c r="N142" s="73"/>
    </row>
    <row r="143" spans="1:14" s="9" customFormat="1" x14ac:dyDescent="0.2">
      <c r="A143" s="43">
        <v>35</v>
      </c>
      <c r="B143" s="99"/>
      <c r="C143" s="99" t="s">
        <v>274</v>
      </c>
      <c r="D143" s="100">
        <v>350000</v>
      </c>
      <c r="E143" s="155">
        <f>'11'!L143</f>
        <v>0</v>
      </c>
      <c r="F143" s="127"/>
      <c r="G143" s="142"/>
      <c r="H143" s="142"/>
      <c r="I143" s="142"/>
      <c r="J143" s="150"/>
      <c r="K143" s="134"/>
      <c r="L143" s="73"/>
      <c r="M143" s="120">
        <f t="shared" si="8"/>
        <v>0</v>
      </c>
      <c r="N143" s="73"/>
    </row>
    <row r="144" spans="1:14" s="9" customFormat="1" x14ac:dyDescent="0.2">
      <c r="A144" s="43">
        <v>36</v>
      </c>
      <c r="B144" s="99"/>
      <c r="C144" s="99" t="s">
        <v>285</v>
      </c>
      <c r="D144" s="100">
        <v>320000</v>
      </c>
      <c r="E144" s="155">
        <f>'11'!L144</f>
        <v>1</v>
      </c>
      <c r="F144" s="127"/>
      <c r="G144" s="142"/>
      <c r="H144" s="142"/>
      <c r="I144" s="142"/>
      <c r="J144" s="150"/>
      <c r="K144" s="134"/>
      <c r="L144" s="73"/>
      <c r="M144" s="120">
        <f t="shared" si="8"/>
        <v>1</v>
      </c>
      <c r="N144" s="73"/>
    </row>
    <row r="145" spans="1:14" s="9" customFormat="1" x14ac:dyDescent="0.2">
      <c r="A145" s="43">
        <v>37</v>
      </c>
      <c r="B145" s="99"/>
      <c r="C145" s="99" t="s">
        <v>286</v>
      </c>
      <c r="D145" s="100">
        <v>350000</v>
      </c>
      <c r="E145" s="155">
        <f>'11'!L145</f>
        <v>1</v>
      </c>
      <c r="F145" s="127"/>
      <c r="G145" s="142"/>
      <c r="H145" s="142"/>
      <c r="I145" s="142"/>
      <c r="J145" s="150"/>
      <c r="K145" s="134"/>
      <c r="L145" s="73"/>
      <c r="M145" s="120">
        <f>(E145+F145+G145+H145+I145)-J145-K145-L145</f>
        <v>1</v>
      </c>
      <c r="N145" s="73"/>
    </row>
    <row r="146" spans="1:14" s="24" customFormat="1" ht="15" thickBot="1" x14ac:dyDescent="0.25">
      <c r="A146" s="43"/>
      <c r="B146" s="43"/>
      <c r="C146" s="43"/>
      <c r="D146" s="48"/>
      <c r="E146" s="157"/>
      <c r="F146" s="127"/>
      <c r="G146" s="142"/>
      <c r="H146" s="142"/>
      <c r="I146" s="142"/>
      <c r="J146" s="150"/>
      <c r="K146" s="134"/>
      <c r="L146" s="73"/>
      <c r="M146" s="121"/>
      <c r="N146" s="73"/>
    </row>
    <row r="147" spans="1:14" s="9" customFormat="1" ht="15" thickBot="1" x14ac:dyDescent="0.25">
      <c r="A147" s="94"/>
      <c r="B147" s="95"/>
      <c r="C147" s="95" t="s">
        <v>148</v>
      </c>
      <c r="D147" s="96"/>
      <c r="E147" s="105">
        <f>SUM(E148:E156)</f>
        <v>18</v>
      </c>
      <c r="F147" s="105">
        <f t="shared" ref="F147:L147" si="14">SUM(F148:F156)</f>
        <v>0</v>
      </c>
      <c r="G147" s="105">
        <f t="shared" si="14"/>
        <v>29</v>
      </c>
      <c r="H147" s="105">
        <f t="shared" si="14"/>
        <v>0</v>
      </c>
      <c r="I147" s="105">
        <f t="shared" si="14"/>
        <v>0</v>
      </c>
      <c r="J147" s="166">
        <f t="shared" si="14"/>
        <v>0</v>
      </c>
      <c r="K147" s="131">
        <f t="shared" si="14"/>
        <v>0</v>
      </c>
      <c r="L147" s="105">
        <f t="shared" si="14"/>
        <v>14</v>
      </c>
      <c r="M147" s="119">
        <f t="shared" ref="M147:M217" si="15">(E147+F147+G147+H147+I147)-J147-K147-L147</f>
        <v>33</v>
      </c>
      <c r="N147" s="85"/>
    </row>
    <row r="148" spans="1:14" s="9" customFormat="1" x14ac:dyDescent="0.2">
      <c r="A148" s="87">
        <v>1</v>
      </c>
      <c r="B148" s="87">
        <v>3510004</v>
      </c>
      <c r="C148" s="87" t="s">
        <v>149</v>
      </c>
      <c r="D148" s="93">
        <v>43000</v>
      </c>
      <c r="E148" s="155">
        <f>'11'!L148</f>
        <v>2</v>
      </c>
      <c r="F148" s="170"/>
      <c r="G148" s="140">
        <v>9</v>
      </c>
      <c r="H148" s="140"/>
      <c r="I148" s="140"/>
      <c r="J148" s="148"/>
      <c r="K148" s="132"/>
      <c r="L148" s="71">
        <v>1</v>
      </c>
      <c r="M148" s="120">
        <f>(E148+K152+G148+H148+I148)-J148-K148-L148</f>
        <v>10</v>
      </c>
      <c r="N148" s="71"/>
    </row>
    <row r="149" spans="1:14" s="9" customFormat="1" x14ac:dyDescent="0.2">
      <c r="A149" s="25">
        <v>2</v>
      </c>
      <c r="B149" s="25">
        <v>3512008</v>
      </c>
      <c r="C149" s="25" t="s">
        <v>150</v>
      </c>
      <c r="D149" s="30">
        <v>44000</v>
      </c>
      <c r="E149" s="155">
        <f>'11'!L149</f>
        <v>6</v>
      </c>
      <c r="F149" s="126"/>
      <c r="G149" s="141"/>
      <c r="H149" s="141"/>
      <c r="I149" s="141"/>
      <c r="J149" s="149"/>
      <c r="K149" s="133"/>
      <c r="L149" s="72">
        <v>2</v>
      </c>
      <c r="M149" s="120">
        <f t="shared" si="15"/>
        <v>4</v>
      </c>
      <c r="N149" s="72"/>
    </row>
    <row r="150" spans="1:14" s="9" customFormat="1" x14ac:dyDescent="0.2">
      <c r="A150" s="25">
        <v>3</v>
      </c>
      <c r="B150" s="25">
        <v>3510107</v>
      </c>
      <c r="C150" s="25" t="s">
        <v>151</v>
      </c>
      <c r="D150" s="30">
        <v>49000</v>
      </c>
      <c r="E150" s="155">
        <f>'11'!L150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4</v>
      </c>
      <c r="B151" s="25">
        <v>3510011</v>
      </c>
      <c r="C151" s="25" t="s">
        <v>152</v>
      </c>
      <c r="D151" s="30">
        <v>42000</v>
      </c>
      <c r="E151" s="155">
        <f>'11'!L151</f>
        <v>0</v>
      </c>
      <c r="F151" s="126"/>
      <c r="G151" s="141"/>
      <c r="H151" s="141"/>
      <c r="I151" s="141"/>
      <c r="J151" s="149"/>
      <c r="K151" s="133"/>
      <c r="L151" s="72"/>
      <c r="M151" s="120">
        <f t="shared" si="15"/>
        <v>0</v>
      </c>
      <c r="N151" s="72"/>
    </row>
    <row r="152" spans="1:14" s="9" customFormat="1" x14ac:dyDescent="0.2">
      <c r="A152" s="25">
        <v>5</v>
      </c>
      <c r="B152" s="25">
        <v>3510067</v>
      </c>
      <c r="C152" s="25" t="s">
        <v>153</v>
      </c>
      <c r="D152" s="30">
        <v>43000</v>
      </c>
      <c r="E152" s="155">
        <f>'11'!L152</f>
        <v>1</v>
      </c>
      <c r="F152" s="126"/>
      <c r="G152" s="141">
        <v>8</v>
      </c>
      <c r="H152" s="141"/>
      <c r="I152" s="141"/>
      <c r="J152" s="149"/>
      <c r="K152" s="132"/>
      <c r="L152" s="72">
        <v>2</v>
      </c>
      <c r="M152" s="120">
        <f t="shared" si="15"/>
        <v>7</v>
      </c>
      <c r="N152" s="72"/>
    </row>
    <row r="153" spans="1:14" s="9" customFormat="1" x14ac:dyDescent="0.2">
      <c r="A153" s="25">
        <v>6</v>
      </c>
      <c r="B153" s="25">
        <v>3510012</v>
      </c>
      <c r="C153" s="25" t="s">
        <v>154</v>
      </c>
      <c r="D153" s="30">
        <v>43000</v>
      </c>
      <c r="E153" s="155">
        <f>'11'!L153</f>
        <v>6</v>
      </c>
      <c r="F153" s="126"/>
      <c r="G153" s="141"/>
      <c r="H153" s="141"/>
      <c r="I153" s="141"/>
      <c r="J153" s="149"/>
      <c r="K153" s="133"/>
      <c r="L153" s="72">
        <v>2</v>
      </c>
      <c r="M153" s="120">
        <f t="shared" si="15"/>
        <v>4</v>
      </c>
      <c r="N153" s="72"/>
    </row>
    <row r="154" spans="1:14" s="9" customFormat="1" x14ac:dyDescent="0.2">
      <c r="A154" s="25">
        <v>7</v>
      </c>
      <c r="B154" s="25">
        <v>3510076</v>
      </c>
      <c r="C154" s="25" t="s">
        <v>155</v>
      </c>
      <c r="D154" s="30">
        <v>45000</v>
      </c>
      <c r="E154" s="155">
        <f>'11'!L154</f>
        <v>1</v>
      </c>
      <c r="F154" s="126"/>
      <c r="G154" s="141">
        <v>12</v>
      </c>
      <c r="H154" s="141"/>
      <c r="I154" s="141"/>
      <c r="J154" s="149"/>
      <c r="K154" s="133"/>
      <c r="L154" s="72">
        <v>7</v>
      </c>
      <c r="M154" s="120">
        <f t="shared" si="15"/>
        <v>6</v>
      </c>
      <c r="N154" s="72"/>
    </row>
    <row r="155" spans="1:14" s="9" customFormat="1" x14ac:dyDescent="0.2">
      <c r="A155" s="43">
        <v>9</v>
      </c>
      <c r="B155" s="43"/>
      <c r="C155" s="43" t="s">
        <v>277</v>
      </c>
      <c r="D155" s="48"/>
      <c r="E155" s="155">
        <f>'11'!L155</f>
        <v>2</v>
      </c>
      <c r="F155" s="127"/>
      <c r="G155" s="142"/>
      <c r="H155" s="142"/>
      <c r="I155" s="142"/>
      <c r="J155" s="150"/>
      <c r="K155" s="134"/>
      <c r="L155" s="73"/>
      <c r="M155" s="120">
        <f t="shared" si="15"/>
        <v>2</v>
      </c>
      <c r="N155" s="73"/>
    </row>
    <row r="156" spans="1:14" s="9" customFormat="1" x14ac:dyDescent="0.2">
      <c r="A156" s="43">
        <v>10</v>
      </c>
      <c r="B156" s="43"/>
      <c r="C156" s="43" t="s">
        <v>278</v>
      </c>
      <c r="D156" s="48"/>
      <c r="E156" s="155">
        <f>'11'!L156</f>
        <v>0</v>
      </c>
      <c r="F156" s="127"/>
      <c r="G156" s="142"/>
      <c r="H156" s="142"/>
      <c r="I156" s="142"/>
      <c r="J156" s="150"/>
      <c r="K156" s="134"/>
      <c r="L156" s="73"/>
      <c r="M156" s="120">
        <f t="shared" si="15"/>
        <v>0</v>
      </c>
      <c r="N156" s="73"/>
    </row>
    <row r="157" spans="1:14" s="24" customFormat="1" ht="15" thickBot="1" x14ac:dyDescent="0.25">
      <c r="A157" s="43"/>
      <c r="B157" s="43"/>
      <c r="C157" s="43"/>
      <c r="D157" s="48"/>
      <c r="E157" s="157"/>
      <c r="F157" s="127"/>
      <c r="G157" s="142"/>
      <c r="H157" s="142"/>
      <c r="I157" s="142"/>
      <c r="J157" s="150"/>
      <c r="K157" s="134"/>
      <c r="L157" s="73"/>
      <c r="M157" s="121"/>
      <c r="N157" s="73"/>
    </row>
    <row r="158" spans="1:14" s="10" customFormat="1" ht="15" thickBot="1" x14ac:dyDescent="0.25">
      <c r="A158" s="109"/>
      <c r="B158" s="110"/>
      <c r="C158" s="82" t="s">
        <v>156</v>
      </c>
      <c r="D158" s="111"/>
      <c r="E158" s="105">
        <f>SUM(E159:E175)</f>
        <v>90</v>
      </c>
      <c r="F158" s="105">
        <f t="shared" ref="F158:L158" si="16">SUM(F159:F175)</f>
        <v>0</v>
      </c>
      <c r="G158" s="105">
        <f t="shared" si="16"/>
        <v>82</v>
      </c>
      <c r="H158" s="105">
        <f t="shared" si="16"/>
        <v>12</v>
      </c>
      <c r="I158" s="105">
        <f t="shared" si="16"/>
        <v>0</v>
      </c>
      <c r="J158" s="166">
        <f t="shared" si="16"/>
        <v>0</v>
      </c>
      <c r="K158" s="131">
        <f t="shared" si="16"/>
        <v>0</v>
      </c>
      <c r="L158" s="105">
        <f t="shared" si="16"/>
        <v>35</v>
      </c>
      <c r="M158" s="119">
        <f t="shared" si="15"/>
        <v>149</v>
      </c>
      <c r="N158" s="112"/>
    </row>
    <row r="159" spans="1:14" s="10" customFormat="1" x14ac:dyDescent="0.2">
      <c r="A159" s="87">
        <v>1</v>
      </c>
      <c r="B159" s="88">
        <v>3530009</v>
      </c>
      <c r="C159" s="88" t="s">
        <v>157</v>
      </c>
      <c r="D159" s="97">
        <v>20000</v>
      </c>
      <c r="E159" s="155">
        <f>'11'!L159</f>
        <v>0</v>
      </c>
      <c r="F159" s="125"/>
      <c r="G159" s="140"/>
      <c r="H159" s="140"/>
      <c r="I159" s="140"/>
      <c r="J159" s="148"/>
      <c r="K159" s="132"/>
      <c r="L159" s="71"/>
      <c r="M159" s="120">
        <f t="shared" si="15"/>
        <v>0</v>
      </c>
      <c r="N159" s="71"/>
    </row>
    <row r="160" spans="1:14" s="10" customFormat="1" x14ac:dyDescent="0.2">
      <c r="A160" s="25">
        <v>2</v>
      </c>
      <c r="B160" s="26">
        <v>3530010</v>
      </c>
      <c r="C160" s="26" t="s">
        <v>158</v>
      </c>
      <c r="D160" s="27">
        <v>108000</v>
      </c>
      <c r="E160" s="155">
        <f>'11'!L160</f>
        <v>14</v>
      </c>
      <c r="F160" s="126"/>
      <c r="G160" s="141"/>
      <c r="H160" s="141"/>
      <c r="I160" s="141"/>
      <c r="J160" s="149"/>
      <c r="K160" s="133"/>
      <c r="L160" s="72">
        <v>3</v>
      </c>
      <c r="M160" s="120">
        <f t="shared" si="15"/>
        <v>11</v>
      </c>
      <c r="N160" s="72"/>
    </row>
    <row r="161" spans="1:14" s="10" customFormat="1" x14ac:dyDescent="0.2">
      <c r="A161" s="25">
        <v>3</v>
      </c>
      <c r="B161" s="26">
        <v>3530003</v>
      </c>
      <c r="C161" s="26" t="s">
        <v>159</v>
      </c>
      <c r="D161" s="27">
        <v>20000</v>
      </c>
      <c r="E161" s="155">
        <f>'11'!L161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5"/>
        <v>0</v>
      </c>
      <c r="N161" s="72"/>
    </row>
    <row r="162" spans="1:14" s="10" customFormat="1" x14ac:dyDescent="0.2">
      <c r="A162" s="25">
        <v>4</v>
      </c>
      <c r="B162" s="26">
        <v>3530008</v>
      </c>
      <c r="C162" s="26" t="s">
        <v>160</v>
      </c>
      <c r="D162" s="27">
        <v>20000</v>
      </c>
      <c r="E162" s="155">
        <f>'11'!L162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5"/>
        <v>0</v>
      </c>
      <c r="N162" s="72"/>
    </row>
    <row r="163" spans="1:14" s="10" customFormat="1" x14ac:dyDescent="0.2">
      <c r="A163" s="25">
        <v>5</v>
      </c>
      <c r="B163" s="26">
        <v>3530014</v>
      </c>
      <c r="C163" s="26" t="s">
        <v>161</v>
      </c>
      <c r="D163" s="27">
        <v>20000</v>
      </c>
      <c r="E163" s="155">
        <f>'11'!L163</f>
        <v>0</v>
      </c>
      <c r="F163" s="126"/>
      <c r="G163" s="141"/>
      <c r="H163" s="141"/>
      <c r="I163" s="141"/>
      <c r="J163" s="149"/>
      <c r="K163" s="133"/>
      <c r="L163" s="72"/>
      <c r="M163" s="120">
        <f t="shared" si="15"/>
        <v>0</v>
      </c>
      <c r="N163" s="72"/>
    </row>
    <row r="164" spans="1:14" s="10" customFormat="1" x14ac:dyDescent="0.2">
      <c r="A164" s="25">
        <v>6</v>
      </c>
      <c r="B164" s="26">
        <v>3530088</v>
      </c>
      <c r="C164" s="26" t="s">
        <v>162</v>
      </c>
      <c r="D164" s="27">
        <v>22000</v>
      </c>
      <c r="E164" s="155">
        <f>'11'!L164</f>
        <v>32</v>
      </c>
      <c r="F164" s="126"/>
      <c r="G164" s="141">
        <v>42</v>
      </c>
      <c r="H164" s="141"/>
      <c r="I164" s="141"/>
      <c r="J164" s="149"/>
      <c r="K164" s="133"/>
      <c r="L164" s="72">
        <v>25</v>
      </c>
      <c r="M164" s="120">
        <f t="shared" si="15"/>
        <v>49</v>
      </c>
      <c r="N164" s="72"/>
    </row>
    <row r="165" spans="1:14" s="10" customFormat="1" x14ac:dyDescent="0.2">
      <c r="A165" s="25">
        <v>11</v>
      </c>
      <c r="B165" s="26">
        <v>3550002</v>
      </c>
      <c r="C165" s="26" t="s">
        <v>167</v>
      </c>
      <c r="D165" s="27">
        <v>20000</v>
      </c>
      <c r="E165" s="155">
        <f>'11'!L165</f>
        <v>22</v>
      </c>
      <c r="F165" s="127"/>
      <c r="G165" s="142"/>
      <c r="H165" s="142"/>
      <c r="I165" s="142"/>
      <c r="J165" s="150"/>
      <c r="K165" s="134"/>
      <c r="L165" s="73"/>
      <c r="M165" s="120">
        <f t="shared" si="15"/>
        <v>22</v>
      </c>
      <c r="N165" s="72"/>
    </row>
    <row r="166" spans="1:14" s="10" customFormat="1" x14ac:dyDescent="0.2">
      <c r="A166" s="25">
        <v>12</v>
      </c>
      <c r="B166" s="26">
        <v>3550005</v>
      </c>
      <c r="C166" s="26" t="s">
        <v>168</v>
      </c>
      <c r="D166" s="27">
        <v>20000</v>
      </c>
      <c r="E166" s="155">
        <f>'11'!L166</f>
        <v>21</v>
      </c>
      <c r="F166" s="127"/>
      <c r="G166" s="142"/>
      <c r="H166" s="142"/>
      <c r="I166" s="142"/>
      <c r="J166" s="150"/>
      <c r="K166" s="134"/>
      <c r="L166" s="73"/>
      <c r="M166" s="120">
        <f t="shared" si="15"/>
        <v>21</v>
      </c>
      <c r="N166" s="72"/>
    </row>
    <row r="167" spans="1:14" s="10" customFormat="1" x14ac:dyDescent="0.2">
      <c r="A167" s="25">
        <v>13</v>
      </c>
      <c r="B167" s="26">
        <v>3550007</v>
      </c>
      <c r="C167" s="26" t="s">
        <v>169</v>
      </c>
      <c r="D167" s="27">
        <v>20000</v>
      </c>
      <c r="E167" s="155">
        <f>'11'!L167</f>
        <v>0</v>
      </c>
      <c r="F167" s="127"/>
      <c r="G167" s="142">
        <v>28</v>
      </c>
      <c r="H167" s="142"/>
      <c r="I167" s="142"/>
      <c r="J167" s="150"/>
      <c r="K167" s="134"/>
      <c r="L167" s="73"/>
      <c r="M167" s="120">
        <f t="shared" si="15"/>
        <v>28</v>
      </c>
      <c r="N167" s="72"/>
    </row>
    <row r="168" spans="1:14" s="9" customFormat="1" x14ac:dyDescent="0.2">
      <c r="A168" s="25">
        <v>14</v>
      </c>
      <c r="B168" s="26">
        <v>3530087</v>
      </c>
      <c r="C168" s="26" t="s">
        <v>170</v>
      </c>
      <c r="D168" s="27">
        <v>20000</v>
      </c>
      <c r="E168" s="155">
        <f>'11'!L168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5"/>
        <v>0</v>
      </c>
      <c r="N168" s="72"/>
    </row>
    <row r="169" spans="1:14" s="9" customFormat="1" x14ac:dyDescent="0.2">
      <c r="A169" s="25">
        <v>15</v>
      </c>
      <c r="B169" s="43">
        <v>7560084</v>
      </c>
      <c r="C169" s="43" t="s">
        <v>171</v>
      </c>
      <c r="D169" s="48">
        <v>50000</v>
      </c>
      <c r="E169" s="155">
        <f>'11'!L169</f>
        <v>0</v>
      </c>
      <c r="F169" s="127"/>
      <c r="G169" s="142"/>
      <c r="H169" s="142"/>
      <c r="I169" s="142"/>
      <c r="J169" s="150"/>
      <c r="K169" s="134"/>
      <c r="L169" s="73"/>
      <c r="M169" s="120">
        <f t="shared" si="15"/>
        <v>0</v>
      </c>
      <c r="N169" s="72"/>
    </row>
    <row r="170" spans="1:14" s="9" customFormat="1" x14ac:dyDescent="0.2">
      <c r="A170" s="25">
        <v>16</v>
      </c>
      <c r="B170" s="43">
        <v>7560085</v>
      </c>
      <c r="C170" s="43" t="s">
        <v>172</v>
      </c>
      <c r="D170" s="48">
        <v>80000</v>
      </c>
      <c r="E170" s="155">
        <f>'11'!L170</f>
        <v>0</v>
      </c>
      <c r="F170" s="126"/>
      <c r="G170" s="141"/>
      <c r="H170" s="141"/>
      <c r="I170" s="141"/>
      <c r="J170" s="149"/>
      <c r="K170" s="133"/>
      <c r="L170" s="72"/>
      <c r="M170" s="120">
        <f t="shared" si="15"/>
        <v>0</v>
      </c>
      <c r="N170" s="72"/>
    </row>
    <row r="171" spans="1:14" s="9" customFormat="1" x14ac:dyDescent="0.2">
      <c r="A171" s="43">
        <v>17</v>
      </c>
      <c r="B171" s="43"/>
      <c r="C171" s="43" t="s">
        <v>279</v>
      </c>
      <c r="D171" s="48">
        <v>78000</v>
      </c>
      <c r="E171" s="155">
        <f>'11'!L171</f>
        <v>0</v>
      </c>
      <c r="F171" s="126"/>
      <c r="G171" s="141"/>
      <c r="H171" s="141"/>
      <c r="I171" s="141"/>
      <c r="J171" s="149"/>
      <c r="K171" s="133"/>
      <c r="L171" s="72"/>
      <c r="M171" s="120">
        <f t="shared" si="15"/>
        <v>0</v>
      </c>
      <c r="N171" s="73"/>
    </row>
    <row r="172" spans="1:14" s="9" customFormat="1" x14ac:dyDescent="0.2">
      <c r="A172" s="43">
        <v>18</v>
      </c>
      <c r="B172" s="43"/>
      <c r="C172" s="43" t="s">
        <v>280</v>
      </c>
      <c r="D172" s="48">
        <v>29000</v>
      </c>
      <c r="E172" s="155">
        <f>'11'!L172</f>
        <v>0</v>
      </c>
      <c r="F172" s="126"/>
      <c r="G172" s="141"/>
      <c r="H172" s="141"/>
      <c r="I172" s="141"/>
      <c r="J172" s="149"/>
      <c r="K172" s="133"/>
      <c r="L172" s="72"/>
      <c r="M172" s="120">
        <f t="shared" si="15"/>
        <v>0</v>
      </c>
      <c r="N172" s="73"/>
    </row>
    <row r="173" spans="1:14" s="9" customFormat="1" x14ac:dyDescent="0.2">
      <c r="A173" s="43">
        <v>19</v>
      </c>
      <c r="B173" s="43"/>
      <c r="C173" s="43" t="s">
        <v>281</v>
      </c>
      <c r="D173" s="48">
        <v>78000</v>
      </c>
      <c r="E173" s="155">
        <f>'11'!L173</f>
        <v>0</v>
      </c>
      <c r="F173" s="126"/>
      <c r="G173" s="141"/>
      <c r="H173" s="141"/>
      <c r="I173" s="141"/>
      <c r="J173" s="149"/>
      <c r="K173" s="133"/>
      <c r="L173" s="72"/>
      <c r="M173" s="120">
        <f t="shared" si="15"/>
        <v>0</v>
      </c>
      <c r="N173" s="73"/>
    </row>
    <row r="174" spans="1:14" s="9" customFormat="1" x14ac:dyDescent="0.2">
      <c r="A174" s="43">
        <v>20</v>
      </c>
      <c r="B174" s="43"/>
      <c r="C174" s="43" t="s">
        <v>282</v>
      </c>
      <c r="D174" s="48">
        <v>29000</v>
      </c>
      <c r="E174" s="155">
        <f>'11'!L174</f>
        <v>0</v>
      </c>
      <c r="F174" s="126"/>
      <c r="G174" s="141"/>
      <c r="H174" s="141"/>
      <c r="I174" s="141"/>
      <c r="J174" s="149"/>
      <c r="K174" s="133"/>
      <c r="L174" s="72"/>
      <c r="M174" s="120">
        <f t="shared" si="15"/>
        <v>0</v>
      </c>
      <c r="N174" s="73"/>
    </row>
    <row r="175" spans="1:14" s="9" customFormat="1" x14ac:dyDescent="0.2">
      <c r="A175" s="43">
        <v>21</v>
      </c>
      <c r="B175" s="43"/>
      <c r="C175" s="43" t="s">
        <v>283</v>
      </c>
      <c r="D175" s="48">
        <v>45000</v>
      </c>
      <c r="E175" s="155">
        <f>'11'!L175</f>
        <v>1</v>
      </c>
      <c r="F175" s="126"/>
      <c r="G175" s="141">
        <v>12</v>
      </c>
      <c r="H175" s="141">
        <v>12</v>
      </c>
      <c r="I175" s="141"/>
      <c r="J175" s="149"/>
      <c r="K175" s="133"/>
      <c r="L175" s="72">
        <v>7</v>
      </c>
      <c r="M175" s="120">
        <f t="shared" si="15"/>
        <v>18</v>
      </c>
      <c r="N175" s="73"/>
    </row>
    <row r="176" spans="1:14" s="24" customFormat="1" ht="15" thickBot="1" x14ac:dyDescent="0.25">
      <c r="A176" s="43"/>
      <c r="B176" s="43"/>
      <c r="C176" s="43"/>
      <c r="D176" s="48"/>
      <c r="E176" s="160"/>
      <c r="F176" s="128"/>
      <c r="G176" s="144"/>
      <c r="H176" s="144"/>
      <c r="I176" s="144"/>
      <c r="J176" s="152"/>
      <c r="K176" s="137"/>
      <c r="L176" s="76"/>
      <c r="M176" s="121"/>
      <c r="N176" s="73"/>
    </row>
    <row r="177" spans="1:14" s="10" customFormat="1" ht="15" thickBot="1" x14ac:dyDescent="0.25">
      <c r="A177" s="90"/>
      <c r="B177" s="91"/>
      <c r="C177" s="91" t="s">
        <v>176</v>
      </c>
      <c r="D177" s="98"/>
      <c r="E177" s="103">
        <f>SUM(E178:E180)</f>
        <v>0</v>
      </c>
      <c r="F177" s="103">
        <f t="shared" ref="F177:L177" si="17">SUM(F178:F180)</f>
        <v>0</v>
      </c>
      <c r="G177" s="103">
        <f t="shared" si="17"/>
        <v>0</v>
      </c>
      <c r="H177" s="103">
        <f t="shared" si="17"/>
        <v>0</v>
      </c>
      <c r="I177" s="103">
        <f t="shared" si="17"/>
        <v>0</v>
      </c>
      <c r="J177" s="169">
        <f t="shared" si="17"/>
        <v>0</v>
      </c>
      <c r="K177" s="165">
        <f t="shared" si="17"/>
        <v>0</v>
      </c>
      <c r="L177" s="103">
        <f t="shared" si="17"/>
        <v>0</v>
      </c>
      <c r="M177" s="103">
        <f ca="1">SUM(M177:M180)</f>
        <v>0</v>
      </c>
      <c r="N177" s="85"/>
    </row>
    <row r="178" spans="1:14" s="10" customFormat="1" x14ac:dyDescent="0.2">
      <c r="A178" s="87">
        <v>1</v>
      </c>
      <c r="B178" s="88">
        <v>4550013</v>
      </c>
      <c r="C178" s="88" t="s">
        <v>177</v>
      </c>
      <c r="D178" s="97">
        <v>38000</v>
      </c>
      <c r="E178" s="161">
        <f>'11'!L178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6"/>
    </row>
    <row r="179" spans="1:14" s="10" customFormat="1" x14ac:dyDescent="0.2">
      <c r="A179" s="25">
        <v>2</v>
      </c>
      <c r="B179" s="26">
        <v>4550025</v>
      </c>
      <c r="C179" s="26" t="s">
        <v>178</v>
      </c>
      <c r="D179" s="27">
        <v>38000</v>
      </c>
      <c r="E179" s="161">
        <f>'11'!L179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9" customFormat="1" x14ac:dyDescent="0.2">
      <c r="A180" s="25">
        <v>3</v>
      </c>
      <c r="B180" s="26">
        <v>4550044</v>
      </c>
      <c r="C180" s="26" t="s">
        <v>179</v>
      </c>
      <c r="D180" s="27">
        <v>38000</v>
      </c>
      <c r="E180" s="161">
        <f>'11'!L180</f>
        <v>0</v>
      </c>
      <c r="F180" s="125"/>
      <c r="G180" s="140"/>
      <c r="H180" s="140"/>
      <c r="I180" s="140"/>
      <c r="J180" s="148"/>
      <c r="K180" s="132"/>
      <c r="L180" s="71"/>
      <c r="M180" s="120">
        <f t="shared" si="15"/>
        <v>0</v>
      </c>
      <c r="N180" s="73"/>
    </row>
    <row r="181" spans="1:14" s="20" customFormat="1" ht="15" thickBot="1" x14ac:dyDescent="0.25">
      <c r="A181" s="43"/>
      <c r="B181" s="43"/>
      <c r="C181" s="43"/>
      <c r="D181" s="48"/>
      <c r="E181" s="160"/>
      <c r="F181" s="128"/>
      <c r="G181" s="144"/>
      <c r="H181" s="144"/>
      <c r="I181" s="144"/>
      <c r="J181" s="152"/>
      <c r="K181" s="137"/>
      <c r="L181" s="76"/>
      <c r="M181" s="121"/>
      <c r="N181" s="73"/>
    </row>
    <row r="182" spans="1:14" s="24" customFormat="1" ht="15" hidden="1" customHeight="1" thickBot="1" x14ac:dyDescent="0.25">
      <c r="A182" s="81"/>
      <c r="B182" s="82"/>
      <c r="C182" s="82" t="s">
        <v>180</v>
      </c>
      <c r="D182" s="83"/>
      <c r="E182" s="158">
        <v>201</v>
      </c>
      <c r="F182" s="106">
        <f t="shared" ref="F182" si="18">SUM(F183:F193)</f>
        <v>0</v>
      </c>
      <c r="G182" s="106"/>
      <c r="H182" s="106"/>
      <c r="I182" s="106"/>
      <c r="J182" s="146"/>
      <c r="K182" s="135"/>
      <c r="L182" s="106"/>
      <c r="M182" s="119">
        <f t="shared" si="15"/>
        <v>201</v>
      </c>
      <c r="N182" s="85"/>
    </row>
    <row r="183" spans="1:14" s="10" customFormat="1" ht="15" hidden="1" customHeight="1" thickBot="1" x14ac:dyDescent="0.25">
      <c r="A183" s="74"/>
      <c r="B183" s="74"/>
      <c r="C183" s="74" t="s">
        <v>181</v>
      </c>
      <c r="D183" s="75"/>
      <c r="E183" s="155">
        <v>8</v>
      </c>
      <c r="F183" s="125"/>
      <c r="G183" s="140"/>
      <c r="H183" s="140"/>
      <c r="I183" s="140"/>
      <c r="J183" s="148"/>
      <c r="K183" s="132"/>
      <c r="L183" s="71"/>
      <c r="M183" s="120">
        <f t="shared" si="15"/>
        <v>8</v>
      </c>
      <c r="N183" s="76"/>
    </row>
    <row r="184" spans="1:14" s="10" customFormat="1" ht="15" hidden="1" customHeight="1" thickBot="1" x14ac:dyDescent="0.25">
      <c r="A184" s="25">
        <v>1</v>
      </c>
      <c r="B184" s="26">
        <v>5540020</v>
      </c>
      <c r="C184" s="26" t="s">
        <v>182</v>
      </c>
      <c r="D184" s="27">
        <v>40000</v>
      </c>
      <c r="E184" s="155">
        <v>43</v>
      </c>
      <c r="F184" s="125"/>
      <c r="G184" s="140"/>
      <c r="H184" s="140"/>
      <c r="I184" s="140"/>
      <c r="J184" s="148"/>
      <c r="K184" s="132"/>
      <c r="L184" s="71"/>
      <c r="M184" s="120">
        <f t="shared" si="15"/>
        <v>43</v>
      </c>
      <c r="N184" s="73"/>
    </row>
    <row r="185" spans="1:14" s="10" customFormat="1" ht="15" hidden="1" customHeight="1" thickBot="1" x14ac:dyDescent="0.25">
      <c r="A185" s="25">
        <v>2</v>
      </c>
      <c r="B185" s="26">
        <v>5540024</v>
      </c>
      <c r="C185" s="26" t="s">
        <v>183</v>
      </c>
      <c r="D185" s="27">
        <v>45000</v>
      </c>
      <c r="E185" s="155">
        <v>9</v>
      </c>
      <c r="F185" s="125"/>
      <c r="G185" s="140"/>
      <c r="H185" s="140"/>
      <c r="I185" s="140"/>
      <c r="J185" s="148"/>
      <c r="K185" s="132"/>
      <c r="L185" s="71"/>
      <c r="M185" s="120">
        <f t="shared" si="15"/>
        <v>9</v>
      </c>
      <c r="N185" s="73"/>
    </row>
    <row r="186" spans="1:14" s="10" customFormat="1" ht="15" hidden="1" customHeight="1" thickBot="1" x14ac:dyDescent="0.25">
      <c r="A186" s="25">
        <v>3</v>
      </c>
      <c r="B186" s="26">
        <v>5540018</v>
      </c>
      <c r="C186" s="26" t="s">
        <v>184</v>
      </c>
      <c r="D186" s="27">
        <v>32000</v>
      </c>
      <c r="E186" s="155">
        <v>24</v>
      </c>
      <c r="F186" s="125"/>
      <c r="G186" s="140"/>
      <c r="H186" s="140"/>
      <c r="I186" s="140"/>
      <c r="J186" s="148"/>
      <c r="K186" s="132"/>
      <c r="L186" s="71"/>
      <c r="M186" s="120">
        <f t="shared" si="15"/>
        <v>24</v>
      </c>
      <c r="N186" s="73"/>
    </row>
    <row r="187" spans="1:14" s="10" customFormat="1" ht="15" hidden="1" customHeight="1" thickBot="1" x14ac:dyDescent="0.25">
      <c r="A187" s="25">
        <v>4</v>
      </c>
      <c r="B187" s="26">
        <v>5540017</v>
      </c>
      <c r="C187" s="26" t="s">
        <v>185</v>
      </c>
      <c r="D187" s="27">
        <v>25000</v>
      </c>
      <c r="E187" s="156">
        <v>35</v>
      </c>
      <c r="F187" s="126"/>
      <c r="G187" s="141"/>
      <c r="H187" s="141"/>
      <c r="I187" s="141"/>
      <c r="J187" s="149"/>
      <c r="K187" s="133"/>
      <c r="L187" s="72"/>
      <c r="M187" s="120">
        <f t="shared" si="15"/>
        <v>35</v>
      </c>
      <c r="N187" s="72"/>
    </row>
    <row r="188" spans="1:14" s="10" customFormat="1" ht="15" hidden="1" customHeight="1" thickBot="1" x14ac:dyDescent="0.25">
      <c r="A188" s="25">
        <v>5</v>
      </c>
      <c r="B188" s="26">
        <v>5510070</v>
      </c>
      <c r="C188" s="26" t="s">
        <v>186</v>
      </c>
      <c r="D188" s="27">
        <v>28000</v>
      </c>
      <c r="E188" s="156">
        <v>24</v>
      </c>
      <c r="F188" s="126"/>
      <c r="G188" s="141"/>
      <c r="H188" s="141"/>
      <c r="I188" s="141"/>
      <c r="J188" s="149"/>
      <c r="K188" s="133"/>
      <c r="L188" s="72"/>
      <c r="M188" s="120">
        <f t="shared" si="15"/>
        <v>24</v>
      </c>
      <c r="N188" s="72"/>
    </row>
    <row r="189" spans="1:14" s="10" customFormat="1" ht="15" hidden="1" customHeight="1" thickBot="1" x14ac:dyDescent="0.25">
      <c r="A189" s="25">
        <v>6</v>
      </c>
      <c r="B189" s="26">
        <v>5500044</v>
      </c>
      <c r="C189" s="26" t="s">
        <v>187</v>
      </c>
      <c r="D189" s="27">
        <v>28000</v>
      </c>
      <c r="E189" s="156">
        <v>10</v>
      </c>
      <c r="F189" s="126"/>
      <c r="G189" s="141"/>
      <c r="H189" s="141"/>
      <c r="I189" s="141"/>
      <c r="J189" s="149"/>
      <c r="K189" s="133"/>
      <c r="L189" s="72"/>
      <c r="M189" s="120">
        <f t="shared" si="15"/>
        <v>10</v>
      </c>
      <c r="N189" s="71"/>
    </row>
    <row r="190" spans="1:14" s="9" customFormat="1" ht="15" hidden="1" customHeight="1" thickBot="1" x14ac:dyDescent="0.25">
      <c r="A190" s="25">
        <v>7</v>
      </c>
      <c r="B190" s="26">
        <v>5500045</v>
      </c>
      <c r="C190" s="26" t="s">
        <v>188</v>
      </c>
      <c r="D190" s="27">
        <v>30000</v>
      </c>
      <c r="E190" s="156">
        <v>28</v>
      </c>
      <c r="F190" s="126"/>
      <c r="G190" s="141"/>
      <c r="H190" s="141"/>
      <c r="I190" s="141"/>
      <c r="J190" s="149"/>
      <c r="K190" s="133"/>
      <c r="L190" s="72"/>
      <c r="M190" s="120">
        <f t="shared" si="15"/>
        <v>28</v>
      </c>
      <c r="N190" s="71"/>
    </row>
    <row r="191" spans="1:14" s="9" customFormat="1" ht="15" hidden="1" customHeight="1" thickBot="1" x14ac:dyDescent="0.25">
      <c r="A191" s="25">
        <v>8</v>
      </c>
      <c r="B191" s="25">
        <v>5510111</v>
      </c>
      <c r="C191" s="25" t="s">
        <v>189</v>
      </c>
      <c r="D191" s="30">
        <v>39000</v>
      </c>
      <c r="E191" s="156">
        <v>20</v>
      </c>
      <c r="F191" s="126"/>
      <c r="G191" s="141"/>
      <c r="H191" s="141"/>
      <c r="I191" s="141"/>
      <c r="J191" s="149"/>
      <c r="K191" s="133"/>
      <c r="L191" s="72"/>
      <c r="M191" s="120">
        <f t="shared" si="15"/>
        <v>20</v>
      </c>
      <c r="N191" s="71"/>
    </row>
    <row r="192" spans="1:14" s="9" customFormat="1" ht="15" hidden="1" customHeight="1" thickBot="1" x14ac:dyDescent="0.25">
      <c r="A192" s="25">
        <v>9</v>
      </c>
      <c r="B192" s="25">
        <v>5510112</v>
      </c>
      <c r="C192" s="25" t="s">
        <v>190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9" customFormat="1" ht="15" hidden="1" customHeight="1" thickBot="1" x14ac:dyDescent="0.25">
      <c r="A193" s="25">
        <v>10</v>
      </c>
      <c r="B193" s="25">
        <v>5510113</v>
      </c>
      <c r="C193" s="25" t="s">
        <v>191</v>
      </c>
      <c r="D193" s="30">
        <v>39000</v>
      </c>
      <c r="E193" s="155">
        <v>17</v>
      </c>
      <c r="F193" s="125"/>
      <c r="G193" s="125"/>
      <c r="H193" s="125"/>
      <c r="I193" s="125"/>
      <c r="J193" s="148"/>
      <c r="K193" s="132"/>
      <c r="L193" s="71"/>
      <c r="M193" s="120">
        <f t="shared" si="15"/>
        <v>17</v>
      </c>
      <c r="N193" s="71"/>
    </row>
    <row r="194" spans="1:14" s="24" customFormat="1" ht="15" hidden="1" customHeight="1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9" customFormat="1" ht="15" thickBot="1" x14ac:dyDescent="0.25">
      <c r="A195" s="94"/>
      <c r="B195" s="95"/>
      <c r="C195" s="95" t="s">
        <v>192</v>
      </c>
      <c r="D195" s="96"/>
      <c r="E195" s="105">
        <f>SUM(E196:E204)</f>
        <v>367</v>
      </c>
      <c r="F195" s="105">
        <f t="shared" ref="F195:K195" si="19">SUM(F196:F204)</f>
        <v>0</v>
      </c>
      <c r="G195" s="105">
        <f t="shared" si="19"/>
        <v>0</v>
      </c>
      <c r="H195" s="105">
        <f t="shared" si="19"/>
        <v>0</v>
      </c>
      <c r="I195" s="105">
        <f t="shared" si="19"/>
        <v>0</v>
      </c>
      <c r="J195" s="166">
        <f t="shared" si="19"/>
        <v>0</v>
      </c>
      <c r="K195" s="131">
        <f t="shared" si="19"/>
        <v>0</v>
      </c>
      <c r="L195" s="105">
        <f>SUM(L196:L203)</f>
        <v>301</v>
      </c>
      <c r="M195" s="119">
        <f t="shared" si="15"/>
        <v>66</v>
      </c>
      <c r="N195" s="85"/>
    </row>
    <row r="196" spans="1:14" s="10" customFormat="1" x14ac:dyDescent="0.2">
      <c r="A196" s="87">
        <v>1</v>
      </c>
      <c r="B196" s="87">
        <v>5540032</v>
      </c>
      <c r="C196" s="87" t="s">
        <v>193</v>
      </c>
      <c r="D196" s="93">
        <v>18000</v>
      </c>
      <c r="E196" s="155">
        <f>'11'!L196</f>
        <v>40</v>
      </c>
      <c r="F196" s="125"/>
      <c r="G196" s="125"/>
      <c r="H196" s="125"/>
      <c r="I196" s="125"/>
      <c r="J196" s="148"/>
      <c r="K196" s="132"/>
      <c r="L196" s="71">
        <v>37</v>
      </c>
      <c r="M196" s="120">
        <f t="shared" si="15"/>
        <v>3</v>
      </c>
      <c r="N196" s="71"/>
    </row>
    <row r="197" spans="1:14" s="10" customFormat="1" x14ac:dyDescent="0.2">
      <c r="A197" s="25">
        <v>2</v>
      </c>
      <c r="B197" s="26">
        <v>5540001</v>
      </c>
      <c r="C197" s="26" t="s">
        <v>194</v>
      </c>
      <c r="D197" s="27">
        <v>20000</v>
      </c>
      <c r="E197" s="155">
        <f>'11'!L197</f>
        <v>20</v>
      </c>
      <c r="F197" s="125"/>
      <c r="G197" s="125"/>
      <c r="H197" s="125"/>
      <c r="I197" s="125"/>
      <c r="J197" s="148"/>
      <c r="K197" s="132"/>
      <c r="L197" s="71">
        <v>16</v>
      </c>
      <c r="M197" s="120">
        <f t="shared" si="15"/>
        <v>4</v>
      </c>
      <c r="N197" s="71"/>
    </row>
    <row r="198" spans="1:14" s="10" customFormat="1" x14ac:dyDescent="0.2">
      <c r="A198" s="25">
        <v>3</v>
      </c>
      <c r="B198" s="26">
        <v>5540029</v>
      </c>
      <c r="C198" s="26" t="s">
        <v>195</v>
      </c>
      <c r="D198" s="27">
        <v>20000</v>
      </c>
      <c r="E198" s="155">
        <f>'11'!L198</f>
        <v>16</v>
      </c>
      <c r="F198" s="125"/>
      <c r="G198" s="125"/>
      <c r="H198" s="125"/>
      <c r="I198" s="125"/>
      <c r="J198" s="148"/>
      <c r="K198" s="132"/>
      <c r="L198" s="71">
        <v>16</v>
      </c>
      <c r="M198" s="120">
        <f t="shared" si="15"/>
        <v>0</v>
      </c>
      <c r="N198" s="71"/>
    </row>
    <row r="199" spans="1:14" s="10" customFormat="1" x14ac:dyDescent="0.2">
      <c r="A199" s="25">
        <v>4</v>
      </c>
      <c r="B199" s="26">
        <v>5540035</v>
      </c>
      <c r="C199" s="26" t="s">
        <v>196</v>
      </c>
      <c r="D199" s="27">
        <v>20000</v>
      </c>
      <c r="E199" s="155">
        <f>'11'!L199</f>
        <v>28</v>
      </c>
      <c r="F199" s="125"/>
      <c r="G199" s="125"/>
      <c r="H199" s="125"/>
      <c r="I199" s="125"/>
      <c r="J199" s="148"/>
      <c r="K199" s="132"/>
      <c r="L199" s="71">
        <v>28</v>
      </c>
      <c r="M199" s="120">
        <f t="shared" si="15"/>
        <v>0</v>
      </c>
      <c r="N199" s="71"/>
    </row>
    <row r="200" spans="1:14" s="10" customFormat="1" x14ac:dyDescent="0.2">
      <c r="A200" s="25">
        <v>6</v>
      </c>
      <c r="B200" s="26">
        <v>5540008</v>
      </c>
      <c r="C200" s="26" t="s">
        <v>198</v>
      </c>
      <c r="D200" s="27">
        <v>16000</v>
      </c>
      <c r="E200" s="155">
        <f>'11'!L200</f>
        <v>137</v>
      </c>
      <c r="F200" s="125"/>
      <c r="G200" s="125"/>
      <c r="H200" s="125"/>
      <c r="I200" s="125"/>
      <c r="J200" s="148"/>
      <c r="K200" s="132"/>
      <c r="L200" s="71">
        <v>120</v>
      </c>
      <c r="M200" s="120">
        <f t="shared" si="15"/>
        <v>17</v>
      </c>
      <c r="N200" s="71"/>
    </row>
    <row r="201" spans="1:14" s="10" customFormat="1" x14ac:dyDescent="0.2">
      <c r="A201" s="25">
        <v>7</v>
      </c>
      <c r="B201" s="26">
        <v>5540030</v>
      </c>
      <c r="C201" s="26" t="s">
        <v>199</v>
      </c>
      <c r="D201" s="27">
        <v>22000</v>
      </c>
      <c r="E201" s="155">
        <f>'11'!L201</f>
        <v>32</v>
      </c>
      <c r="F201" s="125"/>
      <c r="G201" s="125"/>
      <c r="H201" s="125"/>
      <c r="I201" s="125"/>
      <c r="J201" s="148"/>
      <c r="K201" s="132"/>
      <c r="L201" s="71">
        <v>31</v>
      </c>
      <c r="M201" s="120">
        <f>(E201+F201+G201+H201+I201)-J201-K201-L201</f>
        <v>1</v>
      </c>
      <c r="N201" s="71"/>
    </row>
    <row r="202" spans="1:14" s="10" customFormat="1" x14ac:dyDescent="0.2">
      <c r="A202" s="25">
        <v>8</v>
      </c>
      <c r="B202" s="26">
        <v>5540031</v>
      </c>
      <c r="C202" s="26" t="s">
        <v>200</v>
      </c>
      <c r="D202" s="27">
        <v>22000</v>
      </c>
      <c r="E202" s="155">
        <f>'11'!L202</f>
        <v>31</v>
      </c>
      <c r="F202" s="125"/>
      <c r="G202" s="125"/>
      <c r="H202" s="125"/>
      <c r="I202" s="125"/>
      <c r="J202" s="148"/>
      <c r="K202" s="132"/>
      <c r="L202" s="71">
        <v>27</v>
      </c>
      <c r="M202" s="120">
        <f t="shared" ref="M202:M204" si="20">(E202+F202+G202+H202+I202)-J202-K202-L202</f>
        <v>4</v>
      </c>
      <c r="N202" s="71"/>
    </row>
    <row r="203" spans="1:14" s="9" customFormat="1" x14ac:dyDescent="0.2">
      <c r="A203" s="25">
        <v>9</v>
      </c>
      <c r="B203" s="26">
        <v>5540003</v>
      </c>
      <c r="C203" s="26" t="s">
        <v>201</v>
      </c>
      <c r="D203" s="27">
        <v>20000</v>
      </c>
      <c r="E203" s="155">
        <f>'11'!L203</f>
        <v>26</v>
      </c>
      <c r="F203" s="125"/>
      <c r="G203" s="125"/>
      <c r="H203" s="125"/>
      <c r="I203" s="125"/>
      <c r="J203" s="148"/>
      <c r="K203" s="132"/>
      <c r="L203" s="71">
        <v>26</v>
      </c>
      <c r="M203" s="120">
        <f t="shared" si="20"/>
        <v>0</v>
      </c>
      <c r="N203" s="71"/>
    </row>
    <row r="204" spans="1:14" s="9" customFormat="1" x14ac:dyDescent="0.2">
      <c r="A204" s="25">
        <v>10</v>
      </c>
      <c r="B204" s="25">
        <v>5540033</v>
      </c>
      <c r="C204" s="25" t="s">
        <v>202</v>
      </c>
      <c r="D204" s="30">
        <v>18000</v>
      </c>
      <c r="E204" s="155">
        <f>'11'!L204</f>
        <v>37</v>
      </c>
      <c r="F204" s="125"/>
      <c r="G204" s="125"/>
      <c r="H204" s="125"/>
      <c r="I204" s="125"/>
      <c r="J204" s="148"/>
      <c r="K204" s="132"/>
      <c r="L204" s="9">
        <v>30</v>
      </c>
      <c r="M204" s="120">
        <f t="shared" si="20"/>
        <v>7</v>
      </c>
      <c r="N204" s="71"/>
    </row>
    <row r="205" spans="1:14" s="20" customFormat="1" ht="15" thickBot="1" x14ac:dyDescent="0.25">
      <c r="A205" s="43"/>
      <c r="B205" s="43"/>
      <c r="C205" s="43"/>
      <c r="D205" s="48"/>
      <c r="E205" s="160"/>
      <c r="F205" s="128"/>
      <c r="G205" s="128"/>
      <c r="H205" s="128"/>
      <c r="I205" s="128"/>
      <c r="J205" s="152"/>
      <c r="K205" s="137"/>
      <c r="L205" s="76"/>
      <c r="M205" s="121"/>
      <c r="N205" s="76"/>
    </row>
    <row r="206" spans="1:14" s="24" customFormat="1" ht="15" thickBot="1" x14ac:dyDescent="0.25">
      <c r="A206" s="81"/>
      <c r="B206" s="82"/>
      <c r="C206" s="82" t="s">
        <v>203</v>
      </c>
      <c r="D206" s="83"/>
      <c r="E206" s="106">
        <f>SUM(E208:E209)</f>
        <v>8</v>
      </c>
      <c r="F206" s="106">
        <f t="shared" ref="F206:L206" si="21">SUM(F208:F209)</f>
        <v>0</v>
      </c>
      <c r="G206" s="106">
        <f t="shared" si="21"/>
        <v>0</v>
      </c>
      <c r="H206" s="106">
        <f t="shared" si="21"/>
        <v>0</v>
      </c>
      <c r="I206" s="106">
        <f t="shared" si="21"/>
        <v>0</v>
      </c>
      <c r="J206" s="146">
        <f t="shared" si="21"/>
        <v>0</v>
      </c>
      <c r="K206" s="135">
        <f t="shared" si="21"/>
        <v>0</v>
      </c>
      <c r="L206" s="106">
        <f t="shared" si="21"/>
        <v>8</v>
      </c>
      <c r="M206" s="119">
        <f>(E206+F206+G206+H206+I206)-J206-K206-L206</f>
        <v>0</v>
      </c>
      <c r="N206" s="85"/>
    </row>
    <row r="207" spans="1:14" s="10" customFormat="1" x14ac:dyDescent="0.2">
      <c r="A207" s="79"/>
      <c r="B207" s="79"/>
      <c r="C207" s="79" t="s">
        <v>204</v>
      </c>
      <c r="D207" s="80"/>
      <c r="E207" s="155"/>
      <c r="F207" s="125"/>
      <c r="G207" s="125"/>
      <c r="H207" s="125"/>
      <c r="I207" s="125"/>
      <c r="J207" s="148"/>
      <c r="K207" s="132"/>
      <c r="L207" s="71"/>
      <c r="M207" s="120">
        <f t="shared" si="15"/>
        <v>0</v>
      </c>
      <c r="N207" s="71"/>
    </row>
    <row r="208" spans="1:14" s="10" customFormat="1" x14ac:dyDescent="0.2">
      <c r="A208" s="25">
        <v>1</v>
      </c>
      <c r="B208" s="26">
        <v>7520023</v>
      </c>
      <c r="C208" s="26" t="s">
        <v>205</v>
      </c>
      <c r="D208" s="27">
        <v>20000</v>
      </c>
      <c r="E208" s="155">
        <f>'11'!L208</f>
        <v>0</v>
      </c>
      <c r="F208" s="125"/>
      <c r="G208" s="125"/>
      <c r="H208" s="125"/>
      <c r="I208" s="125"/>
      <c r="J208" s="148"/>
      <c r="K208" s="132"/>
      <c r="L208" s="71"/>
      <c r="M208" s="120">
        <f t="shared" si="15"/>
        <v>0</v>
      </c>
      <c r="N208" s="71"/>
    </row>
    <row r="209" spans="1:14" s="9" customFormat="1" x14ac:dyDescent="0.2">
      <c r="A209" s="25">
        <v>2</v>
      </c>
      <c r="B209" s="26">
        <v>7520001</v>
      </c>
      <c r="C209" s="26" t="s">
        <v>206</v>
      </c>
      <c r="D209" s="27">
        <v>80000</v>
      </c>
      <c r="E209" s="155">
        <f>'11'!L209</f>
        <v>8</v>
      </c>
      <c r="F209" s="125"/>
      <c r="G209" s="125"/>
      <c r="H209" s="125"/>
      <c r="I209" s="125"/>
      <c r="J209" s="148"/>
      <c r="K209" s="132"/>
      <c r="L209" s="71">
        <v>8</v>
      </c>
      <c r="M209" s="120">
        <f t="shared" si="15"/>
        <v>0</v>
      </c>
      <c r="N209" s="71"/>
    </row>
    <row r="210" spans="1:14" s="24" customFormat="1" ht="15" thickBot="1" x14ac:dyDescent="0.25">
      <c r="A210" s="43"/>
      <c r="B210" s="43"/>
      <c r="C210" s="43"/>
      <c r="D210" s="86"/>
      <c r="E210" s="157"/>
      <c r="F210" s="127"/>
      <c r="G210" s="127"/>
      <c r="H210" s="127"/>
      <c r="I210" s="127"/>
      <c r="J210" s="150"/>
      <c r="K210" s="134"/>
      <c r="L210" s="73"/>
      <c r="M210" s="122"/>
      <c r="N210" s="73"/>
    </row>
    <row r="211" spans="1:14" s="10" customFormat="1" ht="15" thickBot="1" x14ac:dyDescent="0.25">
      <c r="A211" s="90"/>
      <c r="B211" s="91"/>
      <c r="C211" s="91" t="s">
        <v>207</v>
      </c>
      <c r="D211" s="92"/>
      <c r="E211" s="103">
        <f>SUM(E212:E219)</f>
        <v>89</v>
      </c>
      <c r="F211" s="103">
        <f t="shared" ref="F211:L211" si="22">SUM(F212:F219)</f>
        <v>170</v>
      </c>
      <c r="G211" s="103">
        <f t="shared" si="22"/>
        <v>0</v>
      </c>
      <c r="H211" s="103">
        <f t="shared" si="22"/>
        <v>0</v>
      </c>
      <c r="I211" s="103">
        <f t="shared" si="22"/>
        <v>0</v>
      </c>
      <c r="J211" s="169">
        <f t="shared" si="22"/>
        <v>0</v>
      </c>
      <c r="K211" s="165">
        <f t="shared" si="22"/>
        <v>0</v>
      </c>
      <c r="L211" s="103">
        <f t="shared" si="22"/>
        <v>26</v>
      </c>
      <c r="M211" s="119">
        <f t="shared" si="15"/>
        <v>233</v>
      </c>
      <c r="N211" s="85"/>
    </row>
    <row r="212" spans="1:14" s="10" customFormat="1" x14ac:dyDescent="0.2">
      <c r="A212" s="87">
        <v>1</v>
      </c>
      <c r="B212" s="88">
        <v>7550011</v>
      </c>
      <c r="C212" s="88" t="s">
        <v>208</v>
      </c>
      <c r="D212" s="89">
        <v>16000</v>
      </c>
      <c r="E212" s="155">
        <f>'11'!L212</f>
        <v>20</v>
      </c>
      <c r="F212" s="125"/>
      <c r="G212" s="125"/>
      <c r="H212" s="125"/>
      <c r="I212" s="125"/>
      <c r="J212" s="148"/>
      <c r="K212" s="132"/>
      <c r="L212" s="71">
        <v>20</v>
      </c>
      <c r="M212" s="120">
        <f t="shared" si="15"/>
        <v>0</v>
      </c>
      <c r="N212" s="71"/>
    </row>
    <row r="213" spans="1:14" s="10" customFormat="1" x14ac:dyDescent="0.2">
      <c r="A213" s="25">
        <v>2</v>
      </c>
      <c r="B213" s="26">
        <v>7550019</v>
      </c>
      <c r="C213" s="26" t="s">
        <v>209</v>
      </c>
      <c r="D213" s="78">
        <v>14000</v>
      </c>
      <c r="E213" s="155">
        <f>'11'!L213</f>
        <v>6</v>
      </c>
      <c r="F213" s="126"/>
      <c r="G213" s="126"/>
      <c r="H213" s="126"/>
      <c r="I213" s="126"/>
      <c r="J213" s="149"/>
      <c r="K213" s="133"/>
      <c r="L213" s="72">
        <v>6</v>
      </c>
      <c r="M213" s="123">
        <f t="shared" si="15"/>
        <v>0</v>
      </c>
      <c r="N213" s="72"/>
    </row>
    <row r="214" spans="1:14" s="10" customFormat="1" x14ac:dyDescent="0.2">
      <c r="A214" s="25">
        <v>3</v>
      </c>
      <c r="B214" s="26">
        <v>7550026</v>
      </c>
      <c r="C214" s="26" t="s">
        <v>210</v>
      </c>
      <c r="D214" s="78">
        <v>26000</v>
      </c>
      <c r="E214" s="155">
        <f>'11'!L214</f>
        <v>11</v>
      </c>
      <c r="F214" s="126">
        <v>120</v>
      </c>
      <c r="G214" s="126"/>
      <c r="H214" s="126"/>
      <c r="I214" s="126"/>
      <c r="J214" s="149"/>
      <c r="K214" s="133"/>
      <c r="L214" s="72"/>
      <c r="M214" s="123">
        <f t="shared" si="15"/>
        <v>131</v>
      </c>
      <c r="N214" s="72"/>
    </row>
    <row r="215" spans="1:14" s="10" customFormat="1" x14ac:dyDescent="0.2">
      <c r="A215" s="25">
        <v>4</v>
      </c>
      <c r="B215" s="26">
        <v>7550006</v>
      </c>
      <c r="C215" s="26" t="s">
        <v>211</v>
      </c>
      <c r="D215" s="78">
        <v>12000</v>
      </c>
      <c r="E215" s="155">
        <f>'11'!L215</f>
        <v>6</v>
      </c>
      <c r="F215" s="126">
        <v>15</v>
      </c>
      <c r="G215" s="126"/>
      <c r="H215" s="126"/>
      <c r="I215" s="126"/>
      <c r="J215" s="149"/>
      <c r="K215" s="133"/>
      <c r="L215" s="72"/>
      <c r="M215" s="123">
        <f t="shared" si="15"/>
        <v>21</v>
      </c>
      <c r="N215" s="72"/>
    </row>
    <row r="216" spans="1:14" s="10" customFormat="1" x14ac:dyDescent="0.2">
      <c r="A216" s="25">
        <v>5</v>
      </c>
      <c r="B216" s="26">
        <v>7550007</v>
      </c>
      <c r="C216" s="26" t="s">
        <v>212</v>
      </c>
      <c r="D216" s="78">
        <v>9000</v>
      </c>
      <c r="E216" s="155">
        <f>'11'!L216</f>
        <v>9</v>
      </c>
      <c r="F216" s="126">
        <v>10</v>
      </c>
      <c r="G216" s="126"/>
      <c r="H216" s="126"/>
      <c r="I216" s="126"/>
      <c r="J216" s="149"/>
      <c r="K216" s="133"/>
      <c r="L216" s="72"/>
      <c r="M216" s="123">
        <f t="shared" si="15"/>
        <v>19</v>
      </c>
      <c r="N216" s="72"/>
    </row>
    <row r="217" spans="1:14" s="9" customFormat="1" x14ac:dyDescent="0.2">
      <c r="A217" s="25">
        <v>7</v>
      </c>
      <c r="B217" s="26">
        <v>7550017</v>
      </c>
      <c r="C217" s="26" t="s">
        <v>214</v>
      </c>
      <c r="D217" s="78">
        <v>14000</v>
      </c>
      <c r="E217" s="155">
        <f>'11'!L217</f>
        <v>14</v>
      </c>
      <c r="F217" s="126">
        <v>15</v>
      </c>
      <c r="G217" s="126"/>
      <c r="H217" s="126"/>
      <c r="I217" s="126"/>
      <c r="J217" s="149"/>
      <c r="K217" s="133"/>
      <c r="L217" s="72"/>
      <c r="M217" s="123">
        <f t="shared" si="15"/>
        <v>29</v>
      </c>
      <c r="N217" s="72"/>
    </row>
    <row r="218" spans="1:14" s="10" customFormat="1" x14ac:dyDescent="0.2">
      <c r="A218" s="25">
        <v>8</v>
      </c>
      <c r="B218" s="25">
        <v>7550016</v>
      </c>
      <c r="C218" s="25" t="s">
        <v>215</v>
      </c>
      <c r="D218" s="77">
        <v>14000</v>
      </c>
      <c r="E218" s="155">
        <f>'11'!L218</f>
        <v>17</v>
      </c>
      <c r="F218" s="126"/>
      <c r="G218" s="126"/>
      <c r="H218" s="126"/>
      <c r="I218" s="126"/>
      <c r="J218" s="149"/>
      <c r="K218" s="133"/>
      <c r="L218" s="72"/>
      <c r="M218" s="123">
        <f t="shared" ref="M218:M219" si="23">(E218+F218+G218+H218+I218)-J218-K218-L218</f>
        <v>17</v>
      </c>
      <c r="N218" s="72"/>
    </row>
    <row r="219" spans="1:14" s="10" customFormat="1" x14ac:dyDescent="0.2">
      <c r="A219" s="25">
        <v>9</v>
      </c>
      <c r="B219" s="26">
        <v>7550015</v>
      </c>
      <c r="C219" s="26" t="s">
        <v>216</v>
      </c>
      <c r="D219" s="78">
        <v>14000</v>
      </c>
      <c r="E219" s="155">
        <f>'11'!L219</f>
        <v>6</v>
      </c>
      <c r="F219" s="126">
        <v>10</v>
      </c>
      <c r="G219" s="126"/>
      <c r="H219" s="126"/>
      <c r="I219" s="126"/>
      <c r="J219" s="149"/>
      <c r="K219" s="133"/>
      <c r="L219" s="72"/>
      <c r="M219" s="123">
        <f t="shared" si="23"/>
        <v>16</v>
      </c>
      <c r="N219" s="72"/>
    </row>
  </sheetData>
  <autoFilter ref="A3:D219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9"/>
  <sheetViews>
    <sheetView workbookViewId="0">
      <pane xSplit="4" ySplit="4" topLeftCell="E153" activePane="bottomRight" state="frozen"/>
      <selection activeCell="O74" sqref="O74"/>
      <selection pane="topRight" activeCell="O74" sqref="O74"/>
      <selection pane="bottomLeft" activeCell="O74" sqref="O74"/>
      <selection pane="bottomRight" activeCell="L166" sqref="L16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.28515625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81" t="s">
        <v>259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70"/>
    </row>
    <row r="3" spans="1:19" s="16" customFormat="1" ht="25.5" customHeight="1" x14ac:dyDescent="0.2">
      <c r="A3" s="182" t="s">
        <v>261</v>
      </c>
      <c r="B3" s="182" t="s">
        <v>262</v>
      </c>
      <c r="C3" s="182" t="s">
        <v>263</v>
      </c>
      <c r="D3" s="184" t="s">
        <v>264</v>
      </c>
      <c r="E3" s="186" t="s">
        <v>248</v>
      </c>
      <c r="F3" s="188" t="s">
        <v>257</v>
      </c>
      <c r="G3" s="190" t="s">
        <v>249</v>
      </c>
      <c r="H3" s="191"/>
      <c r="I3" s="192"/>
      <c r="J3" s="193" t="s">
        <v>250</v>
      </c>
      <c r="K3" s="195" t="s">
        <v>258</v>
      </c>
      <c r="L3" s="177" t="s">
        <v>251</v>
      </c>
      <c r="M3" s="179" t="s">
        <v>252</v>
      </c>
      <c r="N3" s="177" t="s">
        <v>253</v>
      </c>
    </row>
    <row r="4" spans="1:19" s="20" customFormat="1" ht="25.5" x14ac:dyDescent="0.2">
      <c r="A4" s="183"/>
      <c r="B4" s="183"/>
      <c r="C4" s="183"/>
      <c r="D4" s="185"/>
      <c r="E4" s="187"/>
      <c r="F4" s="189"/>
      <c r="G4" s="139" t="s">
        <v>254</v>
      </c>
      <c r="H4" s="139" t="s">
        <v>255</v>
      </c>
      <c r="I4" s="139" t="s">
        <v>256</v>
      </c>
      <c r="J4" s="194"/>
      <c r="K4" s="196"/>
      <c r="L4" s="178"/>
      <c r="M4" s="180"/>
      <c r="N4" s="178"/>
    </row>
    <row r="5" spans="1:19" s="24" customFormat="1" ht="15" thickBot="1" x14ac:dyDescent="0.25">
      <c r="A5" s="113"/>
      <c r="B5" s="113"/>
      <c r="C5" s="113" t="s">
        <v>10</v>
      </c>
      <c r="D5" s="114"/>
      <c r="E5" s="116">
        <f>E6+E46+E60+E64+E74</f>
        <v>17</v>
      </c>
      <c r="F5" s="116">
        <f t="shared" ref="F5:M5" si="0">F6+F46+F60+F64+F74</f>
        <v>0</v>
      </c>
      <c r="G5" s="116">
        <f t="shared" si="0"/>
        <v>715</v>
      </c>
      <c r="H5" s="116">
        <f t="shared" si="0"/>
        <v>199</v>
      </c>
      <c r="I5" s="116">
        <f t="shared" si="0"/>
        <v>0</v>
      </c>
      <c r="J5" s="145">
        <f t="shared" si="0"/>
        <v>1</v>
      </c>
      <c r="K5" s="130">
        <f t="shared" si="0"/>
        <v>118</v>
      </c>
      <c r="L5" s="116">
        <f t="shared" si="0"/>
        <v>32</v>
      </c>
      <c r="M5" s="118">
        <f t="shared" si="0"/>
        <v>747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05">
        <f>SUM(E7:E44)</f>
        <v>5</v>
      </c>
      <c r="F6" s="105">
        <f t="shared" ref="F6:L6" si="1">SUM(F7:F44)</f>
        <v>0</v>
      </c>
      <c r="G6" s="105">
        <f t="shared" si="1"/>
        <v>369</v>
      </c>
      <c r="H6" s="105">
        <f t="shared" si="1"/>
        <v>199</v>
      </c>
      <c r="I6" s="105">
        <f t="shared" si="1"/>
        <v>0</v>
      </c>
      <c r="J6" s="166">
        <f t="shared" si="1"/>
        <v>0</v>
      </c>
      <c r="K6" s="131">
        <f t="shared" si="1"/>
        <v>77</v>
      </c>
      <c r="L6" s="105">
        <f t="shared" si="1"/>
        <v>19</v>
      </c>
      <c r="M6" s="131">
        <f t="shared" ref="M6" si="2">SUM(M7:M39)</f>
        <v>444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'12'!L7</f>
        <v>2</v>
      </c>
      <c r="F7" s="125"/>
      <c r="G7" s="140"/>
      <c r="H7" s="140"/>
      <c r="I7" s="140"/>
      <c r="J7" s="148"/>
      <c r="K7" s="132"/>
      <c r="L7" s="71"/>
      <c r="M7" s="120">
        <f t="shared" ref="M7:M75" si="3">(E7+F7+G7+H7+I7)-J7-K7-L7</f>
        <v>2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'12'!L8</f>
        <v>0</v>
      </c>
      <c r="F8" s="126"/>
      <c r="G8" s="141">
        <v>12</v>
      </c>
      <c r="H8" s="141">
        <v>12</v>
      </c>
      <c r="I8" s="141"/>
      <c r="J8" s="149"/>
      <c r="K8" s="133">
        <v>3</v>
      </c>
      <c r="L8" s="72"/>
      <c r="M8" s="120">
        <f t="shared" si="3"/>
        <v>21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'12'!L9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'12'!L10</f>
        <v>0</v>
      </c>
      <c r="F10" s="126"/>
      <c r="G10" s="141">
        <v>12</v>
      </c>
      <c r="H10" s="141">
        <v>12</v>
      </c>
      <c r="I10" s="141"/>
      <c r="J10" s="149"/>
      <c r="K10" s="133">
        <v>4</v>
      </c>
      <c r="L10" s="72"/>
      <c r="M10" s="120">
        <f t="shared" si="3"/>
        <v>20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'12'!L11</f>
        <v>0</v>
      </c>
      <c r="F11" s="126"/>
      <c r="G11" s="141">
        <v>8</v>
      </c>
      <c r="H11" s="141"/>
      <c r="I11" s="141"/>
      <c r="J11" s="149"/>
      <c r="K11" s="133"/>
      <c r="L11" s="72"/>
      <c r="M11" s="120">
        <f t="shared" si="3"/>
        <v>8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'12'!L12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'12'!L13</f>
        <v>0</v>
      </c>
      <c r="F13" s="126"/>
      <c r="G13" s="141">
        <v>12</v>
      </c>
      <c r="H13" s="141">
        <v>10</v>
      </c>
      <c r="I13" s="141"/>
      <c r="J13" s="149"/>
      <c r="K13" s="133">
        <v>8</v>
      </c>
      <c r="L13" s="72"/>
      <c r="M13" s="120">
        <f t="shared" si="3"/>
        <v>14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'12'!L14</f>
        <v>0</v>
      </c>
      <c r="F14" s="126"/>
      <c r="G14" s="141">
        <v>12</v>
      </c>
      <c r="H14" s="141">
        <v>10</v>
      </c>
      <c r="I14" s="141"/>
      <c r="J14" s="149"/>
      <c r="K14" s="133">
        <v>6</v>
      </c>
      <c r="L14" s="72"/>
      <c r="M14" s="120">
        <f t="shared" si="3"/>
        <v>16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'12'!L15</f>
        <v>0</v>
      </c>
      <c r="F15" s="126"/>
      <c r="G15" s="141">
        <v>12</v>
      </c>
      <c r="H15" s="141">
        <v>10</v>
      </c>
      <c r="I15" s="141"/>
      <c r="J15" s="149"/>
      <c r="K15" s="133">
        <v>11</v>
      </c>
      <c r="L15" s="72"/>
      <c r="M15" s="120">
        <f t="shared" si="3"/>
        <v>11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'12'!L16</f>
        <v>0</v>
      </c>
      <c r="F16" s="126"/>
      <c r="G16" s="141">
        <v>12</v>
      </c>
      <c r="H16" s="141">
        <v>10</v>
      </c>
      <c r="I16" s="141"/>
      <c r="J16" s="149"/>
      <c r="K16" s="133"/>
      <c r="L16" s="72"/>
      <c r="M16" s="120">
        <f t="shared" si="3"/>
        <v>22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'12'!L17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'12'!L18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'12'!L19</f>
        <v>0</v>
      </c>
      <c r="F19" s="126"/>
      <c r="G19" s="141">
        <v>12</v>
      </c>
      <c r="H19" s="141">
        <v>8</v>
      </c>
      <c r="I19" s="141"/>
      <c r="J19" s="149"/>
      <c r="K19" s="133">
        <v>10</v>
      </c>
      <c r="L19" s="72"/>
      <c r="M19" s="120">
        <f t="shared" si="3"/>
        <v>10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'12'!L20</f>
        <v>0</v>
      </c>
      <c r="F20" s="126"/>
      <c r="G20" s="141"/>
      <c r="H20" s="141"/>
      <c r="I20" s="141"/>
      <c r="J20" s="149"/>
      <c r="K20" s="133"/>
      <c r="L20" s="72"/>
      <c r="M20" s="120">
        <f t="shared" si="3"/>
        <v>0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'12'!L21</f>
        <v>0</v>
      </c>
      <c r="F21" s="126"/>
      <c r="G21" s="141">
        <v>12</v>
      </c>
      <c r="H21" s="141">
        <v>10</v>
      </c>
      <c r="I21" s="141"/>
      <c r="J21" s="149"/>
      <c r="K21" s="133">
        <v>4</v>
      </c>
      <c r="L21" s="72"/>
      <c r="M21" s="120">
        <f t="shared" si="3"/>
        <v>18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'12'!L22</f>
        <v>3</v>
      </c>
      <c r="F22" s="126"/>
      <c r="G22" s="141">
        <v>20</v>
      </c>
      <c r="H22" s="141"/>
      <c r="I22" s="141"/>
      <c r="J22" s="149"/>
      <c r="K22" s="133"/>
      <c r="L22" s="72">
        <v>19</v>
      </c>
      <c r="M22" s="120">
        <f t="shared" si="3"/>
        <v>4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'12'!L23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'12'!L24</f>
        <v>0</v>
      </c>
      <c r="F24" s="126"/>
      <c r="G24" s="141">
        <v>20</v>
      </c>
      <c r="H24" s="141"/>
      <c r="I24" s="141"/>
      <c r="J24" s="149"/>
      <c r="K24" s="133"/>
      <c r="L24" s="72"/>
      <c r="M24" s="120">
        <f t="shared" si="3"/>
        <v>20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'12'!L25</f>
        <v>0</v>
      </c>
      <c r="F25" s="126"/>
      <c r="G25" s="141">
        <v>20</v>
      </c>
      <c r="H25" s="141"/>
      <c r="I25" s="141"/>
      <c r="J25" s="149"/>
      <c r="K25" s="133"/>
      <c r="L25" s="72"/>
      <c r="M25" s="120">
        <f t="shared" si="3"/>
        <v>20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'12'!L26</f>
        <v>0</v>
      </c>
      <c r="F26" s="126"/>
      <c r="G26" s="141">
        <v>20</v>
      </c>
      <c r="H26" s="141"/>
      <c r="I26" s="141"/>
      <c r="J26" s="149"/>
      <c r="K26" s="133"/>
      <c r="L26" s="72"/>
      <c r="M26" s="120">
        <f t="shared" si="3"/>
        <v>20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'12'!L27</f>
        <v>0</v>
      </c>
      <c r="F27" s="126"/>
      <c r="G27" s="141">
        <v>12</v>
      </c>
      <c r="H27" s="141">
        <v>10</v>
      </c>
      <c r="I27" s="141"/>
      <c r="J27" s="149"/>
      <c r="K27" s="133">
        <v>3</v>
      </c>
      <c r="L27" s="72"/>
      <c r="M27" s="120">
        <f t="shared" si="3"/>
        <v>19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'12'!L28</f>
        <v>0</v>
      </c>
      <c r="F28" s="126"/>
      <c r="G28" s="141">
        <v>11</v>
      </c>
      <c r="H28" s="141">
        <v>13</v>
      </c>
      <c r="I28" s="141"/>
      <c r="J28" s="149"/>
      <c r="K28" s="133">
        <v>2</v>
      </c>
      <c r="L28" s="72"/>
      <c r="M28" s="120">
        <f t="shared" si="3"/>
        <v>22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'12'!L29</f>
        <v>0</v>
      </c>
      <c r="F29" s="126"/>
      <c r="G29" s="141">
        <v>12</v>
      </c>
      <c r="H29" s="141">
        <v>36</v>
      </c>
      <c r="I29" s="141"/>
      <c r="J29" s="149"/>
      <c r="K29" s="133">
        <v>2</v>
      </c>
      <c r="L29" s="72"/>
      <c r="M29" s="120">
        <f t="shared" si="3"/>
        <v>46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'12'!L30</f>
        <v>0</v>
      </c>
      <c r="F30" s="126"/>
      <c r="G30" s="141">
        <v>10</v>
      </c>
      <c r="H30" s="141">
        <v>10</v>
      </c>
      <c r="I30" s="141"/>
      <c r="J30" s="149"/>
      <c r="K30" s="133">
        <v>1</v>
      </c>
      <c r="L30" s="72"/>
      <c r="M30" s="120">
        <f t="shared" si="3"/>
        <v>19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'12'!L31</f>
        <v>0</v>
      </c>
      <c r="F31" s="126"/>
      <c r="G31" s="141"/>
      <c r="H31" s="141"/>
      <c r="I31" s="141"/>
      <c r="J31" s="149"/>
      <c r="K31" s="133"/>
      <c r="L31" s="72"/>
      <c r="M31" s="120">
        <f t="shared" si="3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'12'!L32</f>
        <v>0</v>
      </c>
      <c r="F32" s="126"/>
      <c r="G32" s="141">
        <v>12</v>
      </c>
      <c r="H32" s="141"/>
      <c r="I32" s="141"/>
      <c r="J32" s="149"/>
      <c r="K32" s="133">
        <v>2</v>
      </c>
      <c r="L32" s="72"/>
      <c r="M32" s="120">
        <f t="shared" si="3"/>
        <v>10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'12'!L33</f>
        <v>0</v>
      </c>
      <c r="F33" s="126"/>
      <c r="G33" s="141">
        <v>8</v>
      </c>
      <c r="H33" s="141"/>
      <c r="I33" s="141"/>
      <c r="J33" s="149"/>
      <c r="K33" s="133"/>
      <c r="L33" s="72"/>
      <c r="M33" s="120">
        <f t="shared" si="3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'12'!L34</f>
        <v>0</v>
      </c>
      <c r="F34" s="126"/>
      <c r="G34" s="141">
        <v>8</v>
      </c>
      <c r="H34" s="141">
        <v>8</v>
      </c>
      <c r="I34" s="141"/>
      <c r="J34" s="149"/>
      <c r="K34" s="133">
        <v>2</v>
      </c>
      <c r="L34" s="72"/>
      <c r="M34" s="120">
        <f t="shared" si="3"/>
        <v>14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'12'!L35</f>
        <v>0</v>
      </c>
      <c r="F35" s="126"/>
      <c r="G35" s="141">
        <v>12</v>
      </c>
      <c r="H35" s="141">
        <v>8</v>
      </c>
      <c r="I35" s="141"/>
      <c r="J35" s="149"/>
      <c r="K35" s="133">
        <v>9</v>
      </c>
      <c r="L35" s="72"/>
      <c r="M35" s="120">
        <f t="shared" si="3"/>
        <v>11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'12'!L36</f>
        <v>0</v>
      </c>
      <c r="F36" s="126"/>
      <c r="G36" s="141">
        <v>12</v>
      </c>
      <c r="H36" s="141">
        <v>10</v>
      </c>
      <c r="I36" s="141"/>
      <c r="J36" s="149"/>
      <c r="K36" s="133">
        <v>7</v>
      </c>
      <c r="L36" s="72"/>
      <c r="M36" s="120">
        <f t="shared" si="3"/>
        <v>15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'12'!L37</f>
        <v>0</v>
      </c>
      <c r="F37" s="126"/>
      <c r="G37" s="141">
        <v>10</v>
      </c>
      <c r="H37" s="141">
        <v>10</v>
      </c>
      <c r="I37" s="141"/>
      <c r="J37" s="149"/>
      <c r="K37" s="133"/>
      <c r="L37" s="72"/>
      <c r="M37" s="120">
        <f t="shared" si="3"/>
        <v>20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'12'!L38</f>
        <v>0</v>
      </c>
      <c r="F38" s="126"/>
      <c r="G38" s="141">
        <v>30</v>
      </c>
      <c r="H38" s="141"/>
      <c r="I38" s="141"/>
      <c r="J38" s="149"/>
      <c r="K38" s="133"/>
      <c r="L38" s="72"/>
      <c r="M38" s="120">
        <f t="shared" si="3"/>
        <v>30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'12'!L39</f>
        <v>0</v>
      </c>
      <c r="F39" s="126"/>
      <c r="G39" s="141">
        <v>12</v>
      </c>
      <c r="H39" s="141">
        <v>12</v>
      </c>
      <c r="I39" s="141"/>
      <c r="J39" s="149"/>
      <c r="K39" s="133"/>
      <c r="L39" s="72"/>
      <c r="M39" s="120">
        <f t="shared" si="3"/>
        <v>24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'12'!L40</f>
        <v>0</v>
      </c>
      <c r="F40" s="127"/>
      <c r="G40" s="142">
        <v>20</v>
      </c>
      <c r="H40" s="142"/>
      <c r="I40" s="142"/>
      <c r="J40" s="150"/>
      <c r="K40" s="134">
        <v>3</v>
      </c>
      <c r="L40" s="73"/>
      <c r="M40" s="120">
        <f t="shared" si="3"/>
        <v>17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25000</v>
      </c>
      <c r="E41" s="155">
        <f>'12'!L41</f>
        <v>0</v>
      </c>
      <c r="F41" s="127"/>
      <c r="G41" s="142">
        <v>16</v>
      </c>
      <c r="H41" s="142"/>
      <c r="I41" s="142"/>
      <c r="J41" s="150"/>
      <c r="K41" s="134"/>
      <c r="L41" s="73"/>
      <c r="M41" s="120">
        <f t="shared" si="3"/>
        <v>16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'12'!L42</f>
        <v>0</v>
      </c>
      <c r="F42" s="127"/>
      <c r="G42" s="142"/>
      <c r="H42" s="142"/>
      <c r="I42" s="142"/>
      <c r="J42" s="150"/>
      <c r="K42" s="134"/>
      <c r="L42" s="73"/>
      <c r="M42" s="120">
        <f t="shared" si="3"/>
        <v>0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'12'!L43</f>
        <v>0</v>
      </c>
      <c r="F43" s="127"/>
      <c r="G43" s="142"/>
      <c r="H43" s="142"/>
      <c r="I43" s="142"/>
      <c r="J43" s="150"/>
      <c r="K43" s="134"/>
      <c r="L43" s="73"/>
      <c r="M43" s="120">
        <f t="shared" si="3"/>
        <v>0</v>
      </c>
      <c r="N43" s="73"/>
    </row>
    <row r="44" spans="1:14" s="10" customFormat="1" x14ac:dyDescent="0.2">
      <c r="A44" s="43">
        <v>44</v>
      </c>
      <c r="B44" s="99"/>
      <c r="C44" s="99" t="s">
        <v>39</v>
      </c>
      <c r="D44" s="100">
        <v>32000</v>
      </c>
      <c r="E44" s="155">
        <f>'12'!L44</f>
        <v>0</v>
      </c>
      <c r="F44" s="127"/>
      <c r="G44" s="142"/>
      <c r="H44" s="142"/>
      <c r="I44" s="142"/>
      <c r="J44" s="150"/>
      <c r="K44" s="134"/>
      <c r="L44" s="73"/>
      <c r="M44" s="121">
        <f t="shared" si="3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/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63">
        <f>SUM(E47:E58)</f>
        <v>1</v>
      </c>
      <c r="F46" s="163">
        <f t="shared" ref="F46:L46" si="4">SUM(F47:F58)</f>
        <v>0</v>
      </c>
      <c r="G46" s="163">
        <f t="shared" si="4"/>
        <v>287</v>
      </c>
      <c r="H46" s="163">
        <f t="shared" si="4"/>
        <v>0</v>
      </c>
      <c r="I46" s="163">
        <f t="shared" si="4"/>
        <v>0</v>
      </c>
      <c r="J46" s="167">
        <f t="shared" si="4"/>
        <v>0</v>
      </c>
      <c r="K46" s="162">
        <f t="shared" si="4"/>
        <v>41</v>
      </c>
      <c r="L46" s="163">
        <f t="shared" si="4"/>
        <v>0</v>
      </c>
      <c r="M46" s="119">
        <f>(E46+F46+G46+H46+I46)-J46-K46-L46</f>
        <v>247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'12'!L47</f>
        <v>0</v>
      </c>
      <c r="F47" s="125"/>
      <c r="G47" s="140"/>
      <c r="H47" s="140"/>
      <c r="I47" s="140"/>
      <c r="J47" s="148"/>
      <c r="K47" s="132"/>
      <c r="L47" s="71"/>
      <c r="M47" s="120">
        <f t="shared" si="3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'12'!L48</f>
        <v>0</v>
      </c>
      <c r="F48" s="126"/>
      <c r="G48" s="141">
        <v>120</v>
      </c>
      <c r="H48" s="141"/>
      <c r="I48" s="141"/>
      <c r="J48" s="149"/>
      <c r="K48" s="133">
        <v>8</v>
      </c>
      <c r="L48" s="72"/>
      <c r="M48" s="120">
        <f t="shared" si="3"/>
        <v>112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'12'!L49</f>
        <v>0</v>
      </c>
      <c r="F49" s="126"/>
      <c r="G49" s="141">
        <v>80</v>
      </c>
      <c r="H49" s="141"/>
      <c r="I49" s="141"/>
      <c r="J49" s="149"/>
      <c r="K49" s="133">
        <v>25</v>
      </c>
      <c r="L49" s="72"/>
      <c r="M49" s="120">
        <f t="shared" si="3"/>
        <v>55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'12'!L50</f>
        <v>0</v>
      </c>
      <c r="F50" s="126"/>
      <c r="G50" s="141">
        <v>40</v>
      </c>
      <c r="H50" s="141"/>
      <c r="I50" s="141"/>
      <c r="J50" s="149"/>
      <c r="K50" s="133"/>
      <c r="L50" s="72"/>
      <c r="M50" s="120">
        <f t="shared" si="3"/>
        <v>40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'12'!L51</f>
        <v>0</v>
      </c>
      <c r="F51" s="126"/>
      <c r="G51" s="141">
        <v>10</v>
      </c>
      <c r="H51" s="141"/>
      <c r="I51" s="141"/>
      <c r="J51" s="149"/>
      <c r="K51" s="133"/>
      <c r="L51" s="72"/>
      <c r="M51" s="120">
        <f t="shared" si="3"/>
        <v>10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'12'!L52</f>
        <v>1</v>
      </c>
      <c r="F52" s="126"/>
      <c r="G52" s="141"/>
      <c r="H52" s="141"/>
      <c r="I52" s="141"/>
      <c r="J52" s="149"/>
      <c r="K52" s="133"/>
      <c r="L52" s="72"/>
      <c r="M52" s="120">
        <f t="shared" si="3"/>
        <v>1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'12'!L53</f>
        <v>0</v>
      </c>
      <c r="F53" s="126"/>
      <c r="G53" s="141">
        <v>10</v>
      </c>
      <c r="H53" s="141"/>
      <c r="I53" s="141"/>
      <c r="J53" s="149"/>
      <c r="K53" s="133">
        <v>4</v>
      </c>
      <c r="L53" s="72"/>
      <c r="M53" s="120">
        <f t="shared" si="3"/>
        <v>6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'12'!L54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'12'!L55</f>
        <v>0</v>
      </c>
      <c r="F55" s="126"/>
      <c r="G55" s="141">
        <v>10</v>
      </c>
      <c r="H55" s="141"/>
      <c r="I55" s="141"/>
      <c r="J55" s="149"/>
      <c r="K55" s="133"/>
      <c r="L55" s="72"/>
      <c r="M55" s="120">
        <f t="shared" si="3"/>
        <v>10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'12'!L56</f>
        <v>0</v>
      </c>
      <c r="F56" s="126"/>
      <c r="G56" s="141">
        <v>9</v>
      </c>
      <c r="H56" s="141"/>
      <c r="I56" s="141"/>
      <c r="J56" s="149"/>
      <c r="K56" s="133"/>
      <c r="L56" s="72"/>
      <c r="M56" s="120">
        <f t="shared" si="3"/>
        <v>9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'12'!L57</f>
        <v>0</v>
      </c>
      <c r="F57" s="127"/>
      <c r="G57" s="142"/>
      <c r="H57" s="142"/>
      <c r="I57" s="142"/>
      <c r="J57" s="150"/>
      <c r="K57" s="134"/>
      <c r="L57" s="73"/>
      <c r="M57" s="120">
        <f t="shared" si="3"/>
        <v>0</v>
      </c>
      <c r="N57" s="73"/>
    </row>
    <row r="58" spans="1:14" s="9" customFormat="1" x14ac:dyDescent="0.2">
      <c r="A58" s="43">
        <v>15</v>
      </c>
      <c r="B58" s="99"/>
      <c r="C58" s="99" t="s">
        <v>271</v>
      </c>
      <c r="D58" s="100"/>
      <c r="E58" s="155">
        <f>'12'!L58</f>
        <v>0</v>
      </c>
      <c r="F58" s="127"/>
      <c r="G58" s="142">
        <v>8</v>
      </c>
      <c r="H58" s="142"/>
      <c r="I58" s="142"/>
      <c r="J58" s="150"/>
      <c r="K58" s="134">
        <v>4</v>
      </c>
      <c r="L58" s="73"/>
      <c r="M58" s="120">
        <f t="shared" si="3"/>
        <v>4</v>
      </c>
      <c r="N58" s="73"/>
    </row>
    <row r="59" spans="1:14" s="24" customFormat="1" ht="15" thickBot="1" x14ac:dyDescent="0.25">
      <c r="A59" s="43"/>
      <c r="B59" s="43"/>
      <c r="C59" s="43"/>
      <c r="D59" s="48"/>
      <c r="E59" s="155"/>
      <c r="F59" s="127"/>
      <c r="G59" s="142"/>
      <c r="H59" s="142"/>
      <c r="I59" s="142"/>
      <c r="J59" s="150"/>
      <c r="K59" s="134"/>
      <c r="L59" s="73"/>
      <c r="M59" s="121"/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63">
        <f>SUM(E61:E62)</f>
        <v>11</v>
      </c>
      <c r="F60" s="163">
        <f t="shared" ref="F60:L60" si="5">SUM(F61:F62)</f>
        <v>0</v>
      </c>
      <c r="G60" s="163">
        <f t="shared" si="5"/>
        <v>0</v>
      </c>
      <c r="H60" s="163">
        <f t="shared" si="5"/>
        <v>0</v>
      </c>
      <c r="I60" s="163">
        <f t="shared" si="5"/>
        <v>0</v>
      </c>
      <c r="J60" s="167">
        <f t="shared" si="5"/>
        <v>0</v>
      </c>
      <c r="K60" s="162">
        <f t="shared" si="5"/>
        <v>0</v>
      </c>
      <c r="L60" s="163">
        <f t="shared" si="5"/>
        <v>11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'12'!L61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'12'!L62</f>
        <v>11</v>
      </c>
      <c r="F62" s="126"/>
      <c r="G62" s="141"/>
      <c r="H62" s="141"/>
      <c r="I62" s="141"/>
      <c r="J62" s="149"/>
      <c r="K62" s="133"/>
      <c r="L62" s="72">
        <v>11</v>
      </c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5"/>
      <c r="F63" s="127"/>
      <c r="G63" s="142"/>
      <c r="H63" s="142"/>
      <c r="I63" s="142"/>
      <c r="J63" s="150"/>
      <c r="K63" s="134"/>
      <c r="L63" s="73"/>
      <c r="M63" s="121"/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63">
        <f>SUM(E65:E72)</f>
        <v>0</v>
      </c>
      <c r="F64" s="163">
        <f t="shared" ref="F64:L64" si="6">SUM(F65:F72)</f>
        <v>0</v>
      </c>
      <c r="G64" s="163">
        <f t="shared" si="6"/>
        <v>16</v>
      </c>
      <c r="H64" s="163">
        <f t="shared" si="6"/>
        <v>0</v>
      </c>
      <c r="I64" s="163">
        <f t="shared" si="6"/>
        <v>0</v>
      </c>
      <c r="J64" s="167">
        <f t="shared" si="6"/>
        <v>0</v>
      </c>
      <c r="K64" s="162">
        <f t="shared" si="6"/>
        <v>0</v>
      </c>
      <c r="L64" s="163">
        <f t="shared" si="6"/>
        <v>2</v>
      </c>
      <c r="M64" s="119">
        <f t="shared" si="3"/>
        <v>14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'12'!L65</f>
        <v>0</v>
      </c>
      <c r="F65" s="125"/>
      <c r="G65" s="140">
        <v>2</v>
      </c>
      <c r="H65" s="140"/>
      <c r="I65" s="140"/>
      <c r="J65" s="148"/>
      <c r="K65" s="132"/>
      <c r="L65" s="71"/>
      <c r="M65" s="120">
        <f t="shared" si="3"/>
        <v>2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'12'!L66</f>
        <v>0</v>
      </c>
      <c r="F66" s="126"/>
      <c r="G66" s="140">
        <v>2</v>
      </c>
      <c r="H66" s="141"/>
      <c r="I66" s="141"/>
      <c r="J66" s="149"/>
      <c r="K66" s="133"/>
      <c r="L66" s="72"/>
      <c r="M66" s="120">
        <f t="shared" si="3"/>
        <v>2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'12'!L67</f>
        <v>0</v>
      </c>
      <c r="F67" s="126"/>
      <c r="G67" s="140">
        <v>2</v>
      </c>
      <c r="H67" s="141"/>
      <c r="I67" s="141"/>
      <c r="J67" s="149"/>
      <c r="K67" s="133"/>
      <c r="L67" s="72">
        <v>1</v>
      </c>
      <c r="M67" s="120">
        <f t="shared" si="3"/>
        <v>1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'12'!L68</f>
        <v>0</v>
      </c>
      <c r="F68" s="126"/>
      <c r="G68" s="140">
        <v>2</v>
      </c>
      <c r="H68" s="141"/>
      <c r="I68" s="141"/>
      <c r="J68" s="149"/>
      <c r="K68" s="133"/>
      <c r="L68" s="72"/>
      <c r="M68" s="120">
        <f t="shared" si="3"/>
        <v>2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'12'!L69</f>
        <v>0</v>
      </c>
      <c r="F69" s="126"/>
      <c r="G69" s="140">
        <v>2</v>
      </c>
      <c r="H69" s="141"/>
      <c r="I69" s="141"/>
      <c r="J69" s="149"/>
      <c r="K69" s="133"/>
      <c r="L69" s="72"/>
      <c r="M69" s="120">
        <f t="shared" si="3"/>
        <v>2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'12'!L70</f>
        <v>0</v>
      </c>
      <c r="F70" s="126"/>
      <c r="G70" s="140">
        <v>2</v>
      </c>
      <c r="H70" s="141"/>
      <c r="I70" s="141"/>
      <c r="J70" s="149"/>
      <c r="K70" s="133"/>
      <c r="L70" s="72"/>
      <c r="M70" s="120">
        <f t="shared" si="3"/>
        <v>2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'12'!L71</f>
        <v>0</v>
      </c>
      <c r="F71" s="126"/>
      <c r="G71" s="140">
        <v>2</v>
      </c>
      <c r="H71" s="141"/>
      <c r="I71" s="141"/>
      <c r="J71" s="149"/>
      <c r="K71" s="133"/>
      <c r="L71" s="72"/>
      <c r="M71" s="120">
        <f t="shared" si="3"/>
        <v>2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'12'!L72</f>
        <v>0</v>
      </c>
      <c r="F72" s="126"/>
      <c r="G72" s="140">
        <v>2</v>
      </c>
      <c r="H72" s="141"/>
      <c r="I72" s="141"/>
      <c r="J72" s="149"/>
      <c r="K72" s="133"/>
      <c r="L72" s="72">
        <v>1</v>
      </c>
      <c r="M72" s="120">
        <f t="shared" si="3"/>
        <v>1</v>
      </c>
      <c r="N72" s="72"/>
    </row>
    <row r="73" spans="1:14" s="24" customFormat="1" ht="15" thickBot="1" x14ac:dyDescent="0.25">
      <c r="A73" s="43"/>
      <c r="B73" s="43"/>
      <c r="C73" s="43"/>
      <c r="D73" s="48"/>
      <c r="E73" s="155"/>
      <c r="F73" s="127"/>
      <c r="G73" s="142"/>
      <c r="H73" s="142"/>
      <c r="I73" s="142"/>
      <c r="J73" s="150"/>
      <c r="K73" s="134"/>
      <c r="L73" s="73"/>
      <c r="M73" s="121"/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>SUM(E75:E81)</f>
        <v>0</v>
      </c>
      <c r="F74" s="106">
        <f t="shared" ref="F74:K74" si="7">SUM(F75:F81)</f>
        <v>0</v>
      </c>
      <c r="G74" s="106">
        <f t="shared" si="7"/>
        <v>43</v>
      </c>
      <c r="H74" s="106">
        <f t="shared" si="7"/>
        <v>0</v>
      </c>
      <c r="I74" s="106">
        <f t="shared" si="7"/>
        <v>0</v>
      </c>
      <c r="J74" s="146">
        <f t="shared" si="7"/>
        <v>1</v>
      </c>
      <c r="K74" s="135">
        <f t="shared" si="7"/>
        <v>0</v>
      </c>
      <c r="L74" s="106">
        <f>SUM(L75:L81)</f>
        <v>0</v>
      </c>
      <c r="M74" s="119">
        <f t="shared" si="3"/>
        <v>42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'12'!L75</f>
        <v>0</v>
      </c>
      <c r="F75" s="126"/>
      <c r="G75" s="141">
        <v>8</v>
      </c>
      <c r="H75" s="141"/>
      <c r="I75" s="141"/>
      <c r="J75" s="149"/>
      <c r="K75" s="133"/>
      <c r="L75" s="72"/>
      <c r="M75" s="120">
        <f t="shared" si="3"/>
        <v>8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'12'!L76</f>
        <v>0</v>
      </c>
      <c r="F76" s="126"/>
      <c r="G76" s="141">
        <v>7</v>
      </c>
      <c r="H76" s="141"/>
      <c r="I76" s="141"/>
      <c r="J76" s="149"/>
      <c r="K76" s="133"/>
      <c r="L76" s="72"/>
      <c r="M76" s="120">
        <f t="shared" ref="M76:M144" si="8">(E76+F76+G76+H76+I76)-J76-K76-L76</f>
        <v>7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'12'!L77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'12'!L78</f>
        <v>0</v>
      </c>
      <c r="F78" s="126"/>
      <c r="G78" s="141">
        <v>14</v>
      </c>
      <c r="H78" s="141"/>
      <c r="I78" s="141"/>
      <c r="J78" s="149">
        <v>1</v>
      </c>
      <c r="K78" s="133"/>
      <c r="L78" s="72"/>
      <c r="M78" s="120">
        <f t="shared" si="8"/>
        <v>13</v>
      </c>
      <c r="N78" s="72" t="s">
        <v>266</v>
      </c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'12'!L79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'12'!L80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'12'!L81</f>
        <v>0</v>
      </c>
      <c r="F81" s="126"/>
      <c r="G81" s="141">
        <v>14</v>
      </c>
      <c r="H81" s="141"/>
      <c r="I81" s="141"/>
      <c r="J81" s="149"/>
      <c r="K81" s="133"/>
      <c r="L81" s="72"/>
      <c r="M81" s="120">
        <f t="shared" si="8"/>
        <v>14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/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>SUM(E84:E93)</f>
        <v>57</v>
      </c>
      <c r="F83" s="108">
        <f t="shared" ref="F83:L83" si="9">SUM(F84:F93)</f>
        <v>0</v>
      </c>
      <c r="G83" s="108">
        <f t="shared" si="9"/>
        <v>12</v>
      </c>
      <c r="H83" s="108">
        <f t="shared" si="9"/>
        <v>0</v>
      </c>
      <c r="I83" s="108">
        <f t="shared" si="9"/>
        <v>0</v>
      </c>
      <c r="J83" s="168">
        <f t="shared" si="9"/>
        <v>14</v>
      </c>
      <c r="K83" s="164">
        <f t="shared" si="9"/>
        <v>0</v>
      </c>
      <c r="L83" s="108">
        <f t="shared" si="9"/>
        <v>23</v>
      </c>
      <c r="M83" s="119">
        <f t="shared" si="8"/>
        <v>32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'12'!L84</f>
        <v>0</v>
      </c>
      <c r="F84" s="125"/>
      <c r="G84" s="140"/>
      <c r="H84" s="140"/>
      <c r="I84" s="140"/>
      <c r="J84" s="148"/>
      <c r="K84" s="132"/>
      <c r="L84" s="71"/>
      <c r="M84" s="120">
        <f t="shared" si="8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'12'!L85</f>
        <v>12</v>
      </c>
      <c r="F85" s="126"/>
      <c r="G85" s="141"/>
      <c r="H85" s="141"/>
      <c r="I85" s="141"/>
      <c r="J85" s="149"/>
      <c r="K85" s="133"/>
      <c r="L85" s="72">
        <v>8</v>
      </c>
      <c r="M85" s="120">
        <f t="shared" si="8"/>
        <v>4</v>
      </c>
      <c r="N85" s="72"/>
    </row>
    <row r="86" spans="1:14" s="10" customFormat="1" ht="14.25" hidden="1" customHeight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'12'!L86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'12'!L87</f>
        <v>10</v>
      </c>
      <c r="F87" s="126"/>
      <c r="G87" s="141"/>
      <c r="H87" s="141"/>
      <c r="I87" s="141"/>
      <c r="J87" s="149"/>
      <c r="K87" s="133"/>
      <c r="L87" s="72">
        <v>7</v>
      </c>
      <c r="M87" s="120">
        <f t="shared" si="8"/>
        <v>3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'12'!L88</f>
        <v>4</v>
      </c>
      <c r="F88" s="126"/>
      <c r="G88" s="141">
        <v>8</v>
      </c>
      <c r="H88" s="141"/>
      <c r="I88" s="141"/>
      <c r="J88" s="149">
        <v>2</v>
      </c>
      <c r="K88" s="133"/>
      <c r="L88" s="72">
        <v>1</v>
      </c>
      <c r="M88" s="120">
        <f t="shared" si="8"/>
        <v>9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'12'!L89</f>
        <v>1</v>
      </c>
      <c r="F89" s="126"/>
      <c r="G89" s="141"/>
      <c r="H89" s="141"/>
      <c r="I89" s="141"/>
      <c r="J89" s="149"/>
      <c r="K89" s="133"/>
      <c r="L89" s="72"/>
      <c r="M89" s="120">
        <f t="shared" si="8"/>
        <v>1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39000</v>
      </c>
      <c r="E90" s="155">
        <f>'12'!L90</f>
        <v>1</v>
      </c>
      <c r="F90" s="126"/>
      <c r="G90" s="141"/>
      <c r="H90" s="141"/>
      <c r="I90" s="141"/>
      <c r="J90" s="149"/>
      <c r="K90" s="133"/>
      <c r="L90" s="72"/>
      <c r="M90" s="120">
        <f t="shared" si="8"/>
        <v>1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'12'!L91</f>
        <v>11</v>
      </c>
      <c r="F91" s="126"/>
      <c r="G91" s="141"/>
      <c r="H91" s="141"/>
      <c r="I91" s="141"/>
      <c r="J91" s="149">
        <v>8</v>
      </c>
      <c r="K91" s="133"/>
      <c r="L91" s="72"/>
      <c r="M91" s="120">
        <f t="shared" si="8"/>
        <v>3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'12'!L92</f>
        <v>10</v>
      </c>
      <c r="F92" s="126"/>
      <c r="G92" s="141">
        <v>4</v>
      </c>
      <c r="H92" s="141"/>
      <c r="I92" s="141"/>
      <c r="J92" s="149">
        <v>4</v>
      </c>
      <c r="K92" s="133"/>
      <c r="L92" s="72">
        <v>2</v>
      </c>
      <c r="M92" s="120">
        <f t="shared" si="8"/>
        <v>8</v>
      </c>
      <c r="N92" s="72"/>
    </row>
    <row r="93" spans="1:14" s="10" customFormat="1" x14ac:dyDescent="0.2">
      <c r="A93" s="43">
        <v>10</v>
      </c>
      <c r="B93" s="99"/>
      <c r="C93" s="99" t="s">
        <v>272</v>
      </c>
      <c r="D93" s="100">
        <v>39000</v>
      </c>
      <c r="E93" s="155">
        <f>'12'!L93</f>
        <v>8</v>
      </c>
      <c r="F93" s="127"/>
      <c r="G93" s="142"/>
      <c r="H93" s="142"/>
      <c r="I93" s="142"/>
      <c r="J93" s="150"/>
      <c r="K93" s="134"/>
      <c r="L93" s="73">
        <v>5</v>
      </c>
      <c r="M93" s="120">
        <f t="shared" si="8"/>
        <v>3</v>
      </c>
      <c r="N93" s="73"/>
    </row>
    <row r="94" spans="1:14" s="42" customFormat="1" ht="15" thickBot="1" x14ac:dyDescent="0.25">
      <c r="A94" s="43"/>
      <c r="B94" s="99"/>
      <c r="C94" s="99"/>
      <c r="D94" s="100"/>
      <c r="E94" s="157"/>
      <c r="F94" s="127"/>
      <c r="G94" s="142"/>
      <c r="H94" s="142"/>
      <c r="I94" s="142"/>
      <c r="J94" s="150"/>
      <c r="K94" s="134"/>
      <c r="L94" s="73"/>
      <c r="M94" s="121"/>
      <c r="N94" s="73"/>
    </row>
    <row r="95" spans="1:14" s="10" customFormat="1" ht="15" thickBot="1" x14ac:dyDescent="0.25">
      <c r="A95" s="94"/>
      <c r="B95" s="95"/>
      <c r="C95" s="95" t="s">
        <v>102</v>
      </c>
      <c r="D95" s="96"/>
      <c r="E95" s="106">
        <f>SUM(E96)</f>
        <v>9</v>
      </c>
      <c r="F95" s="106">
        <f t="shared" ref="F95:M95" si="10">SUM(F96)</f>
        <v>0</v>
      </c>
      <c r="G95" s="106">
        <f t="shared" si="10"/>
        <v>0</v>
      </c>
      <c r="H95" s="106">
        <f t="shared" si="10"/>
        <v>0</v>
      </c>
      <c r="I95" s="106">
        <f t="shared" si="10"/>
        <v>0</v>
      </c>
      <c r="J95" s="146">
        <f t="shared" si="10"/>
        <v>0</v>
      </c>
      <c r="K95" s="135">
        <f t="shared" si="10"/>
        <v>0</v>
      </c>
      <c r="L95" s="106">
        <f t="shared" si="10"/>
        <v>2</v>
      </c>
      <c r="M95" s="106">
        <f t="shared" si="10"/>
        <v>7</v>
      </c>
      <c r="N95" s="101"/>
    </row>
    <row r="96" spans="1:14" s="10" customFormat="1" x14ac:dyDescent="0.2">
      <c r="A96" s="87">
        <v>1</v>
      </c>
      <c r="B96" s="88">
        <v>1532013</v>
      </c>
      <c r="C96" s="88" t="s">
        <v>103</v>
      </c>
      <c r="D96" s="97">
        <v>89000</v>
      </c>
      <c r="E96" s="155">
        <f>'12'!L96</f>
        <v>9</v>
      </c>
      <c r="F96" s="125"/>
      <c r="G96" s="140"/>
      <c r="H96" s="140"/>
      <c r="I96" s="140"/>
      <c r="J96" s="148"/>
      <c r="K96" s="132"/>
      <c r="L96" s="71">
        <v>2</v>
      </c>
      <c r="M96" s="120">
        <f t="shared" si="8"/>
        <v>7</v>
      </c>
      <c r="N96" s="71"/>
    </row>
    <row r="97" spans="1:14" s="20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/>
      <c r="N97" s="73"/>
    </row>
    <row r="98" spans="1:14" s="9" customFormat="1" ht="15" thickBot="1" x14ac:dyDescent="0.25">
      <c r="A98" s="81"/>
      <c r="B98" s="82"/>
      <c r="C98" s="82" t="s">
        <v>104</v>
      </c>
      <c r="D98" s="83"/>
      <c r="E98" s="106">
        <f>SUM(E99:E107)</f>
        <v>0</v>
      </c>
      <c r="F98" s="106">
        <f t="shared" ref="F98:L98" si="11">SUM(F99:F107)</f>
        <v>0</v>
      </c>
      <c r="G98" s="106">
        <f t="shared" si="11"/>
        <v>0</v>
      </c>
      <c r="H98" s="106">
        <f t="shared" si="11"/>
        <v>0</v>
      </c>
      <c r="I98" s="106">
        <f t="shared" si="11"/>
        <v>0</v>
      </c>
      <c r="J98" s="146">
        <f t="shared" si="11"/>
        <v>0</v>
      </c>
      <c r="K98" s="135">
        <f t="shared" si="11"/>
        <v>0</v>
      </c>
      <c r="L98" s="106">
        <f t="shared" si="11"/>
        <v>0</v>
      </c>
      <c r="M98" s="119">
        <f t="shared" si="8"/>
        <v>0</v>
      </c>
      <c r="N98" s="85"/>
    </row>
    <row r="99" spans="1:14" s="9" customFormat="1" x14ac:dyDescent="0.2">
      <c r="A99" s="87">
        <v>1</v>
      </c>
      <c r="B99" s="87">
        <v>5530014</v>
      </c>
      <c r="C99" s="87" t="s">
        <v>105</v>
      </c>
      <c r="D99" s="93">
        <v>33000</v>
      </c>
      <c r="E99" s="155">
        <f>'12'!L99</f>
        <v>0</v>
      </c>
      <c r="F99" s="125"/>
      <c r="G99" s="140"/>
      <c r="H99" s="140"/>
      <c r="I99" s="140"/>
      <c r="J99" s="148"/>
      <c r="K99" s="132"/>
      <c r="L99" s="71"/>
      <c r="M99" s="120">
        <f t="shared" si="8"/>
        <v>0</v>
      </c>
      <c r="N99" s="71"/>
    </row>
    <row r="100" spans="1:14" s="9" customFormat="1" x14ac:dyDescent="0.2">
      <c r="A100" s="25">
        <v>2</v>
      </c>
      <c r="B100" s="25">
        <v>5530015</v>
      </c>
      <c r="C100" s="25" t="s">
        <v>106</v>
      </c>
      <c r="D100" s="30">
        <v>33000</v>
      </c>
      <c r="E100" s="155">
        <f>'12'!L100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3</v>
      </c>
      <c r="B101" s="25">
        <v>5530019</v>
      </c>
      <c r="C101" s="25" t="s">
        <v>107</v>
      </c>
      <c r="D101" s="30">
        <v>33000</v>
      </c>
      <c r="E101" s="155">
        <f>'12'!L101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4</v>
      </c>
      <c r="B102" s="25">
        <v>5530016</v>
      </c>
      <c r="C102" s="25" t="s">
        <v>108</v>
      </c>
      <c r="D102" s="30">
        <v>33000</v>
      </c>
      <c r="E102" s="155">
        <f>'12'!L102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5</v>
      </c>
      <c r="B103" s="25">
        <v>5530020</v>
      </c>
      <c r="C103" s="25" t="s">
        <v>109</v>
      </c>
      <c r="D103" s="30">
        <v>33000</v>
      </c>
      <c r="E103" s="155">
        <f>'12'!L103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6</v>
      </c>
      <c r="B104" s="25">
        <v>5530013</v>
      </c>
      <c r="C104" s="25" t="s">
        <v>110</v>
      </c>
      <c r="D104" s="30">
        <v>33000</v>
      </c>
      <c r="E104" s="155">
        <f>'12'!L104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7</v>
      </c>
      <c r="B105" s="43"/>
      <c r="C105" s="43" t="s">
        <v>111</v>
      </c>
      <c r="D105" s="30">
        <v>33000</v>
      </c>
      <c r="E105" s="155">
        <f>'12'!L105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8</v>
      </c>
      <c r="B106" s="43"/>
      <c r="C106" s="43" t="s">
        <v>112</v>
      </c>
      <c r="D106" s="30">
        <v>33000</v>
      </c>
      <c r="E106" s="155">
        <f>'12'!L106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9</v>
      </c>
      <c r="B107" s="43"/>
      <c r="C107" s="43" t="s">
        <v>113</v>
      </c>
      <c r="D107" s="30">
        <v>33000</v>
      </c>
      <c r="E107" s="155">
        <f>'12'!L107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20" customFormat="1" ht="15" thickBot="1" x14ac:dyDescent="0.25">
      <c r="A108" s="43"/>
      <c r="B108" s="43"/>
      <c r="C108" s="43"/>
      <c r="D108" s="48"/>
      <c r="E108" s="157"/>
      <c r="F108" s="127"/>
      <c r="G108" s="142"/>
      <c r="H108" s="142"/>
      <c r="I108" s="142"/>
      <c r="J108" s="150"/>
      <c r="K108" s="134"/>
      <c r="L108" s="73"/>
      <c r="M108" s="121"/>
      <c r="N108" s="73"/>
    </row>
    <row r="109" spans="1:14" s="24" customFormat="1" ht="15" thickBot="1" x14ac:dyDescent="0.25">
      <c r="A109" s="81"/>
      <c r="B109" s="82"/>
      <c r="C109" s="82" t="s">
        <v>114</v>
      </c>
      <c r="D109" s="83"/>
      <c r="E109" s="105">
        <f>SUM(E110,E147,E158)</f>
        <v>52</v>
      </c>
      <c r="F109" s="105">
        <f t="shared" ref="F109:L109" si="12">SUM(F110,F147,F158)</f>
        <v>0</v>
      </c>
      <c r="G109" s="105">
        <f t="shared" si="12"/>
        <v>211</v>
      </c>
      <c r="H109" s="105">
        <f t="shared" si="12"/>
        <v>9</v>
      </c>
      <c r="I109" s="105">
        <f t="shared" si="12"/>
        <v>6</v>
      </c>
      <c r="J109" s="166">
        <f t="shared" si="12"/>
        <v>0</v>
      </c>
      <c r="K109" s="131">
        <f t="shared" si="12"/>
        <v>0</v>
      </c>
      <c r="L109" s="105">
        <f t="shared" si="12"/>
        <v>86</v>
      </c>
      <c r="M109" s="119">
        <f t="shared" si="8"/>
        <v>192</v>
      </c>
      <c r="N109" s="85"/>
    </row>
    <row r="110" spans="1:14" s="10" customFormat="1" ht="15" thickBot="1" x14ac:dyDescent="0.25">
      <c r="A110" s="94"/>
      <c r="B110" s="95"/>
      <c r="C110" s="95" t="s">
        <v>115</v>
      </c>
      <c r="D110" s="96"/>
      <c r="E110" s="105">
        <f>SUM(E111:E143)</f>
        <v>3</v>
      </c>
      <c r="F110" s="105">
        <f t="shared" ref="F110:L110" si="13">SUM(F111:F143)</f>
        <v>0</v>
      </c>
      <c r="G110" s="105">
        <f t="shared" si="13"/>
        <v>7</v>
      </c>
      <c r="H110" s="105">
        <f t="shared" si="13"/>
        <v>0</v>
      </c>
      <c r="I110" s="105">
        <f t="shared" si="13"/>
        <v>0</v>
      </c>
      <c r="J110" s="166">
        <f t="shared" si="13"/>
        <v>0</v>
      </c>
      <c r="K110" s="131">
        <f t="shared" si="13"/>
        <v>0</v>
      </c>
      <c r="L110" s="105">
        <f t="shared" si="13"/>
        <v>0</v>
      </c>
      <c r="M110" s="119">
        <f t="shared" si="8"/>
        <v>10</v>
      </c>
      <c r="N110" s="85"/>
    </row>
    <row r="111" spans="1:14" s="10" customFormat="1" x14ac:dyDescent="0.2">
      <c r="A111" s="87">
        <v>1</v>
      </c>
      <c r="B111" s="88">
        <v>3500003</v>
      </c>
      <c r="C111" s="88" t="s">
        <v>116</v>
      </c>
      <c r="D111" s="97">
        <v>390000</v>
      </c>
      <c r="E111" s="155">
        <f>'12'!L111</f>
        <v>0</v>
      </c>
      <c r="F111" s="128"/>
      <c r="G111" s="144"/>
      <c r="H111" s="144"/>
      <c r="I111" s="144"/>
      <c r="J111" s="152"/>
      <c r="K111" s="137"/>
      <c r="L111" s="76"/>
      <c r="M111" s="120">
        <f t="shared" si="8"/>
        <v>0</v>
      </c>
      <c r="N111" s="76"/>
    </row>
    <row r="112" spans="1:14" s="10" customFormat="1" x14ac:dyDescent="0.2">
      <c r="A112" s="25">
        <v>2</v>
      </c>
      <c r="B112" s="26">
        <v>3500004</v>
      </c>
      <c r="C112" s="26" t="s">
        <v>117</v>
      </c>
      <c r="D112" s="27">
        <v>300000</v>
      </c>
      <c r="E112" s="155">
        <f>'12'!L112</f>
        <v>2</v>
      </c>
      <c r="F112" s="127"/>
      <c r="G112" s="142"/>
      <c r="H112" s="142"/>
      <c r="I112" s="142"/>
      <c r="J112" s="150"/>
      <c r="K112" s="134"/>
      <c r="L112" s="73"/>
      <c r="M112" s="120">
        <f t="shared" si="8"/>
        <v>2</v>
      </c>
      <c r="N112" s="73"/>
    </row>
    <row r="113" spans="1:14" s="10" customFormat="1" x14ac:dyDescent="0.2">
      <c r="A113" s="25">
        <v>3</v>
      </c>
      <c r="B113" s="26">
        <v>3500009</v>
      </c>
      <c r="C113" s="26" t="s">
        <v>118</v>
      </c>
      <c r="D113" s="27">
        <v>390000</v>
      </c>
      <c r="E113" s="155">
        <f>'12'!L113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4</v>
      </c>
      <c r="B114" s="26">
        <v>3500010</v>
      </c>
      <c r="C114" s="26" t="s">
        <v>119</v>
      </c>
      <c r="D114" s="27">
        <v>300000</v>
      </c>
      <c r="E114" s="155">
        <f>'12'!L114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5</v>
      </c>
      <c r="B115" s="26"/>
      <c r="C115" s="26" t="s">
        <v>120</v>
      </c>
      <c r="D115" s="27">
        <v>490000</v>
      </c>
      <c r="E115" s="155">
        <f>'12'!L115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0</v>
      </c>
      <c r="N115" s="72"/>
    </row>
    <row r="116" spans="1:14" s="10" customFormat="1" x14ac:dyDescent="0.2">
      <c r="A116" s="25">
        <v>6</v>
      </c>
      <c r="B116" s="26">
        <v>3500008</v>
      </c>
      <c r="C116" s="26" t="s">
        <v>121</v>
      </c>
      <c r="D116" s="27">
        <v>350000</v>
      </c>
      <c r="E116" s="155">
        <f>'12'!L116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7</v>
      </c>
      <c r="B117" s="26"/>
      <c r="C117" s="26" t="s">
        <v>122</v>
      </c>
      <c r="D117" s="27">
        <v>490000</v>
      </c>
      <c r="E117" s="155">
        <f>'12'!L117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8</v>
      </c>
      <c r="B118" s="26">
        <v>3502042</v>
      </c>
      <c r="C118" s="26" t="s">
        <v>123</v>
      </c>
      <c r="D118" s="27">
        <v>350000</v>
      </c>
      <c r="E118" s="155">
        <f>'12'!L118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9</v>
      </c>
      <c r="B119" s="26">
        <v>3500182</v>
      </c>
      <c r="C119" s="26" t="s">
        <v>124</v>
      </c>
      <c r="D119" s="27">
        <v>390000</v>
      </c>
      <c r="E119" s="155">
        <f>'12'!L119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10</v>
      </c>
      <c r="B120" s="26">
        <v>3500181</v>
      </c>
      <c r="C120" s="26" t="s">
        <v>125</v>
      </c>
      <c r="D120" s="27">
        <v>300000</v>
      </c>
      <c r="E120" s="155">
        <f>'12'!L120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9" customFormat="1" x14ac:dyDescent="0.2">
      <c r="A121" s="25">
        <v>11</v>
      </c>
      <c r="B121" s="25">
        <v>3500159</v>
      </c>
      <c r="C121" s="25" t="s">
        <v>126</v>
      </c>
      <c r="D121" s="30">
        <v>300000</v>
      </c>
      <c r="E121" s="155">
        <f>'12'!L121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12</v>
      </c>
      <c r="B122" s="25">
        <v>3500143</v>
      </c>
      <c r="C122" s="25" t="s">
        <v>127</v>
      </c>
      <c r="D122" s="30">
        <v>220000</v>
      </c>
      <c r="E122" s="155">
        <f>'12'!L122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13</v>
      </c>
      <c r="B123" s="26">
        <v>3500144</v>
      </c>
      <c r="C123" s="26" t="s">
        <v>128</v>
      </c>
      <c r="D123" s="27">
        <v>260000</v>
      </c>
      <c r="E123" s="155">
        <f>'12'!L123</f>
        <v>0</v>
      </c>
      <c r="F123" s="126"/>
      <c r="G123" s="141">
        <v>4</v>
      </c>
      <c r="H123" s="141"/>
      <c r="I123" s="141"/>
      <c r="J123" s="149"/>
      <c r="K123" s="133"/>
      <c r="L123" s="72"/>
      <c r="M123" s="120">
        <f t="shared" si="8"/>
        <v>4</v>
      </c>
      <c r="N123" s="72"/>
    </row>
    <row r="124" spans="1:14" s="10" customFormat="1" x14ac:dyDescent="0.2">
      <c r="A124" s="25">
        <v>14</v>
      </c>
      <c r="B124" s="26">
        <v>3500145</v>
      </c>
      <c r="C124" s="26" t="s">
        <v>129</v>
      </c>
      <c r="D124" s="27">
        <v>350000</v>
      </c>
      <c r="E124" s="155">
        <f>'12'!L124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15</v>
      </c>
      <c r="B125" s="26">
        <v>3500147</v>
      </c>
      <c r="C125" s="26" t="s">
        <v>130</v>
      </c>
      <c r="D125" s="27">
        <v>480000</v>
      </c>
      <c r="E125" s="155">
        <f>'12'!L125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18</v>
      </c>
      <c r="B126" s="26">
        <v>3500142</v>
      </c>
      <c r="C126" s="26" t="s">
        <v>133</v>
      </c>
      <c r="D126" s="27">
        <v>390000</v>
      </c>
      <c r="E126" s="155">
        <f>'12'!L126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19</v>
      </c>
      <c r="B127" s="26">
        <v>3500141</v>
      </c>
      <c r="C127" s="26" t="s">
        <v>134</v>
      </c>
      <c r="D127" s="27">
        <v>300000</v>
      </c>
      <c r="E127" s="155">
        <f>'12'!L127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20</v>
      </c>
      <c r="B128" s="26">
        <v>3500021</v>
      </c>
      <c r="C128" s="26" t="s">
        <v>135</v>
      </c>
      <c r="D128" s="27">
        <v>390000</v>
      </c>
      <c r="E128" s="155">
        <f>'12'!L128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21</v>
      </c>
      <c r="B129" s="26">
        <v>3500022</v>
      </c>
      <c r="C129" s="26" t="s">
        <v>136</v>
      </c>
      <c r="D129" s="27">
        <v>300000</v>
      </c>
      <c r="E129" s="155">
        <f>'12'!L129</f>
        <v>0</v>
      </c>
      <c r="F129" s="126"/>
      <c r="G129" s="141">
        <v>1</v>
      </c>
      <c r="H129" s="141"/>
      <c r="I129" s="141"/>
      <c r="J129" s="149"/>
      <c r="K129" s="133"/>
      <c r="L129" s="72"/>
      <c r="M129" s="120">
        <f t="shared" si="8"/>
        <v>1</v>
      </c>
      <c r="N129" s="72"/>
    </row>
    <row r="130" spans="1:14" s="10" customFormat="1" x14ac:dyDescent="0.2">
      <c r="A130" s="25">
        <v>22</v>
      </c>
      <c r="B130" s="26">
        <v>3500152</v>
      </c>
      <c r="C130" s="26" t="s">
        <v>137</v>
      </c>
      <c r="D130" s="27">
        <v>390000</v>
      </c>
      <c r="E130" s="155">
        <f>'12'!L130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23</v>
      </c>
      <c r="B131" s="26">
        <v>3500049</v>
      </c>
      <c r="C131" s="26" t="s">
        <v>138</v>
      </c>
      <c r="D131" s="27">
        <v>390000</v>
      </c>
      <c r="E131" s="155">
        <f>'12'!L131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24</v>
      </c>
      <c r="B132" s="26">
        <v>3500156</v>
      </c>
      <c r="C132" s="26" t="s">
        <v>139</v>
      </c>
      <c r="D132" s="27">
        <v>390000</v>
      </c>
      <c r="E132" s="155">
        <f>'12'!L132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25</v>
      </c>
      <c r="B133" s="26">
        <v>3500155</v>
      </c>
      <c r="C133" s="26" t="s">
        <v>140</v>
      </c>
      <c r="D133" s="27">
        <v>300000</v>
      </c>
      <c r="E133" s="155">
        <f>'12'!L133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26</v>
      </c>
      <c r="B134" s="26">
        <v>3500029</v>
      </c>
      <c r="C134" s="26" t="s">
        <v>141</v>
      </c>
      <c r="D134" s="27">
        <v>390000</v>
      </c>
      <c r="E134" s="155">
        <f>'12'!L134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27</v>
      </c>
      <c r="B135" s="26">
        <v>3500030</v>
      </c>
      <c r="C135" s="26" t="s">
        <v>142</v>
      </c>
      <c r="D135" s="27">
        <v>300000</v>
      </c>
      <c r="E135" s="155">
        <f>'12'!L135</f>
        <v>0</v>
      </c>
      <c r="F135" s="126"/>
      <c r="G135" s="141">
        <v>1</v>
      </c>
      <c r="H135" s="141"/>
      <c r="I135" s="141"/>
      <c r="J135" s="149"/>
      <c r="K135" s="133"/>
      <c r="L135" s="72"/>
      <c r="M135" s="120">
        <f t="shared" si="8"/>
        <v>1</v>
      </c>
      <c r="N135" s="72"/>
    </row>
    <row r="136" spans="1:14" s="10" customFormat="1" x14ac:dyDescent="0.2">
      <c r="A136" s="25">
        <v>28</v>
      </c>
      <c r="B136" s="26">
        <v>3500186</v>
      </c>
      <c r="C136" s="26" t="s">
        <v>143</v>
      </c>
      <c r="D136" s="27">
        <v>480000</v>
      </c>
      <c r="E136" s="155">
        <f>'12'!L136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29</v>
      </c>
      <c r="B137" s="26">
        <v>3500184</v>
      </c>
      <c r="C137" s="26" t="s">
        <v>144</v>
      </c>
      <c r="D137" s="27">
        <v>350000</v>
      </c>
      <c r="E137" s="155">
        <f>'12'!L137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30</v>
      </c>
      <c r="B138" s="26">
        <v>3503021</v>
      </c>
      <c r="C138" s="26" t="s">
        <v>145</v>
      </c>
      <c r="D138" s="27">
        <v>390000</v>
      </c>
      <c r="E138" s="155">
        <f>'12'!L138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31</v>
      </c>
      <c r="B139" s="26">
        <v>3500200</v>
      </c>
      <c r="C139" s="26" t="s">
        <v>146</v>
      </c>
      <c r="D139" s="27">
        <v>280000</v>
      </c>
      <c r="E139" s="155">
        <f>'12'!L139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9" customFormat="1" x14ac:dyDescent="0.2">
      <c r="A140" s="25">
        <v>32</v>
      </c>
      <c r="B140" s="26">
        <v>3503022</v>
      </c>
      <c r="C140" s="26" t="s">
        <v>147</v>
      </c>
      <c r="D140" s="27">
        <v>150000</v>
      </c>
      <c r="E140" s="155">
        <f>'12'!L140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9" customFormat="1" x14ac:dyDescent="0.2">
      <c r="A141" s="43">
        <v>33</v>
      </c>
      <c r="B141" s="99"/>
      <c r="C141" s="99" t="s">
        <v>275</v>
      </c>
      <c r="D141" s="100">
        <v>320000</v>
      </c>
      <c r="E141" s="155">
        <f>'12'!L141</f>
        <v>0</v>
      </c>
      <c r="F141" s="127"/>
      <c r="G141" s="142">
        <v>1</v>
      </c>
      <c r="H141" s="142"/>
      <c r="I141" s="142"/>
      <c r="J141" s="150"/>
      <c r="K141" s="134"/>
      <c r="L141" s="73"/>
      <c r="M141" s="120">
        <f t="shared" si="8"/>
        <v>1</v>
      </c>
      <c r="N141" s="73"/>
    </row>
    <row r="142" spans="1:14" s="9" customFormat="1" x14ac:dyDescent="0.2">
      <c r="A142" s="43">
        <v>34</v>
      </c>
      <c r="B142" s="99"/>
      <c r="C142" s="99" t="s">
        <v>276</v>
      </c>
      <c r="D142" s="100">
        <v>320000</v>
      </c>
      <c r="E142" s="155">
        <f>'12'!L142</f>
        <v>1</v>
      </c>
      <c r="F142" s="127"/>
      <c r="G142" s="142"/>
      <c r="H142" s="142"/>
      <c r="I142" s="142"/>
      <c r="J142" s="150"/>
      <c r="K142" s="134"/>
      <c r="L142" s="73"/>
      <c r="M142" s="120">
        <f t="shared" si="8"/>
        <v>1</v>
      </c>
      <c r="N142" s="73"/>
    </row>
    <row r="143" spans="1:14" s="9" customFormat="1" x14ac:dyDescent="0.2">
      <c r="A143" s="43">
        <v>35</v>
      </c>
      <c r="B143" s="99"/>
      <c r="C143" s="99" t="s">
        <v>274</v>
      </c>
      <c r="D143" s="100">
        <v>350000</v>
      </c>
      <c r="E143" s="155">
        <f>'12'!L143</f>
        <v>0</v>
      </c>
      <c r="F143" s="127"/>
      <c r="G143" s="142"/>
      <c r="H143" s="142"/>
      <c r="I143" s="142"/>
      <c r="J143" s="150"/>
      <c r="K143" s="134"/>
      <c r="L143" s="73"/>
      <c r="M143" s="120">
        <f t="shared" si="8"/>
        <v>0</v>
      </c>
      <c r="N143" s="73"/>
    </row>
    <row r="144" spans="1:14" s="9" customFormat="1" x14ac:dyDescent="0.2">
      <c r="A144" s="43">
        <v>36</v>
      </c>
      <c r="B144" s="99"/>
      <c r="C144" s="99" t="s">
        <v>285</v>
      </c>
      <c r="D144" s="100">
        <v>320000</v>
      </c>
      <c r="E144" s="155">
        <f>'12'!L144</f>
        <v>0</v>
      </c>
      <c r="F144" s="127"/>
      <c r="G144" s="142">
        <v>4</v>
      </c>
      <c r="H144" s="142"/>
      <c r="I144" s="142"/>
      <c r="J144" s="150"/>
      <c r="K144" s="134"/>
      <c r="L144" s="73"/>
      <c r="M144" s="120">
        <f t="shared" si="8"/>
        <v>4</v>
      </c>
      <c r="N144" s="73"/>
    </row>
    <row r="145" spans="1:14" s="9" customFormat="1" x14ac:dyDescent="0.2">
      <c r="A145" s="43">
        <v>37</v>
      </c>
      <c r="B145" s="99"/>
      <c r="C145" s="99" t="s">
        <v>286</v>
      </c>
      <c r="D145" s="100">
        <v>350000</v>
      </c>
      <c r="E145" s="155">
        <f>'12'!L145</f>
        <v>0</v>
      </c>
      <c r="F145" s="127"/>
      <c r="G145" s="142">
        <v>1</v>
      </c>
      <c r="H145" s="142"/>
      <c r="I145" s="142"/>
      <c r="J145" s="150"/>
      <c r="K145" s="134"/>
      <c r="L145" s="73"/>
      <c r="M145" s="120">
        <f>(E145+F145+G145+H145+I145)-J145-K145-L145</f>
        <v>1</v>
      </c>
      <c r="N145" s="73"/>
    </row>
    <row r="146" spans="1:14" s="24" customFormat="1" ht="15" thickBot="1" x14ac:dyDescent="0.25">
      <c r="A146" s="43"/>
      <c r="B146" s="43"/>
      <c r="C146" s="43"/>
      <c r="D146" s="48"/>
      <c r="E146" s="157"/>
      <c r="F146" s="127"/>
      <c r="G146" s="142"/>
      <c r="H146" s="142"/>
      <c r="I146" s="142"/>
      <c r="J146" s="150"/>
      <c r="K146" s="134"/>
      <c r="L146" s="73"/>
      <c r="M146" s="121"/>
      <c r="N146" s="73"/>
    </row>
    <row r="147" spans="1:14" s="9" customFormat="1" ht="15" thickBot="1" x14ac:dyDescent="0.25">
      <c r="A147" s="94"/>
      <c r="B147" s="95"/>
      <c r="C147" s="95" t="s">
        <v>148</v>
      </c>
      <c r="D147" s="96"/>
      <c r="E147" s="105">
        <f>SUM(E148:E156)</f>
        <v>14</v>
      </c>
      <c r="F147" s="105">
        <f t="shared" ref="F147:L147" si="14">SUM(F148:F156)</f>
        <v>0</v>
      </c>
      <c r="G147" s="105">
        <f t="shared" si="14"/>
        <v>27</v>
      </c>
      <c r="H147" s="105">
        <f t="shared" si="14"/>
        <v>9</v>
      </c>
      <c r="I147" s="105">
        <f t="shared" si="14"/>
        <v>6</v>
      </c>
      <c r="J147" s="166">
        <f t="shared" si="14"/>
        <v>0</v>
      </c>
      <c r="K147" s="131">
        <f t="shared" si="14"/>
        <v>0</v>
      </c>
      <c r="L147" s="105">
        <f t="shared" si="14"/>
        <v>13</v>
      </c>
      <c r="M147" s="119">
        <f t="shared" ref="M147:M217" si="15">(E147+F147+G147+H147+I147)-J147-K147-L147</f>
        <v>43</v>
      </c>
      <c r="N147" s="85"/>
    </row>
    <row r="148" spans="1:14" s="9" customFormat="1" x14ac:dyDescent="0.2">
      <c r="A148" s="87">
        <v>1</v>
      </c>
      <c r="B148" s="87">
        <v>3510004</v>
      </c>
      <c r="C148" s="87" t="s">
        <v>149</v>
      </c>
      <c r="D148" s="93">
        <v>43000</v>
      </c>
      <c r="E148" s="155">
        <f>'12'!L148</f>
        <v>1</v>
      </c>
      <c r="F148" s="170"/>
      <c r="G148" s="140">
        <v>6</v>
      </c>
      <c r="H148" s="140">
        <v>9</v>
      </c>
      <c r="I148" s="140">
        <v>6</v>
      </c>
      <c r="J148" s="148"/>
      <c r="K148" s="132"/>
      <c r="L148" s="71">
        <v>4</v>
      </c>
      <c r="M148" s="120">
        <f>(E148+K152+G148+H148+I148)-J148-K148-L148</f>
        <v>18</v>
      </c>
      <c r="N148" s="71"/>
    </row>
    <row r="149" spans="1:14" s="9" customFormat="1" x14ac:dyDescent="0.2">
      <c r="A149" s="25">
        <v>2</v>
      </c>
      <c r="B149" s="25">
        <v>3512008</v>
      </c>
      <c r="C149" s="25" t="s">
        <v>150</v>
      </c>
      <c r="D149" s="30">
        <v>44000</v>
      </c>
      <c r="E149" s="155">
        <f>'12'!L149</f>
        <v>2</v>
      </c>
      <c r="F149" s="126"/>
      <c r="G149" s="141">
        <v>9</v>
      </c>
      <c r="H149" s="141"/>
      <c r="I149" s="141"/>
      <c r="J149" s="149"/>
      <c r="K149" s="133"/>
      <c r="L149" s="72">
        <v>1</v>
      </c>
      <c r="M149" s="120">
        <f t="shared" si="15"/>
        <v>10</v>
      </c>
      <c r="N149" s="72"/>
    </row>
    <row r="150" spans="1:14" s="9" customFormat="1" x14ac:dyDescent="0.2">
      <c r="A150" s="25">
        <v>3</v>
      </c>
      <c r="B150" s="25">
        <v>3510107</v>
      </c>
      <c r="C150" s="25" t="s">
        <v>151</v>
      </c>
      <c r="D150" s="30">
        <v>49000</v>
      </c>
      <c r="E150" s="155">
        <f>'12'!L150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4</v>
      </c>
      <c r="B151" s="25">
        <v>3510011</v>
      </c>
      <c r="C151" s="25" t="s">
        <v>152</v>
      </c>
      <c r="D151" s="30">
        <v>42000</v>
      </c>
      <c r="E151" s="155">
        <f>'12'!L151</f>
        <v>0</v>
      </c>
      <c r="F151" s="126"/>
      <c r="G151" s="141"/>
      <c r="H151" s="141"/>
      <c r="I151" s="141"/>
      <c r="J151" s="149"/>
      <c r="K151" s="133"/>
      <c r="L151" s="72"/>
      <c r="M151" s="120">
        <f t="shared" si="15"/>
        <v>0</v>
      </c>
      <c r="N151" s="72"/>
    </row>
    <row r="152" spans="1:14" s="9" customFormat="1" x14ac:dyDescent="0.2">
      <c r="A152" s="25">
        <v>5</v>
      </c>
      <c r="B152" s="25">
        <v>3510067</v>
      </c>
      <c r="C152" s="25" t="s">
        <v>153</v>
      </c>
      <c r="D152" s="30">
        <v>43000</v>
      </c>
      <c r="E152" s="155">
        <f>'12'!L152</f>
        <v>2</v>
      </c>
      <c r="F152" s="126"/>
      <c r="G152" s="141"/>
      <c r="H152" s="141"/>
      <c r="I152" s="141"/>
      <c r="J152" s="149"/>
      <c r="K152" s="132"/>
      <c r="L152" s="72">
        <v>1</v>
      </c>
      <c r="M152" s="120">
        <f t="shared" si="15"/>
        <v>1</v>
      </c>
      <c r="N152" s="72"/>
    </row>
    <row r="153" spans="1:14" s="9" customFormat="1" x14ac:dyDescent="0.2">
      <c r="A153" s="25">
        <v>6</v>
      </c>
      <c r="B153" s="25">
        <v>3510012</v>
      </c>
      <c r="C153" s="25" t="s">
        <v>154</v>
      </c>
      <c r="D153" s="30">
        <v>43000</v>
      </c>
      <c r="E153" s="155">
        <f>'12'!L153</f>
        <v>2</v>
      </c>
      <c r="F153" s="126"/>
      <c r="G153" s="141">
        <v>4</v>
      </c>
      <c r="H153" s="141"/>
      <c r="I153" s="141"/>
      <c r="J153" s="149"/>
      <c r="K153" s="133"/>
      <c r="L153" s="72">
        <v>2</v>
      </c>
      <c r="M153" s="120">
        <f t="shared" si="15"/>
        <v>4</v>
      </c>
      <c r="N153" s="72"/>
    </row>
    <row r="154" spans="1:14" s="9" customFormat="1" x14ac:dyDescent="0.2">
      <c r="A154" s="25">
        <v>7</v>
      </c>
      <c r="B154" s="25">
        <v>3510076</v>
      </c>
      <c r="C154" s="25" t="s">
        <v>155</v>
      </c>
      <c r="D154" s="30">
        <v>45000</v>
      </c>
      <c r="E154" s="155">
        <f>'12'!L154</f>
        <v>7</v>
      </c>
      <c r="F154" s="126"/>
      <c r="G154" s="141"/>
      <c r="H154" s="141"/>
      <c r="I154" s="141"/>
      <c r="J154" s="149"/>
      <c r="K154" s="133"/>
      <c r="L154" s="72"/>
      <c r="M154" s="120">
        <f t="shared" si="15"/>
        <v>7</v>
      </c>
      <c r="N154" s="72"/>
    </row>
    <row r="155" spans="1:14" s="9" customFormat="1" x14ac:dyDescent="0.2">
      <c r="A155" s="43">
        <v>9</v>
      </c>
      <c r="B155" s="43"/>
      <c r="C155" s="43" t="s">
        <v>277</v>
      </c>
      <c r="D155" s="48"/>
      <c r="E155" s="155">
        <f>'12'!L155</f>
        <v>0</v>
      </c>
      <c r="F155" s="127"/>
      <c r="G155" s="142">
        <v>4</v>
      </c>
      <c r="H155" s="142"/>
      <c r="I155" s="142"/>
      <c r="J155" s="150"/>
      <c r="K155" s="134"/>
      <c r="L155" s="73">
        <v>3</v>
      </c>
      <c r="M155" s="120">
        <f t="shared" si="15"/>
        <v>1</v>
      </c>
      <c r="N155" s="73"/>
    </row>
    <row r="156" spans="1:14" s="9" customFormat="1" x14ac:dyDescent="0.2">
      <c r="A156" s="43">
        <v>10</v>
      </c>
      <c r="B156" s="43"/>
      <c r="C156" s="43" t="s">
        <v>278</v>
      </c>
      <c r="D156" s="48"/>
      <c r="E156" s="155">
        <f>'12'!L156</f>
        <v>0</v>
      </c>
      <c r="F156" s="127"/>
      <c r="G156" s="142">
        <v>4</v>
      </c>
      <c r="H156" s="142"/>
      <c r="I156" s="142"/>
      <c r="J156" s="150"/>
      <c r="K156" s="134"/>
      <c r="L156" s="73">
        <v>2</v>
      </c>
      <c r="M156" s="120">
        <f t="shared" si="15"/>
        <v>2</v>
      </c>
      <c r="N156" s="73"/>
    </row>
    <row r="157" spans="1:14" s="24" customFormat="1" ht="15" thickBot="1" x14ac:dyDescent="0.25">
      <c r="A157" s="43"/>
      <c r="B157" s="43"/>
      <c r="C157" s="43"/>
      <c r="D157" s="48"/>
      <c r="E157" s="157"/>
      <c r="F157" s="127"/>
      <c r="G157" s="142"/>
      <c r="H157" s="142"/>
      <c r="I157" s="142"/>
      <c r="J157" s="150"/>
      <c r="K157" s="134"/>
      <c r="L157" s="73"/>
      <c r="M157" s="121"/>
      <c r="N157" s="73"/>
    </row>
    <row r="158" spans="1:14" s="10" customFormat="1" ht="15" thickBot="1" x14ac:dyDescent="0.25">
      <c r="A158" s="109"/>
      <c r="B158" s="110"/>
      <c r="C158" s="82" t="s">
        <v>156</v>
      </c>
      <c r="D158" s="111"/>
      <c r="E158" s="105">
        <f>SUM(E159:E175)</f>
        <v>35</v>
      </c>
      <c r="F158" s="105">
        <f t="shared" ref="F158:L158" si="16">SUM(F159:F175)</f>
        <v>0</v>
      </c>
      <c r="G158" s="105">
        <f t="shared" si="16"/>
        <v>177</v>
      </c>
      <c r="H158" s="105">
        <f t="shared" si="16"/>
        <v>0</v>
      </c>
      <c r="I158" s="105">
        <f t="shared" si="16"/>
        <v>0</v>
      </c>
      <c r="J158" s="166">
        <f t="shared" si="16"/>
        <v>0</v>
      </c>
      <c r="K158" s="131">
        <f t="shared" si="16"/>
        <v>0</v>
      </c>
      <c r="L158" s="105">
        <f t="shared" si="16"/>
        <v>73</v>
      </c>
      <c r="M158" s="119">
        <f t="shared" si="15"/>
        <v>139</v>
      </c>
      <c r="N158" s="112"/>
    </row>
    <row r="159" spans="1:14" s="10" customFormat="1" x14ac:dyDescent="0.2">
      <c r="A159" s="87">
        <v>1</v>
      </c>
      <c r="B159" s="88">
        <v>3530009</v>
      </c>
      <c r="C159" s="88" t="s">
        <v>157</v>
      </c>
      <c r="D159" s="97">
        <v>20000</v>
      </c>
      <c r="E159" s="155">
        <f>'12'!L159</f>
        <v>0</v>
      </c>
      <c r="F159" s="125"/>
      <c r="G159" s="140">
        <v>64</v>
      </c>
      <c r="H159" s="140"/>
      <c r="I159" s="140"/>
      <c r="J159" s="148"/>
      <c r="K159" s="132"/>
      <c r="L159" s="71">
        <v>30</v>
      </c>
      <c r="M159" s="120">
        <f t="shared" si="15"/>
        <v>34</v>
      </c>
      <c r="N159" s="71"/>
    </row>
    <row r="160" spans="1:14" s="10" customFormat="1" x14ac:dyDescent="0.2">
      <c r="A160" s="25">
        <v>2</v>
      </c>
      <c r="B160" s="26">
        <v>3530010</v>
      </c>
      <c r="C160" s="26" t="s">
        <v>158</v>
      </c>
      <c r="D160" s="27">
        <v>108000</v>
      </c>
      <c r="E160" s="155">
        <f>'12'!L160</f>
        <v>3</v>
      </c>
      <c r="F160" s="126"/>
      <c r="G160" s="141">
        <v>20</v>
      </c>
      <c r="H160" s="141"/>
      <c r="I160" s="141"/>
      <c r="J160" s="149"/>
      <c r="K160" s="133"/>
      <c r="L160" s="72">
        <v>13</v>
      </c>
      <c r="M160" s="120">
        <f t="shared" si="15"/>
        <v>10</v>
      </c>
      <c r="N160" s="72"/>
    </row>
    <row r="161" spans="1:14" s="10" customFormat="1" x14ac:dyDescent="0.2">
      <c r="A161" s="25">
        <v>3</v>
      </c>
      <c r="B161" s="26">
        <v>3530003</v>
      </c>
      <c r="C161" s="26" t="s">
        <v>159</v>
      </c>
      <c r="D161" s="27">
        <v>20000</v>
      </c>
      <c r="E161" s="155">
        <f>'12'!L161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5"/>
        <v>0</v>
      </c>
      <c r="N161" s="72"/>
    </row>
    <row r="162" spans="1:14" s="10" customFormat="1" x14ac:dyDescent="0.2">
      <c r="A162" s="25">
        <v>4</v>
      </c>
      <c r="B162" s="26">
        <v>3530008</v>
      </c>
      <c r="C162" s="26" t="s">
        <v>160</v>
      </c>
      <c r="D162" s="27">
        <v>20000</v>
      </c>
      <c r="E162" s="155">
        <f>'12'!L162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5"/>
        <v>0</v>
      </c>
      <c r="N162" s="72"/>
    </row>
    <row r="163" spans="1:14" s="10" customFormat="1" x14ac:dyDescent="0.2">
      <c r="A163" s="25">
        <v>5</v>
      </c>
      <c r="B163" s="26">
        <v>3530014</v>
      </c>
      <c r="C163" s="26" t="s">
        <v>161</v>
      </c>
      <c r="D163" s="27">
        <v>20000</v>
      </c>
      <c r="E163" s="155">
        <f>'12'!L163</f>
        <v>0</v>
      </c>
      <c r="F163" s="126"/>
      <c r="G163" s="141"/>
      <c r="H163" s="141"/>
      <c r="I163" s="141"/>
      <c r="J163" s="149"/>
      <c r="K163" s="133"/>
      <c r="L163" s="72"/>
      <c r="M163" s="120">
        <f t="shared" si="15"/>
        <v>0</v>
      </c>
      <c r="N163" s="72"/>
    </row>
    <row r="164" spans="1:14" s="10" customFormat="1" x14ac:dyDescent="0.2">
      <c r="A164" s="25">
        <v>6</v>
      </c>
      <c r="B164" s="26">
        <v>3530088</v>
      </c>
      <c r="C164" s="26" t="s">
        <v>162</v>
      </c>
      <c r="D164" s="27">
        <v>22000</v>
      </c>
      <c r="E164" s="155">
        <f>'12'!L164</f>
        <v>25</v>
      </c>
      <c r="F164" s="126"/>
      <c r="G164" s="141"/>
      <c r="H164" s="141"/>
      <c r="I164" s="141"/>
      <c r="J164" s="149"/>
      <c r="K164" s="133"/>
      <c r="L164" s="72">
        <v>4</v>
      </c>
      <c r="M164" s="120">
        <f t="shared" si="15"/>
        <v>21</v>
      </c>
      <c r="N164" s="72"/>
    </row>
    <row r="165" spans="1:14" s="10" customFormat="1" x14ac:dyDescent="0.2">
      <c r="A165" s="25">
        <v>11</v>
      </c>
      <c r="B165" s="26">
        <v>3550002</v>
      </c>
      <c r="C165" s="26" t="s">
        <v>167</v>
      </c>
      <c r="D165" s="27">
        <v>20000</v>
      </c>
      <c r="E165" s="155">
        <f>'12'!L165</f>
        <v>0</v>
      </c>
      <c r="F165" s="127"/>
      <c r="G165" s="142">
        <v>28</v>
      </c>
      <c r="H165" s="142"/>
      <c r="I165" s="142"/>
      <c r="J165" s="150"/>
      <c r="K165" s="134"/>
      <c r="L165" s="73">
        <v>11</v>
      </c>
      <c r="M165" s="120">
        <f t="shared" si="15"/>
        <v>17</v>
      </c>
      <c r="N165" s="72"/>
    </row>
    <row r="166" spans="1:14" s="10" customFormat="1" x14ac:dyDescent="0.2">
      <c r="A166" s="25">
        <v>12</v>
      </c>
      <c r="B166" s="26">
        <v>3550005</v>
      </c>
      <c r="C166" s="26" t="s">
        <v>168</v>
      </c>
      <c r="D166" s="27">
        <v>20000</v>
      </c>
      <c r="E166" s="155">
        <f>'12'!L166</f>
        <v>0</v>
      </c>
      <c r="F166" s="127"/>
      <c r="G166" s="142">
        <v>26</v>
      </c>
      <c r="H166" s="142"/>
      <c r="I166" s="142"/>
      <c r="J166" s="150"/>
      <c r="K166" s="134"/>
      <c r="L166" s="73">
        <v>8</v>
      </c>
      <c r="M166" s="120">
        <f t="shared" si="15"/>
        <v>18</v>
      </c>
      <c r="N166" s="72"/>
    </row>
    <row r="167" spans="1:14" s="10" customFormat="1" x14ac:dyDescent="0.2">
      <c r="A167" s="25">
        <v>13</v>
      </c>
      <c r="B167" s="26">
        <v>3550007</v>
      </c>
      <c r="C167" s="26" t="s">
        <v>169</v>
      </c>
      <c r="D167" s="27">
        <v>20000</v>
      </c>
      <c r="E167" s="155">
        <f>'12'!L167</f>
        <v>0</v>
      </c>
      <c r="F167" s="127"/>
      <c r="G167" s="142">
        <v>27</v>
      </c>
      <c r="H167" s="142"/>
      <c r="I167" s="142"/>
      <c r="J167" s="150"/>
      <c r="K167" s="134"/>
      <c r="L167" s="73">
        <v>5</v>
      </c>
      <c r="M167" s="120">
        <f t="shared" si="15"/>
        <v>22</v>
      </c>
      <c r="N167" s="72"/>
    </row>
    <row r="168" spans="1:14" s="9" customFormat="1" x14ac:dyDescent="0.2">
      <c r="A168" s="25">
        <v>14</v>
      </c>
      <c r="B168" s="26">
        <v>3530087</v>
      </c>
      <c r="C168" s="26" t="s">
        <v>170</v>
      </c>
      <c r="D168" s="27">
        <v>20000</v>
      </c>
      <c r="E168" s="155">
        <f>'12'!L168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5"/>
        <v>0</v>
      </c>
      <c r="N168" s="72"/>
    </row>
    <row r="169" spans="1:14" s="9" customFormat="1" x14ac:dyDescent="0.2">
      <c r="A169" s="25">
        <v>15</v>
      </c>
      <c r="B169" s="43">
        <v>7560084</v>
      </c>
      <c r="C169" s="43" t="s">
        <v>171</v>
      </c>
      <c r="D169" s="48">
        <v>50000</v>
      </c>
      <c r="E169" s="155">
        <f>'12'!L169</f>
        <v>0</v>
      </c>
      <c r="F169" s="127"/>
      <c r="G169" s="142"/>
      <c r="H169" s="142"/>
      <c r="I169" s="142"/>
      <c r="J169" s="150"/>
      <c r="K169" s="134"/>
      <c r="L169" s="73"/>
      <c r="M169" s="120">
        <f t="shared" si="15"/>
        <v>0</v>
      </c>
      <c r="N169" s="72"/>
    </row>
    <row r="170" spans="1:14" s="9" customFormat="1" x14ac:dyDescent="0.2">
      <c r="A170" s="25">
        <v>16</v>
      </c>
      <c r="B170" s="43">
        <v>7560085</v>
      </c>
      <c r="C170" s="43" t="s">
        <v>172</v>
      </c>
      <c r="D170" s="48">
        <v>80000</v>
      </c>
      <c r="E170" s="155">
        <f>'12'!L170</f>
        <v>0</v>
      </c>
      <c r="F170" s="126"/>
      <c r="G170" s="141"/>
      <c r="H170" s="141"/>
      <c r="I170" s="141"/>
      <c r="J170" s="149"/>
      <c r="K170" s="133"/>
      <c r="L170" s="72"/>
      <c r="M170" s="120">
        <f t="shared" si="15"/>
        <v>0</v>
      </c>
      <c r="N170" s="72"/>
    </row>
    <row r="171" spans="1:14" s="9" customFormat="1" x14ac:dyDescent="0.2">
      <c r="A171" s="43">
        <v>17</v>
      </c>
      <c r="B171" s="43"/>
      <c r="C171" s="43" t="s">
        <v>279</v>
      </c>
      <c r="D171" s="48">
        <v>78000</v>
      </c>
      <c r="E171" s="155">
        <f>'12'!L171</f>
        <v>0</v>
      </c>
      <c r="F171" s="126"/>
      <c r="G171" s="141"/>
      <c r="H171" s="141"/>
      <c r="I171" s="141"/>
      <c r="J171" s="149"/>
      <c r="K171" s="133"/>
      <c r="L171" s="72"/>
      <c r="M171" s="120">
        <f t="shared" si="15"/>
        <v>0</v>
      </c>
      <c r="N171" s="73"/>
    </row>
    <row r="172" spans="1:14" s="9" customFormat="1" x14ac:dyDescent="0.2">
      <c r="A172" s="43">
        <v>18</v>
      </c>
      <c r="B172" s="43"/>
      <c r="C172" s="43" t="s">
        <v>280</v>
      </c>
      <c r="D172" s="48">
        <v>29000</v>
      </c>
      <c r="E172" s="155">
        <f>'12'!L172</f>
        <v>0</v>
      </c>
      <c r="F172" s="126"/>
      <c r="G172" s="141"/>
      <c r="H172" s="141"/>
      <c r="I172" s="141"/>
      <c r="J172" s="149"/>
      <c r="K172" s="133"/>
      <c r="L172" s="72"/>
      <c r="M172" s="120">
        <f t="shared" si="15"/>
        <v>0</v>
      </c>
      <c r="N172" s="73"/>
    </row>
    <row r="173" spans="1:14" s="9" customFormat="1" x14ac:dyDescent="0.2">
      <c r="A173" s="43">
        <v>19</v>
      </c>
      <c r="B173" s="43"/>
      <c r="C173" s="43" t="s">
        <v>281</v>
      </c>
      <c r="D173" s="48">
        <v>78000</v>
      </c>
      <c r="E173" s="155">
        <f>'12'!L173</f>
        <v>0</v>
      </c>
      <c r="F173" s="126"/>
      <c r="G173" s="141"/>
      <c r="H173" s="141"/>
      <c r="I173" s="141"/>
      <c r="J173" s="149"/>
      <c r="K173" s="133"/>
      <c r="L173" s="72"/>
      <c r="M173" s="120">
        <f t="shared" si="15"/>
        <v>0</v>
      </c>
      <c r="N173" s="73"/>
    </row>
    <row r="174" spans="1:14" s="9" customFormat="1" x14ac:dyDescent="0.2">
      <c r="A174" s="43">
        <v>20</v>
      </c>
      <c r="B174" s="43"/>
      <c r="C174" s="43" t="s">
        <v>282</v>
      </c>
      <c r="D174" s="48">
        <v>29000</v>
      </c>
      <c r="E174" s="155">
        <f>'12'!L174</f>
        <v>0</v>
      </c>
      <c r="F174" s="126"/>
      <c r="G174" s="141"/>
      <c r="H174" s="141"/>
      <c r="I174" s="141"/>
      <c r="J174" s="149"/>
      <c r="K174" s="133"/>
      <c r="L174" s="72"/>
      <c r="M174" s="120">
        <f t="shared" si="15"/>
        <v>0</v>
      </c>
      <c r="N174" s="73"/>
    </row>
    <row r="175" spans="1:14" s="9" customFormat="1" x14ac:dyDescent="0.2">
      <c r="A175" s="43">
        <v>21</v>
      </c>
      <c r="B175" s="43"/>
      <c r="C175" s="43" t="s">
        <v>283</v>
      </c>
      <c r="D175" s="48">
        <v>45000</v>
      </c>
      <c r="E175" s="155">
        <f>'12'!L175</f>
        <v>7</v>
      </c>
      <c r="F175" s="126"/>
      <c r="G175" s="141">
        <v>12</v>
      </c>
      <c r="H175" s="141"/>
      <c r="I175" s="141"/>
      <c r="J175" s="149"/>
      <c r="K175" s="133"/>
      <c r="L175" s="72">
        <v>2</v>
      </c>
      <c r="M175" s="120">
        <f t="shared" si="15"/>
        <v>17</v>
      </c>
      <c r="N175" s="73"/>
    </row>
    <row r="176" spans="1:14" s="24" customFormat="1" ht="15" thickBot="1" x14ac:dyDescent="0.25">
      <c r="A176" s="43"/>
      <c r="B176" s="43"/>
      <c r="C176" s="43"/>
      <c r="D176" s="48"/>
      <c r="E176" s="160"/>
      <c r="F176" s="128"/>
      <c r="G176" s="144"/>
      <c r="H176" s="144"/>
      <c r="I176" s="144"/>
      <c r="J176" s="152"/>
      <c r="K176" s="137"/>
      <c r="L176" s="76"/>
      <c r="M176" s="121"/>
      <c r="N176" s="73"/>
    </row>
    <row r="177" spans="1:14" s="10" customFormat="1" ht="15" thickBot="1" x14ac:dyDescent="0.25">
      <c r="A177" s="90"/>
      <c r="B177" s="91"/>
      <c r="C177" s="91" t="s">
        <v>176</v>
      </c>
      <c r="D177" s="98"/>
      <c r="E177" s="103">
        <f>SUM(E178:E180)</f>
        <v>0</v>
      </c>
      <c r="F177" s="103">
        <f t="shared" ref="F177:L177" si="17">SUM(F178:F180)</f>
        <v>0</v>
      </c>
      <c r="G177" s="103">
        <f t="shared" si="17"/>
        <v>0</v>
      </c>
      <c r="H177" s="103">
        <f t="shared" si="17"/>
        <v>0</v>
      </c>
      <c r="I177" s="103">
        <f t="shared" si="17"/>
        <v>0</v>
      </c>
      <c r="J177" s="169">
        <f t="shared" si="17"/>
        <v>0</v>
      </c>
      <c r="K177" s="165">
        <f t="shared" si="17"/>
        <v>0</v>
      </c>
      <c r="L177" s="103">
        <f t="shared" si="17"/>
        <v>0</v>
      </c>
      <c r="M177" s="103">
        <f ca="1">SUM(M177:M180)</f>
        <v>0</v>
      </c>
      <c r="N177" s="85"/>
    </row>
    <row r="178" spans="1:14" s="10" customFormat="1" x14ac:dyDescent="0.2">
      <c r="A178" s="87">
        <v>1</v>
      </c>
      <c r="B178" s="88">
        <v>4550013</v>
      </c>
      <c r="C178" s="88" t="s">
        <v>177</v>
      </c>
      <c r="D178" s="97">
        <v>38000</v>
      </c>
      <c r="E178" s="161">
        <f>'12'!L178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6"/>
    </row>
    <row r="179" spans="1:14" s="10" customFormat="1" x14ac:dyDescent="0.2">
      <c r="A179" s="25">
        <v>2</v>
      </c>
      <c r="B179" s="26">
        <v>4550025</v>
      </c>
      <c r="C179" s="26" t="s">
        <v>178</v>
      </c>
      <c r="D179" s="27">
        <v>38000</v>
      </c>
      <c r="E179" s="161">
        <f>'12'!L179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9" customFormat="1" x14ac:dyDescent="0.2">
      <c r="A180" s="25">
        <v>3</v>
      </c>
      <c r="B180" s="26">
        <v>4550044</v>
      </c>
      <c r="C180" s="26" t="s">
        <v>179</v>
      </c>
      <c r="D180" s="27">
        <v>38000</v>
      </c>
      <c r="E180" s="161">
        <f>'12'!L180</f>
        <v>0</v>
      </c>
      <c r="F180" s="125"/>
      <c r="G180" s="140"/>
      <c r="H180" s="140"/>
      <c r="I180" s="140"/>
      <c r="J180" s="148"/>
      <c r="K180" s="132"/>
      <c r="L180" s="71"/>
      <c r="M180" s="120">
        <f t="shared" si="15"/>
        <v>0</v>
      </c>
      <c r="N180" s="73"/>
    </row>
    <row r="181" spans="1:14" s="20" customFormat="1" ht="15" thickBot="1" x14ac:dyDescent="0.25">
      <c r="A181" s="43"/>
      <c r="B181" s="43"/>
      <c r="C181" s="43"/>
      <c r="D181" s="48"/>
      <c r="E181" s="160"/>
      <c r="F181" s="128"/>
      <c r="G181" s="144"/>
      <c r="H181" s="144"/>
      <c r="I181" s="144"/>
      <c r="J181" s="152"/>
      <c r="K181" s="137"/>
      <c r="L181" s="76"/>
      <c r="M181" s="121"/>
      <c r="N181" s="73"/>
    </row>
    <row r="182" spans="1:14" s="24" customFormat="1" ht="15" hidden="1" customHeight="1" thickBot="1" x14ac:dyDescent="0.25">
      <c r="A182" s="81"/>
      <c r="B182" s="82"/>
      <c r="C182" s="82" t="s">
        <v>180</v>
      </c>
      <c r="D182" s="83"/>
      <c r="E182" s="158">
        <v>201</v>
      </c>
      <c r="F182" s="106">
        <f t="shared" ref="F182" si="18">SUM(F183:F193)</f>
        <v>0</v>
      </c>
      <c r="G182" s="106"/>
      <c r="H182" s="106"/>
      <c r="I182" s="106"/>
      <c r="J182" s="146"/>
      <c r="K182" s="135"/>
      <c r="L182" s="106"/>
      <c r="M182" s="119">
        <f t="shared" si="15"/>
        <v>201</v>
      </c>
      <c r="N182" s="85"/>
    </row>
    <row r="183" spans="1:14" s="10" customFormat="1" ht="15" hidden="1" customHeight="1" thickBot="1" x14ac:dyDescent="0.25">
      <c r="A183" s="74"/>
      <c r="B183" s="74"/>
      <c r="C183" s="74" t="s">
        <v>181</v>
      </c>
      <c r="D183" s="75"/>
      <c r="E183" s="155">
        <v>8</v>
      </c>
      <c r="F183" s="125"/>
      <c r="G183" s="140"/>
      <c r="H183" s="140"/>
      <c r="I183" s="140"/>
      <c r="J183" s="148"/>
      <c r="K183" s="132"/>
      <c r="L183" s="71"/>
      <c r="M183" s="120">
        <f t="shared" si="15"/>
        <v>8</v>
      </c>
      <c r="N183" s="76"/>
    </row>
    <row r="184" spans="1:14" s="10" customFormat="1" ht="15" hidden="1" customHeight="1" thickBot="1" x14ac:dyDescent="0.25">
      <c r="A184" s="25">
        <v>1</v>
      </c>
      <c r="B184" s="26">
        <v>5540020</v>
      </c>
      <c r="C184" s="26" t="s">
        <v>182</v>
      </c>
      <c r="D184" s="27">
        <v>40000</v>
      </c>
      <c r="E184" s="155">
        <v>43</v>
      </c>
      <c r="F184" s="125"/>
      <c r="G184" s="140"/>
      <c r="H184" s="140"/>
      <c r="I184" s="140"/>
      <c r="J184" s="148"/>
      <c r="K184" s="132"/>
      <c r="L184" s="71"/>
      <c r="M184" s="120">
        <f t="shared" si="15"/>
        <v>43</v>
      </c>
      <c r="N184" s="73"/>
    </row>
    <row r="185" spans="1:14" s="10" customFormat="1" ht="15" hidden="1" customHeight="1" thickBot="1" x14ac:dyDescent="0.25">
      <c r="A185" s="25">
        <v>2</v>
      </c>
      <c r="B185" s="26">
        <v>5540024</v>
      </c>
      <c r="C185" s="26" t="s">
        <v>183</v>
      </c>
      <c r="D185" s="27">
        <v>45000</v>
      </c>
      <c r="E185" s="155">
        <v>9</v>
      </c>
      <c r="F185" s="125"/>
      <c r="G185" s="140"/>
      <c r="H185" s="140"/>
      <c r="I185" s="140"/>
      <c r="J185" s="148"/>
      <c r="K185" s="132"/>
      <c r="L185" s="71"/>
      <c r="M185" s="120">
        <f t="shared" si="15"/>
        <v>9</v>
      </c>
      <c r="N185" s="73"/>
    </row>
    <row r="186" spans="1:14" s="10" customFormat="1" ht="15" hidden="1" customHeight="1" thickBot="1" x14ac:dyDescent="0.25">
      <c r="A186" s="25">
        <v>3</v>
      </c>
      <c r="B186" s="26">
        <v>5540018</v>
      </c>
      <c r="C186" s="26" t="s">
        <v>184</v>
      </c>
      <c r="D186" s="27">
        <v>32000</v>
      </c>
      <c r="E186" s="155">
        <v>24</v>
      </c>
      <c r="F186" s="125"/>
      <c r="G186" s="140"/>
      <c r="H186" s="140"/>
      <c r="I186" s="140"/>
      <c r="J186" s="148"/>
      <c r="K186" s="132"/>
      <c r="L186" s="71"/>
      <c r="M186" s="120">
        <f t="shared" si="15"/>
        <v>24</v>
      </c>
      <c r="N186" s="73"/>
    </row>
    <row r="187" spans="1:14" s="10" customFormat="1" ht="15" hidden="1" customHeight="1" thickBot="1" x14ac:dyDescent="0.25">
      <c r="A187" s="25">
        <v>4</v>
      </c>
      <c r="B187" s="26">
        <v>5540017</v>
      </c>
      <c r="C187" s="26" t="s">
        <v>185</v>
      </c>
      <c r="D187" s="27">
        <v>25000</v>
      </c>
      <c r="E187" s="156">
        <v>35</v>
      </c>
      <c r="F187" s="126"/>
      <c r="G187" s="141"/>
      <c r="H187" s="141"/>
      <c r="I187" s="141"/>
      <c r="J187" s="149"/>
      <c r="K187" s="133"/>
      <c r="L187" s="72"/>
      <c r="M187" s="120">
        <f t="shared" si="15"/>
        <v>35</v>
      </c>
      <c r="N187" s="72"/>
    </row>
    <row r="188" spans="1:14" s="10" customFormat="1" ht="15" hidden="1" customHeight="1" thickBot="1" x14ac:dyDescent="0.25">
      <c r="A188" s="25">
        <v>5</v>
      </c>
      <c r="B188" s="26">
        <v>5510070</v>
      </c>
      <c r="C188" s="26" t="s">
        <v>186</v>
      </c>
      <c r="D188" s="27">
        <v>28000</v>
      </c>
      <c r="E188" s="156">
        <v>24</v>
      </c>
      <c r="F188" s="126"/>
      <c r="G188" s="141"/>
      <c r="H188" s="141"/>
      <c r="I188" s="141"/>
      <c r="J188" s="149"/>
      <c r="K188" s="133"/>
      <c r="L188" s="72"/>
      <c r="M188" s="120">
        <f t="shared" si="15"/>
        <v>24</v>
      </c>
      <c r="N188" s="72"/>
    </row>
    <row r="189" spans="1:14" s="10" customFormat="1" ht="15" hidden="1" customHeight="1" thickBot="1" x14ac:dyDescent="0.25">
      <c r="A189" s="25">
        <v>6</v>
      </c>
      <c r="B189" s="26">
        <v>5500044</v>
      </c>
      <c r="C189" s="26" t="s">
        <v>187</v>
      </c>
      <c r="D189" s="27">
        <v>28000</v>
      </c>
      <c r="E189" s="156">
        <v>10</v>
      </c>
      <c r="F189" s="126"/>
      <c r="G189" s="141"/>
      <c r="H189" s="141"/>
      <c r="I189" s="141"/>
      <c r="J189" s="149"/>
      <c r="K189" s="133"/>
      <c r="L189" s="72"/>
      <c r="M189" s="120">
        <f t="shared" si="15"/>
        <v>10</v>
      </c>
      <c r="N189" s="71"/>
    </row>
    <row r="190" spans="1:14" s="9" customFormat="1" ht="15" hidden="1" customHeight="1" thickBot="1" x14ac:dyDescent="0.25">
      <c r="A190" s="25">
        <v>7</v>
      </c>
      <c r="B190" s="26">
        <v>5500045</v>
      </c>
      <c r="C190" s="26" t="s">
        <v>188</v>
      </c>
      <c r="D190" s="27">
        <v>30000</v>
      </c>
      <c r="E190" s="156">
        <v>28</v>
      </c>
      <c r="F190" s="126"/>
      <c r="G190" s="141"/>
      <c r="H190" s="141"/>
      <c r="I190" s="141"/>
      <c r="J190" s="149"/>
      <c r="K190" s="133"/>
      <c r="L190" s="72"/>
      <c r="M190" s="120">
        <f t="shared" si="15"/>
        <v>28</v>
      </c>
      <c r="N190" s="71"/>
    </row>
    <row r="191" spans="1:14" s="9" customFormat="1" ht="15" hidden="1" customHeight="1" thickBot="1" x14ac:dyDescent="0.25">
      <c r="A191" s="25">
        <v>8</v>
      </c>
      <c r="B191" s="25">
        <v>5510111</v>
      </c>
      <c r="C191" s="25" t="s">
        <v>189</v>
      </c>
      <c r="D191" s="30">
        <v>39000</v>
      </c>
      <c r="E191" s="156">
        <v>20</v>
      </c>
      <c r="F191" s="126"/>
      <c r="G191" s="141"/>
      <c r="H191" s="141"/>
      <c r="I191" s="141"/>
      <c r="J191" s="149"/>
      <c r="K191" s="133"/>
      <c r="L191" s="72"/>
      <c r="M191" s="120">
        <f t="shared" si="15"/>
        <v>20</v>
      </c>
      <c r="N191" s="71"/>
    </row>
    <row r="192" spans="1:14" s="9" customFormat="1" ht="15" hidden="1" customHeight="1" thickBot="1" x14ac:dyDescent="0.25">
      <c r="A192" s="25">
        <v>9</v>
      </c>
      <c r="B192" s="25">
        <v>5510112</v>
      </c>
      <c r="C192" s="25" t="s">
        <v>190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9" customFormat="1" ht="15" hidden="1" customHeight="1" thickBot="1" x14ac:dyDescent="0.25">
      <c r="A193" s="25">
        <v>10</v>
      </c>
      <c r="B193" s="25">
        <v>5510113</v>
      </c>
      <c r="C193" s="25" t="s">
        <v>191</v>
      </c>
      <c r="D193" s="30">
        <v>39000</v>
      </c>
      <c r="E193" s="155">
        <v>17</v>
      </c>
      <c r="F193" s="125"/>
      <c r="G193" s="125"/>
      <c r="H193" s="125"/>
      <c r="I193" s="125"/>
      <c r="J193" s="148"/>
      <c r="K193" s="132"/>
      <c r="L193" s="71"/>
      <c r="M193" s="120">
        <f t="shared" si="15"/>
        <v>17</v>
      </c>
      <c r="N193" s="71"/>
    </row>
    <row r="194" spans="1:14" s="24" customFormat="1" ht="15" hidden="1" customHeight="1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9" customFormat="1" ht="15" thickBot="1" x14ac:dyDescent="0.25">
      <c r="A195" s="94"/>
      <c r="B195" s="95"/>
      <c r="C195" s="95" t="s">
        <v>192</v>
      </c>
      <c r="D195" s="96"/>
      <c r="E195" s="105">
        <f>SUM(E196:E204)</f>
        <v>331</v>
      </c>
      <c r="F195" s="105">
        <f t="shared" ref="F195:K195" si="19">SUM(F196:F204)</f>
        <v>0</v>
      </c>
      <c r="G195" s="105">
        <f t="shared" si="19"/>
        <v>0</v>
      </c>
      <c r="H195" s="105">
        <f t="shared" si="19"/>
        <v>0</v>
      </c>
      <c r="I195" s="105">
        <f t="shared" si="19"/>
        <v>0</v>
      </c>
      <c r="J195" s="166">
        <f t="shared" si="19"/>
        <v>0</v>
      </c>
      <c r="K195" s="131">
        <f t="shared" si="19"/>
        <v>0</v>
      </c>
      <c r="L195" s="105">
        <f>SUM(L196:L203)</f>
        <v>258</v>
      </c>
      <c r="M195" s="119">
        <f t="shared" si="15"/>
        <v>73</v>
      </c>
      <c r="N195" s="85"/>
    </row>
    <row r="196" spans="1:14" s="10" customFormat="1" x14ac:dyDescent="0.2">
      <c r="A196" s="87">
        <v>1</v>
      </c>
      <c r="B196" s="87">
        <v>5540032</v>
      </c>
      <c r="C196" s="87" t="s">
        <v>193</v>
      </c>
      <c r="D196" s="93">
        <v>18000</v>
      </c>
      <c r="E196" s="155">
        <f>'12'!L196</f>
        <v>37</v>
      </c>
      <c r="F196" s="125"/>
      <c r="G196" s="125"/>
      <c r="H196" s="125"/>
      <c r="I196" s="125"/>
      <c r="J196" s="148"/>
      <c r="K196" s="132"/>
      <c r="L196" s="71">
        <v>34</v>
      </c>
      <c r="M196" s="120">
        <f t="shared" si="15"/>
        <v>3</v>
      </c>
      <c r="N196" s="71"/>
    </row>
    <row r="197" spans="1:14" s="10" customFormat="1" x14ac:dyDescent="0.2">
      <c r="A197" s="25">
        <v>2</v>
      </c>
      <c r="B197" s="26">
        <v>5540001</v>
      </c>
      <c r="C197" s="26" t="s">
        <v>194</v>
      </c>
      <c r="D197" s="27">
        <v>20000</v>
      </c>
      <c r="E197" s="155">
        <f>'12'!L197</f>
        <v>16</v>
      </c>
      <c r="F197" s="125"/>
      <c r="G197" s="125"/>
      <c r="H197" s="125"/>
      <c r="I197" s="125"/>
      <c r="J197" s="148"/>
      <c r="K197" s="132"/>
      <c r="L197" s="71">
        <v>14</v>
      </c>
      <c r="M197" s="120">
        <f t="shared" si="15"/>
        <v>2</v>
      </c>
      <c r="N197" s="71"/>
    </row>
    <row r="198" spans="1:14" s="10" customFormat="1" x14ac:dyDescent="0.2">
      <c r="A198" s="25">
        <v>3</v>
      </c>
      <c r="B198" s="26">
        <v>5540029</v>
      </c>
      <c r="C198" s="26" t="s">
        <v>195</v>
      </c>
      <c r="D198" s="27">
        <v>20000</v>
      </c>
      <c r="E198" s="155">
        <f>'12'!L198</f>
        <v>16</v>
      </c>
      <c r="F198" s="125"/>
      <c r="G198" s="125"/>
      <c r="H198" s="125"/>
      <c r="I198" s="125"/>
      <c r="J198" s="148"/>
      <c r="K198" s="132"/>
      <c r="L198" s="71">
        <v>15</v>
      </c>
      <c r="M198" s="120">
        <f t="shared" si="15"/>
        <v>1</v>
      </c>
      <c r="N198" s="71"/>
    </row>
    <row r="199" spans="1:14" s="10" customFormat="1" x14ac:dyDescent="0.2">
      <c r="A199" s="25">
        <v>4</v>
      </c>
      <c r="B199" s="26">
        <v>5540035</v>
      </c>
      <c r="C199" s="26" t="s">
        <v>196</v>
      </c>
      <c r="D199" s="27">
        <v>20000</v>
      </c>
      <c r="E199" s="155">
        <f>'12'!L199</f>
        <v>28</v>
      </c>
      <c r="F199" s="125"/>
      <c r="G199" s="125"/>
      <c r="H199" s="125"/>
      <c r="I199" s="125"/>
      <c r="J199" s="148"/>
      <c r="K199" s="132"/>
      <c r="L199" s="71">
        <v>28</v>
      </c>
      <c r="M199" s="120">
        <f t="shared" si="15"/>
        <v>0</v>
      </c>
      <c r="N199" s="71"/>
    </row>
    <row r="200" spans="1:14" s="10" customFormat="1" x14ac:dyDescent="0.2">
      <c r="A200" s="25">
        <v>6</v>
      </c>
      <c r="B200" s="26">
        <v>5540008</v>
      </c>
      <c r="C200" s="26" t="s">
        <v>198</v>
      </c>
      <c r="D200" s="27">
        <v>16000</v>
      </c>
      <c r="E200" s="155">
        <f>'12'!L200</f>
        <v>120</v>
      </c>
      <c r="F200" s="125"/>
      <c r="G200" s="125"/>
      <c r="H200" s="125"/>
      <c r="I200" s="125"/>
      <c r="J200" s="148"/>
      <c r="K200" s="132"/>
      <c r="L200" s="71">
        <v>98</v>
      </c>
      <c r="M200" s="120">
        <f t="shared" si="15"/>
        <v>22</v>
      </c>
      <c r="N200" s="71"/>
    </row>
    <row r="201" spans="1:14" s="10" customFormat="1" x14ac:dyDescent="0.2">
      <c r="A201" s="25">
        <v>7</v>
      </c>
      <c r="B201" s="26">
        <v>5540030</v>
      </c>
      <c r="C201" s="26" t="s">
        <v>199</v>
      </c>
      <c r="D201" s="27">
        <v>22000</v>
      </c>
      <c r="E201" s="155">
        <f>'12'!L201</f>
        <v>31</v>
      </c>
      <c r="F201" s="125"/>
      <c r="G201" s="125"/>
      <c r="H201" s="125"/>
      <c r="I201" s="125"/>
      <c r="J201" s="148"/>
      <c r="K201" s="132"/>
      <c r="L201" s="71">
        <v>25</v>
      </c>
      <c r="M201" s="120">
        <f>(E201+F201+G201+H201+I201)-J201-K201-L201</f>
        <v>6</v>
      </c>
      <c r="N201" s="71"/>
    </row>
    <row r="202" spans="1:14" s="10" customFormat="1" x14ac:dyDescent="0.2">
      <c r="A202" s="25">
        <v>8</v>
      </c>
      <c r="B202" s="26">
        <v>5540031</v>
      </c>
      <c r="C202" s="26" t="s">
        <v>200</v>
      </c>
      <c r="D202" s="27">
        <v>22000</v>
      </c>
      <c r="E202" s="155">
        <f>'12'!L202</f>
        <v>27</v>
      </c>
      <c r="F202" s="125"/>
      <c r="G202" s="125"/>
      <c r="H202" s="125"/>
      <c r="I202" s="125"/>
      <c r="J202" s="148"/>
      <c r="K202" s="132"/>
      <c r="L202" s="71">
        <v>20</v>
      </c>
      <c r="M202" s="120">
        <f t="shared" ref="M202:M204" si="20">(E202+F202+G202+H202+I202)-J202-K202-L202</f>
        <v>7</v>
      </c>
      <c r="N202" s="71"/>
    </row>
    <row r="203" spans="1:14" s="9" customFormat="1" x14ac:dyDescent="0.2">
      <c r="A203" s="25">
        <v>9</v>
      </c>
      <c r="B203" s="26">
        <v>5540003</v>
      </c>
      <c r="C203" s="26" t="s">
        <v>201</v>
      </c>
      <c r="D203" s="27">
        <v>20000</v>
      </c>
      <c r="E203" s="155">
        <f>'12'!L203</f>
        <v>26</v>
      </c>
      <c r="F203" s="125"/>
      <c r="G203" s="125"/>
      <c r="H203" s="125"/>
      <c r="I203" s="125"/>
      <c r="J203" s="148"/>
      <c r="K203" s="132"/>
      <c r="L203" s="71">
        <v>24</v>
      </c>
      <c r="M203" s="120">
        <f t="shared" si="20"/>
        <v>2</v>
      </c>
      <c r="N203" s="71"/>
    </row>
    <row r="204" spans="1:14" s="9" customFormat="1" x14ac:dyDescent="0.2">
      <c r="A204" s="25">
        <v>10</v>
      </c>
      <c r="B204" s="25">
        <v>5540033</v>
      </c>
      <c r="C204" s="25" t="s">
        <v>202</v>
      </c>
      <c r="D204" s="30">
        <v>18000</v>
      </c>
      <c r="E204" s="155">
        <f>'12'!L204</f>
        <v>30</v>
      </c>
      <c r="F204" s="125"/>
      <c r="G204" s="125"/>
      <c r="H204" s="125"/>
      <c r="I204" s="125"/>
      <c r="J204" s="148"/>
      <c r="K204" s="132"/>
      <c r="L204" s="9">
        <v>26</v>
      </c>
      <c r="M204" s="120">
        <f t="shared" si="20"/>
        <v>4</v>
      </c>
      <c r="N204" s="71"/>
    </row>
    <row r="205" spans="1:14" s="20" customFormat="1" ht="15" thickBot="1" x14ac:dyDescent="0.25">
      <c r="A205" s="43"/>
      <c r="B205" s="43"/>
      <c r="C205" s="43"/>
      <c r="D205" s="48"/>
      <c r="E205" s="160"/>
      <c r="F205" s="128"/>
      <c r="G205" s="128"/>
      <c r="H205" s="128"/>
      <c r="I205" s="128"/>
      <c r="J205" s="152"/>
      <c r="K205" s="137"/>
      <c r="L205" s="76"/>
      <c r="M205" s="121"/>
      <c r="N205" s="76"/>
    </row>
    <row r="206" spans="1:14" s="24" customFormat="1" ht="15" thickBot="1" x14ac:dyDescent="0.25">
      <c r="A206" s="81"/>
      <c r="B206" s="82"/>
      <c r="C206" s="82" t="s">
        <v>203</v>
      </c>
      <c r="D206" s="83"/>
      <c r="E206" s="106">
        <f>SUM(E208:E209)</f>
        <v>8</v>
      </c>
      <c r="F206" s="106">
        <f t="shared" ref="F206:L206" si="21">SUM(F208:F209)</f>
        <v>0</v>
      </c>
      <c r="G206" s="106">
        <f t="shared" si="21"/>
        <v>0</v>
      </c>
      <c r="H206" s="106">
        <f t="shared" si="21"/>
        <v>0</v>
      </c>
      <c r="I206" s="106">
        <f t="shared" si="21"/>
        <v>0</v>
      </c>
      <c r="J206" s="146">
        <f t="shared" si="21"/>
        <v>0</v>
      </c>
      <c r="K206" s="135">
        <f t="shared" si="21"/>
        <v>0</v>
      </c>
      <c r="L206" s="106">
        <f t="shared" si="21"/>
        <v>8</v>
      </c>
      <c r="M206" s="119">
        <f>(E206+F206+G206+H206+I206)-J206-K206-L206</f>
        <v>0</v>
      </c>
      <c r="N206" s="85"/>
    </row>
    <row r="207" spans="1:14" s="10" customFormat="1" x14ac:dyDescent="0.2">
      <c r="A207" s="79"/>
      <c r="B207" s="79"/>
      <c r="C207" s="79" t="s">
        <v>204</v>
      </c>
      <c r="D207" s="80"/>
      <c r="E207" s="155"/>
      <c r="F207" s="125"/>
      <c r="G207" s="125"/>
      <c r="H207" s="125"/>
      <c r="I207" s="125"/>
      <c r="J207" s="148"/>
      <c r="K207" s="132"/>
      <c r="L207" s="71"/>
      <c r="M207" s="120">
        <f t="shared" si="15"/>
        <v>0</v>
      </c>
      <c r="N207" s="71"/>
    </row>
    <row r="208" spans="1:14" s="10" customFormat="1" x14ac:dyDescent="0.2">
      <c r="A208" s="25">
        <v>1</v>
      </c>
      <c r="B208" s="26">
        <v>7520023</v>
      </c>
      <c r="C208" s="26" t="s">
        <v>205</v>
      </c>
      <c r="D208" s="27">
        <v>20000</v>
      </c>
      <c r="E208" s="155">
        <f>'12'!L208</f>
        <v>0</v>
      </c>
      <c r="F208" s="125"/>
      <c r="G208" s="125"/>
      <c r="H208" s="125"/>
      <c r="I208" s="125"/>
      <c r="J208" s="148"/>
      <c r="K208" s="132"/>
      <c r="L208" s="71"/>
      <c r="M208" s="120">
        <f t="shared" si="15"/>
        <v>0</v>
      </c>
      <c r="N208" s="71"/>
    </row>
    <row r="209" spans="1:14" s="9" customFormat="1" x14ac:dyDescent="0.2">
      <c r="A209" s="25">
        <v>2</v>
      </c>
      <c r="B209" s="26">
        <v>7520001</v>
      </c>
      <c r="C209" s="26" t="s">
        <v>206</v>
      </c>
      <c r="D209" s="27">
        <v>80000</v>
      </c>
      <c r="E209" s="155">
        <f>'12'!L209</f>
        <v>8</v>
      </c>
      <c r="F209" s="125"/>
      <c r="G209" s="125"/>
      <c r="H209" s="125"/>
      <c r="I209" s="125"/>
      <c r="J209" s="148"/>
      <c r="K209" s="132"/>
      <c r="L209" s="71">
        <v>8</v>
      </c>
      <c r="M209" s="120">
        <f t="shared" si="15"/>
        <v>0</v>
      </c>
      <c r="N209" s="71"/>
    </row>
    <row r="210" spans="1:14" s="24" customFormat="1" ht="15" thickBot="1" x14ac:dyDescent="0.25">
      <c r="A210" s="43"/>
      <c r="B210" s="43"/>
      <c r="C210" s="43"/>
      <c r="D210" s="86"/>
      <c r="E210" s="157"/>
      <c r="F210" s="127"/>
      <c r="G210" s="127"/>
      <c r="H210" s="127"/>
      <c r="I210" s="127"/>
      <c r="J210" s="150"/>
      <c r="K210" s="134"/>
      <c r="L210" s="73"/>
      <c r="M210" s="122"/>
      <c r="N210" s="73"/>
    </row>
    <row r="211" spans="1:14" s="10" customFormat="1" ht="15" thickBot="1" x14ac:dyDescent="0.25">
      <c r="A211" s="90"/>
      <c r="B211" s="91"/>
      <c r="C211" s="91" t="s">
        <v>207</v>
      </c>
      <c r="D211" s="92"/>
      <c r="E211" s="103">
        <f>SUM(E212:E219)</f>
        <v>26</v>
      </c>
      <c r="F211" s="103">
        <f t="shared" ref="F211:L211" si="22">SUM(F212:F219)</f>
        <v>0</v>
      </c>
      <c r="G211" s="103">
        <f t="shared" si="22"/>
        <v>0</v>
      </c>
      <c r="H211" s="103">
        <f t="shared" si="22"/>
        <v>0</v>
      </c>
      <c r="I211" s="103">
        <f t="shared" si="22"/>
        <v>0</v>
      </c>
      <c r="J211" s="169">
        <f t="shared" si="22"/>
        <v>0</v>
      </c>
      <c r="K211" s="165">
        <f t="shared" si="22"/>
        <v>0</v>
      </c>
      <c r="L211" s="103">
        <f t="shared" si="22"/>
        <v>26</v>
      </c>
      <c r="M211" s="119">
        <f t="shared" si="15"/>
        <v>0</v>
      </c>
      <c r="N211" s="85"/>
    </row>
    <row r="212" spans="1:14" s="10" customFormat="1" x14ac:dyDescent="0.2">
      <c r="A212" s="87">
        <v>1</v>
      </c>
      <c r="B212" s="88">
        <v>7550011</v>
      </c>
      <c r="C212" s="88" t="s">
        <v>208</v>
      </c>
      <c r="D212" s="89">
        <v>16000</v>
      </c>
      <c r="E212" s="155">
        <f>'12'!L212</f>
        <v>20</v>
      </c>
      <c r="F212" s="125"/>
      <c r="G212" s="125"/>
      <c r="H212" s="125"/>
      <c r="I212" s="125"/>
      <c r="J212" s="148"/>
      <c r="K212" s="132"/>
      <c r="L212" s="71">
        <v>20</v>
      </c>
      <c r="M212" s="120">
        <f t="shared" si="15"/>
        <v>0</v>
      </c>
      <c r="N212" s="71"/>
    </row>
    <row r="213" spans="1:14" s="10" customFormat="1" x14ac:dyDescent="0.2">
      <c r="A213" s="25">
        <v>2</v>
      </c>
      <c r="B213" s="26">
        <v>7550019</v>
      </c>
      <c r="C213" s="26" t="s">
        <v>209</v>
      </c>
      <c r="D213" s="78">
        <v>14000</v>
      </c>
      <c r="E213" s="155">
        <f>'12'!L213</f>
        <v>6</v>
      </c>
      <c r="F213" s="126"/>
      <c r="G213" s="126"/>
      <c r="H213" s="126"/>
      <c r="I213" s="126"/>
      <c r="J213" s="149"/>
      <c r="K213" s="133"/>
      <c r="L213" s="72">
        <v>6</v>
      </c>
      <c r="M213" s="123">
        <f t="shared" si="15"/>
        <v>0</v>
      </c>
      <c r="N213" s="72"/>
    </row>
    <row r="214" spans="1:14" s="10" customFormat="1" x14ac:dyDescent="0.2">
      <c r="A214" s="25">
        <v>3</v>
      </c>
      <c r="B214" s="26">
        <v>7550026</v>
      </c>
      <c r="C214" s="26" t="s">
        <v>210</v>
      </c>
      <c r="D214" s="78">
        <v>26000</v>
      </c>
      <c r="E214" s="155">
        <f>'12'!L214</f>
        <v>0</v>
      </c>
      <c r="F214" s="126"/>
      <c r="G214" s="126"/>
      <c r="H214" s="126"/>
      <c r="I214" s="126"/>
      <c r="J214" s="149"/>
      <c r="K214" s="133"/>
      <c r="L214" s="72"/>
      <c r="M214" s="123">
        <f t="shared" si="15"/>
        <v>0</v>
      </c>
      <c r="N214" s="72"/>
    </row>
    <row r="215" spans="1:14" s="10" customFormat="1" x14ac:dyDescent="0.2">
      <c r="A215" s="25">
        <v>4</v>
      </c>
      <c r="B215" s="26">
        <v>7550006</v>
      </c>
      <c r="C215" s="26" t="s">
        <v>211</v>
      </c>
      <c r="D215" s="78">
        <v>12000</v>
      </c>
      <c r="E215" s="155">
        <f>'12'!L215</f>
        <v>0</v>
      </c>
      <c r="F215" s="126"/>
      <c r="G215" s="126"/>
      <c r="H215" s="126"/>
      <c r="I215" s="126"/>
      <c r="J215" s="149"/>
      <c r="K215" s="133"/>
      <c r="L215" s="72"/>
      <c r="M215" s="123">
        <f t="shared" si="15"/>
        <v>0</v>
      </c>
      <c r="N215" s="72"/>
    </row>
    <row r="216" spans="1:14" s="10" customFormat="1" x14ac:dyDescent="0.2">
      <c r="A216" s="25">
        <v>5</v>
      </c>
      <c r="B216" s="26">
        <v>7550007</v>
      </c>
      <c r="C216" s="26" t="s">
        <v>212</v>
      </c>
      <c r="D216" s="78">
        <v>9000</v>
      </c>
      <c r="E216" s="155">
        <f>'12'!L216</f>
        <v>0</v>
      </c>
      <c r="F216" s="126"/>
      <c r="G216" s="126"/>
      <c r="H216" s="126"/>
      <c r="I216" s="126"/>
      <c r="J216" s="149"/>
      <c r="K216" s="133"/>
      <c r="L216" s="72"/>
      <c r="M216" s="123">
        <f t="shared" si="15"/>
        <v>0</v>
      </c>
      <c r="N216" s="72"/>
    </row>
    <row r="217" spans="1:14" s="9" customFormat="1" x14ac:dyDescent="0.2">
      <c r="A217" s="25">
        <v>7</v>
      </c>
      <c r="B217" s="26">
        <v>7550017</v>
      </c>
      <c r="C217" s="26" t="s">
        <v>214</v>
      </c>
      <c r="D217" s="78">
        <v>14000</v>
      </c>
      <c r="E217" s="155">
        <f>'12'!L217</f>
        <v>0</v>
      </c>
      <c r="F217" s="126"/>
      <c r="G217" s="126"/>
      <c r="H217" s="126"/>
      <c r="I217" s="126"/>
      <c r="J217" s="149"/>
      <c r="K217" s="133"/>
      <c r="L217" s="72"/>
      <c r="M217" s="123">
        <f t="shared" si="15"/>
        <v>0</v>
      </c>
      <c r="N217" s="72"/>
    </row>
    <row r="218" spans="1:14" s="10" customFormat="1" x14ac:dyDescent="0.2">
      <c r="A218" s="25">
        <v>8</v>
      </c>
      <c r="B218" s="25">
        <v>7550016</v>
      </c>
      <c r="C218" s="25" t="s">
        <v>215</v>
      </c>
      <c r="D218" s="77">
        <v>14000</v>
      </c>
      <c r="E218" s="155">
        <f>'12'!L218</f>
        <v>0</v>
      </c>
      <c r="F218" s="126"/>
      <c r="G218" s="126"/>
      <c r="H218" s="126"/>
      <c r="I218" s="126"/>
      <c r="J218" s="149"/>
      <c r="K218" s="133"/>
      <c r="L218" s="72"/>
      <c r="M218" s="123">
        <f t="shared" ref="M218:M219" si="23">(E218+F218+G218+H218+I218)-J218-K218-L218</f>
        <v>0</v>
      </c>
      <c r="N218" s="72"/>
    </row>
    <row r="219" spans="1:14" s="10" customFormat="1" x14ac:dyDescent="0.2">
      <c r="A219" s="25">
        <v>9</v>
      </c>
      <c r="B219" s="26">
        <v>7550015</v>
      </c>
      <c r="C219" s="26" t="s">
        <v>216</v>
      </c>
      <c r="D219" s="78">
        <v>14000</v>
      </c>
      <c r="E219" s="155">
        <f>'12'!L219</f>
        <v>0</v>
      </c>
      <c r="F219" s="126"/>
      <c r="G219" s="126"/>
      <c r="H219" s="126"/>
      <c r="I219" s="126"/>
      <c r="J219" s="149"/>
      <c r="K219" s="133"/>
      <c r="L219" s="72"/>
      <c r="M219" s="123">
        <f t="shared" si="23"/>
        <v>0</v>
      </c>
      <c r="N219" s="72"/>
    </row>
  </sheetData>
  <autoFilter ref="A3:D219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9"/>
  <sheetViews>
    <sheetView workbookViewId="0">
      <pane xSplit="4" ySplit="4" topLeftCell="E156" activePane="bottomRight" state="frozen"/>
      <selection activeCell="O74" sqref="O74"/>
      <selection pane="topRight" activeCell="O74" sqref="O74"/>
      <selection pane="bottomLeft" activeCell="O74" sqref="O74"/>
      <selection pane="bottomRight" activeCell="L166" sqref="L16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.28515625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81" t="s">
        <v>259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70"/>
    </row>
    <row r="3" spans="1:19" s="16" customFormat="1" ht="25.5" customHeight="1" x14ac:dyDescent="0.2">
      <c r="A3" s="182" t="s">
        <v>261</v>
      </c>
      <c r="B3" s="182" t="s">
        <v>262</v>
      </c>
      <c r="C3" s="182" t="s">
        <v>263</v>
      </c>
      <c r="D3" s="184" t="s">
        <v>264</v>
      </c>
      <c r="E3" s="186" t="s">
        <v>248</v>
      </c>
      <c r="F3" s="188" t="s">
        <v>257</v>
      </c>
      <c r="G3" s="190" t="s">
        <v>249</v>
      </c>
      <c r="H3" s="191"/>
      <c r="I3" s="192"/>
      <c r="J3" s="193" t="s">
        <v>250</v>
      </c>
      <c r="K3" s="195" t="s">
        <v>258</v>
      </c>
      <c r="L3" s="177" t="s">
        <v>251</v>
      </c>
      <c r="M3" s="179" t="s">
        <v>252</v>
      </c>
      <c r="N3" s="177" t="s">
        <v>253</v>
      </c>
    </row>
    <row r="4" spans="1:19" s="20" customFormat="1" ht="25.5" x14ac:dyDescent="0.2">
      <c r="A4" s="183"/>
      <c r="B4" s="183"/>
      <c r="C4" s="183"/>
      <c r="D4" s="185"/>
      <c r="E4" s="187"/>
      <c r="F4" s="189"/>
      <c r="G4" s="139" t="s">
        <v>254</v>
      </c>
      <c r="H4" s="139">
        <v>6</v>
      </c>
      <c r="I4" s="139" t="s">
        <v>256</v>
      </c>
      <c r="J4" s="194"/>
      <c r="K4" s="196"/>
      <c r="L4" s="178"/>
      <c r="M4" s="180"/>
      <c r="N4" s="178"/>
    </row>
    <row r="5" spans="1:19" s="24" customFormat="1" ht="15" thickBot="1" x14ac:dyDescent="0.25">
      <c r="A5" s="113"/>
      <c r="B5" s="113"/>
      <c r="C5" s="113" t="s">
        <v>10</v>
      </c>
      <c r="D5" s="114"/>
      <c r="E5" s="116">
        <f>E6+E46+E60+E64+E74</f>
        <v>32</v>
      </c>
      <c r="F5" s="116">
        <f t="shared" ref="F5:M5" si="0">F6+F46+F60+F64+F74</f>
        <v>0</v>
      </c>
      <c r="G5" s="116">
        <f t="shared" si="0"/>
        <v>315</v>
      </c>
      <c r="H5" s="116">
        <f t="shared" si="0"/>
        <v>0</v>
      </c>
      <c r="I5" s="116">
        <f t="shared" si="0"/>
        <v>0</v>
      </c>
      <c r="J5" s="145">
        <f t="shared" si="0"/>
        <v>0</v>
      </c>
      <c r="K5" s="130">
        <f t="shared" si="0"/>
        <v>31</v>
      </c>
      <c r="L5" s="116">
        <f t="shared" si="0"/>
        <v>49</v>
      </c>
      <c r="M5" s="118">
        <f t="shared" si="0"/>
        <v>253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05">
        <f>SUM(E7:E44)</f>
        <v>19</v>
      </c>
      <c r="F6" s="105">
        <f t="shared" ref="F6:L6" si="1">SUM(F7:F44)</f>
        <v>0</v>
      </c>
      <c r="G6" s="105">
        <f t="shared" si="1"/>
        <v>199</v>
      </c>
      <c r="H6" s="105">
        <f t="shared" si="1"/>
        <v>0</v>
      </c>
      <c r="I6" s="105">
        <f t="shared" si="1"/>
        <v>0</v>
      </c>
      <c r="J6" s="166">
        <f t="shared" si="1"/>
        <v>0</v>
      </c>
      <c r="K6" s="131">
        <f t="shared" si="1"/>
        <v>20</v>
      </c>
      <c r="L6" s="105">
        <f t="shared" si="1"/>
        <v>27</v>
      </c>
      <c r="M6" s="131">
        <f t="shared" ref="M6" si="2">SUM(M7:M39)</f>
        <v>157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'13'!L7</f>
        <v>0</v>
      </c>
      <c r="F7" s="125"/>
      <c r="G7" s="140">
        <v>6</v>
      </c>
      <c r="H7" s="140"/>
      <c r="I7" s="140"/>
      <c r="J7" s="148"/>
      <c r="K7" s="132"/>
      <c r="L7" s="71">
        <v>6</v>
      </c>
      <c r="M7" s="120">
        <f t="shared" ref="M7:M75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'13'!L8</f>
        <v>0</v>
      </c>
      <c r="F8" s="126"/>
      <c r="G8" s="141">
        <v>8</v>
      </c>
      <c r="H8" s="141"/>
      <c r="I8" s="141"/>
      <c r="J8" s="149"/>
      <c r="K8" s="133"/>
      <c r="L8" s="72"/>
      <c r="M8" s="120">
        <f t="shared" si="3"/>
        <v>8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'13'!L9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'13'!L10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'13'!L11</f>
        <v>0</v>
      </c>
      <c r="F11" s="126"/>
      <c r="G11" s="141">
        <v>6</v>
      </c>
      <c r="H11" s="141"/>
      <c r="I11" s="141"/>
      <c r="J11" s="149"/>
      <c r="K11" s="133">
        <v>2</v>
      </c>
      <c r="L11" s="72"/>
      <c r="M11" s="120">
        <f t="shared" si="3"/>
        <v>4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'13'!L12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'13'!L13</f>
        <v>0</v>
      </c>
      <c r="F13" s="126"/>
      <c r="G13" s="141">
        <v>6</v>
      </c>
      <c r="H13" s="141"/>
      <c r="I13" s="141"/>
      <c r="J13" s="149"/>
      <c r="K13" s="133">
        <v>1</v>
      </c>
      <c r="L13" s="72"/>
      <c r="M13" s="120">
        <f t="shared" si="3"/>
        <v>5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'13'!L14</f>
        <v>0</v>
      </c>
      <c r="F14" s="126"/>
      <c r="G14" s="141">
        <v>6</v>
      </c>
      <c r="H14" s="141"/>
      <c r="I14" s="141"/>
      <c r="J14" s="149"/>
      <c r="K14" s="133">
        <v>1</v>
      </c>
      <c r="L14" s="72"/>
      <c r="M14" s="120">
        <f t="shared" si="3"/>
        <v>5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'13'!L15</f>
        <v>0</v>
      </c>
      <c r="F15" s="126"/>
      <c r="G15" s="141">
        <v>6</v>
      </c>
      <c r="H15" s="141"/>
      <c r="I15" s="141"/>
      <c r="J15" s="149"/>
      <c r="K15" s="133">
        <v>3</v>
      </c>
      <c r="L15" s="72"/>
      <c r="M15" s="120">
        <f t="shared" si="3"/>
        <v>3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'13'!L16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'13'!L17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'13'!L18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'13'!L19</f>
        <v>0</v>
      </c>
      <c r="F19" s="126"/>
      <c r="G19" s="141">
        <v>6</v>
      </c>
      <c r="H19" s="141"/>
      <c r="I19" s="141"/>
      <c r="J19" s="149"/>
      <c r="K19" s="133">
        <v>1</v>
      </c>
      <c r="L19" s="72"/>
      <c r="M19" s="120">
        <f t="shared" si="3"/>
        <v>5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'13'!L20</f>
        <v>0</v>
      </c>
      <c r="F20" s="126"/>
      <c r="G20" s="141">
        <v>12</v>
      </c>
      <c r="H20" s="141"/>
      <c r="I20" s="141"/>
      <c r="J20" s="149"/>
      <c r="K20" s="133"/>
      <c r="L20" s="72">
        <v>9</v>
      </c>
      <c r="M20" s="120">
        <f t="shared" si="3"/>
        <v>3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'13'!L21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'13'!L22</f>
        <v>19</v>
      </c>
      <c r="F22" s="126"/>
      <c r="G22" s="141"/>
      <c r="H22" s="141"/>
      <c r="I22" s="141"/>
      <c r="J22" s="149"/>
      <c r="K22" s="133"/>
      <c r="L22" s="72">
        <v>12</v>
      </c>
      <c r="M22" s="120">
        <f t="shared" si="3"/>
        <v>7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'13'!L23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'13'!L24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3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'13'!L25</f>
        <v>0</v>
      </c>
      <c r="F25" s="126"/>
      <c r="G25" s="141">
        <v>7</v>
      </c>
      <c r="H25" s="141"/>
      <c r="I25" s="141"/>
      <c r="J25" s="149"/>
      <c r="K25" s="133"/>
      <c r="L25" s="72"/>
      <c r="M25" s="120">
        <f t="shared" si="3"/>
        <v>7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'13'!L26</f>
        <v>0</v>
      </c>
      <c r="F26" s="126"/>
      <c r="G26" s="141">
        <v>8</v>
      </c>
      <c r="H26" s="141"/>
      <c r="I26" s="141"/>
      <c r="J26" s="149"/>
      <c r="K26" s="133">
        <v>1</v>
      </c>
      <c r="L26" s="72"/>
      <c r="M26" s="120">
        <f t="shared" si="3"/>
        <v>7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'13'!L27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'13'!L28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3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'13'!L29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3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'13'!L30</f>
        <v>0</v>
      </c>
      <c r="F30" s="126"/>
      <c r="G30" s="141">
        <v>6</v>
      </c>
      <c r="H30" s="141"/>
      <c r="I30" s="141"/>
      <c r="J30" s="149"/>
      <c r="K30" s="133">
        <v>1</v>
      </c>
      <c r="L30" s="72"/>
      <c r="M30" s="120">
        <f t="shared" si="3"/>
        <v>5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'13'!L31</f>
        <v>0</v>
      </c>
      <c r="F31" s="126"/>
      <c r="G31" s="141"/>
      <c r="H31" s="141"/>
      <c r="I31" s="141"/>
      <c r="J31" s="149"/>
      <c r="K31" s="133"/>
      <c r="L31" s="72"/>
      <c r="M31" s="120">
        <f t="shared" si="3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'13'!L32</f>
        <v>0</v>
      </c>
      <c r="F32" s="126"/>
      <c r="G32" s="141">
        <v>6</v>
      </c>
      <c r="H32" s="141"/>
      <c r="I32" s="141"/>
      <c r="J32" s="149"/>
      <c r="K32" s="133">
        <v>2</v>
      </c>
      <c r="L32" s="72"/>
      <c r="M32" s="120">
        <f t="shared" si="3"/>
        <v>4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'13'!L33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'13'!L34</f>
        <v>0</v>
      </c>
      <c r="F34" s="126"/>
      <c r="G34" s="141">
        <v>6</v>
      </c>
      <c r="H34" s="141"/>
      <c r="I34" s="141"/>
      <c r="J34" s="149"/>
      <c r="K34" s="133">
        <v>2</v>
      </c>
      <c r="L34" s="72"/>
      <c r="M34" s="120">
        <f t="shared" si="3"/>
        <v>4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'13'!L35</f>
        <v>0</v>
      </c>
      <c r="F35" s="126"/>
      <c r="G35" s="141">
        <v>6</v>
      </c>
      <c r="H35" s="141"/>
      <c r="I35" s="141"/>
      <c r="J35" s="149"/>
      <c r="K35" s="133">
        <v>3</v>
      </c>
      <c r="L35" s="72"/>
      <c r="M35" s="120">
        <f t="shared" si="3"/>
        <v>3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'13'!L36</f>
        <v>0</v>
      </c>
      <c r="F36" s="126"/>
      <c r="G36" s="141">
        <v>6</v>
      </c>
      <c r="H36" s="141"/>
      <c r="I36" s="141"/>
      <c r="J36" s="149"/>
      <c r="K36" s="133">
        <v>3</v>
      </c>
      <c r="L36" s="72"/>
      <c r="M36" s="120">
        <f t="shared" si="3"/>
        <v>3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'13'!L37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3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'13'!L38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'13'!L39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3"/>
        <v>6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'13'!L40</f>
        <v>0</v>
      </c>
      <c r="F40" s="127"/>
      <c r="G40" s="142">
        <v>8</v>
      </c>
      <c r="H40" s="142"/>
      <c r="I40" s="142"/>
      <c r="J40" s="150"/>
      <c r="K40" s="134"/>
      <c r="L40" s="73"/>
      <c r="M40" s="120">
        <f t="shared" si="3"/>
        <v>8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25000</v>
      </c>
      <c r="E41" s="155">
        <f>'13'!L41</f>
        <v>0</v>
      </c>
      <c r="F41" s="127"/>
      <c r="G41" s="142">
        <v>6</v>
      </c>
      <c r="H41" s="142"/>
      <c r="I41" s="142"/>
      <c r="J41" s="150"/>
      <c r="K41" s="134"/>
      <c r="L41" s="73"/>
      <c r="M41" s="120">
        <f t="shared" si="3"/>
        <v>6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'13'!L42</f>
        <v>0</v>
      </c>
      <c r="F42" s="127"/>
      <c r="G42" s="142"/>
      <c r="H42" s="142"/>
      <c r="I42" s="142"/>
      <c r="J42" s="150"/>
      <c r="K42" s="134"/>
      <c r="L42" s="73"/>
      <c r="M42" s="120">
        <f t="shared" si="3"/>
        <v>0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'13'!L43</f>
        <v>0</v>
      </c>
      <c r="F43" s="127"/>
      <c r="G43" s="142"/>
      <c r="H43" s="142"/>
      <c r="I43" s="142"/>
      <c r="J43" s="150"/>
      <c r="K43" s="134"/>
      <c r="L43" s="73"/>
      <c r="M43" s="120">
        <f t="shared" si="3"/>
        <v>0</v>
      </c>
      <c r="N43" s="73"/>
    </row>
    <row r="44" spans="1:14" s="10" customFormat="1" x14ac:dyDescent="0.2">
      <c r="A44" s="43">
        <v>44</v>
      </c>
      <c r="B44" s="99"/>
      <c r="C44" s="99" t="s">
        <v>39</v>
      </c>
      <c r="D44" s="100">
        <v>32000</v>
      </c>
      <c r="E44" s="155">
        <f>'13'!L44</f>
        <v>0</v>
      </c>
      <c r="F44" s="127"/>
      <c r="G44" s="142"/>
      <c r="H44" s="142"/>
      <c r="I44" s="142"/>
      <c r="J44" s="150"/>
      <c r="K44" s="134"/>
      <c r="L44" s="73"/>
      <c r="M44" s="121">
        <f t="shared" si="3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/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63">
        <f>SUM(E47:E58)</f>
        <v>0</v>
      </c>
      <c r="F46" s="163">
        <f t="shared" ref="F46:L46" si="4">SUM(F47:F58)</f>
        <v>0</v>
      </c>
      <c r="G46" s="163">
        <f t="shared" si="4"/>
        <v>78</v>
      </c>
      <c r="H46" s="163">
        <f t="shared" si="4"/>
        <v>0</v>
      </c>
      <c r="I46" s="163">
        <f t="shared" si="4"/>
        <v>0</v>
      </c>
      <c r="J46" s="167">
        <f t="shared" si="4"/>
        <v>0</v>
      </c>
      <c r="K46" s="162">
        <f t="shared" si="4"/>
        <v>9</v>
      </c>
      <c r="L46" s="163">
        <f t="shared" si="4"/>
        <v>0</v>
      </c>
      <c r="M46" s="119">
        <f>(E46+F46+G46+H46+I46)-J46-K46-L46</f>
        <v>69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'13'!L47</f>
        <v>0</v>
      </c>
      <c r="F47" s="125"/>
      <c r="G47" s="140"/>
      <c r="H47" s="140"/>
      <c r="I47" s="140"/>
      <c r="J47" s="148"/>
      <c r="K47" s="132"/>
      <c r="L47" s="71"/>
      <c r="M47" s="120">
        <f t="shared" si="3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'13'!L48</f>
        <v>0</v>
      </c>
      <c r="F48" s="126"/>
      <c r="G48" s="141">
        <v>39</v>
      </c>
      <c r="H48" s="141"/>
      <c r="I48" s="141"/>
      <c r="J48" s="149"/>
      <c r="K48" s="133">
        <v>1</v>
      </c>
      <c r="L48" s="72"/>
      <c r="M48" s="120">
        <f t="shared" si="3"/>
        <v>38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'13'!L49</f>
        <v>0</v>
      </c>
      <c r="F49" s="126"/>
      <c r="G49" s="141">
        <v>18</v>
      </c>
      <c r="H49" s="141"/>
      <c r="I49" s="141"/>
      <c r="J49" s="149"/>
      <c r="K49" s="133">
        <v>1</v>
      </c>
      <c r="L49" s="72"/>
      <c r="M49" s="120">
        <f t="shared" si="3"/>
        <v>17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'13'!L50</f>
        <v>0</v>
      </c>
      <c r="F50" s="126"/>
      <c r="G50" s="141"/>
      <c r="H50" s="141"/>
      <c r="I50" s="141"/>
      <c r="J50" s="149"/>
      <c r="K50" s="133"/>
      <c r="L50" s="72"/>
      <c r="M50" s="120">
        <f t="shared" si="3"/>
        <v>0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'13'!L51</f>
        <v>0</v>
      </c>
      <c r="F51" s="126"/>
      <c r="G51" s="141">
        <v>5</v>
      </c>
      <c r="H51" s="141"/>
      <c r="I51" s="141"/>
      <c r="J51" s="149"/>
      <c r="K51" s="133">
        <v>2</v>
      </c>
      <c r="L51" s="72"/>
      <c r="M51" s="120">
        <f t="shared" si="3"/>
        <v>3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'13'!L52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'13'!L53</f>
        <v>0</v>
      </c>
      <c r="F53" s="126"/>
      <c r="G53" s="141">
        <v>5</v>
      </c>
      <c r="H53" s="141"/>
      <c r="I53" s="141"/>
      <c r="J53" s="149"/>
      <c r="K53" s="133"/>
      <c r="L53" s="72"/>
      <c r="M53" s="120">
        <f t="shared" si="3"/>
        <v>5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'13'!L54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'13'!L55</f>
        <v>0</v>
      </c>
      <c r="F55" s="126"/>
      <c r="G55" s="141"/>
      <c r="H55" s="141"/>
      <c r="I55" s="141"/>
      <c r="J55" s="149"/>
      <c r="K55" s="133"/>
      <c r="L55" s="72"/>
      <c r="M55" s="120">
        <f t="shared" si="3"/>
        <v>0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'13'!L56</f>
        <v>0</v>
      </c>
      <c r="F56" s="126"/>
      <c r="G56" s="141"/>
      <c r="H56" s="141"/>
      <c r="I56" s="141"/>
      <c r="J56" s="149"/>
      <c r="K56" s="133"/>
      <c r="L56" s="72"/>
      <c r="M56" s="120">
        <f t="shared" si="3"/>
        <v>0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'13'!L57</f>
        <v>0</v>
      </c>
      <c r="F57" s="127"/>
      <c r="G57" s="142">
        <v>6</v>
      </c>
      <c r="H57" s="142"/>
      <c r="I57" s="142"/>
      <c r="J57" s="150"/>
      <c r="K57" s="134">
        <v>4</v>
      </c>
      <c r="L57" s="73"/>
      <c r="M57" s="120">
        <f t="shared" si="3"/>
        <v>2</v>
      </c>
      <c r="N57" s="73"/>
    </row>
    <row r="58" spans="1:14" s="9" customFormat="1" x14ac:dyDescent="0.2">
      <c r="A58" s="43">
        <v>15</v>
      </c>
      <c r="B58" s="99"/>
      <c r="C58" s="99" t="s">
        <v>271</v>
      </c>
      <c r="D58" s="100"/>
      <c r="E58" s="155">
        <f>'13'!L58</f>
        <v>0</v>
      </c>
      <c r="F58" s="127"/>
      <c r="G58" s="142">
        <v>5</v>
      </c>
      <c r="H58" s="142"/>
      <c r="I58" s="142"/>
      <c r="J58" s="150"/>
      <c r="K58" s="134">
        <v>1</v>
      </c>
      <c r="L58" s="73"/>
      <c r="M58" s="120">
        <f t="shared" si="3"/>
        <v>4</v>
      </c>
      <c r="N58" s="73"/>
    </row>
    <row r="59" spans="1:14" s="24" customFormat="1" ht="15" thickBot="1" x14ac:dyDescent="0.25">
      <c r="A59" s="43"/>
      <c r="B59" s="43"/>
      <c r="C59" s="43"/>
      <c r="D59" s="48"/>
      <c r="E59" s="155"/>
      <c r="F59" s="127"/>
      <c r="G59" s="142"/>
      <c r="H59" s="142"/>
      <c r="I59" s="142"/>
      <c r="J59" s="150"/>
      <c r="K59" s="134"/>
      <c r="L59" s="73"/>
      <c r="M59" s="121"/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63">
        <f>SUM(E61:E62)</f>
        <v>11</v>
      </c>
      <c r="F60" s="163">
        <f t="shared" ref="F60:L60" si="5">SUM(F61:F62)</f>
        <v>0</v>
      </c>
      <c r="G60" s="163">
        <f t="shared" si="5"/>
        <v>16</v>
      </c>
      <c r="H60" s="163">
        <f t="shared" si="5"/>
        <v>0</v>
      </c>
      <c r="I60" s="163">
        <f t="shared" si="5"/>
        <v>0</v>
      </c>
      <c r="J60" s="167">
        <f t="shared" si="5"/>
        <v>0</v>
      </c>
      <c r="K60" s="162">
        <f t="shared" si="5"/>
        <v>0</v>
      </c>
      <c r="L60" s="163">
        <f t="shared" si="5"/>
        <v>22</v>
      </c>
      <c r="M60" s="119">
        <f t="shared" si="3"/>
        <v>5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'13'!L61</f>
        <v>0</v>
      </c>
      <c r="F61" s="126"/>
      <c r="G61" s="141">
        <v>16</v>
      </c>
      <c r="H61" s="141"/>
      <c r="I61" s="141"/>
      <c r="J61" s="149"/>
      <c r="K61" s="133"/>
      <c r="L61" s="72">
        <v>12</v>
      </c>
      <c r="M61" s="120">
        <f t="shared" si="3"/>
        <v>4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'13'!L62</f>
        <v>11</v>
      </c>
      <c r="F62" s="126"/>
      <c r="G62" s="141"/>
      <c r="H62" s="141"/>
      <c r="I62" s="141"/>
      <c r="J62" s="149"/>
      <c r="K62" s="133"/>
      <c r="L62" s="72">
        <v>10</v>
      </c>
      <c r="M62" s="120">
        <f t="shared" si="3"/>
        <v>1</v>
      </c>
      <c r="N62" s="72"/>
    </row>
    <row r="63" spans="1:14" s="24" customFormat="1" ht="15" thickBot="1" x14ac:dyDescent="0.25">
      <c r="A63" s="43"/>
      <c r="B63" s="43"/>
      <c r="C63" s="43"/>
      <c r="D63" s="48"/>
      <c r="E63" s="155"/>
      <c r="F63" s="127"/>
      <c r="G63" s="142"/>
      <c r="H63" s="142"/>
      <c r="I63" s="142"/>
      <c r="J63" s="150"/>
      <c r="K63" s="134"/>
      <c r="L63" s="73"/>
      <c r="M63" s="121"/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63">
        <f>SUM(E65:E72)</f>
        <v>2</v>
      </c>
      <c r="F64" s="163">
        <f t="shared" ref="F64:L64" si="6">SUM(F65:F72)</f>
        <v>0</v>
      </c>
      <c r="G64" s="163">
        <f t="shared" si="6"/>
        <v>8</v>
      </c>
      <c r="H64" s="163">
        <f t="shared" si="6"/>
        <v>0</v>
      </c>
      <c r="I64" s="163">
        <f t="shared" si="6"/>
        <v>0</v>
      </c>
      <c r="J64" s="167">
        <f t="shared" si="6"/>
        <v>0</v>
      </c>
      <c r="K64" s="162">
        <f t="shared" si="6"/>
        <v>2</v>
      </c>
      <c r="L64" s="163">
        <f t="shared" si="6"/>
        <v>0</v>
      </c>
      <c r="M64" s="119">
        <f t="shared" si="3"/>
        <v>8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'13'!L65</f>
        <v>0</v>
      </c>
      <c r="F65" s="125"/>
      <c r="G65" s="140">
        <v>1</v>
      </c>
      <c r="H65" s="140"/>
      <c r="I65" s="140"/>
      <c r="J65" s="148"/>
      <c r="K65" s="132"/>
      <c r="L65" s="71"/>
      <c r="M65" s="120">
        <f t="shared" si="3"/>
        <v>1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'13'!L66</f>
        <v>0</v>
      </c>
      <c r="F66" s="126"/>
      <c r="G66" s="140">
        <v>1</v>
      </c>
      <c r="H66" s="141"/>
      <c r="I66" s="141"/>
      <c r="J66" s="149"/>
      <c r="K66" s="133">
        <v>1</v>
      </c>
      <c r="L66" s="72"/>
      <c r="M66" s="120">
        <f t="shared" si="3"/>
        <v>0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'13'!L67</f>
        <v>1</v>
      </c>
      <c r="F67" s="126"/>
      <c r="G67" s="140">
        <v>1</v>
      </c>
      <c r="H67" s="141"/>
      <c r="I67" s="141"/>
      <c r="J67" s="149"/>
      <c r="K67" s="133"/>
      <c r="L67" s="72"/>
      <c r="M67" s="120">
        <f t="shared" si="3"/>
        <v>2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'13'!L68</f>
        <v>0</v>
      </c>
      <c r="F68" s="126"/>
      <c r="G68" s="140">
        <v>1</v>
      </c>
      <c r="H68" s="141"/>
      <c r="I68" s="141"/>
      <c r="J68" s="149"/>
      <c r="K68" s="133">
        <v>1</v>
      </c>
      <c r="L68" s="72"/>
      <c r="M68" s="120">
        <f t="shared" si="3"/>
        <v>0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'13'!L69</f>
        <v>0</v>
      </c>
      <c r="F69" s="126"/>
      <c r="G69" s="140">
        <v>1</v>
      </c>
      <c r="H69" s="141"/>
      <c r="I69" s="141"/>
      <c r="J69" s="149"/>
      <c r="K69" s="133"/>
      <c r="L69" s="72"/>
      <c r="M69" s="120">
        <f t="shared" si="3"/>
        <v>1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'13'!L70</f>
        <v>0</v>
      </c>
      <c r="F70" s="126"/>
      <c r="G70" s="140">
        <v>1</v>
      </c>
      <c r="H70" s="141"/>
      <c r="I70" s="141"/>
      <c r="J70" s="149"/>
      <c r="K70" s="133"/>
      <c r="L70" s="72"/>
      <c r="M70" s="120">
        <f t="shared" si="3"/>
        <v>1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'13'!L71</f>
        <v>0</v>
      </c>
      <c r="F71" s="126"/>
      <c r="G71" s="140">
        <v>1</v>
      </c>
      <c r="H71" s="141"/>
      <c r="I71" s="141"/>
      <c r="J71" s="149"/>
      <c r="K71" s="133"/>
      <c r="L71" s="72"/>
      <c r="M71" s="120">
        <f t="shared" si="3"/>
        <v>1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'13'!L72</f>
        <v>1</v>
      </c>
      <c r="F72" s="126"/>
      <c r="G72" s="140">
        <v>1</v>
      </c>
      <c r="H72" s="141"/>
      <c r="I72" s="141"/>
      <c r="J72" s="149"/>
      <c r="K72" s="133"/>
      <c r="L72" s="72"/>
      <c r="M72" s="120">
        <f t="shared" si="3"/>
        <v>2</v>
      </c>
      <c r="N72" s="72"/>
    </row>
    <row r="73" spans="1:14" s="24" customFormat="1" ht="15" thickBot="1" x14ac:dyDescent="0.25">
      <c r="A73" s="43"/>
      <c r="B73" s="43"/>
      <c r="C73" s="43"/>
      <c r="D73" s="48"/>
      <c r="E73" s="155"/>
      <c r="F73" s="127"/>
      <c r="G73" s="142"/>
      <c r="H73" s="142"/>
      <c r="I73" s="142"/>
      <c r="J73" s="150"/>
      <c r="K73" s="134"/>
      <c r="L73" s="73"/>
      <c r="M73" s="121"/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>SUM(E75:E81)</f>
        <v>0</v>
      </c>
      <c r="F74" s="106">
        <f t="shared" ref="F74:K74" si="7">SUM(F75:F81)</f>
        <v>0</v>
      </c>
      <c r="G74" s="106">
        <f t="shared" si="7"/>
        <v>14</v>
      </c>
      <c r="H74" s="106">
        <f t="shared" si="7"/>
        <v>0</v>
      </c>
      <c r="I74" s="106">
        <f t="shared" si="7"/>
        <v>0</v>
      </c>
      <c r="J74" s="146">
        <f t="shared" si="7"/>
        <v>0</v>
      </c>
      <c r="K74" s="135">
        <f t="shared" si="7"/>
        <v>0</v>
      </c>
      <c r="L74" s="106">
        <f>SUM(L75:L81)</f>
        <v>0</v>
      </c>
      <c r="M74" s="119">
        <f t="shared" si="3"/>
        <v>14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'13'!L75</f>
        <v>0</v>
      </c>
      <c r="F75" s="126"/>
      <c r="G75" s="141"/>
      <c r="H75" s="141"/>
      <c r="I75" s="141"/>
      <c r="J75" s="149"/>
      <c r="K75" s="133"/>
      <c r="L75" s="72"/>
      <c r="M75" s="120">
        <f t="shared" si="3"/>
        <v>0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'13'!L76</f>
        <v>0</v>
      </c>
      <c r="F76" s="126"/>
      <c r="G76" s="141">
        <v>7</v>
      </c>
      <c r="H76" s="141"/>
      <c r="I76" s="141"/>
      <c r="J76" s="149"/>
      <c r="K76" s="133"/>
      <c r="L76" s="72"/>
      <c r="M76" s="120">
        <f t="shared" ref="M76:M144" si="8">(E76+F76+G76+H76+I76)-J76-K76-L76</f>
        <v>7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'13'!L77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'13'!L78</f>
        <v>0</v>
      </c>
      <c r="F78" s="126"/>
      <c r="G78" s="141"/>
      <c r="H78" s="141"/>
      <c r="I78" s="141"/>
      <c r="J78" s="149"/>
      <c r="K78" s="133"/>
      <c r="L78" s="72"/>
      <c r="M78" s="120">
        <f t="shared" si="8"/>
        <v>0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'13'!L79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'13'!L80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'13'!L81</f>
        <v>0</v>
      </c>
      <c r="F81" s="126"/>
      <c r="G81" s="141">
        <v>7</v>
      </c>
      <c r="H81" s="141"/>
      <c r="I81" s="141"/>
      <c r="J81" s="149"/>
      <c r="K81" s="133"/>
      <c r="L81" s="72"/>
      <c r="M81" s="120">
        <f t="shared" si="8"/>
        <v>7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/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>SUM(E84:E93)</f>
        <v>23</v>
      </c>
      <c r="F83" s="108">
        <f t="shared" ref="F83:L83" si="9">SUM(F84:F93)</f>
        <v>0</v>
      </c>
      <c r="G83" s="108">
        <f t="shared" si="9"/>
        <v>66</v>
      </c>
      <c r="H83" s="108">
        <f t="shared" si="9"/>
        <v>0</v>
      </c>
      <c r="I83" s="108">
        <f t="shared" si="9"/>
        <v>0</v>
      </c>
      <c r="J83" s="168">
        <f t="shared" si="9"/>
        <v>4</v>
      </c>
      <c r="K83" s="164">
        <f t="shared" si="9"/>
        <v>5</v>
      </c>
      <c r="L83" s="108">
        <f t="shared" si="9"/>
        <v>64</v>
      </c>
      <c r="M83" s="119">
        <f t="shared" si="8"/>
        <v>16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'13'!L84</f>
        <v>0</v>
      </c>
      <c r="F84" s="125"/>
      <c r="G84" s="140">
        <v>4</v>
      </c>
      <c r="H84" s="140"/>
      <c r="I84" s="140"/>
      <c r="J84" s="148"/>
      <c r="K84" s="132"/>
      <c r="L84" s="71">
        <v>3</v>
      </c>
      <c r="M84" s="120">
        <f t="shared" si="8"/>
        <v>1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'13'!L85</f>
        <v>8</v>
      </c>
      <c r="F85" s="126"/>
      <c r="G85" s="141"/>
      <c r="H85" s="141"/>
      <c r="I85" s="141"/>
      <c r="J85" s="149"/>
      <c r="K85" s="133"/>
      <c r="L85" s="72">
        <v>6</v>
      </c>
      <c r="M85" s="120">
        <f t="shared" si="8"/>
        <v>2</v>
      </c>
      <c r="N85" s="72"/>
    </row>
    <row r="86" spans="1:14" s="10" customFormat="1" ht="14.25" hidden="1" customHeight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'13'!L86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'13'!L87</f>
        <v>7</v>
      </c>
      <c r="F87" s="126"/>
      <c r="G87" s="141"/>
      <c r="H87" s="141"/>
      <c r="I87" s="141"/>
      <c r="J87" s="149"/>
      <c r="K87" s="133"/>
      <c r="L87" s="72">
        <v>1</v>
      </c>
      <c r="M87" s="120">
        <f t="shared" si="8"/>
        <v>6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'13'!L88</f>
        <v>1</v>
      </c>
      <c r="F88" s="126"/>
      <c r="G88" s="141">
        <v>12</v>
      </c>
      <c r="H88" s="141"/>
      <c r="I88" s="141"/>
      <c r="J88" s="149">
        <v>2</v>
      </c>
      <c r="K88" s="133"/>
      <c r="L88" s="72">
        <v>7</v>
      </c>
      <c r="M88" s="120">
        <f t="shared" si="8"/>
        <v>4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'13'!L89</f>
        <v>0</v>
      </c>
      <c r="F89" s="126"/>
      <c r="G89" s="141">
        <v>10</v>
      </c>
      <c r="H89" s="141"/>
      <c r="I89" s="141"/>
      <c r="J89" s="149"/>
      <c r="K89" s="133"/>
      <c r="L89" s="72">
        <v>9</v>
      </c>
      <c r="M89" s="120">
        <f t="shared" si="8"/>
        <v>1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39000</v>
      </c>
      <c r="E90" s="155">
        <f>'13'!L90</f>
        <v>0</v>
      </c>
      <c r="F90" s="126"/>
      <c r="G90" s="141">
        <v>10</v>
      </c>
      <c r="H90" s="141"/>
      <c r="I90" s="141"/>
      <c r="J90" s="149"/>
      <c r="K90" s="133"/>
      <c r="L90" s="72">
        <v>10</v>
      </c>
      <c r="M90" s="120">
        <f t="shared" si="8"/>
        <v>0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'13'!L91</f>
        <v>0</v>
      </c>
      <c r="F91" s="126"/>
      <c r="G91" s="141">
        <v>16</v>
      </c>
      <c r="H91" s="141"/>
      <c r="I91" s="141"/>
      <c r="J91" s="149"/>
      <c r="K91" s="133"/>
      <c r="L91" s="72">
        <v>14</v>
      </c>
      <c r="M91" s="120">
        <f t="shared" si="8"/>
        <v>2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'13'!L92</f>
        <v>2</v>
      </c>
      <c r="F92" s="126"/>
      <c r="G92" s="141">
        <v>4</v>
      </c>
      <c r="H92" s="141"/>
      <c r="I92" s="141"/>
      <c r="J92" s="149">
        <v>2</v>
      </c>
      <c r="K92" s="133"/>
      <c r="L92" s="72">
        <v>4</v>
      </c>
      <c r="M92" s="120">
        <f t="shared" si="8"/>
        <v>0</v>
      </c>
      <c r="N92" s="72"/>
    </row>
    <row r="93" spans="1:14" s="10" customFormat="1" x14ac:dyDescent="0.2">
      <c r="A93" s="43">
        <v>10</v>
      </c>
      <c r="B93" s="99"/>
      <c r="C93" s="99" t="s">
        <v>272</v>
      </c>
      <c r="D93" s="100">
        <v>39000</v>
      </c>
      <c r="E93" s="155">
        <f>'13'!L93</f>
        <v>5</v>
      </c>
      <c r="F93" s="127"/>
      <c r="G93" s="142">
        <v>10</v>
      </c>
      <c r="H93" s="142"/>
      <c r="I93" s="142"/>
      <c r="J93" s="150"/>
      <c r="K93" s="134">
        <v>5</v>
      </c>
      <c r="L93" s="73">
        <v>10</v>
      </c>
      <c r="M93" s="120">
        <f t="shared" si="8"/>
        <v>0</v>
      </c>
      <c r="N93" s="73"/>
    </row>
    <row r="94" spans="1:14" s="42" customFormat="1" ht="15" thickBot="1" x14ac:dyDescent="0.25">
      <c r="A94" s="43"/>
      <c r="B94" s="99"/>
      <c r="C94" s="99"/>
      <c r="D94" s="100"/>
      <c r="E94" s="157"/>
      <c r="F94" s="127"/>
      <c r="G94" s="142"/>
      <c r="H94" s="142"/>
      <c r="I94" s="142"/>
      <c r="J94" s="150"/>
      <c r="K94" s="134"/>
      <c r="L94" s="73"/>
      <c r="M94" s="121"/>
      <c r="N94" s="73"/>
    </row>
    <row r="95" spans="1:14" s="10" customFormat="1" ht="15" thickBot="1" x14ac:dyDescent="0.25">
      <c r="A95" s="94"/>
      <c r="B95" s="95"/>
      <c r="C95" s="95" t="s">
        <v>102</v>
      </c>
      <c r="D95" s="96"/>
      <c r="E95" s="106">
        <f>SUM(E96)</f>
        <v>2</v>
      </c>
      <c r="F95" s="106">
        <f t="shared" ref="F95:M95" si="10">SUM(F96)</f>
        <v>0</v>
      </c>
      <c r="G95" s="106">
        <f t="shared" si="10"/>
        <v>0</v>
      </c>
      <c r="H95" s="106">
        <f t="shared" si="10"/>
        <v>0</v>
      </c>
      <c r="I95" s="106">
        <f t="shared" si="10"/>
        <v>0</v>
      </c>
      <c r="J95" s="146">
        <f t="shared" si="10"/>
        <v>0</v>
      </c>
      <c r="K95" s="135">
        <f t="shared" si="10"/>
        <v>0</v>
      </c>
      <c r="L95" s="106">
        <f t="shared" si="10"/>
        <v>1</v>
      </c>
      <c r="M95" s="106">
        <f t="shared" si="10"/>
        <v>1</v>
      </c>
      <c r="N95" s="101"/>
    </row>
    <row r="96" spans="1:14" s="10" customFormat="1" x14ac:dyDescent="0.2">
      <c r="A96" s="87">
        <v>1</v>
      </c>
      <c r="B96" s="88">
        <v>1532013</v>
      </c>
      <c r="C96" s="88" t="s">
        <v>103</v>
      </c>
      <c r="D96" s="97">
        <v>89000</v>
      </c>
      <c r="E96" s="155">
        <f>'13'!L96</f>
        <v>2</v>
      </c>
      <c r="F96" s="125"/>
      <c r="G96" s="140"/>
      <c r="H96" s="140"/>
      <c r="I96" s="140"/>
      <c r="J96" s="148"/>
      <c r="K96" s="132"/>
      <c r="L96" s="71">
        <v>1</v>
      </c>
      <c r="M96" s="120">
        <f t="shared" si="8"/>
        <v>1</v>
      </c>
      <c r="N96" s="71"/>
    </row>
    <row r="97" spans="1:14" s="20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/>
      <c r="N97" s="73"/>
    </row>
    <row r="98" spans="1:14" s="9" customFormat="1" ht="15" thickBot="1" x14ac:dyDescent="0.25">
      <c r="A98" s="81"/>
      <c r="B98" s="82"/>
      <c r="C98" s="82" t="s">
        <v>104</v>
      </c>
      <c r="D98" s="83"/>
      <c r="E98" s="106">
        <f>SUM(E99:E107)</f>
        <v>0</v>
      </c>
      <c r="F98" s="106">
        <f t="shared" ref="F98:L98" si="11">SUM(F99:F107)</f>
        <v>0</v>
      </c>
      <c r="G98" s="106">
        <f t="shared" si="11"/>
        <v>0</v>
      </c>
      <c r="H98" s="106">
        <f t="shared" si="11"/>
        <v>0</v>
      </c>
      <c r="I98" s="106">
        <f t="shared" si="11"/>
        <v>0</v>
      </c>
      <c r="J98" s="146">
        <f t="shared" si="11"/>
        <v>0</v>
      </c>
      <c r="K98" s="135">
        <f t="shared" si="11"/>
        <v>0</v>
      </c>
      <c r="L98" s="106">
        <f t="shared" si="11"/>
        <v>0</v>
      </c>
      <c r="M98" s="119">
        <f t="shared" si="8"/>
        <v>0</v>
      </c>
      <c r="N98" s="85"/>
    </row>
    <row r="99" spans="1:14" s="9" customFormat="1" x14ac:dyDescent="0.2">
      <c r="A99" s="87">
        <v>1</v>
      </c>
      <c r="B99" s="87">
        <v>5530014</v>
      </c>
      <c r="C99" s="87" t="s">
        <v>105</v>
      </c>
      <c r="D99" s="93">
        <v>33000</v>
      </c>
      <c r="E99" s="155">
        <f>'13'!L99</f>
        <v>0</v>
      </c>
      <c r="F99" s="125"/>
      <c r="G99" s="140"/>
      <c r="H99" s="140"/>
      <c r="I99" s="140"/>
      <c r="J99" s="148"/>
      <c r="K99" s="132"/>
      <c r="L99" s="71"/>
      <c r="M99" s="120">
        <f t="shared" si="8"/>
        <v>0</v>
      </c>
      <c r="N99" s="71"/>
    </row>
    <row r="100" spans="1:14" s="9" customFormat="1" x14ac:dyDescent="0.2">
      <c r="A100" s="25">
        <v>2</v>
      </c>
      <c r="B100" s="25">
        <v>5530015</v>
      </c>
      <c r="C100" s="25" t="s">
        <v>106</v>
      </c>
      <c r="D100" s="30">
        <v>33000</v>
      </c>
      <c r="E100" s="155">
        <f>'13'!L100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3</v>
      </c>
      <c r="B101" s="25">
        <v>5530019</v>
      </c>
      <c r="C101" s="25" t="s">
        <v>107</v>
      </c>
      <c r="D101" s="30">
        <v>33000</v>
      </c>
      <c r="E101" s="155">
        <f>'13'!L101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4</v>
      </c>
      <c r="B102" s="25">
        <v>5530016</v>
      </c>
      <c r="C102" s="25" t="s">
        <v>108</v>
      </c>
      <c r="D102" s="30">
        <v>33000</v>
      </c>
      <c r="E102" s="155">
        <f>'13'!L102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5</v>
      </c>
      <c r="B103" s="25">
        <v>5530020</v>
      </c>
      <c r="C103" s="25" t="s">
        <v>109</v>
      </c>
      <c r="D103" s="30">
        <v>33000</v>
      </c>
      <c r="E103" s="155">
        <f>'13'!L103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6</v>
      </c>
      <c r="B104" s="25">
        <v>5530013</v>
      </c>
      <c r="C104" s="25" t="s">
        <v>110</v>
      </c>
      <c r="D104" s="30">
        <v>33000</v>
      </c>
      <c r="E104" s="155">
        <f>'13'!L104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7</v>
      </c>
      <c r="B105" s="43"/>
      <c r="C105" s="43" t="s">
        <v>111</v>
      </c>
      <c r="D105" s="30">
        <v>33000</v>
      </c>
      <c r="E105" s="155">
        <f>'13'!L105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8</v>
      </c>
      <c r="B106" s="43"/>
      <c r="C106" s="43" t="s">
        <v>112</v>
      </c>
      <c r="D106" s="30">
        <v>33000</v>
      </c>
      <c r="E106" s="155">
        <f>'13'!L106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9</v>
      </c>
      <c r="B107" s="43"/>
      <c r="C107" s="43" t="s">
        <v>113</v>
      </c>
      <c r="D107" s="30">
        <v>33000</v>
      </c>
      <c r="E107" s="155">
        <f>'13'!L107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20" customFormat="1" ht="15" thickBot="1" x14ac:dyDescent="0.25">
      <c r="A108" s="43"/>
      <c r="B108" s="43"/>
      <c r="C108" s="43"/>
      <c r="D108" s="48"/>
      <c r="E108" s="157"/>
      <c r="F108" s="127"/>
      <c r="G108" s="142"/>
      <c r="H108" s="142"/>
      <c r="I108" s="142"/>
      <c r="J108" s="150"/>
      <c r="K108" s="134"/>
      <c r="L108" s="73"/>
      <c r="M108" s="121"/>
      <c r="N108" s="73"/>
    </row>
    <row r="109" spans="1:14" s="24" customFormat="1" ht="15" thickBot="1" x14ac:dyDescent="0.25">
      <c r="A109" s="81"/>
      <c r="B109" s="82"/>
      <c r="C109" s="82" t="s">
        <v>114</v>
      </c>
      <c r="D109" s="83"/>
      <c r="E109" s="105">
        <f>SUM(E110,E147,E158)</f>
        <v>86</v>
      </c>
      <c r="F109" s="105">
        <f t="shared" ref="F109:L109" si="12">SUM(F110,F147,F158)</f>
        <v>0</v>
      </c>
      <c r="G109" s="105">
        <f t="shared" si="12"/>
        <v>43</v>
      </c>
      <c r="H109" s="105">
        <f t="shared" si="12"/>
        <v>0</v>
      </c>
      <c r="I109" s="105">
        <f t="shared" si="12"/>
        <v>0</v>
      </c>
      <c r="J109" s="166">
        <f t="shared" si="12"/>
        <v>0</v>
      </c>
      <c r="K109" s="131">
        <f t="shared" si="12"/>
        <v>0</v>
      </c>
      <c r="L109" s="105">
        <f t="shared" si="12"/>
        <v>83</v>
      </c>
      <c r="M109" s="119">
        <f t="shared" si="8"/>
        <v>46</v>
      </c>
      <c r="N109" s="85"/>
    </row>
    <row r="110" spans="1:14" s="10" customFormat="1" ht="15" thickBot="1" x14ac:dyDescent="0.25">
      <c r="A110" s="94"/>
      <c r="B110" s="95"/>
      <c r="C110" s="95" t="s">
        <v>115</v>
      </c>
      <c r="D110" s="96"/>
      <c r="E110" s="105">
        <f>SUM(E111:E143)</f>
        <v>0</v>
      </c>
      <c r="F110" s="105">
        <f t="shared" ref="F110:L110" si="13">SUM(F111:F143)</f>
        <v>0</v>
      </c>
      <c r="G110" s="105">
        <f t="shared" si="13"/>
        <v>4</v>
      </c>
      <c r="H110" s="105">
        <f t="shared" si="13"/>
        <v>0</v>
      </c>
      <c r="I110" s="105">
        <f t="shared" si="13"/>
        <v>0</v>
      </c>
      <c r="J110" s="166">
        <f t="shared" si="13"/>
        <v>0</v>
      </c>
      <c r="K110" s="131">
        <f t="shared" si="13"/>
        <v>0</v>
      </c>
      <c r="L110" s="105">
        <f t="shared" si="13"/>
        <v>1</v>
      </c>
      <c r="M110" s="119">
        <f t="shared" si="8"/>
        <v>3</v>
      </c>
      <c r="N110" s="85"/>
    </row>
    <row r="111" spans="1:14" s="10" customFormat="1" x14ac:dyDescent="0.2">
      <c r="A111" s="87">
        <v>1</v>
      </c>
      <c r="B111" s="88">
        <v>3500003</v>
      </c>
      <c r="C111" s="88" t="s">
        <v>116</v>
      </c>
      <c r="D111" s="97">
        <v>390000</v>
      </c>
      <c r="E111" s="155">
        <f>'13'!L111</f>
        <v>0</v>
      </c>
      <c r="F111" s="128"/>
      <c r="G111" s="144"/>
      <c r="H111" s="144"/>
      <c r="I111" s="144"/>
      <c r="J111" s="152"/>
      <c r="K111" s="137"/>
      <c r="L111" s="76"/>
      <c r="M111" s="120">
        <f t="shared" si="8"/>
        <v>0</v>
      </c>
      <c r="N111" s="76"/>
    </row>
    <row r="112" spans="1:14" s="10" customFormat="1" x14ac:dyDescent="0.2">
      <c r="A112" s="25">
        <v>2</v>
      </c>
      <c r="B112" s="26">
        <v>3500004</v>
      </c>
      <c r="C112" s="26" t="s">
        <v>117</v>
      </c>
      <c r="D112" s="27">
        <v>300000</v>
      </c>
      <c r="E112" s="155">
        <f>'13'!L112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8"/>
        <v>0</v>
      </c>
      <c r="N112" s="73"/>
    </row>
    <row r="113" spans="1:14" s="10" customFormat="1" x14ac:dyDescent="0.2">
      <c r="A113" s="25">
        <v>3</v>
      </c>
      <c r="B113" s="26">
        <v>3500009</v>
      </c>
      <c r="C113" s="26" t="s">
        <v>118</v>
      </c>
      <c r="D113" s="27">
        <v>390000</v>
      </c>
      <c r="E113" s="155">
        <f>'13'!L113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4</v>
      </c>
      <c r="B114" s="26">
        <v>3500010</v>
      </c>
      <c r="C114" s="26" t="s">
        <v>119</v>
      </c>
      <c r="D114" s="27">
        <v>300000</v>
      </c>
      <c r="E114" s="155">
        <f>'13'!L114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5</v>
      </c>
      <c r="B115" s="26"/>
      <c r="C115" s="26" t="s">
        <v>120</v>
      </c>
      <c r="D115" s="27">
        <v>490000</v>
      </c>
      <c r="E115" s="155">
        <f>'13'!L115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0</v>
      </c>
      <c r="N115" s="72"/>
    </row>
    <row r="116" spans="1:14" s="10" customFormat="1" x14ac:dyDescent="0.2">
      <c r="A116" s="25">
        <v>6</v>
      </c>
      <c r="B116" s="26">
        <v>3500008</v>
      </c>
      <c r="C116" s="26" t="s">
        <v>121</v>
      </c>
      <c r="D116" s="27">
        <v>350000</v>
      </c>
      <c r="E116" s="155">
        <f>'13'!L116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7</v>
      </c>
      <c r="B117" s="26"/>
      <c r="C117" s="26" t="s">
        <v>122</v>
      </c>
      <c r="D117" s="27">
        <v>490000</v>
      </c>
      <c r="E117" s="155">
        <f>'13'!L117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8</v>
      </c>
      <c r="B118" s="26">
        <v>3502042</v>
      </c>
      <c r="C118" s="26" t="s">
        <v>123</v>
      </c>
      <c r="D118" s="27">
        <v>350000</v>
      </c>
      <c r="E118" s="155">
        <f>'13'!L118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9</v>
      </c>
      <c r="B119" s="26">
        <v>3500182</v>
      </c>
      <c r="C119" s="26" t="s">
        <v>124</v>
      </c>
      <c r="D119" s="27">
        <v>390000</v>
      </c>
      <c r="E119" s="155">
        <f>'13'!L119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10</v>
      </c>
      <c r="B120" s="26">
        <v>3500181</v>
      </c>
      <c r="C120" s="26" t="s">
        <v>125</v>
      </c>
      <c r="D120" s="27">
        <v>300000</v>
      </c>
      <c r="E120" s="155">
        <f>'13'!L120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9" customFormat="1" x14ac:dyDescent="0.2">
      <c r="A121" s="25">
        <v>11</v>
      </c>
      <c r="B121" s="25">
        <v>3500159</v>
      </c>
      <c r="C121" s="25" t="s">
        <v>126</v>
      </c>
      <c r="D121" s="30">
        <v>300000</v>
      </c>
      <c r="E121" s="155">
        <f>'13'!L121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12</v>
      </c>
      <c r="B122" s="25">
        <v>3500143</v>
      </c>
      <c r="C122" s="25" t="s">
        <v>127</v>
      </c>
      <c r="D122" s="30">
        <v>220000</v>
      </c>
      <c r="E122" s="155">
        <f>'13'!L122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13</v>
      </c>
      <c r="B123" s="26">
        <v>3500144</v>
      </c>
      <c r="C123" s="26" t="s">
        <v>128</v>
      </c>
      <c r="D123" s="27">
        <v>260000</v>
      </c>
      <c r="E123" s="155">
        <f>'13'!L123</f>
        <v>0</v>
      </c>
      <c r="F123" s="126"/>
      <c r="G123" s="141">
        <v>4</v>
      </c>
      <c r="H123" s="141"/>
      <c r="I123" s="141"/>
      <c r="J123" s="149"/>
      <c r="K123" s="133"/>
      <c r="L123" s="72">
        <v>1</v>
      </c>
      <c r="M123" s="120">
        <f t="shared" si="8"/>
        <v>3</v>
      </c>
      <c r="N123" s="72"/>
    </row>
    <row r="124" spans="1:14" s="10" customFormat="1" x14ac:dyDescent="0.2">
      <c r="A124" s="25">
        <v>14</v>
      </c>
      <c r="B124" s="26">
        <v>3500145</v>
      </c>
      <c r="C124" s="26" t="s">
        <v>129</v>
      </c>
      <c r="D124" s="27">
        <v>350000</v>
      </c>
      <c r="E124" s="155">
        <f>'13'!L124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15</v>
      </c>
      <c r="B125" s="26">
        <v>3500147</v>
      </c>
      <c r="C125" s="26" t="s">
        <v>130</v>
      </c>
      <c r="D125" s="27">
        <v>480000</v>
      </c>
      <c r="E125" s="155">
        <f>'13'!L125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18</v>
      </c>
      <c r="B126" s="26">
        <v>3500142</v>
      </c>
      <c r="C126" s="26" t="s">
        <v>133</v>
      </c>
      <c r="D126" s="27">
        <v>390000</v>
      </c>
      <c r="E126" s="155">
        <f>'13'!L126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19</v>
      </c>
      <c r="B127" s="26">
        <v>3500141</v>
      </c>
      <c r="C127" s="26" t="s">
        <v>134</v>
      </c>
      <c r="D127" s="27">
        <v>300000</v>
      </c>
      <c r="E127" s="155">
        <f>'13'!L127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20</v>
      </c>
      <c r="B128" s="26">
        <v>3500021</v>
      </c>
      <c r="C128" s="26" t="s">
        <v>135</v>
      </c>
      <c r="D128" s="27">
        <v>390000</v>
      </c>
      <c r="E128" s="155">
        <f>'13'!L128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21</v>
      </c>
      <c r="B129" s="26">
        <v>3500022</v>
      </c>
      <c r="C129" s="26" t="s">
        <v>136</v>
      </c>
      <c r="D129" s="27">
        <v>300000</v>
      </c>
      <c r="E129" s="155">
        <f>'13'!L129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22</v>
      </c>
      <c r="B130" s="26">
        <v>3500152</v>
      </c>
      <c r="C130" s="26" t="s">
        <v>137</v>
      </c>
      <c r="D130" s="27">
        <v>390000</v>
      </c>
      <c r="E130" s="155">
        <f>'13'!L130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23</v>
      </c>
      <c r="B131" s="26">
        <v>3500049</v>
      </c>
      <c r="C131" s="26" t="s">
        <v>138</v>
      </c>
      <c r="D131" s="27">
        <v>390000</v>
      </c>
      <c r="E131" s="155">
        <f>'13'!L131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24</v>
      </c>
      <c r="B132" s="26">
        <v>3500156</v>
      </c>
      <c r="C132" s="26" t="s">
        <v>139</v>
      </c>
      <c r="D132" s="27">
        <v>390000</v>
      </c>
      <c r="E132" s="155">
        <f>'13'!L132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25</v>
      </c>
      <c r="B133" s="26">
        <v>3500155</v>
      </c>
      <c r="C133" s="26" t="s">
        <v>140</v>
      </c>
      <c r="D133" s="27">
        <v>300000</v>
      </c>
      <c r="E133" s="155">
        <f>'13'!L133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26</v>
      </c>
      <c r="B134" s="26">
        <v>3500029</v>
      </c>
      <c r="C134" s="26" t="s">
        <v>141</v>
      </c>
      <c r="D134" s="27">
        <v>390000</v>
      </c>
      <c r="E134" s="155">
        <f>'13'!L134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27</v>
      </c>
      <c r="B135" s="26">
        <v>3500030</v>
      </c>
      <c r="C135" s="26" t="s">
        <v>142</v>
      </c>
      <c r="D135" s="27">
        <v>300000</v>
      </c>
      <c r="E135" s="155">
        <f>'13'!L135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28</v>
      </c>
      <c r="B136" s="26">
        <v>3500186</v>
      </c>
      <c r="C136" s="26" t="s">
        <v>143</v>
      </c>
      <c r="D136" s="27">
        <v>480000</v>
      </c>
      <c r="E136" s="155">
        <f>'13'!L136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29</v>
      </c>
      <c r="B137" s="26">
        <v>3500184</v>
      </c>
      <c r="C137" s="26" t="s">
        <v>144</v>
      </c>
      <c r="D137" s="27">
        <v>350000</v>
      </c>
      <c r="E137" s="155">
        <f>'13'!L137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30</v>
      </c>
      <c r="B138" s="26">
        <v>3503021</v>
      </c>
      <c r="C138" s="26" t="s">
        <v>145</v>
      </c>
      <c r="D138" s="27">
        <v>390000</v>
      </c>
      <c r="E138" s="155">
        <f>'13'!L138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31</v>
      </c>
      <c r="B139" s="26">
        <v>3500200</v>
      </c>
      <c r="C139" s="26" t="s">
        <v>146</v>
      </c>
      <c r="D139" s="27">
        <v>280000</v>
      </c>
      <c r="E139" s="155">
        <f>'13'!L139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9" customFormat="1" x14ac:dyDescent="0.2">
      <c r="A140" s="25">
        <v>32</v>
      </c>
      <c r="B140" s="26">
        <v>3503022</v>
      </c>
      <c r="C140" s="26" t="s">
        <v>147</v>
      </c>
      <c r="D140" s="27">
        <v>150000</v>
      </c>
      <c r="E140" s="155">
        <f>'13'!L140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9" customFormat="1" x14ac:dyDescent="0.2">
      <c r="A141" s="43">
        <v>33</v>
      </c>
      <c r="B141" s="99"/>
      <c r="C141" s="99" t="s">
        <v>275</v>
      </c>
      <c r="D141" s="100">
        <v>320000</v>
      </c>
      <c r="E141" s="155">
        <f>'13'!L141</f>
        <v>0</v>
      </c>
      <c r="F141" s="127"/>
      <c r="G141" s="142"/>
      <c r="H141" s="142"/>
      <c r="I141" s="142"/>
      <c r="J141" s="150"/>
      <c r="K141" s="134"/>
      <c r="L141" s="73"/>
      <c r="M141" s="120">
        <f t="shared" si="8"/>
        <v>0</v>
      </c>
      <c r="N141" s="73"/>
    </row>
    <row r="142" spans="1:14" s="9" customFormat="1" x14ac:dyDescent="0.2">
      <c r="A142" s="43">
        <v>34</v>
      </c>
      <c r="B142" s="99"/>
      <c r="C142" s="99" t="s">
        <v>276</v>
      </c>
      <c r="D142" s="100">
        <v>320000</v>
      </c>
      <c r="E142" s="155">
        <f>'13'!L142</f>
        <v>0</v>
      </c>
      <c r="F142" s="127"/>
      <c r="G142" s="142"/>
      <c r="H142" s="142"/>
      <c r="I142" s="142"/>
      <c r="J142" s="150"/>
      <c r="K142" s="134"/>
      <c r="L142" s="73"/>
      <c r="M142" s="120">
        <f t="shared" si="8"/>
        <v>0</v>
      </c>
      <c r="N142" s="73"/>
    </row>
    <row r="143" spans="1:14" s="9" customFormat="1" x14ac:dyDescent="0.2">
      <c r="A143" s="43">
        <v>35</v>
      </c>
      <c r="B143" s="99"/>
      <c r="C143" s="99" t="s">
        <v>274</v>
      </c>
      <c r="D143" s="100">
        <v>350000</v>
      </c>
      <c r="E143" s="155">
        <f>'13'!L143</f>
        <v>0</v>
      </c>
      <c r="F143" s="127"/>
      <c r="G143" s="142"/>
      <c r="H143" s="142"/>
      <c r="I143" s="142"/>
      <c r="J143" s="150"/>
      <c r="K143" s="134"/>
      <c r="L143" s="73"/>
      <c r="M143" s="120">
        <f t="shared" si="8"/>
        <v>0</v>
      </c>
      <c r="N143" s="73"/>
    </row>
    <row r="144" spans="1:14" s="9" customFormat="1" x14ac:dyDescent="0.2">
      <c r="A144" s="43">
        <v>36</v>
      </c>
      <c r="B144" s="99"/>
      <c r="C144" s="99" t="s">
        <v>285</v>
      </c>
      <c r="D144" s="100">
        <v>320000</v>
      </c>
      <c r="E144" s="155">
        <f>'13'!L144</f>
        <v>0</v>
      </c>
      <c r="F144" s="127"/>
      <c r="G144" s="142"/>
      <c r="H144" s="142"/>
      <c r="I144" s="142"/>
      <c r="J144" s="150"/>
      <c r="K144" s="134"/>
      <c r="L144" s="73"/>
      <c r="M144" s="120">
        <f t="shared" si="8"/>
        <v>0</v>
      </c>
      <c r="N144" s="73"/>
    </row>
    <row r="145" spans="1:14" s="9" customFormat="1" x14ac:dyDescent="0.2">
      <c r="A145" s="43">
        <v>37</v>
      </c>
      <c r="B145" s="99"/>
      <c r="C145" s="99" t="s">
        <v>286</v>
      </c>
      <c r="D145" s="100">
        <v>350000</v>
      </c>
      <c r="E145" s="155">
        <f>'13'!L145</f>
        <v>0</v>
      </c>
      <c r="F145" s="127"/>
      <c r="G145" s="142"/>
      <c r="H145" s="142"/>
      <c r="I145" s="142"/>
      <c r="J145" s="150"/>
      <c r="K145" s="134"/>
      <c r="L145" s="73"/>
      <c r="M145" s="120">
        <f>(E145+F145+G145+H145+I145)-J145-K145-L145</f>
        <v>0</v>
      </c>
      <c r="N145" s="73"/>
    </row>
    <row r="146" spans="1:14" s="24" customFormat="1" ht="15" thickBot="1" x14ac:dyDescent="0.25">
      <c r="A146" s="43"/>
      <c r="B146" s="43"/>
      <c r="C146" s="43"/>
      <c r="D146" s="48"/>
      <c r="E146" s="157"/>
      <c r="F146" s="127"/>
      <c r="G146" s="142"/>
      <c r="H146" s="142"/>
      <c r="I146" s="142"/>
      <c r="J146" s="150"/>
      <c r="K146" s="134"/>
      <c r="L146" s="73"/>
      <c r="M146" s="121"/>
      <c r="N146" s="73"/>
    </row>
    <row r="147" spans="1:14" s="9" customFormat="1" ht="15" thickBot="1" x14ac:dyDescent="0.25">
      <c r="A147" s="94"/>
      <c r="B147" s="95"/>
      <c r="C147" s="95" t="s">
        <v>148</v>
      </c>
      <c r="D147" s="96"/>
      <c r="E147" s="105">
        <f>SUM(E148:E156)</f>
        <v>13</v>
      </c>
      <c r="F147" s="105">
        <f t="shared" ref="F147:L147" si="14">SUM(F148:F156)</f>
        <v>0</v>
      </c>
      <c r="G147" s="105">
        <f t="shared" si="14"/>
        <v>28</v>
      </c>
      <c r="H147" s="105">
        <f t="shared" si="14"/>
        <v>0</v>
      </c>
      <c r="I147" s="105">
        <f t="shared" si="14"/>
        <v>0</v>
      </c>
      <c r="J147" s="166">
        <f t="shared" si="14"/>
        <v>0</v>
      </c>
      <c r="K147" s="131">
        <f t="shared" si="14"/>
        <v>0</v>
      </c>
      <c r="L147" s="105">
        <f t="shared" si="14"/>
        <v>32</v>
      </c>
      <c r="M147" s="119">
        <f t="shared" ref="M147:M217" si="15">(E147+F147+G147+H147+I147)-J147-K147-L147</f>
        <v>9</v>
      </c>
      <c r="N147" s="85"/>
    </row>
    <row r="148" spans="1:14" s="9" customFormat="1" x14ac:dyDescent="0.2">
      <c r="A148" s="87">
        <v>1</v>
      </c>
      <c r="B148" s="87">
        <v>3510004</v>
      </c>
      <c r="C148" s="87" t="s">
        <v>149</v>
      </c>
      <c r="D148" s="93">
        <v>43000</v>
      </c>
      <c r="E148" s="155">
        <f>'13'!L148</f>
        <v>4</v>
      </c>
      <c r="F148" s="170"/>
      <c r="G148" s="140">
        <v>6</v>
      </c>
      <c r="H148" s="140"/>
      <c r="I148" s="140"/>
      <c r="J148" s="148"/>
      <c r="K148" s="132"/>
      <c r="L148" s="71">
        <v>8</v>
      </c>
      <c r="M148" s="120">
        <f>(E148+K152+G148+H148+I148)-J148-K148-L148</f>
        <v>2</v>
      </c>
      <c r="N148" s="71"/>
    </row>
    <row r="149" spans="1:14" s="9" customFormat="1" x14ac:dyDescent="0.2">
      <c r="A149" s="25">
        <v>2</v>
      </c>
      <c r="B149" s="25">
        <v>3512008</v>
      </c>
      <c r="C149" s="25" t="s">
        <v>150</v>
      </c>
      <c r="D149" s="30">
        <v>44000</v>
      </c>
      <c r="E149" s="155">
        <f>'13'!L149</f>
        <v>1</v>
      </c>
      <c r="F149" s="126"/>
      <c r="G149" s="141"/>
      <c r="H149" s="141"/>
      <c r="I149" s="141"/>
      <c r="J149" s="149"/>
      <c r="K149" s="133"/>
      <c r="L149" s="72">
        <v>1</v>
      </c>
      <c r="M149" s="120">
        <f t="shared" si="15"/>
        <v>0</v>
      </c>
      <c r="N149" s="72"/>
    </row>
    <row r="150" spans="1:14" s="9" customFormat="1" x14ac:dyDescent="0.2">
      <c r="A150" s="25">
        <v>3</v>
      </c>
      <c r="B150" s="25">
        <v>3510107</v>
      </c>
      <c r="C150" s="25" t="s">
        <v>151</v>
      </c>
      <c r="D150" s="30">
        <v>49000</v>
      </c>
      <c r="E150" s="155">
        <f>'13'!L150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4</v>
      </c>
      <c r="B151" s="25">
        <v>3510011</v>
      </c>
      <c r="C151" s="25" t="s">
        <v>152</v>
      </c>
      <c r="D151" s="30">
        <v>42000</v>
      </c>
      <c r="E151" s="155">
        <f>'13'!L151</f>
        <v>0</v>
      </c>
      <c r="F151" s="126"/>
      <c r="G151" s="141"/>
      <c r="H151" s="141"/>
      <c r="I151" s="141"/>
      <c r="J151" s="149"/>
      <c r="K151" s="133"/>
      <c r="L151" s="72"/>
      <c r="M151" s="120">
        <f t="shared" si="15"/>
        <v>0</v>
      </c>
      <c r="N151" s="72"/>
    </row>
    <row r="152" spans="1:14" s="9" customFormat="1" x14ac:dyDescent="0.2">
      <c r="A152" s="25">
        <v>5</v>
      </c>
      <c r="B152" s="25">
        <v>3510067</v>
      </c>
      <c r="C152" s="25" t="s">
        <v>153</v>
      </c>
      <c r="D152" s="30">
        <v>43000</v>
      </c>
      <c r="E152" s="155">
        <f>'13'!L152</f>
        <v>1</v>
      </c>
      <c r="F152" s="126"/>
      <c r="G152" s="141">
        <v>8</v>
      </c>
      <c r="H152" s="141"/>
      <c r="I152" s="141"/>
      <c r="J152" s="149"/>
      <c r="K152" s="132"/>
      <c r="L152" s="72">
        <v>9</v>
      </c>
      <c r="M152" s="120">
        <f t="shared" si="15"/>
        <v>0</v>
      </c>
      <c r="N152" s="72"/>
    </row>
    <row r="153" spans="1:14" s="9" customFormat="1" x14ac:dyDescent="0.2">
      <c r="A153" s="25">
        <v>6</v>
      </c>
      <c r="B153" s="25">
        <v>3510012</v>
      </c>
      <c r="C153" s="25" t="s">
        <v>154</v>
      </c>
      <c r="D153" s="30">
        <v>43000</v>
      </c>
      <c r="E153" s="155">
        <f>'13'!L153</f>
        <v>2</v>
      </c>
      <c r="F153" s="126"/>
      <c r="G153" s="141">
        <v>8</v>
      </c>
      <c r="H153" s="141"/>
      <c r="I153" s="141"/>
      <c r="J153" s="149"/>
      <c r="K153" s="133"/>
      <c r="L153" s="72">
        <v>7</v>
      </c>
      <c r="M153" s="120">
        <f t="shared" si="15"/>
        <v>3</v>
      </c>
      <c r="N153" s="72"/>
    </row>
    <row r="154" spans="1:14" s="9" customFormat="1" x14ac:dyDescent="0.2">
      <c r="A154" s="25">
        <v>7</v>
      </c>
      <c r="B154" s="25">
        <v>3510076</v>
      </c>
      <c r="C154" s="25" t="s">
        <v>155</v>
      </c>
      <c r="D154" s="30">
        <v>45000</v>
      </c>
      <c r="E154" s="155">
        <f>'13'!L154</f>
        <v>0</v>
      </c>
      <c r="F154" s="126"/>
      <c r="G154" s="141">
        <v>6</v>
      </c>
      <c r="H154" s="141"/>
      <c r="I154" s="141"/>
      <c r="J154" s="149"/>
      <c r="K154" s="133"/>
      <c r="L154" s="72">
        <v>2</v>
      </c>
      <c r="M154" s="120">
        <f t="shared" si="15"/>
        <v>4</v>
      </c>
      <c r="N154" s="72"/>
    </row>
    <row r="155" spans="1:14" s="9" customFormat="1" x14ac:dyDescent="0.2">
      <c r="A155" s="43">
        <v>9</v>
      </c>
      <c r="B155" s="43"/>
      <c r="C155" s="43" t="s">
        <v>277</v>
      </c>
      <c r="D155" s="48"/>
      <c r="E155" s="155">
        <f>'13'!L155</f>
        <v>3</v>
      </c>
      <c r="F155" s="127"/>
      <c r="G155" s="142"/>
      <c r="H155" s="142"/>
      <c r="I155" s="142"/>
      <c r="J155" s="150"/>
      <c r="K155" s="134"/>
      <c r="L155" s="73">
        <v>3</v>
      </c>
      <c r="M155" s="120">
        <f t="shared" si="15"/>
        <v>0</v>
      </c>
      <c r="N155" s="73"/>
    </row>
    <row r="156" spans="1:14" s="9" customFormat="1" x14ac:dyDescent="0.2">
      <c r="A156" s="43">
        <v>10</v>
      </c>
      <c r="B156" s="43"/>
      <c r="C156" s="43" t="s">
        <v>278</v>
      </c>
      <c r="D156" s="48"/>
      <c r="E156" s="155">
        <f>'13'!L156</f>
        <v>2</v>
      </c>
      <c r="F156" s="127"/>
      <c r="G156" s="142"/>
      <c r="H156" s="142"/>
      <c r="I156" s="142"/>
      <c r="J156" s="150"/>
      <c r="K156" s="134"/>
      <c r="L156" s="73">
        <v>2</v>
      </c>
      <c r="M156" s="120">
        <f t="shared" si="15"/>
        <v>0</v>
      </c>
      <c r="N156" s="73"/>
    </row>
    <row r="157" spans="1:14" s="24" customFormat="1" ht="15" thickBot="1" x14ac:dyDescent="0.25">
      <c r="A157" s="43"/>
      <c r="B157" s="43"/>
      <c r="C157" s="43"/>
      <c r="D157" s="48"/>
      <c r="E157" s="157"/>
      <c r="F157" s="127"/>
      <c r="G157" s="142"/>
      <c r="H157" s="142"/>
      <c r="I157" s="142"/>
      <c r="J157" s="150"/>
      <c r="K157" s="134"/>
      <c r="L157" s="73"/>
      <c r="M157" s="121"/>
      <c r="N157" s="73"/>
    </row>
    <row r="158" spans="1:14" s="10" customFormat="1" ht="15" thickBot="1" x14ac:dyDescent="0.25">
      <c r="A158" s="109"/>
      <c r="B158" s="110"/>
      <c r="C158" s="82" t="s">
        <v>156</v>
      </c>
      <c r="D158" s="111"/>
      <c r="E158" s="105">
        <f>SUM(E159:E175)</f>
        <v>73</v>
      </c>
      <c r="F158" s="105">
        <f t="shared" ref="F158:L158" si="16">SUM(F159:F175)</f>
        <v>0</v>
      </c>
      <c r="G158" s="105">
        <f t="shared" si="16"/>
        <v>11</v>
      </c>
      <c r="H158" s="105">
        <f t="shared" si="16"/>
        <v>0</v>
      </c>
      <c r="I158" s="105">
        <f t="shared" si="16"/>
        <v>0</v>
      </c>
      <c r="J158" s="166">
        <f t="shared" si="16"/>
        <v>0</v>
      </c>
      <c r="K158" s="131">
        <f t="shared" si="16"/>
        <v>0</v>
      </c>
      <c r="L158" s="105">
        <f t="shared" si="16"/>
        <v>50</v>
      </c>
      <c r="M158" s="119">
        <f t="shared" si="15"/>
        <v>34</v>
      </c>
      <c r="N158" s="112"/>
    </row>
    <row r="159" spans="1:14" s="10" customFormat="1" x14ac:dyDescent="0.2">
      <c r="A159" s="87">
        <v>1</v>
      </c>
      <c r="B159" s="88">
        <v>3530009</v>
      </c>
      <c r="C159" s="88" t="s">
        <v>157</v>
      </c>
      <c r="D159" s="97">
        <v>20000</v>
      </c>
      <c r="E159" s="155">
        <f>'13'!L159</f>
        <v>30</v>
      </c>
      <c r="F159" s="125"/>
      <c r="G159" s="140"/>
      <c r="H159" s="140"/>
      <c r="I159" s="140"/>
      <c r="J159" s="148"/>
      <c r="K159" s="132"/>
      <c r="L159" s="71">
        <v>22</v>
      </c>
      <c r="M159" s="120">
        <f t="shared" si="15"/>
        <v>8</v>
      </c>
      <c r="N159" s="71"/>
    </row>
    <row r="160" spans="1:14" s="10" customFormat="1" x14ac:dyDescent="0.2">
      <c r="A160" s="25">
        <v>2</v>
      </c>
      <c r="B160" s="26">
        <v>3530010</v>
      </c>
      <c r="C160" s="26" t="s">
        <v>158</v>
      </c>
      <c r="D160" s="27">
        <v>108000</v>
      </c>
      <c r="E160" s="155">
        <f>'13'!L160</f>
        <v>13</v>
      </c>
      <c r="F160" s="126"/>
      <c r="G160" s="141"/>
      <c r="H160" s="141"/>
      <c r="I160" s="141"/>
      <c r="J160" s="149"/>
      <c r="K160" s="133"/>
      <c r="L160" s="72">
        <v>12</v>
      </c>
      <c r="M160" s="120">
        <f t="shared" si="15"/>
        <v>1</v>
      </c>
      <c r="N160" s="72"/>
    </row>
    <row r="161" spans="1:14" s="10" customFormat="1" x14ac:dyDescent="0.2">
      <c r="A161" s="25">
        <v>3</v>
      </c>
      <c r="B161" s="26">
        <v>3530003</v>
      </c>
      <c r="C161" s="26" t="s">
        <v>159</v>
      </c>
      <c r="D161" s="27">
        <v>20000</v>
      </c>
      <c r="E161" s="155">
        <f>'13'!L161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5"/>
        <v>0</v>
      </c>
      <c r="N161" s="72"/>
    </row>
    <row r="162" spans="1:14" s="10" customFormat="1" x14ac:dyDescent="0.2">
      <c r="A162" s="25">
        <v>4</v>
      </c>
      <c r="B162" s="26">
        <v>3530008</v>
      </c>
      <c r="C162" s="26" t="s">
        <v>160</v>
      </c>
      <c r="D162" s="27">
        <v>20000</v>
      </c>
      <c r="E162" s="155">
        <f>'13'!L162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5"/>
        <v>0</v>
      </c>
      <c r="N162" s="72"/>
    </row>
    <row r="163" spans="1:14" s="10" customFormat="1" x14ac:dyDescent="0.2">
      <c r="A163" s="25">
        <v>5</v>
      </c>
      <c r="B163" s="26">
        <v>3530014</v>
      </c>
      <c r="C163" s="26" t="s">
        <v>161</v>
      </c>
      <c r="D163" s="27">
        <v>20000</v>
      </c>
      <c r="E163" s="155">
        <f>'13'!L163</f>
        <v>0</v>
      </c>
      <c r="F163" s="126"/>
      <c r="G163" s="141"/>
      <c r="H163" s="141"/>
      <c r="I163" s="141"/>
      <c r="J163" s="149"/>
      <c r="K163" s="133"/>
      <c r="L163" s="72"/>
      <c r="M163" s="120">
        <f t="shared" si="15"/>
        <v>0</v>
      </c>
      <c r="N163" s="72"/>
    </row>
    <row r="164" spans="1:14" s="10" customFormat="1" x14ac:dyDescent="0.2">
      <c r="A164" s="25">
        <v>6</v>
      </c>
      <c r="B164" s="26">
        <v>3530088</v>
      </c>
      <c r="C164" s="26" t="s">
        <v>162</v>
      </c>
      <c r="D164" s="27">
        <v>22000</v>
      </c>
      <c r="E164" s="155">
        <f>'13'!L164</f>
        <v>4</v>
      </c>
      <c r="F164" s="126"/>
      <c r="G164" s="141"/>
      <c r="H164" s="141"/>
      <c r="I164" s="141"/>
      <c r="J164" s="149"/>
      <c r="K164" s="133"/>
      <c r="L164" s="72">
        <v>2</v>
      </c>
      <c r="M164" s="120">
        <f t="shared" si="15"/>
        <v>2</v>
      </c>
      <c r="N164" s="72"/>
    </row>
    <row r="165" spans="1:14" s="10" customFormat="1" x14ac:dyDescent="0.2">
      <c r="A165" s="25">
        <v>11</v>
      </c>
      <c r="B165" s="26">
        <v>3550002</v>
      </c>
      <c r="C165" s="26" t="s">
        <v>167</v>
      </c>
      <c r="D165" s="27">
        <v>20000</v>
      </c>
      <c r="E165" s="155">
        <f>'13'!L165</f>
        <v>11</v>
      </c>
      <c r="F165" s="127"/>
      <c r="G165" s="142"/>
      <c r="H165" s="142"/>
      <c r="I165" s="142"/>
      <c r="J165" s="150"/>
      <c r="K165" s="134"/>
      <c r="L165" s="73">
        <v>6</v>
      </c>
      <c r="M165" s="120">
        <f t="shared" si="15"/>
        <v>5</v>
      </c>
      <c r="N165" s="72"/>
    </row>
    <row r="166" spans="1:14" s="10" customFormat="1" x14ac:dyDescent="0.2">
      <c r="A166" s="25">
        <v>12</v>
      </c>
      <c r="B166" s="26">
        <v>3550005</v>
      </c>
      <c r="C166" s="26" t="s">
        <v>168</v>
      </c>
      <c r="D166" s="27">
        <v>20000</v>
      </c>
      <c r="E166" s="155">
        <f>'13'!L166</f>
        <v>8</v>
      </c>
      <c r="F166" s="127"/>
      <c r="G166" s="142"/>
      <c r="H166" s="142"/>
      <c r="I166" s="142"/>
      <c r="J166" s="150"/>
      <c r="K166" s="134"/>
      <c r="L166" s="73">
        <v>4</v>
      </c>
      <c r="M166" s="120">
        <f t="shared" si="15"/>
        <v>4</v>
      </c>
      <c r="N166" s="72"/>
    </row>
    <row r="167" spans="1:14" s="10" customFormat="1" x14ac:dyDescent="0.2">
      <c r="A167" s="25">
        <v>13</v>
      </c>
      <c r="B167" s="26">
        <v>3550007</v>
      </c>
      <c r="C167" s="26" t="s">
        <v>169</v>
      </c>
      <c r="D167" s="27">
        <v>20000</v>
      </c>
      <c r="E167" s="155">
        <f>'13'!L167</f>
        <v>5</v>
      </c>
      <c r="F167" s="127"/>
      <c r="G167" s="142"/>
      <c r="H167" s="142"/>
      <c r="I167" s="142"/>
      <c r="J167" s="150"/>
      <c r="K167" s="134"/>
      <c r="L167" s="73">
        <v>2</v>
      </c>
      <c r="M167" s="120">
        <f t="shared" si="15"/>
        <v>3</v>
      </c>
      <c r="N167" s="72"/>
    </row>
    <row r="168" spans="1:14" s="9" customFormat="1" x14ac:dyDescent="0.2">
      <c r="A168" s="25">
        <v>14</v>
      </c>
      <c r="B168" s="26">
        <v>3530087</v>
      </c>
      <c r="C168" s="26" t="s">
        <v>170</v>
      </c>
      <c r="D168" s="27">
        <v>20000</v>
      </c>
      <c r="E168" s="155">
        <f>'13'!L168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5"/>
        <v>0</v>
      </c>
      <c r="N168" s="72"/>
    </row>
    <row r="169" spans="1:14" s="9" customFormat="1" x14ac:dyDescent="0.2">
      <c r="A169" s="25">
        <v>15</v>
      </c>
      <c r="B169" s="43">
        <v>7560084</v>
      </c>
      <c r="C169" s="43" t="s">
        <v>171</v>
      </c>
      <c r="D169" s="48">
        <v>50000</v>
      </c>
      <c r="E169" s="155">
        <f>'13'!L169</f>
        <v>0</v>
      </c>
      <c r="F169" s="127"/>
      <c r="G169" s="142"/>
      <c r="H169" s="142"/>
      <c r="I169" s="142"/>
      <c r="J169" s="150"/>
      <c r="K169" s="134"/>
      <c r="L169" s="73"/>
      <c r="M169" s="120">
        <f t="shared" si="15"/>
        <v>0</v>
      </c>
      <c r="N169" s="72"/>
    </row>
    <row r="170" spans="1:14" s="9" customFormat="1" x14ac:dyDescent="0.2">
      <c r="A170" s="25">
        <v>16</v>
      </c>
      <c r="B170" s="43">
        <v>7560085</v>
      </c>
      <c r="C170" s="43" t="s">
        <v>172</v>
      </c>
      <c r="D170" s="48">
        <v>80000</v>
      </c>
      <c r="E170" s="155">
        <f>'13'!L170</f>
        <v>0</v>
      </c>
      <c r="F170" s="126"/>
      <c r="G170" s="141"/>
      <c r="H170" s="141"/>
      <c r="I170" s="141"/>
      <c r="J170" s="149"/>
      <c r="K170" s="133"/>
      <c r="L170" s="72"/>
      <c r="M170" s="120">
        <f t="shared" si="15"/>
        <v>0</v>
      </c>
      <c r="N170" s="72"/>
    </row>
    <row r="171" spans="1:14" s="9" customFormat="1" x14ac:dyDescent="0.2">
      <c r="A171" s="43">
        <v>17</v>
      </c>
      <c r="B171" s="43"/>
      <c r="C171" s="43" t="s">
        <v>279</v>
      </c>
      <c r="D171" s="48">
        <v>78000</v>
      </c>
      <c r="E171" s="155">
        <f>'13'!L171</f>
        <v>0</v>
      </c>
      <c r="F171" s="126"/>
      <c r="G171" s="141"/>
      <c r="H171" s="141"/>
      <c r="I171" s="141"/>
      <c r="J171" s="149"/>
      <c r="K171" s="133"/>
      <c r="L171" s="72"/>
      <c r="M171" s="120">
        <f t="shared" si="15"/>
        <v>0</v>
      </c>
      <c r="N171" s="73"/>
    </row>
    <row r="172" spans="1:14" s="9" customFormat="1" x14ac:dyDescent="0.2">
      <c r="A172" s="43">
        <v>18</v>
      </c>
      <c r="B172" s="43"/>
      <c r="C172" s="43" t="s">
        <v>280</v>
      </c>
      <c r="D172" s="48">
        <v>29000</v>
      </c>
      <c r="E172" s="155">
        <f>'13'!L172</f>
        <v>0</v>
      </c>
      <c r="F172" s="126"/>
      <c r="G172" s="141"/>
      <c r="H172" s="141"/>
      <c r="I172" s="141"/>
      <c r="J172" s="149"/>
      <c r="K172" s="133"/>
      <c r="L172" s="72"/>
      <c r="M172" s="120">
        <f t="shared" si="15"/>
        <v>0</v>
      </c>
      <c r="N172" s="73"/>
    </row>
    <row r="173" spans="1:14" s="9" customFormat="1" x14ac:dyDescent="0.2">
      <c r="A173" s="43">
        <v>19</v>
      </c>
      <c r="B173" s="43"/>
      <c r="C173" s="43" t="s">
        <v>281</v>
      </c>
      <c r="D173" s="48">
        <v>78000</v>
      </c>
      <c r="E173" s="155">
        <f>'13'!L173</f>
        <v>0</v>
      </c>
      <c r="F173" s="126"/>
      <c r="G173" s="141"/>
      <c r="H173" s="141"/>
      <c r="I173" s="141"/>
      <c r="J173" s="149"/>
      <c r="K173" s="133"/>
      <c r="L173" s="72"/>
      <c r="M173" s="120">
        <f t="shared" si="15"/>
        <v>0</v>
      </c>
      <c r="N173" s="73"/>
    </row>
    <row r="174" spans="1:14" s="9" customFormat="1" x14ac:dyDescent="0.2">
      <c r="A174" s="43">
        <v>20</v>
      </c>
      <c r="B174" s="43"/>
      <c r="C174" s="43" t="s">
        <v>282</v>
      </c>
      <c r="D174" s="48">
        <v>29000</v>
      </c>
      <c r="E174" s="155">
        <f>'13'!L174</f>
        <v>0</v>
      </c>
      <c r="F174" s="126"/>
      <c r="G174" s="141"/>
      <c r="H174" s="141"/>
      <c r="I174" s="141"/>
      <c r="J174" s="149"/>
      <c r="K174" s="133"/>
      <c r="L174" s="72"/>
      <c r="M174" s="120">
        <f t="shared" si="15"/>
        <v>0</v>
      </c>
      <c r="N174" s="73"/>
    </row>
    <row r="175" spans="1:14" s="9" customFormat="1" x14ac:dyDescent="0.2">
      <c r="A175" s="43">
        <v>21</v>
      </c>
      <c r="B175" s="43"/>
      <c r="C175" s="43" t="s">
        <v>283</v>
      </c>
      <c r="D175" s="48">
        <v>45000</v>
      </c>
      <c r="E175" s="155">
        <f>'13'!L175</f>
        <v>2</v>
      </c>
      <c r="F175" s="126"/>
      <c r="G175" s="141">
        <v>11</v>
      </c>
      <c r="H175" s="141"/>
      <c r="I175" s="141"/>
      <c r="J175" s="149"/>
      <c r="K175" s="133"/>
      <c r="L175" s="72">
        <v>2</v>
      </c>
      <c r="M175" s="120">
        <f t="shared" si="15"/>
        <v>11</v>
      </c>
      <c r="N175" s="73"/>
    </row>
    <row r="176" spans="1:14" s="24" customFormat="1" ht="15" thickBot="1" x14ac:dyDescent="0.25">
      <c r="A176" s="43"/>
      <c r="B176" s="43"/>
      <c r="C176" s="43"/>
      <c r="D176" s="48"/>
      <c r="E176" s="160"/>
      <c r="F176" s="128"/>
      <c r="G176" s="144"/>
      <c r="H176" s="144"/>
      <c r="I176" s="144"/>
      <c r="J176" s="152"/>
      <c r="K176" s="137"/>
      <c r="L176" s="76"/>
      <c r="M176" s="121"/>
      <c r="N176" s="73"/>
    </row>
    <row r="177" spans="1:14" s="10" customFormat="1" ht="15" thickBot="1" x14ac:dyDescent="0.25">
      <c r="A177" s="90"/>
      <c r="B177" s="91"/>
      <c r="C177" s="91" t="s">
        <v>176</v>
      </c>
      <c r="D177" s="98"/>
      <c r="E177" s="103">
        <f>SUM(E178:E180)</f>
        <v>0</v>
      </c>
      <c r="F177" s="103">
        <f t="shared" ref="F177:L177" si="17">SUM(F178:F180)</f>
        <v>0</v>
      </c>
      <c r="G177" s="103">
        <f t="shared" si="17"/>
        <v>0</v>
      </c>
      <c r="H177" s="103">
        <f t="shared" si="17"/>
        <v>0</v>
      </c>
      <c r="I177" s="103">
        <f t="shared" si="17"/>
        <v>0</v>
      </c>
      <c r="J177" s="169">
        <f t="shared" si="17"/>
        <v>0</v>
      </c>
      <c r="K177" s="165">
        <f t="shared" si="17"/>
        <v>0</v>
      </c>
      <c r="L177" s="103">
        <f t="shared" si="17"/>
        <v>0</v>
      </c>
      <c r="M177" s="103">
        <f ca="1">SUM(M177:M180)</f>
        <v>0</v>
      </c>
      <c r="N177" s="85"/>
    </row>
    <row r="178" spans="1:14" s="10" customFormat="1" x14ac:dyDescent="0.2">
      <c r="A178" s="87">
        <v>1</v>
      </c>
      <c r="B178" s="88">
        <v>4550013</v>
      </c>
      <c r="C178" s="88" t="s">
        <v>177</v>
      </c>
      <c r="D178" s="97">
        <v>38000</v>
      </c>
      <c r="E178" s="161">
        <f>'13'!L178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6"/>
    </row>
    <row r="179" spans="1:14" s="10" customFormat="1" x14ac:dyDescent="0.2">
      <c r="A179" s="25">
        <v>2</v>
      </c>
      <c r="B179" s="26">
        <v>4550025</v>
      </c>
      <c r="C179" s="26" t="s">
        <v>178</v>
      </c>
      <c r="D179" s="27">
        <v>38000</v>
      </c>
      <c r="E179" s="161">
        <f>'13'!L179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9" customFormat="1" x14ac:dyDescent="0.2">
      <c r="A180" s="25">
        <v>3</v>
      </c>
      <c r="B180" s="26">
        <v>4550044</v>
      </c>
      <c r="C180" s="26" t="s">
        <v>179</v>
      </c>
      <c r="D180" s="27">
        <v>38000</v>
      </c>
      <c r="E180" s="161">
        <f>'13'!L180</f>
        <v>0</v>
      </c>
      <c r="F180" s="125"/>
      <c r="G180" s="140"/>
      <c r="H180" s="140"/>
      <c r="I180" s="140"/>
      <c r="J180" s="148"/>
      <c r="K180" s="132"/>
      <c r="L180" s="71"/>
      <c r="M180" s="120">
        <f t="shared" si="15"/>
        <v>0</v>
      </c>
      <c r="N180" s="73"/>
    </row>
    <row r="181" spans="1:14" s="20" customFormat="1" ht="15" thickBot="1" x14ac:dyDescent="0.25">
      <c r="A181" s="43"/>
      <c r="B181" s="43"/>
      <c r="C181" s="43"/>
      <c r="D181" s="48"/>
      <c r="E181" s="160"/>
      <c r="F181" s="128"/>
      <c r="G181" s="144"/>
      <c r="H181" s="144"/>
      <c r="I181" s="144"/>
      <c r="J181" s="152"/>
      <c r="K181" s="137"/>
      <c r="L181" s="76"/>
      <c r="M181" s="121"/>
      <c r="N181" s="73"/>
    </row>
    <row r="182" spans="1:14" s="24" customFormat="1" ht="15" hidden="1" customHeight="1" thickBot="1" x14ac:dyDescent="0.25">
      <c r="A182" s="81"/>
      <c r="B182" s="82"/>
      <c r="C182" s="82" t="s">
        <v>180</v>
      </c>
      <c r="D182" s="83"/>
      <c r="E182" s="158">
        <v>201</v>
      </c>
      <c r="F182" s="106">
        <f t="shared" ref="F182" si="18">SUM(F183:F193)</f>
        <v>0</v>
      </c>
      <c r="G182" s="106"/>
      <c r="H182" s="106"/>
      <c r="I182" s="106"/>
      <c r="J182" s="146"/>
      <c r="K182" s="135"/>
      <c r="L182" s="106"/>
      <c r="M182" s="119">
        <f t="shared" si="15"/>
        <v>201</v>
      </c>
      <c r="N182" s="85"/>
    </row>
    <row r="183" spans="1:14" s="10" customFormat="1" ht="15" hidden="1" customHeight="1" thickBot="1" x14ac:dyDescent="0.25">
      <c r="A183" s="74"/>
      <c r="B183" s="74"/>
      <c r="C183" s="74" t="s">
        <v>181</v>
      </c>
      <c r="D183" s="75"/>
      <c r="E183" s="155">
        <v>8</v>
      </c>
      <c r="F183" s="125"/>
      <c r="G183" s="140"/>
      <c r="H183" s="140"/>
      <c r="I183" s="140"/>
      <c r="J183" s="148"/>
      <c r="K183" s="132"/>
      <c r="L183" s="71"/>
      <c r="M183" s="120">
        <f t="shared" si="15"/>
        <v>8</v>
      </c>
      <c r="N183" s="76"/>
    </row>
    <row r="184" spans="1:14" s="10" customFormat="1" ht="15" hidden="1" customHeight="1" thickBot="1" x14ac:dyDescent="0.25">
      <c r="A184" s="25">
        <v>1</v>
      </c>
      <c r="B184" s="26">
        <v>5540020</v>
      </c>
      <c r="C184" s="26" t="s">
        <v>182</v>
      </c>
      <c r="D184" s="27">
        <v>40000</v>
      </c>
      <c r="E184" s="155">
        <v>43</v>
      </c>
      <c r="F184" s="125"/>
      <c r="G184" s="140"/>
      <c r="H184" s="140"/>
      <c r="I184" s="140"/>
      <c r="J184" s="148"/>
      <c r="K184" s="132"/>
      <c r="L184" s="71"/>
      <c r="M184" s="120">
        <f t="shared" si="15"/>
        <v>43</v>
      </c>
      <c r="N184" s="73"/>
    </row>
    <row r="185" spans="1:14" s="10" customFormat="1" ht="15" hidden="1" customHeight="1" thickBot="1" x14ac:dyDescent="0.25">
      <c r="A185" s="25">
        <v>2</v>
      </c>
      <c r="B185" s="26">
        <v>5540024</v>
      </c>
      <c r="C185" s="26" t="s">
        <v>183</v>
      </c>
      <c r="D185" s="27">
        <v>45000</v>
      </c>
      <c r="E185" s="155">
        <v>9</v>
      </c>
      <c r="F185" s="125"/>
      <c r="G185" s="140"/>
      <c r="H185" s="140"/>
      <c r="I185" s="140"/>
      <c r="J185" s="148"/>
      <c r="K185" s="132"/>
      <c r="L185" s="71"/>
      <c r="M185" s="120">
        <f t="shared" si="15"/>
        <v>9</v>
      </c>
      <c r="N185" s="73"/>
    </row>
    <row r="186" spans="1:14" s="10" customFormat="1" ht="15" hidden="1" customHeight="1" thickBot="1" x14ac:dyDescent="0.25">
      <c r="A186" s="25">
        <v>3</v>
      </c>
      <c r="B186" s="26">
        <v>5540018</v>
      </c>
      <c r="C186" s="26" t="s">
        <v>184</v>
      </c>
      <c r="D186" s="27">
        <v>32000</v>
      </c>
      <c r="E186" s="155">
        <v>24</v>
      </c>
      <c r="F186" s="125"/>
      <c r="G186" s="140"/>
      <c r="H186" s="140"/>
      <c r="I186" s="140"/>
      <c r="J186" s="148"/>
      <c r="K186" s="132"/>
      <c r="L186" s="71"/>
      <c r="M186" s="120">
        <f t="shared" si="15"/>
        <v>24</v>
      </c>
      <c r="N186" s="73"/>
    </row>
    <row r="187" spans="1:14" s="10" customFormat="1" ht="15" hidden="1" customHeight="1" thickBot="1" x14ac:dyDescent="0.25">
      <c r="A187" s="25">
        <v>4</v>
      </c>
      <c r="B187" s="26">
        <v>5540017</v>
      </c>
      <c r="C187" s="26" t="s">
        <v>185</v>
      </c>
      <c r="D187" s="27">
        <v>25000</v>
      </c>
      <c r="E187" s="156">
        <v>35</v>
      </c>
      <c r="F187" s="126"/>
      <c r="G187" s="141"/>
      <c r="H187" s="141"/>
      <c r="I187" s="141"/>
      <c r="J187" s="149"/>
      <c r="K187" s="133"/>
      <c r="L187" s="72"/>
      <c r="M187" s="120">
        <f t="shared" si="15"/>
        <v>35</v>
      </c>
      <c r="N187" s="72"/>
    </row>
    <row r="188" spans="1:14" s="10" customFormat="1" ht="15" hidden="1" customHeight="1" thickBot="1" x14ac:dyDescent="0.25">
      <c r="A188" s="25">
        <v>5</v>
      </c>
      <c r="B188" s="26">
        <v>5510070</v>
      </c>
      <c r="C188" s="26" t="s">
        <v>186</v>
      </c>
      <c r="D188" s="27">
        <v>28000</v>
      </c>
      <c r="E188" s="156">
        <v>24</v>
      </c>
      <c r="F188" s="126"/>
      <c r="G188" s="141"/>
      <c r="H188" s="141"/>
      <c r="I188" s="141"/>
      <c r="J188" s="149"/>
      <c r="K188" s="133"/>
      <c r="L188" s="72"/>
      <c r="M188" s="120">
        <f t="shared" si="15"/>
        <v>24</v>
      </c>
      <c r="N188" s="72"/>
    </row>
    <row r="189" spans="1:14" s="10" customFormat="1" ht="15" hidden="1" customHeight="1" thickBot="1" x14ac:dyDescent="0.25">
      <c r="A189" s="25">
        <v>6</v>
      </c>
      <c r="B189" s="26">
        <v>5500044</v>
      </c>
      <c r="C189" s="26" t="s">
        <v>187</v>
      </c>
      <c r="D189" s="27">
        <v>28000</v>
      </c>
      <c r="E189" s="156">
        <v>10</v>
      </c>
      <c r="F189" s="126"/>
      <c r="G189" s="141"/>
      <c r="H189" s="141"/>
      <c r="I189" s="141"/>
      <c r="J189" s="149"/>
      <c r="K189" s="133"/>
      <c r="L189" s="72"/>
      <c r="M189" s="120">
        <f t="shared" si="15"/>
        <v>10</v>
      </c>
      <c r="N189" s="71"/>
    </row>
    <row r="190" spans="1:14" s="9" customFormat="1" ht="15" hidden="1" customHeight="1" thickBot="1" x14ac:dyDescent="0.25">
      <c r="A190" s="25">
        <v>7</v>
      </c>
      <c r="B190" s="26">
        <v>5500045</v>
      </c>
      <c r="C190" s="26" t="s">
        <v>188</v>
      </c>
      <c r="D190" s="27">
        <v>30000</v>
      </c>
      <c r="E190" s="156">
        <v>28</v>
      </c>
      <c r="F190" s="126"/>
      <c r="G190" s="141"/>
      <c r="H190" s="141"/>
      <c r="I190" s="141"/>
      <c r="J190" s="149"/>
      <c r="K190" s="133"/>
      <c r="L190" s="72"/>
      <c r="M190" s="120">
        <f t="shared" si="15"/>
        <v>28</v>
      </c>
      <c r="N190" s="71"/>
    </row>
    <row r="191" spans="1:14" s="9" customFormat="1" ht="15" hidden="1" customHeight="1" thickBot="1" x14ac:dyDescent="0.25">
      <c r="A191" s="25">
        <v>8</v>
      </c>
      <c r="B191" s="25">
        <v>5510111</v>
      </c>
      <c r="C191" s="25" t="s">
        <v>189</v>
      </c>
      <c r="D191" s="30">
        <v>39000</v>
      </c>
      <c r="E191" s="156">
        <v>20</v>
      </c>
      <c r="F191" s="126"/>
      <c r="G191" s="141"/>
      <c r="H191" s="141"/>
      <c r="I191" s="141"/>
      <c r="J191" s="149"/>
      <c r="K191" s="133"/>
      <c r="L191" s="72"/>
      <c r="M191" s="120">
        <f t="shared" si="15"/>
        <v>20</v>
      </c>
      <c r="N191" s="71"/>
    </row>
    <row r="192" spans="1:14" s="9" customFormat="1" ht="15" hidden="1" customHeight="1" thickBot="1" x14ac:dyDescent="0.25">
      <c r="A192" s="25">
        <v>9</v>
      </c>
      <c r="B192" s="25">
        <v>5510112</v>
      </c>
      <c r="C192" s="25" t="s">
        <v>190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9" customFormat="1" ht="15" hidden="1" customHeight="1" thickBot="1" x14ac:dyDescent="0.25">
      <c r="A193" s="25">
        <v>10</v>
      </c>
      <c r="B193" s="25">
        <v>5510113</v>
      </c>
      <c r="C193" s="25" t="s">
        <v>191</v>
      </c>
      <c r="D193" s="30">
        <v>39000</v>
      </c>
      <c r="E193" s="155">
        <v>17</v>
      </c>
      <c r="F193" s="125"/>
      <c r="G193" s="125"/>
      <c r="H193" s="125"/>
      <c r="I193" s="125"/>
      <c r="J193" s="148"/>
      <c r="K193" s="132"/>
      <c r="L193" s="71"/>
      <c r="M193" s="120">
        <f t="shared" si="15"/>
        <v>17</v>
      </c>
      <c r="N193" s="71"/>
    </row>
    <row r="194" spans="1:14" s="24" customFormat="1" ht="15" hidden="1" customHeight="1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9" customFormat="1" ht="15" thickBot="1" x14ac:dyDescent="0.25">
      <c r="A195" s="94"/>
      <c r="B195" s="95"/>
      <c r="C195" s="95" t="s">
        <v>192</v>
      </c>
      <c r="D195" s="96"/>
      <c r="E195" s="105">
        <f>SUM(E196:E204)</f>
        <v>284</v>
      </c>
      <c r="F195" s="105">
        <f t="shared" ref="F195:K195" si="19">SUM(F196:F204)</f>
        <v>0</v>
      </c>
      <c r="G195" s="105">
        <f t="shared" si="19"/>
        <v>0</v>
      </c>
      <c r="H195" s="105">
        <f t="shared" si="19"/>
        <v>0</v>
      </c>
      <c r="I195" s="105">
        <f t="shared" si="19"/>
        <v>0</v>
      </c>
      <c r="J195" s="166">
        <f t="shared" si="19"/>
        <v>0</v>
      </c>
      <c r="K195" s="131">
        <f t="shared" si="19"/>
        <v>0</v>
      </c>
      <c r="L195" s="105">
        <f>SUM(L196:L203)</f>
        <v>241</v>
      </c>
      <c r="M195" s="119">
        <f t="shared" si="15"/>
        <v>43</v>
      </c>
      <c r="N195" s="85"/>
    </row>
    <row r="196" spans="1:14" s="10" customFormat="1" x14ac:dyDescent="0.2">
      <c r="A196" s="87">
        <v>1</v>
      </c>
      <c r="B196" s="87">
        <v>5540032</v>
      </c>
      <c r="C196" s="87" t="s">
        <v>193</v>
      </c>
      <c r="D196" s="93">
        <v>18000</v>
      </c>
      <c r="E196" s="155">
        <f>'13'!L196</f>
        <v>34</v>
      </c>
      <c r="F196" s="125"/>
      <c r="G196" s="125"/>
      <c r="H196" s="125"/>
      <c r="I196" s="125"/>
      <c r="J196" s="148"/>
      <c r="K196" s="132"/>
      <c r="L196" s="71">
        <v>32</v>
      </c>
      <c r="M196" s="120">
        <f t="shared" si="15"/>
        <v>2</v>
      </c>
      <c r="N196" s="71"/>
    </row>
    <row r="197" spans="1:14" s="10" customFormat="1" x14ac:dyDescent="0.2">
      <c r="A197" s="25">
        <v>2</v>
      </c>
      <c r="B197" s="26">
        <v>5540001</v>
      </c>
      <c r="C197" s="26" t="s">
        <v>194</v>
      </c>
      <c r="D197" s="27">
        <v>20000</v>
      </c>
      <c r="E197" s="155">
        <f>'13'!L197</f>
        <v>14</v>
      </c>
      <c r="F197" s="125"/>
      <c r="G197" s="125"/>
      <c r="H197" s="125"/>
      <c r="I197" s="125"/>
      <c r="J197" s="148"/>
      <c r="K197" s="132"/>
      <c r="L197" s="71">
        <v>11</v>
      </c>
      <c r="M197" s="120">
        <f t="shared" si="15"/>
        <v>3</v>
      </c>
      <c r="N197" s="71"/>
    </row>
    <row r="198" spans="1:14" s="10" customFormat="1" x14ac:dyDescent="0.2">
      <c r="A198" s="25">
        <v>3</v>
      </c>
      <c r="B198" s="26">
        <v>5540029</v>
      </c>
      <c r="C198" s="26" t="s">
        <v>195</v>
      </c>
      <c r="D198" s="27">
        <v>20000</v>
      </c>
      <c r="E198" s="155">
        <f>'13'!L198</f>
        <v>15</v>
      </c>
      <c r="F198" s="125"/>
      <c r="G198" s="125"/>
      <c r="H198" s="125"/>
      <c r="I198" s="125"/>
      <c r="J198" s="148"/>
      <c r="K198" s="132"/>
      <c r="L198" s="71">
        <v>15</v>
      </c>
      <c r="M198" s="120">
        <f t="shared" si="15"/>
        <v>0</v>
      </c>
      <c r="N198" s="71"/>
    </row>
    <row r="199" spans="1:14" s="10" customFormat="1" x14ac:dyDescent="0.2">
      <c r="A199" s="25">
        <v>4</v>
      </c>
      <c r="B199" s="26">
        <v>5540035</v>
      </c>
      <c r="C199" s="26" t="s">
        <v>196</v>
      </c>
      <c r="D199" s="27">
        <v>20000</v>
      </c>
      <c r="E199" s="155">
        <f>'13'!L199</f>
        <v>28</v>
      </c>
      <c r="F199" s="125"/>
      <c r="G199" s="125"/>
      <c r="H199" s="125"/>
      <c r="I199" s="125"/>
      <c r="J199" s="148"/>
      <c r="K199" s="132"/>
      <c r="L199" s="71">
        <v>26</v>
      </c>
      <c r="M199" s="120">
        <f t="shared" si="15"/>
        <v>2</v>
      </c>
      <c r="N199" s="71"/>
    </row>
    <row r="200" spans="1:14" s="10" customFormat="1" x14ac:dyDescent="0.2">
      <c r="A200" s="25">
        <v>6</v>
      </c>
      <c r="B200" s="26">
        <v>5540008</v>
      </c>
      <c r="C200" s="26" t="s">
        <v>198</v>
      </c>
      <c r="D200" s="27">
        <v>16000</v>
      </c>
      <c r="E200" s="155">
        <f>'13'!L200</f>
        <v>98</v>
      </c>
      <c r="F200" s="125"/>
      <c r="G200" s="125"/>
      <c r="H200" s="125"/>
      <c r="I200" s="125"/>
      <c r="J200" s="148"/>
      <c r="K200" s="132"/>
      <c r="L200" s="71">
        <v>88</v>
      </c>
      <c r="M200" s="120">
        <f t="shared" si="15"/>
        <v>10</v>
      </c>
      <c r="N200" s="71"/>
    </row>
    <row r="201" spans="1:14" s="10" customFormat="1" x14ac:dyDescent="0.2">
      <c r="A201" s="25">
        <v>7</v>
      </c>
      <c r="B201" s="26">
        <v>5540030</v>
      </c>
      <c r="C201" s="26" t="s">
        <v>199</v>
      </c>
      <c r="D201" s="27">
        <v>22000</v>
      </c>
      <c r="E201" s="155">
        <f>'13'!L201</f>
        <v>25</v>
      </c>
      <c r="F201" s="125"/>
      <c r="G201" s="125"/>
      <c r="H201" s="125"/>
      <c r="I201" s="125"/>
      <c r="J201" s="148"/>
      <c r="K201" s="132"/>
      <c r="L201" s="71">
        <v>25</v>
      </c>
      <c r="M201" s="120">
        <f>(E201+F201+G201+H201+I201)-J201-K201-L201</f>
        <v>0</v>
      </c>
      <c r="N201" s="71"/>
    </row>
    <row r="202" spans="1:14" s="10" customFormat="1" x14ac:dyDescent="0.2">
      <c r="A202" s="25">
        <v>8</v>
      </c>
      <c r="B202" s="26">
        <v>5540031</v>
      </c>
      <c r="C202" s="26" t="s">
        <v>200</v>
      </c>
      <c r="D202" s="27">
        <v>22000</v>
      </c>
      <c r="E202" s="155">
        <f>'13'!L202</f>
        <v>20</v>
      </c>
      <c r="F202" s="125"/>
      <c r="G202" s="125"/>
      <c r="H202" s="125"/>
      <c r="I202" s="125"/>
      <c r="J202" s="148"/>
      <c r="K202" s="132"/>
      <c r="L202" s="71">
        <v>20</v>
      </c>
      <c r="M202" s="120">
        <f t="shared" ref="M202:M204" si="20">(E202+F202+G202+H202+I202)-J202-K202-L202</f>
        <v>0</v>
      </c>
      <c r="N202" s="71"/>
    </row>
    <row r="203" spans="1:14" s="9" customFormat="1" x14ac:dyDescent="0.2">
      <c r="A203" s="25">
        <v>9</v>
      </c>
      <c r="B203" s="26">
        <v>5540003</v>
      </c>
      <c r="C203" s="26" t="s">
        <v>201</v>
      </c>
      <c r="D203" s="27">
        <v>20000</v>
      </c>
      <c r="E203" s="155">
        <f>'13'!L203</f>
        <v>24</v>
      </c>
      <c r="F203" s="125"/>
      <c r="G203" s="125"/>
      <c r="H203" s="125"/>
      <c r="I203" s="125"/>
      <c r="J203" s="148"/>
      <c r="K203" s="132"/>
      <c r="L203" s="71">
        <v>24</v>
      </c>
      <c r="M203" s="120">
        <f t="shared" si="20"/>
        <v>0</v>
      </c>
      <c r="N203" s="71"/>
    </row>
    <row r="204" spans="1:14" s="9" customFormat="1" x14ac:dyDescent="0.2">
      <c r="A204" s="25">
        <v>10</v>
      </c>
      <c r="B204" s="25">
        <v>5540033</v>
      </c>
      <c r="C204" s="25" t="s">
        <v>202</v>
      </c>
      <c r="D204" s="30">
        <v>18000</v>
      </c>
      <c r="E204" s="155">
        <f>'13'!L204</f>
        <v>26</v>
      </c>
      <c r="F204" s="125"/>
      <c r="G204" s="125"/>
      <c r="H204" s="125"/>
      <c r="I204" s="125"/>
      <c r="J204" s="148"/>
      <c r="K204" s="132"/>
      <c r="L204" s="9">
        <v>25</v>
      </c>
      <c r="M204" s="120">
        <f t="shared" si="20"/>
        <v>1</v>
      </c>
      <c r="N204" s="71"/>
    </row>
    <row r="205" spans="1:14" s="20" customFormat="1" ht="15" thickBot="1" x14ac:dyDescent="0.25">
      <c r="A205" s="43"/>
      <c r="B205" s="43"/>
      <c r="C205" s="43"/>
      <c r="D205" s="48"/>
      <c r="E205" s="160"/>
      <c r="F205" s="128"/>
      <c r="G205" s="128"/>
      <c r="H205" s="128"/>
      <c r="I205" s="128"/>
      <c r="J205" s="152"/>
      <c r="K205" s="137"/>
      <c r="L205" s="76"/>
      <c r="M205" s="121"/>
      <c r="N205" s="76"/>
    </row>
    <row r="206" spans="1:14" s="24" customFormat="1" ht="15" thickBot="1" x14ac:dyDescent="0.25">
      <c r="A206" s="81"/>
      <c r="B206" s="82"/>
      <c r="C206" s="82" t="s">
        <v>203</v>
      </c>
      <c r="D206" s="83"/>
      <c r="E206" s="106">
        <f>SUM(E208:E209)</f>
        <v>8</v>
      </c>
      <c r="F206" s="106">
        <f t="shared" ref="F206:L206" si="21">SUM(F208:F209)</f>
        <v>0</v>
      </c>
      <c r="G206" s="106">
        <f t="shared" si="21"/>
        <v>0</v>
      </c>
      <c r="H206" s="106">
        <f t="shared" si="21"/>
        <v>0</v>
      </c>
      <c r="I206" s="106">
        <f t="shared" si="21"/>
        <v>0</v>
      </c>
      <c r="J206" s="146">
        <f t="shared" si="21"/>
        <v>0</v>
      </c>
      <c r="K206" s="135">
        <f t="shared" si="21"/>
        <v>0</v>
      </c>
      <c r="L206" s="106">
        <f t="shared" si="21"/>
        <v>8</v>
      </c>
      <c r="M206" s="119">
        <f>(E206+F206+G206+H206+I206)-J206-K206-L206</f>
        <v>0</v>
      </c>
      <c r="N206" s="85"/>
    </row>
    <row r="207" spans="1:14" s="10" customFormat="1" x14ac:dyDescent="0.2">
      <c r="A207" s="79"/>
      <c r="B207" s="79"/>
      <c r="C207" s="79" t="s">
        <v>204</v>
      </c>
      <c r="D207" s="80"/>
      <c r="E207" s="155"/>
      <c r="F207" s="125"/>
      <c r="G207" s="125"/>
      <c r="H207" s="125"/>
      <c r="I207" s="125"/>
      <c r="J207" s="148"/>
      <c r="K207" s="132"/>
      <c r="L207" s="71"/>
      <c r="M207" s="120">
        <f t="shared" si="15"/>
        <v>0</v>
      </c>
      <c r="N207" s="71"/>
    </row>
    <row r="208" spans="1:14" s="10" customFormat="1" x14ac:dyDescent="0.2">
      <c r="A208" s="25">
        <v>1</v>
      </c>
      <c r="B208" s="26">
        <v>7520023</v>
      </c>
      <c r="C208" s="26" t="s">
        <v>205</v>
      </c>
      <c r="D208" s="27">
        <v>20000</v>
      </c>
      <c r="E208" s="155">
        <f>'13'!L208</f>
        <v>0</v>
      </c>
      <c r="F208" s="125"/>
      <c r="G208" s="125"/>
      <c r="H208" s="125"/>
      <c r="I208" s="125"/>
      <c r="J208" s="148"/>
      <c r="K208" s="132"/>
      <c r="L208" s="71"/>
      <c r="M208" s="120">
        <f t="shared" si="15"/>
        <v>0</v>
      </c>
      <c r="N208" s="71"/>
    </row>
    <row r="209" spans="1:14" s="9" customFormat="1" x14ac:dyDescent="0.2">
      <c r="A209" s="25">
        <v>2</v>
      </c>
      <c r="B209" s="26">
        <v>7520001</v>
      </c>
      <c r="C209" s="26" t="s">
        <v>206</v>
      </c>
      <c r="D209" s="27">
        <v>80000</v>
      </c>
      <c r="E209" s="155">
        <f>'13'!L209</f>
        <v>8</v>
      </c>
      <c r="F209" s="125"/>
      <c r="G209" s="125"/>
      <c r="H209" s="125"/>
      <c r="I209" s="125"/>
      <c r="J209" s="148"/>
      <c r="K209" s="132"/>
      <c r="L209" s="71">
        <v>8</v>
      </c>
      <c r="M209" s="120">
        <f t="shared" si="15"/>
        <v>0</v>
      </c>
      <c r="N209" s="71"/>
    </row>
    <row r="210" spans="1:14" s="24" customFormat="1" ht="15" thickBot="1" x14ac:dyDescent="0.25">
      <c r="A210" s="43"/>
      <c r="B210" s="43"/>
      <c r="C210" s="43"/>
      <c r="D210" s="86"/>
      <c r="E210" s="157"/>
      <c r="F210" s="127"/>
      <c r="G210" s="127"/>
      <c r="H210" s="127"/>
      <c r="I210" s="127"/>
      <c r="J210" s="150"/>
      <c r="K210" s="134"/>
      <c r="L210" s="73"/>
      <c r="M210" s="122"/>
      <c r="N210" s="73"/>
    </row>
    <row r="211" spans="1:14" s="10" customFormat="1" ht="15" thickBot="1" x14ac:dyDescent="0.25">
      <c r="A211" s="90"/>
      <c r="B211" s="91"/>
      <c r="C211" s="91" t="s">
        <v>207</v>
      </c>
      <c r="D211" s="92"/>
      <c r="E211" s="103">
        <f>SUM(E212:E219)</f>
        <v>26</v>
      </c>
      <c r="F211" s="103">
        <f t="shared" ref="F211:L211" si="22">SUM(F212:F219)</f>
        <v>0</v>
      </c>
      <c r="G211" s="103">
        <f t="shared" si="22"/>
        <v>0</v>
      </c>
      <c r="H211" s="103">
        <f t="shared" si="22"/>
        <v>0</v>
      </c>
      <c r="I211" s="103">
        <f t="shared" si="22"/>
        <v>0</v>
      </c>
      <c r="J211" s="169">
        <f t="shared" si="22"/>
        <v>0</v>
      </c>
      <c r="K211" s="165">
        <f t="shared" si="22"/>
        <v>0</v>
      </c>
      <c r="L211" s="103">
        <f t="shared" si="22"/>
        <v>25</v>
      </c>
      <c r="M211" s="119">
        <f t="shared" si="15"/>
        <v>1</v>
      </c>
      <c r="N211" s="85"/>
    </row>
    <row r="212" spans="1:14" s="10" customFormat="1" x14ac:dyDescent="0.2">
      <c r="A212" s="87">
        <v>1</v>
      </c>
      <c r="B212" s="88">
        <v>7550011</v>
      </c>
      <c r="C212" s="88" t="s">
        <v>208</v>
      </c>
      <c r="D212" s="89">
        <v>16000</v>
      </c>
      <c r="E212" s="155">
        <f>'13'!L212</f>
        <v>20</v>
      </c>
      <c r="F212" s="125"/>
      <c r="G212" s="125"/>
      <c r="H212" s="125"/>
      <c r="I212" s="125"/>
      <c r="J212" s="148"/>
      <c r="K212" s="132"/>
      <c r="L212" s="71">
        <v>19</v>
      </c>
      <c r="M212" s="120">
        <f t="shared" si="15"/>
        <v>1</v>
      </c>
      <c r="N212" s="71"/>
    </row>
    <row r="213" spans="1:14" s="10" customFormat="1" x14ac:dyDescent="0.2">
      <c r="A213" s="25">
        <v>2</v>
      </c>
      <c r="B213" s="26">
        <v>7550019</v>
      </c>
      <c r="C213" s="26" t="s">
        <v>209</v>
      </c>
      <c r="D213" s="78">
        <v>14000</v>
      </c>
      <c r="E213" s="155">
        <f>'13'!L213</f>
        <v>6</v>
      </c>
      <c r="F213" s="126"/>
      <c r="G213" s="126"/>
      <c r="H213" s="126"/>
      <c r="I213" s="126"/>
      <c r="J213" s="149"/>
      <c r="K213" s="133"/>
      <c r="L213" s="72">
        <v>6</v>
      </c>
      <c r="M213" s="123">
        <f t="shared" si="15"/>
        <v>0</v>
      </c>
      <c r="N213" s="72"/>
    </row>
    <row r="214" spans="1:14" s="10" customFormat="1" x14ac:dyDescent="0.2">
      <c r="A214" s="25">
        <v>3</v>
      </c>
      <c r="B214" s="26">
        <v>7550026</v>
      </c>
      <c r="C214" s="26" t="s">
        <v>210</v>
      </c>
      <c r="D214" s="78">
        <v>26000</v>
      </c>
      <c r="E214" s="155">
        <f>'13'!L214</f>
        <v>0</v>
      </c>
      <c r="F214" s="126"/>
      <c r="G214" s="126"/>
      <c r="H214" s="126"/>
      <c r="I214" s="126"/>
      <c r="J214" s="149"/>
      <c r="K214" s="133"/>
      <c r="L214" s="72"/>
      <c r="M214" s="123">
        <f t="shared" si="15"/>
        <v>0</v>
      </c>
      <c r="N214" s="72"/>
    </row>
    <row r="215" spans="1:14" s="10" customFormat="1" x14ac:dyDescent="0.2">
      <c r="A215" s="25">
        <v>4</v>
      </c>
      <c r="B215" s="26">
        <v>7550006</v>
      </c>
      <c r="C215" s="26" t="s">
        <v>211</v>
      </c>
      <c r="D215" s="78">
        <v>12000</v>
      </c>
      <c r="E215" s="155">
        <f>'13'!L215</f>
        <v>0</v>
      </c>
      <c r="F215" s="126"/>
      <c r="G215" s="126"/>
      <c r="H215" s="126"/>
      <c r="I215" s="126"/>
      <c r="J215" s="149"/>
      <c r="K215" s="133"/>
      <c r="L215" s="72"/>
      <c r="M215" s="123">
        <f t="shared" si="15"/>
        <v>0</v>
      </c>
      <c r="N215" s="72"/>
    </row>
    <row r="216" spans="1:14" s="10" customFormat="1" x14ac:dyDescent="0.2">
      <c r="A216" s="25">
        <v>5</v>
      </c>
      <c r="B216" s="26">
        <v>7550007</v>
      </c>
      <c r="C216" s="26" t="s">
        <v>212</v>
      </c>
      <c r="D216" s="78">
        <v>9000</v>
      </c>
      <c r="E216" s="155">
        <f>'13'!L216</f>
        <v>0</v>
      </c>
      <c r="F216" s="126"/>
      <c r="G216" s="126"/>
      <c r="H216" s="126"/>
      <c r="I216" s="126"/>
      <c r="J216" s="149"/>
      <c r="K216" s="133"/>
      <c r="L216" s="72"/>
      <c r="M216" s="123">
        <f t="shared" si="15"/>
        <v>0</v>
      </c>
      <c r="N216" s="72"/>
    </row>
    <row r="217" spans="1:14" s="9" customFormat="1" x14ac:dyDescent="0.2">
      <c r="A217" s="25">
        <v>7</v>
      </c>
      <c r="B217" s="26">
        <v>7550017</v>
      </c>
      <c r="C217" s="26" t="s">
        <v>214</v>
      </c>
      <c r="D217" s="78">
        <v>14000</v>
      </c>
      <c r="E217" s="155">
        <f>'13'!L217</f>
        <v>0</v>
      </c>
      <c r="F217" s="126"/>
      <c r="G217" s="126"/>
      <c r="H217" s="126"/>
      <c r="I217" s="126"/>
      <c r="J217" s="149"/>
      <c r="K217" s="133"/>
      <c r="L217" s="72"/>
      <c r="M217" s="123">
        <f t="shared" si="15"/>
        <v>0</v>
      </c>
      <c r="N217" s="72"/>
    </row>
    <row r="218" spans="1:14" s="10" customFormat="1" x14ac:dyDescent="0.2">
      <c r="A218" s="25">
        <v>8</v>
      </c>
      <c r="B218" s="25">
        <v>7550016</v>
      </c>
      <c r="C218" s="25" t="s">
        <v>215</v>
      </c>
      <c r="D218" s="77">
        <v>14000</v>
      </c>
      <c r="E218" s="155">
        <f>'13'!L218</f>
        <v>0</v>
      </c>
      <c r="F218" s="126"/>
      <c r="G218" s="126"/>
      <c r="H218" s="126"/>
      <c r="I218" s="126"/>
      <c r="J218" s="149"/>
      <c r="K218" s="133"/>
      <c r="L218" s="72"/>
      <c r="M218" s="123">
        <f t="shared" ref="M218:M219" si="23">(E218+F218+G218+H218+I218)-J218-K218-L218</f>
        <v>0</v>
      </c>
      <c r="N218" s="72"/>
    </row>
    <row r="219" spans="1:14" s="10" customFormat="1" x14ac:dyDescent="0.2">
      <c r="A219" s="25">
        <v>9</v>
      </c>
      <c r="B219" s="26">
        <v>7550015</v>
      </c>
      <c r="C219" s="26" t="s">
        <v>216</v>
      </c>
      <c r="D219" s="78">
        <v>14000</v>
      </c>
      <c r="E219" s="155">
        <f>'13'!L219</f>
        <v>0</v>
      </c>
      <c r="F219" s="126"/>
      <c r="G219" s="126"/>
      <c r="H219" s="126"/>
      <c r="I219" s="126"/>
      <c r="J219" s="149"/>
      <c r="K219" s="133"/>
      <c r="L219" s="72"/>
      <c r="M219" s="123">
        <f t="shared" si="23"/>
        <v>0</v>
      </c>
      <c r="N219" s="72"/>
    </row>
  </sheetData>
  <autoFilter ref="A3:D219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19"/>
  <sheetViews>
    <sheetView workbookViewId="0">
      <pane xSplit="4" ySplit="4" topLeftCell="E172" activePane="bottomRight" state="frozen"/>
      <selection activeCell="O74" sqref="O74"/>
      <selection pane="topRight" activeCell="O74" sqref="O74"/>
      <selection pane="bottomLeft" activeCell="O74" sqref="O74"/>
      <selection pane="bottomRight" activeCell="L166" sqref="L16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.28515625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81" t="s">
        <v>259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70"/>
    </row>
    <row r="3" spans="1:14" s="16" customFormat="1" ht="25.5" customHeight="1" x14ac:dyDescent="0.2">
      <c r="A3" s="182" t="s">
        <v>261</v>
      </c>
      <c r="B3" s="182" t="s">
        <v>262</v>
      </c>
      <c r="C3" s="182" t="s">
        <v>263</v>
      </c>
      <c r="D3" s="184" t="s">
        <v>264</v>
      </c>
      <c r="E3" s="186" t="s">
        <v>248</v>
      </c>
      <c r="F3" s="188" t="s">
        <v>257</v>
      </c>
      <c r="G3" s="190" t="s">
        <v>249</v>
      </c>
      <c r="H3" s="191"/>
      <c r="I3" s="192"/>
      <c r="J3" s="193" t="s">
        <v>250</v>
      </c>
      <c r="K3" s="195" t="s">
        <v>258</v>
      </c>
      <c r="L3" s="177" t="s">
        <v>251</v>
      </c>
      <c r="M3" s="179" t="s">
        <v>252</v>
      </c>
      <c r="N3" s="177" t="s">
        <v>253</v>
      </c>
    </row>
    <row r="4" spans="1:14" s="20" customFormat="1" ht="25.5" x14ac:dyDescent="0.2">
      <c r="A4" s="183"/>
      <c r="B4" s="183"/>
      <c r="C4" s="183"/>
      <c r="D4" s="185"/>
      <c r="E4" s="187"/>
      <c r="F4" s="189"/>
      <c r="G4" s="139" t="s">
        <v>254</v>
      </c>
      <c r="H4" s="139" t="s">
        <v>255</v>
      </c>
      <c r="I4" s="139" t="s">
        <v>256</v>
      </c>
      <c r="J4" s="194"/>
      <c r="K4" s="196"/>
      <c r="L4" s="178"/>
      <c r="M4" s="180"/>
      <c r="N4" s="178"/>
    </row>
    <row r="5" spans="1:14" s="24" customFormat="1" ht="15" thickBot="1" x14ac:dyDescent="0.25">
      <c r="A5" s="113"/>
      <c r="B5" s="113"/>
      <c r="C5" s="113" t="s">
        <v>10</v>
      </c>
      <c r="D5" s="114"/>
      <c r="E5" s="116">
        <f>E6+E46+E60+E64+E74</f>
        <v>49</v>
      </c>
      <c r="F5" s="116">
        <f t="shared" ref="F5:M5" si="0">F6+F46+F60+F64+F74</f>
        <v>0</v>
      </c>
      <c r="G5" s="116">
        <f t="shared" si="0"/>
        <v>354</v>
      </c>
      <c r="H5" s="116">
        <f t="shared" si="0"/>
        <v>0</v>
      </c>
      <c r="I5" s="116">
        <f t="shared" si="0"/>
        <v>0</v>
      </c>
      <c r="J5" s="145">
        <f t="shared" si="0"/>
        <v>0</v>
      </c>
      <c r="K5" s="130">
        <f t="shared" si="0"/>
        <v>18</v>
      </c>
      <c r="L5" s="116">
        <f t="shared" si="0"/>
        <v>18</v>
      </c>
      <c r="M5" s="118">
        <f t="shared" si="0"/>
        <v>355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05">
        <f>SUM(E7:E44)</f>
        <v>27</v>
      </c>
      <c r="F6" s="105">
        <f t="shared" ref="F6:L6" si="1">SUM(F7:F44)</f>
        <v>0</v>
      </c>
      <c r="G6" s="105">
        <f t="shared" si="1"/>
        <v>186</v>
      </c>
      <c r="H6" s="105">
        <f t="shared" si="1"/>
        <v>0</v>
      </c>
      <c r="I6" s="105">
        <f t="shared" si="1"/>
        <v>0</v>
      </c>
      <c r="J6" s="166">
        <f t="shared" si="1"/>
        <v>0</v>
      </c>
      <c r="K6" s="131">
        <f t="shared" si="1"/>
        <v>6</v>
      </c>
      <c r="L6" s="105">
        <f t="shared" si="1"/>
        <v>4</v>
      </c>
      <c r="M6" s="131">
        <f t="shared" ref="M6" si="2">SUM(M7:M39)</f>
        <v>191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'14'!L7</f>
        <v>6</v>
      </c>
      <c r="F7" s="125"/>
      <c r="G7" s="140"/>
      <c r="H7" s="140"/>
      <c r="I7" s="140"/>
      <c r="J7" s="148"/>
      <c r="K7" s="132"/>
      <c r="L7" s="71">
        <v>2</v>
      </c>
      <c r="M7" s="120">
        <f t="shared" ref="M7:M75" si="3">(E7+F7+G7+H7+I7)-J7-K7-L7</f>
        <v>4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'14'!L8</f>
        <v>0</v>
      </c>
      <c r="F8" s="126"/>
      <c r="G8" s="141">
        <v>8</v>
      </c>
      <c r="H8" s="141"/>
      <c r="I8" s="141"/>
      <c r="J8" s="149"/>
      <c r="K8" s="133"/>
      <c r="L8" s="72"/>
      <c r="M8" s="120">
        <f t="shared" si="3"/>
        <v>8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'14'!L9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'14'!L10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'14'!L11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3"/>
        <v>6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'14'!L12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'14'!L13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3"/>
        <v>6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'14'!L14</f>
        <v>0</v>
      </c>
      <c r="F14" s="126"/>
      <c r="G14" s="141">
        <v>6</v>
      </c>
      <c r="H14" s="141"/>
      <c r="I14" s="141"/>
      <c r="J14" s="149"/>
      <c r="K14" s="133">
        <v>1</v>
      </c>
      <c r="L14" s="72"/>
      <c r="M14" s="120">
        <f t="shared" si="3"/>
        <v>5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'14'!L15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3"/>
        <v>6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'14'!L16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'14'!L17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'14'!L18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'14'!L19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3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'14'!L20</f>
        <v>9</v>
      </c>
      <c r="F20" s="126"/>
      <c r="G20" s="141"/>
      <c r="H20" s="141"/>
      <c r="I20" s="141"/>
      <c r="J20" s="149"/>
      <c r="K20" s="133"/>
      <c r="L20" s="72">
        <v>2</v>
      </c>
      <c r="M20" s="120">
        <f t="shared" si="3"/>
        <v>7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'14'!L21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'14'!L22</f>
        <v>12</v>
      </c>
      <c r="F22" s="126"/>
      <c r="G22" s="141"/>
      <c r="H22" s="141"/>
      <c r="I22" s="141"/>
      <c r="J22" s="149"/>
      <c r="K22" s="133"/>
      <c r="L22" s="72"/>
      <c r="M22" s="120">
        <f t="shared" si="3"/>
        <v>12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'14'!L23</f>
        <v>0</v>
      </c>
      <c r="F23" s="126"/>
      <c r="G23" s="141">
        <v>7</v>
      </c>
      <c r="H23" s="141"/>
      <c r="I23" s="141"/>
      <c r="J23" s="149"/>
      <c r="K23" s="133"/>
      <c r="L23" s="72"/>
      <c r="M23" s="120">
        <f t="shared" si="3"/>
        <v>7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'14'!L24</f>
        <v>0</v>
      </c>
      <c r="F24" s="126"/>
      <c r="G24" s="141">
        <v>7</v>
      </c>
      <c r="H24" s="141"/>
      <c r="I24" s="141"/>
      <c r="J24" s="149"/>
      <c r="K24" s="133"/>
      <c r="L24" s="72"/>
      <c r="M24" s="120">
        <f t="shared" si="3"/>
        <v>7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'14'!L25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3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'14'!L26</f>
        <v>0</v>
      </c>
      <c r="F26" s="126"/>
      <c r="G26" s="141"/>
      <c r="H26" s="141"/>
      <c r="I26" s="141"/>
      <c r="J26" s="149"/>
      <c r="K26" s="133"/>
      <c r="L26" s="72"/>
      <c r="M26" s="120">
        <f t="shared" si="3"/>
        <v>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'14'!L27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'14'!L28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3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'14'!L29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3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'14'!L30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3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'14'!L31</f>
        <v>0</v>
      </c>
      <c r="F31" s="126"/>
      <c r="G31" s="141">
        <v>6</v>
      </c>
      <c r="H31" s="141"/>
      <c r="I31" s="141"/>
      <c r="J31" s="149"/>
      <c r="K31" s="133"/>
      <c r="L31" s="72"/>
      <c r="M31" s="120">
        <f t="shared" si="3"/>
        <v>6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'14'!L32</f>
        <v>0</v>
      </c>
      <c r="F32" s="126"/>
      <c r="G32" s="141">
        <v>6</v>
      </c>
      <c r="H32" s="141"/>
      <c r="I32" s="141"/>
      <c r="J32" s="149"/>
      <c r="K32" s="133">
        <v>2</v>
      </c>
      <c r="L32" s="72"/>
      <c r="M32" s="120">
        <f t="shared" si="3"/>
        <v>4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'14'!L33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'14'!L34</f>
        <v>0</v>
      </c>
      <c r="F34" s="126"/>
      <c r="G34" s="141">
        <v>6</v>
      </c>
      <c r="H34" s="141"/>
      <c r="I34" s="141"/>
      <c r="J34" s="149"/>
      <c r="K34" s="133">
        <v>1</v>
      </c>
      <c r="L34" s="72"/>
      <c r="M34" s="120">
        <f t="shared" si="3"/>
        <v>5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'14'!L35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'14'!L36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3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'14'!L37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3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'14'!L38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'14'!L39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3"/>
        <v>6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'14'!L40</f>
        <v>0</v>
      </c>
      <c r="F40" s="127"/>
      <c r="G40" s="142">
        <v>8</v>
      </c>
      <c r="H40" s="142"/>
      <c r="I40" s="142"/>
      <c r="J40" s="150"/>
      <c r="K40" s="134">
        <v>2</v>
      </c>
      <c r="L40" s="73"/>
      <c r="M40" s="120">
        <f t="shared" si="3"/>
        <v>6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25000</v>
      </c>
      <c r="E41" s="155">
        <f>'14'!L41</f>
        <v>0</v>
      </c>
      <c r="F41" s="127"/>
      <c r="G41" s="142">
        <v>6</v>
      </c>
      <c r="H41" s="142"/>
      <c r="I41" s="142"/>
      <c r="J41" s="150"/>
      <c r="K41" s="134"/>
      <c r="L41" s="73"/>
      <c r="M41" s="120">
        <f t="shared" si="3"/>
        <v>6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'14'!L42</f>
        <v>0</v>
      </c>
      <c r="F42" s="127"/>
      <c r="G42" s="142"/>
      <c r="H42" s="142"/>
      <c r="I42" s="142"/>
      <c r="J42" s="150"/>
      <c r="K42" s="134"/>
      <c r="L42" s="73"/>
      <c r="M42" s="120">
        <f t="shared" si="3"/>
        <v>0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'14'!L43</f>
        <v>0</v>
      </c>
      <c r="F43" s="127"/>
      <c r="G43" s="142"/>
      <c r="H43" s="142"/>
      <c r="I43" s="142"/>
      <c r="J43" s="150"/>
      <c r="K43" s="134"/>
      <c r="L43" s="73"/>
      <c r="M43" s="120">
        <f t="shared" si="3"/>
        <v>0</v>
      </c>
      <c r="N43" s="73"/>
    </row>
    <row r="44" spans="1:14" s="10" customFormat="1" x14ac:dyDescent="0.2">
      <c r="A44" s="43">
        <v>44</v>
      </c>
      <c r="B44" s="99"/>
      <c r="C44" s="99" t="s">
        <v>39</v>
      </c>
      <c r="D44" s="100">
        <v>32000</v>
      </c>
      <c r="E44" s="155">
        <f>'14'!L44</f>
        <v>0</v>
      </c>
      <c r="F44" s="127"/>
      <c r="G44" s="142"/>
      <c r="H44" s="142"/>
      <c r="I44" s="142"/>
      <c r="J44" s="150"/>
      <c r="K44" s="134"/>
      <c r="L44" s="73"/>
      <c r="M44" s="121">
        <f t="shared" si="3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/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63">
        <f>SUM(E47:E58)</f>
        <v>0</v>
      </c>
      <c r="F46" s="163">
        <f t="shared" ref="F46:L46" si="4">SUM(F47:F58)</f>
        <v>0</v>
      </c>
      <c r="G46" s="163">
        <f t="shared" si="4"/>
        <v>128</v>
      </c>
      <c r="H46" s="163">
        <f t="shared" si="4"/>
        <v>0</v>
      </c>
      <c r="I46" s="163">
        <f t="shared" si="4"/>
        <v>0</v>
      </c>
      <c r="J46" s="167">
        <f t="shared" si="4"/>
        <v>0</v>
      </c>
      <c r="K46" s="162">
        <f t="shared" si="4"/>
        <v>1</v>
      </c>
      <c r="L46" s="163">
        <f t="shared" si="4"/>
        <v>7</v>
      </c>
      <c r="M46" s="119">
        <f>(E46+F46+G46+H46+I46)-J46-K46-L46</f>
        <v>120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'14'!L47</f>
        <v>0</v>
      </c>
      <c r="F47" s="125"/>
      <c r="G47" s="140"/>
      <c r="H47" s="140"/>
      <c r="I47" s="140"/>
      <c r="J47" s="148"/>
      <c r="K47" s="132"/>
      <c r="L47" s="71"/>
      <c r="M47" s="120">
        <f t="shared" si="3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'14'!L48</f>
        <v>0</v>
      </c>
      <c r="F48" s="126"/>
      <c r="G48" s="141">
        <v>40</v>
      </c>
      <c r="H48" s="141"/>
      <c r="I48" s="141"/>
      <c r="J48" s="149"/>
      <c r="K48" s="133"/>
      <c r="L48" s="72"/>
      <c r="M48" s="120">
        <f t="shared" si="3"/>
        <v>40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'14'!L49</f>
        <v>0</v>
      </c>
      <c r="F49" s="126"/>
      <c r="G49" s="141">
        <v>20</v>
      </c>
      <c r="H49" s="141"/>
      <c r="I49" s="141"/>
      <c r="J49" s="149"/>
      <c r="K49" s="133"/>
      <c r="L49" s="72"/>
      <c r="M49" s="120">
        <f t="shared" si="3"/>
        <v>20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'14'!L50</f>
        <v>0</v>
      </c>
      <c r="F50" s="126"/>
      <c r="G50" s="141">
        <v>40</v>
      </c>
      <c r="H50" s="141"/>
      <c r="I50" s="141"/>
      <c r="J50" s="149"/>
      <c r="K50" s="133"/>
      <c r="L50" s="72"/>
      <c r="M50" s="120">
        <f t="shared" si="3"/>
        <v>40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'14'!L51</f>
        <v>0</v>
      </c>
      <c r="F51" s="126"/>
      <c r="G51" s="141">
        <v>5</v>
      </c>
      <c r="H51" s="141"/>
      <c r="I51" s="141"/>
      <c r="J51" s="149"/>
      <c r="K51" s="133"/>
      <c r="L51" s="72"/>
      <c r="M51" s="120">
        <f t="shared" si="3"/>
        <v>5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'14'!L52</f>
        <v>0</v>
      </c>
      <c r="F52" s="126"/>
      <c r="G52" s="141">
        <v>9</v>
      </c>
      <c r="H52" s="141"/>
      <c r="I52" s="141"/>
      <c r="J52" s="149"/>
      <c r="K52" s="133"/>
      <c r="L52" s="72">
        <v>7</v>
      </c>
      <c r="M52" s="120">
        <f t="shared" si="3"/>
        <v>2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'14'!L53</f>
        <v>0</v>
      </c>
      <c r="F53" s="126"/>
      <c r="G53" s="141">
        <v>5</v>
      </c>
      <c r="H53" s="141"/>
      <c r="I53" s="141"/>
      <c r="J53" s="149"/>
      <c r="K53" s="133">
        <v>1</v>
      </c>
      <c r="L53" s="72"/>
      <c r="M53" s="120">
        <f t="shared" si="3"/>
        <v>4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'14'!L54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'14'!L55</f>
        <v>0</v>
      </c>
      <c r="F55" s="126"/>
      <c r="G55" s="141"/>
      <c r="H55" s="141"/>
      <c r="I55" s="141"/>
      <c r="J55" s="149"/>
      <c r="K55" s="133"/>
      <c r="L55" s="72"/>
      <c r="M55" s="120">
        <f t="shared" si="3"/>
        <v>0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'14'!L56</f>
        <v>0</v>
      </c>
      <c r="F56" s="126"/>
      <c r="G56" s="141"/>
      <c r="H56" s="141"/>
      <c r="I56" s="141"/>
      <c r="J56" s="149"/>
      <c r="K56" s="133"/>
      <c r="L56" s="72"/>
      <c r="M56" s="120">
        <f t="shared" si="3"/>
        <v>0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'14'!L57</f>
        <v>0</v>
      </c>
      <c r="F57" s="127"/>
      <c r="G57" s="142">
        <v>6</v>
      </c>
      <c r="H57" s="142"/>
      <c r="I57" s="142"/>
      <c r="J57" s="150"/>
      <c r="K57" s="134"/>
      <c r="L57" s="73"/>
      <c r="M57" s="120">
        <f t="shared" si="3"/>
        <v>6</v>
      </c>
      <c r="N57" s="73"/>
    </row>
    <row r="58" spans="1:14" s="9" customFormat="1" x14ac:dyDescent="0.2">
      <c r="A58" s="43">
        <v>15</v>
      </c>
      <c r="B58" s="99"/>
      <c r="C58" s="99" t="s">
        <v>271</v>
      </c>
      <c r="D58" s="100"/>
      <c r="E58" s="155">
        <f>'14'!L58</f>
        <v>0</v>
      </c>
      <c r="F58" s="127"/>
      <c r="G58" s="142">
        <v>3</v>
      </c>
      <c r="H58" s="142"/>
      <c r="I58" s="142"/>
      <c r="J58" s="150"/>
      <c r="K58" s="134"/>
      <c r="L58" s="73"/>
      <c r="M58" s="120">
        <f t="shared" si="3"/>
        <v>3</v>
      </c>
      <c r="N58" s="73"/>
    </row>
    <row r="59" spans="1:14" s="24" customFormat="1" ht="15" thickBot="1" x14ac:dyDescent="0.25">
      <c r="A59" s="43"/>
      <c r="B59" s="43"/>
      <c r="C59" s="43"/>
      <c r="D59" s="48"/>
      <c r="E59" s="155"/>
      <c r="F59" s="127"/>
      <c r="G59" s="142"/>
      <c r="H59" s="142"/>
      <c r="I59" s="142"/>
      <c r="J59" s="150"/>
      <c r="K59" s="134"/>
      <c r="L59" s="73"/>
      <c r="M59" s="121"/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63">
        <f>SUM(E61:E62)</f>
        <v>22</v>
      </c>
      <c r="F60" s="163">
        <f t="shared" ref="F60:L60" si="5">SUM(F61:F62)</f>
        <v>0</v>
      </c>
      <c r="G60" s="163">
        <f t="shared" si="5"/>
        <v>7</v>
      </c>
      <c r="H60" s="163">
        <f t="shared" si="5"/>
        <v>0</v>
      </c>
      <c r="I60" s="163">
        <f t="shared" si="5"/>
        <v>0</v>
      </c>
      <c r="J60" s="167">
        <f t="shared" si="5"/>
        <v>0</v>
      </c>
      <c r="K60" s="162">
        <f t="shared" si="5"/>
        <v>10</v>
      </c>
      <c r="L60" s="163">
        <f t="shared" si="5"/>
        <v>7</v>
      </c>
      <c r="M60" s="119">
        <f t="shared" si="3"/>
        <v>12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'14'!L61</f>
        <v>12</v>
      </c>
      <c r="F61" s="126"/>
      <c r="G61" s="141">
        <v>7</v>
      </c>
      <c r="H61" s="141"/>
      <c r="I61" s="141"/>
      <c r="J61" s="149"/>
      <c r="K61" s="133"/>
      <c r="L61" s="72">
        <v>7</v>
      </c>
      <c r="M61" s="120">
        <f t="shared" si="3"/>
        <v>12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'14'!L62</f>
        <v>10</v>
      </c>
      <c r="F62" s="126"/>
      <c r="G62" s="141"/>
      <c r="H62" s="141"/>
      <c r="I62" s="141"/>
      <c r="J62" s="149"/>
      <c r="K62" s="133">
        <v>10</v>
      </c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5"/>
      <c r="F63" s="127"/>
      <c r="G63" s="142"/>
      <c r="H63" s="142"/>
      <c r="I63" s="142"/>
      <c r="J63" s="150"/>
      <c r="K63" s="134"/>
      <c r="L63" s="73"/>
      <c r="M63" s="121"/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63">
        <f>SUM(E65:E72)</f>
        <v>0</v>
      </c>
      <c r="F64" s="163">
        <f t="shared" ref="F64:L64" si="6">SUM(F65:F72)</f>
        <v>0</v>
      </c>
      <c r="G64" s="163">
        <f t="shared" si="6"/>
        <v>12</v>
      </c>
      <c r="H64" s="163">
        <f t="shared" si="6"/>
        <v>0</v>
      </c>
      <c r="I64" s="163">
        <f t="shared" si="6"/>
        <v>0</v>
      </c>
      <c r="J64" s="167">
        <f t="shared" si="6"/>
        <v>0</v>
      </c>
      <c r="K64" s="162">
        <f t="shared" si="6"/>
        <v>1</v>
      </c>
      <c r="L64" s="163">
        <f t="shared" si="6"/>
        <v>0</v>
      </c>
      <c r="M64" s="119">
        <f t="shared" si="3"/>
        <v>11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'14'!L65</f>
        <v>0</v>
      </c>
      <c r="F65" s="125"/>
      <c r="G65" s="140">
        <v>1</v>
      </c>
      <c r="H65" s="140"/>
      <c r="I65" s="140"/>
      <c r="J65" s="148"/>
      <c r="K65" s="132"/>
      <c r="L65" s="71"/>
      <c r="M65" s="120">
        <f t="shared" si="3"/>
        <v>1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'14'!L66</f>
        <v>0</v>
      </c>
      <c r="F66" s="126"/>
      <c r="G66" s="140">
        <v>2</v>
      </c>
      <c r="H66" s="141"/>
      <c r="I66" s="141"/>
      <c r="J66" s="149"/>
      <c r="K66" s="133"/>
      <c r="L66" s="72"/>
      <c r="M66" s="120">
        <f t="shared" si="3"/>
        <v>2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'14'!L67</f>
        <v>0</v>
      </c>
      <c r="F67" s="126"/>
      <c r="G67" s="140">
        <v>1</v>
      </c>
      <c r="H67" s="141"/>
      <c r="I67" s="141"/>
      <c r="J67" s="149"/>
      <c r="K67" s="133"/>
      <c r="L67" s="72"/>
      <c r="M67" s="120">
        <f t="shared" si="3"/>
        <v>1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'14'!L68</f>
        <v>0</v>
      </c>
      <c r="F68" s="126"/>
      <c r="G68" s="140">
        <v>2</v>
      </c>
      <c r="H68" s="141"/>
      <c r="I68" s="141"/>
      <c r="J68" s="149"/>
      <c r="K68" s="133"/>
      <c r="L68" s="72"/>
      <c r="M68" s="120">
        <f t="shared" si="3"/>
        <v>2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'14'!L69</f>
        <v>0</v>
      </c>
      <c r="F69" s="126"/>
      <c r="G69" s="140">
        <v>1</v>
      </c>
      <c r="H69" s="141"/>
      <c r="I69" s="141"/>
      <c r="J69" s="149"/>
      <c r="K69" s="133"/>
      <c r="L69" s="72"/>
      <c r="M69" s="120">
        <f t="shared" si="3"/>
        <v>1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'14'!L70</f>
        <v>0</v>
      </c>
      <c r="F70" s="126"/>
      <c r="G70" s="140">
        <v>2</v>
      </c>
      <c r="H70" s="141"/>
      <c r="I70" s="141"/>
      <c r="J70" s="149"/>
      <c r="K70" s="133"/>
      <c r="L70" s="72"/>
      <c r="M70" s="120">
        <f t="shared" si="3"/>
        <v>2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'14'!L71</f>
        <v>0</v>
      </c>
      <c r="F71" s="126"/>
      <c r="G71" s="140">
        <v>1</v>
      </c>
      <c r="H71" s="141"/>
      <c r="I71" s="141"/>
      <c r="J71" s="149"/>
      <c r="K71" s="133"/>
      <c r="L71" s="72"/>
      <c r="M71" s="120">
        <f t="shared" si="3"/>
        <v>1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'14'!L72</f>
        <v>0</v>
      </c>
      <c r="F72" s="126"/>
      <c r="G72" s="140">
        <v>2</v>
      </c>
      <c r="H72" s="141"/>
      <c r="I72" s="141"/>
      <c r="J72" s="149"/>
      <c r="K72" s="133">
        <v>1</v>
      </c>
      <c r="L72" s="72"/>
      <c r="M72" s="120">
        <f t="shared" si="3"/>
        <v>1</v>
      </c>
      <c r="N72" s="72"/>
    </row>
    <row r="73" spans="1:14" s="24" customFormat="1" ht="15" thickBot="1" x14ac:dyDescent="0.25">
      <c r="A73" s="43"/>
      <c r="B73" s="43"/>
      <c r="C73" s="43"/>
      <c r="D73" s="48"/>
      <c r="E73" s="155"/>
      <c r="F73" s="127"/>
      <c r="G73" s="142"/>
      <c r="H73" s="142"/>
      <c r="I73" s="142"/>
      <c r="J73" s="150"/>
      <c r="K73" s="134"/>
      <c r="L73" s="73"/>
      <c r="M73" s="121"/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>SUM(E75:E81)</f>
        <v>0</v>
      </c>
      <c r="F74" s="106">
        <f t="shared" ref="F74:K74" si="7">SUM(F75:F81)</f>
        <v>0</v>
      </c>
      <c r="G74" s="106">
        <f t="shared" si="7"/>
        <v>21</v>
      </c>
      <c r="H74" s="106">
        <f t="shared" si="7"/>
        <v>0</v>
      </c>
      <c r="I74" s="106">
        <f t="shared" si="7"/>
        <v>0</v>
      </c>
      <c r="J74" s="146">
        <f t="shared" si="7"/>
        <v>0</v>
      </c>
      <c r="K74" s="135">
        <f t="shared" si="7"/>
        <v>0</v>
      </c>
      <c r="L74" s="106">
        <f>SUM(L75:L81)</f>
        <v>0</v>
      </c>
      <c r="M74" s="119">
        <f t="shared" si="3"/>
        <v>21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'14'!L75</f>
        <v>0</v>
      </c>
      <c r="F75" s="126"/>
      <c r="G75" s="141"/>
      <c r="H75" s="141"/>
      <c r="I75" s="141"/>
      <c r="J75" s="149"/>
      <c r="K75" s="133"/>
      <c r="L75" s="72"/>
      <c r="M75" s="120">
        <f t="shared" si="3"/>
        <v>0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'14'!L76</f>
        <v>0</v>
      </c>
      <c r="F76" s="126"/>
      <c r="G76" s="141">
        <v>7</v>
      </c>
      <c r="H76" s="141"/>
      <c r="I76" s="141"/>
      <c r="J76" s="149"/>
      <c r="K76" s="133"/>
      <c r="L76" s="72"/>
      <c r="M76" s="120">
        <f t="shared" ref="M76:M144" si="8">(E76+F76+G76+H76+I76)-J76-K76-L76</f>
        <v>7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'14'!L77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'14'!L78</f>
        <v>0</v>
      </c>
      <c r="F78" s="126"/>
      <c r="G78" s="141">
        <v>7</v>
      </c>
      <c r="H78" s="141"/>
      <c r="I78" s="141"/>
      <c r="J78" s="149"/>
      <c r="K78" s="133"/>
      <c r="L78" s="72"/>
      <c r="M78" s="120">
        <f t="shared" si="8"/>
        <v>7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'14'!L79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'14'!L80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'14'!L81</f>
        <v>0</v>
      </c>
      <c r="F81" s="126"/>
      <c r="G81" s="141">
        <v>7</v>
      </c>
      <c r="H81" s="141"/>
      <c r="I81" s="141"/>
      <c r="J81" s="149"/>
      <c r="K81" s="133"/>
      <c r="L81" s="72"/>
      <c r="M81" s="120">
        <f t="shared" si="8"/>
        <v>7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/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>SUM(E84:E93)</f>
        <v>64</v>
      </c>
      <c r="F83" s="108">
        <f t="shared" ref="F83:L83" si="9">SUM(F84:F93)</f>
        <v>0</v>
      </c>
      <c r="G83" s="108">
        <f t="shared" si="9"/>
        <v>36</v>
      </c>
      <c r="H83" s="108">
        <f t="shared" si="9"/>
        <v>0</v>
      </c>
      <c r="I83" s="108">
        <f t="shared" si="9"/>
        <v>0</v>
      </c>
      <c r="J83" s="168">
        <f t="shared" si="9"/>
        <v>11</v>
      </c>
      <c r="K83" s="164">
        <f t="shared" si="9"/>
        <v>0</v>
      </c>
      <c r="L83" s="108">
        <f t="shared" si="9"/>
        <v>54</v>
      </c>
      <c r="M83" s="119">
        <f t="shared" si="8"/>
        <v>35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'14'!L84</f>
        <v>3</v>
      </c>
      <c r="F84" s="125"/>
      <c r="G84" s="140"/>
      <c r="H84" s="140"/>
      <c r="I84" s="140"/>
      <c r="J84" s="148"/>
      <c r="K84" s="132"/>
      <c r="L84" s="71"/>
      <c r="M84" s="120">
        <f t="shared" si="8"/>
        <v>3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'14'!L85</f>
        <v>6</v>
      </c>
      <c r="F85" s="126"/>
      <c r="G85" s="141">
        <v>10</v>
      </c>
      <c r="H85" s="141"/>
      <c r="I85" s="141"/>
      <c r="J85" s="149">
        <v>5</v>
      </c>
      <c r="K85" s="133"/>
      <c r="L85" s="72">
        <v>11</v>
      </c>
      <c r="M85" s="120">
        <f t="shared" si="8"/>
        <v>0</v>
      </c>
      <c r="N85" s="72"/>
    </row>
    <row r="86" spans="1:14" s="10" customFormat="1" ht="14.25" hidden="1" customHeight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'14'!L86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'14'!L87</f>
        <v>1</v>
      </c>
      <c r="F87" s="126"/>
      <c r="G87" s="141">
        <v>10</v>
      </c>
      <c r="H87" s="141"/>
      <c r="I87" s="141"/>
      <c r="J87" s="149"/>
      <c r="K87" s="133"/>
      <c r="L87" s="72">
        <v>9</v>
      </c>
      <c r="M87" s="120">
        <f t="shared" si="8"/>
        <v>2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'14'!L88</f>
        <v>7</v>
      </c>
      <c r="F88" s="126"/>
      <c r="G88" s="141">
        <v>4</v>
      </c>
      <c r="H88" s="141"/>
      <c r="I88" s="141"/>
      <c r="J88" s="149">
        <v>2</v>
      </c>
      <c r="K88" s="133"/>
      <c r="L88" s="72"/>
      <c r="M88" s="120">
        <f t="shared" si="8"/>
        <v>9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'14'!L89</f>
        <v>9</v>
      </c>
      <c r="F89" s="126"/>
      <c r="G89" s="141"/>
      <c r="H89" s="141"/>
      <c r="I89" s="141"/>
      <c r="J89" s="149"/>
      <c r="K89" s="133"/>
      <c r="L89" s="72">
        <v>3</v>
      </c>
      <c r="M89" s="120">
        <f t="shared" si="8"/>
        <v>6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39000</v>
      </c>
      <c r="E90" s="155">
        <f>'14'!L90</f>
        <v>10</v>
      </c>
      <c r="F90" s="126"/>
      <c r="G90" s="141"/>
      <c r="H90" s="141"/>
      <c r="I90" s="141"/>
      <c r="J90" s="149"/>
      <c r="K90" s="133"/>
      <c r="L90" s="72">
        <v>4</v>
      </c>
      <c r="M90" s="120">
        <f t="shared" si="8"/>
        <v>6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'14'!L91</f>
        <v>14</v>
      </c>
      <c r="F91" s="126"/>
      <c r="G91" s="141">
        <v>12</v>
      </c>
      <c r="H91" s="141"/>
      <c r="I91" s="141"/>
      <c r="J91" s="149">
        <v>2</v>
      </c>
      <c r="K91" s="133"/>
      <c r="L91" s="72">
        <v>18</v>
      </c>
      <c r="M91" s="120">
        <f t="shared" si="8"/>
        <v>6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'14'!L92</f>
        <v>4</v>
      </c>
      <c r="F92" s="126"/>
      <c r="G92" s="141"/>
      <c r="H92" s="141"/>
      <c r="I92" s="141"/>
      <c r="J92" s="149">
        <v>2</v>
      </c>
      <c r="K92" s="133"/>
      <c r="L92" s="72">
        <v>1</v>
      </c>
      <c r="M92" s="120">
        <f t="shared" si="8"/>
        <v>1</v>
      </c>
      <c r="N92" s="72"/>
    </row>
    <row r="93" spans="1:14" s="10" customFormat="1" x14ac:dyDescent="0.2">
      <c r="A93" s="43">
        <v>10</v>
      </c>
      <c r="B93" s="99"/>
      <c r="C93" s="99" t="s">
        <v>272</v>
      </c>
      <c r="D93" s="100">
        <v>39000</v>
      </c>
      <c r="E93" s="155">
        <f>'14'!L93</f>
        <v>10</v>
      </c>
      <c r="F93" s="127"/>
      <c r="G93" s="142"/>
      <c r="H93" s="142"/>
      <c r="I93" s="142"/>
      <c r="J93" s="150"/>
      <c r="K93" s="134"/>
      <c r="L93" s="73">
        <v>8</v>
      </c>
      <c r="M93" s="120">
        <f t="shared" si="8"/>
        <v>2</v>
      </c>
      <c r="N93" s="73"/>
    </row>
    <row r="94" spans="1:14" s="42" customFormat="1" ht="15" thickBot="1" x14ac:dyDescent="0.25">
      <c r="A94" s="43"/>
      <c r="B94" s="99"/>
      <c r="C94" s="99"/>
      <c r="D94" s="100"/>
      <c r="E94" s="157"/>
      <c r="F94" s="127"/>
      <c r="G94" s="142"/>
      <c r="H94" s="142"/>
      <c r="I94" s="142"/>
      <c r="J94" s="150"/>
      <c r="K94" s="134"/>
      <c r="L94" s="73"/>
      <c r="M94" s="121"/>
      <c r="N94" s="73"/>
    </row>
    <row r="95" spans="1:14" s="10" customFormat="1" ht="15" thickBot="1" x14ac:dyDescent="0.25">
      <c r="A95" s="94"/>
      <c r="B95" s="95"/>
      <c r="C95" s="95" t="s">
        <v>102</v>
      </c>
      <c r="D95" s="96"/>
      <c r="E95" s="106">
        <f>SUM(E96)</f>
        <v>1</v>
      </c>
      <c r="F95" s="106">
        <f t="shared" ref="F95:M95" si="10">SUM(F96)</f>
        <v>0</v>
      </c>
      <c r="G95" s="106">
        <f t="shared" si="10"/>
        <v>0</v>
      </c>
      <c r="H95" s="106">
        <f t="shared" si="10"/>
        <v>0</v>
      </c>
      <c r="I95" s="106">
        <f t="shared" si="10"/>
        <v>0</v>
      </c>
      <c r="J95" s="146">
        <f t="shared" si="10"/>
        <v>0</v>
      </c>
      <c r="K95" s="135">
        <f t="shared" si="10"/>
        <v>0</v>
      </c>
      <c r="L95" s="106">
        <f t="shared" si="10"/>
        <v>0</v>
      </c>
      <c r="M95" s="106">
        <f t="shared" si="10"/>
        <v>1</v>
      </c>
      <c r="N95" s="101"/>
    </row>
    <row r="96" spans="1:14" s="10" customFormat="1" x14ac:dyDescent="0.2">
      <c r="A96" s="87">
        <v>1</v>
      </c>
      <c r="B96" s="88">
        <v>1532013</v>
      </c>
      <c r="C96" s="88" t="s">
        <v>103</v>
      </c>
      <c r="D96" s="97">
        <v>89000</v>
      </c>
      <c r="E96" s="155">
        <f>'14'!L96</f>
        <v>1</v>
      </c>
      <c r="F96" s="125"/>
      <c r="G96" s="140"/>
      <c r="H96" s="140"/>
      <c r="I96" s="140"/>
      <c r="J96" s="148"/>
      <c r="K96" s="132"/>
      <c r="L96" s="71"/>
      <c r="M96" s="120">
        <f t="shared" si="8"/>
        <v>1</v>
      </c>
      <c r="N96" s="71"/>
    </row>
    <row r="97" spans="1:14" s="20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/>
      <c r="N97" s="73"/>
    </row>
    <row r="98" spans="1:14" s="9" customFormat="1" ht="15" thickBot="1" x14ac:dyDescent="0.25">
      <c r="A98" s="81"/>
      <c r="B98" s="82"/>
      <c r="C98" s="82" t="s">
        <v>104</v>
      </c>
      <c r="D98" s="83"/>
      <c r="E98" s="106">
        <f>SUM(E99:E107)</f>
        <v>0</v>
      </c>
      <c r="F98" s="106">
        <f t="shared" ref="F98:L98" si="11">SUM(F99:F107)</f>
        <v>0</v>
      </c>
      <c r="G98" s="106">
        <f t="shared" si="11"/>
        <v>0</v>
      </c>
      <c r="H98" s="106">
        <f t="shared" si="11"/>
        <v>0</v>
      </c>
      <c r="I98" s="106">
        <f t="shared" si="11"/>
        <v>0</v>
      </c>
      <c r="J98" s="146">
        <f t="shared" si="11"/>
        <v>0</v>
      </c>
      <c r="K98" s="135">
        <f t="shared" si="11"/>
        <v>0</v>
      </c>
      <c r="L98" s="106">
        <f t="shared" si="11"/>
        <v>0</v>
      </c>
      <c r="M98" s="119">
        <f t="shared" si="8"/>
        <v>0</v>
      </c>
      <c r="N98" s="85"/>
    </row>
    <row r="99" spans="1:14" s="9" customFormat="1" x14ac:dyDescent="0.2">
      <c r="A99" s="87">
        <v>1</v>
      </c>
      <c r="B99" s="87">
        <v>5530014</v>
      </c>
      <c r="C99" s="87" t="s">
        <v>105</v>
      </c>
      <c r="D99" s="93">
        <v>33000</v>
      </c>
      <c r="E99" s="155">
        <f>'14'!L99</f>
        <v>0</v>
      </c>
      <c r="F99" s="125"/>
      <c r="G99" s="140"/>
      <c r="H99" s="140"/>
      <c r="I99" s="140"/>
      <c r="J99" s="148"/>
      <c r="K99" s="132"/>
      <c r="L99" s="71"/>
      <c r="M99" s="120">
        <f t="shared" si="8"/>
        <v>0</v>
      </c>
      <c r="N99" s="71"/>
    </row>
    <row r="100" spans="1:14" s="9" customFormat="1" x14ac:dyDescent="0.2">
      <c r="A100" s="25">
        <v>2</v>
      </c>
      <c r="B100" s="25">
        <v>5530015</v>
      </c>
      <c r="C100" s="25" t="s">
        <v>106</v>
      </c>
      <c r="D100" s="30">
        <v>33000</v>
      </c>
      <c r="E100" s="155">
        <f>'14'!L100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3</v>
      </c>
      <c r="B101" s="25">
        <v>5530019</v>
      </c>
      <c r="C101" s="25" t="s">
        <v>107</v>
      </c>
      <c r="D101" s="30">
        <v>33000</v>
      </c>
      <c r="E101" s="155">
        <f>'14'!L101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4</v>
      </c>
      <c r="B102" s="25">
        <v>5530016</v>
      </c>
      <c r="C102" s="25" t="s">
        <v>108</v>
      </c>
      <c r="D102" s="30">
        <v>33000</v>
      </c>
      <c r="E102" s="155">
        <f>'14'!L102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5</v>
      </c>
      <c r="B103" s="25">
        <v>5530020</v>
      </c>
      <c r="C103" s="25" t="s">
        <v>109</v>
      </c>
      <c r="D103" s="30">
        <v>33000</v>
      </c>
      <c r="E103" s="155">
        <f>'14'!L103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6</v>
      </c>
      <c r="B104" s="25">
        <v>5530013</v>
      </c>
      <c r="C104" s="25" t="s">
        <v>110</v>
      </c>
      <c r="D104" s="30">
        <v>33000</v>
      </c>
      <c r="E104" s="155">
        <f>'14'!L104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7</v>
      </c>
      <c r="B105" s="43"/>
      <c r="C105" s="43" t="s">
        <v>111</v>
      </c>
      <c r="D105" s="30">
        <v>33000</v>
      </c>
      <c r="E105" s="155">
        <f>'14'!L105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8</v>
      </c>
      <c r="B106" s="43"/>
      <c r="C106" s="43" t="s">
        <v>112</v>
      </c>
      <c r="D106" s="30">
        <v>33000</v>
      </c>
      <c r="E106" s="155">
        <f>'14'!L106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9</v>
      </c>
      <c r="B107" s="43"/>
      <c r="C107" s="43" t="s">
        <v>113</v>
      </c>
      <c r="D107" s="30">
        <v>33000</v>
      </c>
      <c r="E107" s="155">
        <f>'14'!L107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20" customFormat="1" ht="15" thickBot="1" x14ac:dyDescent="0.25">
      <c r="A108" s="43"/>
      <c r="B108" s="43"/>
      <c r="C108" s="43"/>
      <c r="D108" s="48"/>
      <c r="E108" s="157"/>
      <c r="F108" s="127"/>
      <c r="G108" s="142"/>
      <c r="H108" s="142"/>
      <c r="I108" s="142"/>
      <c r="J108" s="150"/>
      <c r="K108" s="134"/>
      <c r="L108" s="73"/>
      <c r="M108" s="121"/>
      <c r="N108" s="73"/>
    </row>
    <row r="109" spans="1:14" s="24" customFormat="1" ht="15" thickBot="1" x14ac:dyDescent="0.25">
      <c r="A109" s="81"/>
      <c r="B109" s="82"/>
      <c r="C109" s="82" t="s">
        <v>114</v>
      </c>
      <c r="D109" s="83"/>
      <c r="E109" s="105">
        <f>SUM(E110,E147,E158)</f>
        <v>83</v>
      </c>
      <c r="F109" s="105">
        <f t="shared" ref="F109:L109" si="12">SUM(F110,F147,F158)</f>
        <v>0</v>
      </c>
      <c r="G109" s="105">
        <f t="shared" si="12"/>
        <v>109</v>
      </c>
      <c r="H109" s="105">
        <f t="shared" si="12"/>
        <v>1</v>
      </c>
      <c r="I109" s="105">
        <f t="shared" si="12"/>
        <v>0</v>
      </c>
      <c r="J109" s="166">
        <f t="shared" si="12"/>
        <v>0</v>
      </c>
      <c r="K109" s="131">
        <f t="shared" si="12"/>
        <v>0</v>
      </c>
      <c r="L109" s="105">
        <f t="shared" si="12"/>
        <v>76</v>
      </c>
      <c r="M109" s="119">
        <f t="shared" si="8"/>
        <v>117</v>
      </c>
      <c r="N109" s="85"/>
    </row>
    <row r="110" spans="1:14" s="10" customFormat="1" ht="15" thickBot="1" x14ac:dyDescent="0.25">
      <c r="A110" s="94"/>
      <c r="B110" s="95"/>
      <c r="C110" s="95" t="s">
        <v>115</v>
      </c>
      <c r="D110" s="96"/>
      <c r="E110" s="105">
        <f>SUM(E111:E143)</f>
        <v>1</v>
      </c>
      <c r="F110" s="105">
        <f t="shared" ref="F110:L110" si="13">SUM(F111:F143)</f>
        <v>0</v>
      </c>
      <c r="G110" s="105">
        <f t="shared" si="13"/>
        <v>9</v>
      </c>
      <c r="H110" s="105">
        <f t="shared" si="13"/>
        <v>1</v>
      </c>
      <c r="I110" s="105">
        <f t="shared" si="13"/>
        <v>0</v>
      </c>
      <c r="J110" s="166">
        <f t="shared" si="13"/>
        <v>0</v>
      </c>
      <c r="K110" s="131">
        <f t="shared" si="13"/>
        <v>0</v>
      </c>
      <c r="L110" s="105">
        <f t="shared" si="13"/>
        <v>6</v>
      </c>
      <c r="M110" s="119">
        <f t="shared" si="8"/>
        <v>5</v>
      </c>
      <c r="N110" s="85"/>
    </row>
    <row r="111" spans="1:14" s="10" customFormat="1" x14ac:dyDescent="0.2">
      <c r="A111" s="87">
        <v>1</v>
      </c>
      <c r="B111" s="88">
        <v>3500003</v>
      </c>
      <c r="C111" s="88" t="s">
        <v>116</v>
      </c>
      <c r="D111" s="97">
        <v>390000</v>
      </c>
      <c r="E111" s="155">
        <f>'14'!L111</f>
        <v>0</v>
      </c>
      <c r="F111" s="128"/>
      <c r="G111" s="144"/>
      <c r="H111" s="144"/>
      <c r="I111" s="144"/>
      <c r="J111" s="152"/>
      <c r="K111" s="137"/>
      <c r="L111" s="76"/>
      <c r="M111" s="120">
        <f t="shared" si="8"/>
        <v>0</v>
      </c>
      <c r="N111" s="76"/>
    </row>
    <row r="112" spans="1:14" s="10" customFormat="1" x14ac:dyDescent="0.2">
      <c r="A112" s="25">
        <v>2</v>
      </c>
      <c r="B112" s="26">
        <v>3500004</v>
      </c>
      <c r="C112" s="26" t="s">
        <v>117</v>
      </c>
      <c r="D112" s="27">
        <v>300000</v>
      </c>
      <c r="E112" s="155">
        <f>'14'!L112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8"/>
        <v>0</v>
      </c>
      <c r="N112" s="73"/>
    </row>
    <row r="113" spans="1:14" s="10" customFormat="1" x14ac:dyDescent="0.2">
      <c r="A113" s="25">
        <v>3</v>
      </c>
      <c r="B113" s="26">
        <v>3500009</v>
      </c>
      <c r="C113" s="26" t="s">
        <v>118</v>
      </c>
      <c r="D113" s="27">
        <v>390000</v>
      </c>
      <c r="E113" s="155">
        <f>'14'!L113</f>
        <v>0</v>
      </c>
      <c r="F113" s="127"/>
      <c r="G113" s="142">
        <v>2</v>
      </c>
      <c r="H113" s="142"/>
      <c r="I113" s="142"/>
      <c r="J113" s="150"/>
      <c r="K113" s="134"/>
      <c r="L113" s="73">
        <v>1</v>
      </c>
      <c r="M113" s="120">
        <f t="shared" si="8"/>
        <v>1</v>
      </c>
      <c r="N113" s="73"/>
    </row>
    <row r="114" spans="1:14" s="10" customFormat="1" x14ac:dyDescent="0.2">
      <c r="A114" s="25">
        <v>4</v>
      </c>
      <c r="B114" s="26">
        <v>3500010</v>
      </c>
      <c r="C114" s="26" t="s">
        <v>119</v>
      </c>
      <c r="D114" s="27">
        <v>300000</v>
      </c>
      <c r="E114" s="155">
        <f>'14'!L114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5</v>
      </c>
      <c r="B115" s="26"/>
      <c r="C115" s="26" t="s">
        <v>120</v>
      </c>
      <c r="D115" s="27">
        <v>490000</v>
      </c>
      <c r="E115" s="155">
        <f>'14'!L115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0</v>
      </c>
      <c r="N115" s="72"/>
    </row>
    <row r="116" spans="1:14" s="10" customFormat="1" x14ac:dyDescent="0.2">
      <c r="A116" s="25">
        <v>6</v>
      </c>
      <c r="B116" s="26">
        <v>3500008</v>
      </c>
      <c r="C116" s="26" t="s">
        <v>121</v>
      </c>
      <c r="D116" s="27">
        <v>350000</v>
      </c>
      <c r="E116" s="155">
        <f>'14'!L116</f>
        <v>0</v>
      </c>
      <c r="F116" s="126"/>
      <c r="G116" s="141">
        <v>1</v>
      </c>
      <c r="H116" s="141"/>
      <c r="I116" s="141"/>
      <c r="J116" s="149"/>
      <c r="K116" s="133"/>
      <c r="L116" s="72">
        <v>1</v>
      </c>
      <c r="M116" s="120">
        <f t="shared" si="8"/>
        <v>0</v>
      </c>
      <c r="N116" s="72"/>
    </row>
    <row r="117" spans="1:14" s="10" customFormat="1" x14ac:dyDescent="0.2">
      <c r="A117" s="25">
        <v>7</v>
      </c>
      <c r="B117" s="26"/>
      <c r="C117" s="26" t="s">
        <v>122</v>
      </c>
      <c r="D117" s="27">
        <v>490000</v>
      </c>
      <c r="E117" s="155">
        <f>'14'!L117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8</v>
      </c>
      <c r="B118" s="26">
        <v>3502042</v>
      </c>
      <c r="C118" s="26" t="s">
        <v>123</v>
      </c>
      <c r="D118" s="27">
        <v>350000</v>
      </c>
      <c r="E118" s="155">
        <f>'14'!L118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9</v>
      </c>
      <c r="B119" s="26">
        <v>3500182</v>
      </c>
      <c r="C119" s="26" t="s">
        <v>124</v>
      </c>
      <c r="D119" s="27">
        <v>390000</v>
      </c>
      <c r="E119" s="155">
        <f>'14'!L119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10</v>
      </c>
      <c r="B120" s="26">
        <v>3500181</v>
      </c>
      <c r="C120" s="26" t="s">
        <v>125</v>
      </c>
      <c r="D120" s="27">
        <v>300000</v>
      </c>
      <c r="E120" s="155">
        <f>'14'!L120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9" customFormat="1" x14ac:dyDescent="0.2">
      <c r="A121" s="25">
        <v>11</v>
      </c>
      <c r="B121" s="25">
        <v>3500159</v>
      </c>
      <c r="C121" s="25" t="s">
        <v>126</v>
      </c>
      <c r="D121" s="30">
        <v>300000</v>
      </c>
      <c r="E121" s="155">
        <f>'14'!L121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12</v>
      </c>
      <c r="B122" s="25">
        <v>3500143</v>
      </c>
      <c r="C122" s="25" t="s">
        <v>127</v>
      </c>
      <c r="D122" s="30">
        <v>220000</v>
      </c>
      <c r="E122" s="155">
        <f>'14'!L122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13</v>
      </c>
      <c r="B123" s="26">
        <v>3500144</v>
      </c>
      <c r="C123" s="26" t="s">
        <v>128</v>
      </c>
      <c r="D123" s="27">
        <v>260000</v>
      </c>
      <c r="E123" s="155">
        <f>'14'!L123</f>
        <v>1</v>
      </c>
      <c r="F123" s="126"/>
      <c r="G123" s="141">
        <v>2</v>
      </c>
      <c r="H123" s="141"/>
      <c r="I123" s="141"/>
      <c r="J123" s="149"/>
      <c r="K123" s="133"/>
      <c r="L123" s="72">
        <v>2</v>
      </c>
      <c r="M123" s="120">
        <f t="shared" si="8"/>
        <v>1</v>
      </c>
      <c r="N123" s="72"/>
    </row>
    <row r="124" spans="1:14" s="10" customFormat="1" x14ac:dyDescent="0.2">
      <c r="A124" s="25">
        <v>14</v>
      </c>
      <c r="B124" s="26">
        <v>3500145</v>
      </c>
      <c r="C124" s="26" t="s">
        <v>129</v>
      </c>
      <c r="D124" s="27">
        <v>350000</v>
      </c>
      <c r="E124" s="155">
        <f>'14'!L124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15</v>
      </c>
      <c r="B125" s="26">
        <v>3500147</v>
      </c>
      <c r="C125" s="26" t="s">
        <v>130</v>
      </c>
      <c r="D125" s="27">
        <v>480000</v>
      </c>
      <c r="E125" s="155">
        <f>'14'!L125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18</v>
      </c>
      <c r="B126" s="26">
        <v>3500142</v>
      </c>
      <c r="C126" s="26" t="s">
        <v>133</v>
      </c>
      <c r="D126" s="27">
        <v>390000</v>
      </c>
      <c r="E126" s="155">
        <f>'14'!L126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19</v>
      </c>
      <c r="B127" s="26">
        <v>3500141</v>
      </c>
      <c r="C127" s="26" t="s">
        <v>134</v>
      </c>
      <c r="D127" s="27">
        <v>300000</v>
      </c>
      <c r="E127" s="155">
        <f>'14'!L127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20</v>
      </c>
      <c r="B128" s="26">
        <v>3500021</v>
      </c>
      <c r="C128" s="26" t="s">
        <v>135</v>
      </c>
      <c r="D128" s="27">
        <v>390000</v>
      </c>
      <c r="E128" s="155">
        <f>'14'!L128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21</v>
      </c>
      <c r="B129" s="26">
        <v>3500022</v>
      </c>
      <c r="C129" s="26" t="s">
        <v>136</v>
      </c>
      <c r="D129" s="27">
        <v>300000</v>
      </c>
      <c r="E129" s="155">
        <f>'14'!L129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22</v>
      </c>
      <c r="B130" s="26">
        <v>3500152</v>
      </c>
      <c r="C130" s="26" t="s">
        <v>137</v>
      </c>
      <c r="D130" s="27">
        <v>390000</v>
      </c>
      <c r="E130" s="155">
        <f>'14'!L130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23</v>
      </c>
      <c r="B131" s="26">
        <v>3500049</v>
      </c>
      <c r="C131" s="26" t="s">
        <v>138</v>
      </c>
      <c r="D131" s="27">
        <v>390000</v>
      </c>
      <c r="E131" s="155">
        <f>'14'!L131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24</v>
      </c>
      <c r="B132" s="26">
        <v>3500156</v>
      </c>
      <c r="C132" s="26" t="s">
        <v>139</v>
      </c>
      <c r="D132" s="27">
        <v>390000</v>
      </c>
      <c r="E132" s="155">
        <f>'14'!L132</f>
        <v>0</v>
      </c>
      <c r="F132" s="126"/>
      <c r="G132" s="141">
        <v>1</v>
      </c>
      <c r="H132" s="141"/>
      <c r="I132" s="141"/>
      <c r="J132" s="149"/>
      <c r="K132" s="133"/>
      <c r="L132" s="72">
        <v>1</v>
      </c>
      <c r="M132" s="120">
        <f t="shared" si="8"/>
        <v>0</v>
      </c>
      <c r="N132" s="72"/>
    </row>
    <row r="133" spans="1:14" s="10" customFormat="1" x14ac:dyDescent="0.2">
      <c r="A133" s="25">
        <v>25</v>
      </c>
      <c r="B133" s="26">
        <v>3500155</v>
      </c>
      <c r="C133" s="26" t="s">
        <v>140</v>
      </c>
      <c r="D133" s="27">
        <v>300000</v>
      </c>
      <c r="E133" s="155">
        <f>'14'!L133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26</v>
      </c>
      <c r="B134" s="26">
        <v>3500029</v>
      </c>
      <c r="C134" s="26" t="s">
        <v>141</v>
      </c>
      <c r="D134" s="27">
        <v>390000</v>
      </c>
      <c r="E134" s="155">
        <f>'14'!L134</f>
        <v>0</v>
      </c>
      <c r="F134" s="126"/>
      <c r="G134" s="141">
        <v>1</v>
      </c>
      <c r="H134" s="141"/>
      <c r="I134" s="141"/>
      <c r="J134" s="149"/>
      <c r="K134" s="133"/>
      <c r="L134" s="72"/>
      <c r="M134" s="120">
        <f t="shared" si="8"/>
        <v>1</v>
      </c>
      <c r="N134" s="72"/>
    </row>
    <row r="135" spans="1:14" s="10" customFormat="1" x14ac:dyDescent="0.2">
      <c r="A135" s="25">
        <v>27</v>
      </c>
      <c r="B135" s="26">
        <v>3500030</v>
      </c>
      <c r="C135" s="26" t="s">
        <v>142</v>
      </c>
      <c r="D135" s="27">
        <v>300000</v>
      </c>
      <c r="E135" s="155">
        <f>'14'!L135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28</v>
      </c>
      <c r="B136" s="26">
        <v>3500186</v>
      </c>
      <c r="C136" s="26" t="s">
        <v>143</v>
      </c>
      <c r="D136" s="27">
        <v>480000</v>
      </c>
      <c r="E136" s="155">
        <f>'14'!L136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29</v>
      </c>
      <c r="B137" s="26">
        <v>3500184</v>
      </c>
      <c r="C137" s="26" t="s">
        <v>144</v>
      </c>
      <c r="D137" s="27">
        <v>350000</v>
      </c>
      <c r="E137" s="155">
        <f>'14'!L137</f>
        <v>0</v>
      </c>
      <c r="F137" s="126"/>
      <c r="G137" s="141">
        <v>1</v>
      </c>
      <c r="H137" s="141"/>
      <c r="I137" s="141"/>
      <c r="J137" s="149"/>
      <c r="K137" s="133"/>
      <c r="L137" s="72"/>
      <c r="M137" s="120">
        <f t="shared" si="8"/>
        <v>1</v>
      </c>
      <c r="N137" s="72"/>
    </row>
    <row r="138" spans="1:14" s="10" customFormat="1" x14ac:dyDescent="0.2">
      <c r="A138" s="25">
        <v>30</v>
      </c>
      <c r="B138" s="26">
        <v>3503021</v>
      </c>
      <c r="C138" s="26" t="s">
        <v>145</v>
      </c>
      <c r="D138" s="27">
        <v>390000</v>
      </c>
      <c r="E138" s="155">
        <f>'14'!L138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31</v>
      </c>
      <c r="B139" s="26">
        <v>3500200</v>
      </c>
      <c r="C139" s="26" t="s">
        <v>146</v>
      </c>
      <c r="D139" s="27">
        <v>280000</v>
      </c>
      <c r="E139" s="155">
        <f>'14'!L139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9" customFormat="1" x14ac:dyDescent="0.2">
      <c r="A140" s="25">
        <v>32</v>
      </c>
      <c r="B140" s="26">
        <v>3503022</v>
      </c>
      <c r="C140" s="26" t="s">
        <v>147</v>
      </c>
      <c r="D140" s="27">
        <v>150000</v>
      </c>
      <c r="E140" s="155">
        <f>'14'!L140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9" customFormat="1" x14ac:dyDescent="0.2">
      <c r="A141" s="43">
        <v>33</v>
      </c>
      <c r="B141" s="99"/>
      <c r="C141" s="99" t="s">
        <v>275</v>
      </c>
      <c r="D141" s="100">
        <v>320000</v>
      </c>
      <c r="E141" s="155">
        <f>'14'!L141</f>
        <v>0</v>
      </c>
      <c r="F141" s="127"/>
      <c r="G141" s="142"/>
      <c r="H141" s="142"/>
      <c r="I141" s="142"/>
      <c r="J141" s="150"/>
      <c r="K141" s="134"/>
      <c r="L141" s="73"/>
      <c r="M141" s="120">
        <f t="shared" si="8"/>
        <v>0</v>
      </c>
      <c r="N141" s="73"/>
    </row>
    <row r="142" spans="1:14" s="9" customFormat="1" x14ac:dyDescent="0.2">
      <c r="A142" s="43">
        <v>34</v>
      </c>
      <c r="B142" s="99"/>
      <c r="C142" s="99" t="s">
        <v>276</v>
      </c>
      <c r="D142" s="100">
        <v>320000</v>
      </c>
      <c r="E142" s="155">
        <f>'14'!L142</f>
        <v>0</v>
      </c>
      <c r="F142" s="127"/>
      <c r="G142" s="142"/>
      <c r="H142" s="142"/>
      <c r="I142" s="142"/>
      <c r="J142" s="150"/>
      <c r="K142" s="134"/>
      <c r="L142" s="73"/>
      <c r="M142" s="120">
        <f t="shared" si="8"/>
        <v>0</v>
      </c>
      <c r="N142" s="73"/>
    </row>
    <row r="143" spans="1:14" s="9" customFormat="1" x14ac:dyDescent="0.2">
      <c r="A143" s="43">
        <v>35</v>
      </c>
      <c r="B143" s="99"/>
      <c r="C143" s="99" t="s">
        <v>274</v>
      </c>
      <c r="D143" s="100">
        <v>350000</v>
      </c>
      <c r="E143" s="155">
        <f>'14'!L143</f>
        <v>0</v>
      </c>
      <c r="F143" s="127"/>
      <c r="G143" s="142">
        <v>1</v>
      </c>
      <c r="H143" s="142">
        <v>1</v>
      </c>
      <c r="I143" s="142"/>
      <c r="J143" s="150"/>
      <c r="K143" s="134"/>
      <c r="L143" s="73">
        <v>1</v>
      </c>
      <c r="M143" s="120">
        <f t="shared" si="8"/>
        <v>1</v>
      </c>
      <c r="N143" s="73"/>
    </row>
    <row r="144" spans="1:14" s="9" customFormat="1" x14ac:dyDescent="0.2">
      <c r="A144" s="43">
        <v>36</v>
      </c>
      <c r="B144" s="99"/>
      <c r="C144" s="99" t="s">
        <v>285</v>
      </c>
      <c r="D144" s="100">
        <v>320000</v>
      </c>
      <c r="E144" s="155">
        <f>'14'!L144</f>
        <v>0</v>
      </c>
      <c r="F144" s="127"/>
      <c r="G144" s="142"/>
      <c r="H144" s="142"/>
      <c r="I144" s="142"/>
      <c r="J144" s="150"/>
      <c r="K144" s="134"/>
      <c r="L144" s="73"/>
      <c r="M144" s="120">
        <f t="shared" si="8"/>
        <v>0</v>
      </c>
      <c r="N144" s="73"/>
    </row>
    <row r="145" spans="1:14" s="9" customFormat="1" x14ac:dyDescent="0.2">
      <c r="A145" s="43">
        <v>37</v>
      </c>
      <c r="B145" s="99"/>
      <c r="C145" s="99" t="s">
        <v>286</v>
      </c>
      <c r="D145" s="100">
        <v>350000</v>
      </c>
      <c r="E145" s="155">
        <f>'14'!L145</f>
        <v>0</v>
      </c>
      <c r="F145" s="127"/>
      <c r="G145" s="142"/>
      <c r="H145" s="142"/>
      <c r="I145" s="142"/>
      <c r="J145" s="150"/>
      <c r="K145" s="134"/>
      <c r="L145" s="73"/>
      <c r="M145" s="120">
        <f>(E145+F145+G145+H145+I145)-J145-K145-L145</f>
        <v>0</v>
      </c>
      <c r="N145" s="73"/>
    </row>
    <row r="146" spans="1:14" s="24" customFormat="1" ht="15" thickBot="1" x14ac:dyDescent="0.25">
      <c r="A146" s="43"/>
      <c r="B146" s="43"/>
      <c r="C146" s="43"/>
      <c r="D146" s="48"/>
      <c r="E146" s="157"/>
      <c r="F146" s="127"/>
      <c r="G146" s="142"/>
      <c r="H146" s="142"/>
      <c r="I146" s="142"/>
      <c r="J146" s="150"/>
      <c r="K146" s="134"/>
      <c r="L146" s="73"/>
      <c r="M146" s="121"/>
      <c r="N146" s="73"/>
    </row>
    <row r="147" spans="1:14" s="9" customFormat="1" ht="15" thickBot="1" x14ac:dyDescent="0.25">
      <c r="A147" s="94"/>
      <c r="B147" s="95"/>
      <c r="C147" s="95" t="s">
        <v>148</v>
      </c>
      <c r="D147" s="96"/>
      <c r="E147" s="105">
        <f>SUM(E148:E156)</f>
        <v>32</v>
      </c>
      <c r="F147" s="105">
        <f t="shared" ref="F147:L147" si="14">SUM(F148:F156)</f>
        <v>0</v>
      </c>
      <c r="G147" s="105">
        <f t="shared" si="14"/>
        <v>6</v>
      </c>
      <c r="H147" s="105">
        <f t="shared" si="14"/>
        <v>0</v>
      </c>
      <c r="I147" s="105">
        <f t="shared" si="14"/>
        <v>0</v>
      </c>
      <c r="J147" s="166">
        <f t="shared" si="14"/>
        <v>0</v>
      </c>
      <c r="K147" s="131">
        <f t="shared" si="14"/>
        <v>0</v>
      </c>
      <c r="L147" s="105">
        <f t="shared" si="14"/>
        <v>22</v>
      </c>
      <c r="M147" s="119">
        <f t="shared" ref="M147:M217" si="15">(E147+F147+G147+H147+I147)-J147-K147-L147</f>
        <v>16</v>
      </c>
      <c r="N147" s="85"/>
    </row>
    <row r="148" spans="1:14" s="9" customFormat="1" x14ac:dyDescent="0.2">
      <c r="A148" s="87">
        <v>1</v>
      </c>
      <c r="B148" s="87">
        <v>3510004</v>
      </c>
      <c r="C148" s="87" t="s">
        <v>149</v>
      </c>
      <c r="D148" s="93">
        <v>43000</v>
      </c>
      <c r="E148" s="155">
        <f>'14'!L148</f>
        <v>8</v>
      </c>
      <c r="F148" s="170"/>
      <c r="G148" s="140"/>
      <c r="H148" s="140"/>
      <c r="I148" s="140"/>
      <c r="J148" s="148"/>
      <c r="K148" s="132"/>
      <c r="L148" s="71">
        <v>1</v>
      </c>
      <c r="M148" s="120">
        <f>(E148+K152+G148+H148+I148)-J148-K148-L148</f>
        <v>7</v>
      </c>
      <c r="N148" s="71"/>
    </row>
    <row r="149" spans="1:14" s="9" customFormat="1" x14ac:dyDescent="0.2">
      <c r="A149" s="25">
        <v>2</v>
      </c>
      <c r="B149" s="25">
        <v>3512008</v>
      </c>
      <c r="C149" s="25" t="s">
        <v>150</v>
      </c>
      <c r="D149" s="30">
        <v>44000</v>
      </c>
      <c r="E149" s="155">
        <f>'14'!L149</f>
        <v>1</v>
      </c>
      <c r="F149" s="126"/>
      <c r="G149" s="141"/>
      <c r="H149" s="141"/>
      <c r="I149" s="141"/>
      <c r="J149" s="149"/>
      <c r="K149" s="133"/>
      <c r="L149" s="72">
        <v>1</v>
      </c>
      <c r="M149" s="120">
        <f t="shared" si="15"/>
        <v>0</v>
      </c>
      <c r="N149" s="72"/>
    </row>
    <row r="150" spans="1:14" s="9" customFormat="1" x14ac:dyDescent="0.2">
      <c r="A150" s="25">
        <v>3</v>
      </c>
      <c r="B150" s="25">
        <v>3510107</v>
      </c>
      <c r="C150" s="25" t="s">
        <v>151</v>
      </c>
      <c r="D150" s="30">
        <v>49000</v>
      </c>
      <c r="E150" s="155">
        <f>'14'!L150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4</v>
      </c>
      <c r="B151" s="25">
        <v>3510011</v>
      </c>
      <c r="C151" s="25" t="s">
        <v>152</v>
      </c>
      <c r="D151" s="30">
        <v>42000</v>
      </c>
      <c r="E151" s="155">
        <f>'14'!L151</f>
        <v>0</v>
      </c>
      <c r="F151" s="126"/>
      <c r="G151" s="141"/>
      <c r="H151" s="141"/>
      <c r="I151" s="141"/>
      <c r="J151" s="149"/>
      <c r="K151" s="133"/>
      <c r="L151" s="72"/>
      <c r="M151" s="120">
        <f t="shared" si="15"/>
        <v>0</v>
      </c>
      <c r="N151" s="72"/>
    </row>
    <row r="152" spans="1:14" s="9" customFormat="1" x14ac:dyDescent="0.2">
      <c r="A152" s="25">
        <v>5</v>
      </c>
      <c r="B152" s="25">
        <v>3510067</v>
      </c>
      <c r="C152" s="25" t="s">
        <v>153</v>
      </c>
      <c r="D152" s="30">
        <v>43000</v>
      </c>
      <c r="E152" s="155">
        <f>'14'!L152</f>
        <v>9</v>
      </c>
      <c r="F152" s="126"/>
      <c r="G152" s="141"/>
      <c r="H152" s="141"/>
      <c r="I152" s="141"/>
      <c r="J152" s="149"/>
      <c r="K152" s="132"/>
      <c r="L152" s="72">
        <v>5</v>
      </c>
      <c r="M152" s="120">
        <f t="shared" si="15"/>
        <v>4</v>
      </c>
      <c r="N152" s="72"/>
    </row>
    <row r="153" spans="1:14" s="9" customFormat="1" x14ac:dyDescent="0.2">
      <c r="A153" s="25">
        <v>6</v>
      </c>
      <c r="B153" s="25">
        <v>3510012</v>
      </c>
      <c r="C153" s="25" t="s">
        <v>154</v>
      </c>
      <c r="D153" s="30">
        <v>43000</v>
      </c>
      <c r="E153" s="155">
        <f>'14'!L153</f>
        <v>7</v>
      </c>
      <c r="F153" s="126"/>
      <c r="G153" s="141"/>
      <c r="H153" s="141"/>
      <c r="I153" s="141"/>
      <c r="J153" s="149"/>
      <c r="K153" s="133"/>
      <c r="L153" s="72">
        <v>4</v>
      </c>
      <c r="M153" s="120">
        <f t="shared" si="15"/>
        <v>3</v>
      </c>
      <c r="N153" s="72"/>
    </row>
    <row r="154" spans="1:14" s="9" customFormat="1" x14ac:dyDescent="0.2">
      <c r="A154" s="25">
        <v>7</v>
      </c>
      <c r="B154" s="25">
        <v>3510076</v>
      </c>
      <c r="C154" s="25" t="s">
        <v>155</v>
      </c>
      <c r="D154" s="30">
        <v>45000</v>
      </c>
      <c r="E154" s="155">
        <f>'14'!L154</f>
        <v>2</v>
      </c>
      <c r="F154" s="126"/>
      <c r="G154" s="141">
        <v>6</v>
      </c>
      <c r="H154" s="141"/>
      <c r="I154" s="141"/>
      <c r="J154" s="149"/>
      <c r="K154" s="133"/>
      <c r="L154" s="72">
        <v>6</v>
      </c>
      <c r="M154" s="120">
        <f t="shared" si="15"/>
        <v>2</v>
      </c>
      <c r="N154" s="72"/>
    </row>
    <row r="155" spans="1:14" s="9" customFormat="1" x14ac:dyDescent="0.2">
      <c r="A155" s="43">
        <v>9</v>
      </c>
      <c r="B155" s="43"/>
      <c r="C155" s="43" t="s">
        <v>277</v>
      </c>
      <c r="D155" s="48"/>
      <c r="E155" s="155">
        <f>'14'!L155</f>
        <v>3</v>
      </c>
      <c r="F155" s="127"/>
      <c r="G155" s="142"/>
      <c r="H155" s="142"/>
      <c r="I155" s="142"/>
      <c r="J155" s="150"/>
      <c r="K155" s="134"/>
      <c r="L155" s="73">
        <v>3</v>
      </c>
      <c r="M155" s="120">
        <f t="shared" si="15"/>
        <v>0</v>
      </c>
      <c r="N155" s="73"/>
    </row>
    <row r="156" spans="1:14" s="9" customFormat="1" x14ac:dyDescent="0.2">
      <c r="A156" s="43">
        <v>10</v>
      </c>
      <c r="B156" s="43"/>
      <c r="C156" s="43" t="s">
        <v>278</v>
      </c>
      <c r="D156" s="48"/>
      <c r="E156" s="155">
        <f>'14'!L156</f>
        <v>2</v>
      </c>
      <c r="F156" s="127"/>
      <c r="G156" s="142"/>
      <c r="H156" s="142"/>
      <c r="I156" s="142"/>
      <c r="J156" s="150"/>
      <c r="K156" s="134"/>
      <c r="L156" s="73">
        <v>2</v>
      </c>
      <c r="M156" s="120">
        <f t="shared" si="15"/>
        <v>0</v>
      </c>
      <c r="N156" s="73"/>
    </row>
    <row r="157" spans="1:14" s="24" customFormat="1" ht="15" thickBot="1" x14ac:dyDescent="0.25">
      <c r="A157" s="43"/>
      <c r="B157" s="43"/>
      <c r="C157" s="43"/>
      <c r="D157" s="48"/>
      <c r="E157" s="157"/>
      <c r="F157" s="127"/>
      <c r="G157" s="142"/>
      <c r="H157" s="142"/>
      <c r="I157" s="142"/>
      <c r="J157" s="150"/>
      <c r="K157" s="134"/>
      <c r="L157" s="73"/>
      <c r="M157" s="121"/>
      <c r="N157" s="73"/>
    </row>
    <row r="158" spans="1:14" s="10" customFormat="1" ht="15" thickBot="1" x14ac:dyDescent="0.25">
      <c r="A158" s="109"/>
      <c r="B158" s="110"/>
      <c r="C158" s="82" t="s">
        <v>156</v>
      </c>
      <c r="D158" s="111"/>
      <c r="E158" s="105">
        <f>SUM(E159:E175)</f>
        <v>50</v>
      </c>
      <c r="F158" s="105">
        <f t="shared" ref="F158:L158" si="16">SUM(F159:F175)</f>
        <v>0</v>
      </c>
      <c r="G158" s="105">
        <f t="shared" si="16"/>
        <v>94</v>
      </c>
      <c r="H158" s="105">
        <f t="shared" si="16"/>
        <v>0</v>
      </c>
      <c r="I158" s="105">
        <f t="shared" si="16"/>
        <v>0</v>
      </c>
      <c r="J158" s="166">
        <f t="shared" si="16"/>
        <v>0</v>
      </c>
      <c r="K158" s="131">
        <f t="shared" si="16"/>
        <v>0</v>
      </c>
      <c r="L158" s="105">
        <f t="shared" si="16"/>
        <v>48</v>
      </c>
      <c r="M158" s="119">
        <f t="shared" si="15"/>
        <v>96</v>
      </c>
      <c r="N158" s="112"/>
    </row>
    <row r="159" spans="1:14" s="10" customFormat="1" x14ac:dyDescent="0.2">
      <c r="A159" s="87">
        <v>1</v>
      </c>
      <c r="B159" s="88">
        <v>3530009</v>
      </c>
      <c r="C159" s="88" t="s">
        <v>157</v>
      </c>
      <c r="D159" s="97">
        <v>20000</v>
      </c>
      <c r="E159" s="155">
        <f>'14'!L159</f>
        <v>22</v>
      </c>
      <c r="F159" s="125"/>
      <c r="G159" s="140"/>
      <c r="H159" s="140"/>
      <c r="I159" s="140"/>
      <c r="J159" s="148"/>
      <c r="K159" s="132"/>
      <c r="L159" s="71"/>
      <c r="M159" s="120">
        <f t="shared" si="15"/>
        <v>22</v>
      </c>
      <c r="N159" s="71"/>
    </row>
    <row r="160" spans="1:14" s="10" customFormat="1" x14ac:dyDescent="0.2">
      <c r="A160" s="25">
        <v>2</v>
      </c>
      <c r="B160" s="26">
        <v>3530010</v>
      </c>
      <c r="C160" s="26" t="s">
        <v>158</v>
      </c>
      <c r="D160" s="27">
        <v>108000</v>
      </c>
      <c r="E160" s="155">
        <f>'14'!L160</f>
        <v>12</v>
      </c>
      <c r="F160" s="126"/>
      <c r="G160" s="141"/>
      <c r="H160" s="141"/>
      <c r="I160" s="141"/>
      <c r="J160" s="149"/>
      <c r="K160" s="133"/>
      <c r="L160" s="72">
        <v>1</v>
      </c>
      <c r="M160" s="120">
        <f t="shared" si="15"/>
        <v>11</v>
      </c>
      <c r="N160" s="72"/>
    </row>
    <row r="161" spans="1:14" s="10" customFormat="1" x14ac:dyDescent="0.2">
      <c r="A161" s="25">
        <v>3</v>
      </c>
      <c r="B161" s="26">
        <v>3530003</v>
      </c>
      <c r="C161" s="26" t="s">
        <v>159</v>
      </c>
      <c r="D161" s="27">
        <v>20000</v>
      </c>
      <c r="E161" s="155">
        <f>'14'!L161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5"/>
        <v>0</v>
      </c>
      <c r="N161" s="72"/>
    </row>
    <row r="162" spans="1:14" s="10" customFormat="1" x14ac:dyDescent="0.2">
      <c r="A162" s="25">
        <v>4</v>
      </c>
      <c r="B162" s="26">
        <v>3530008</v>
      </c>
      <c r="C162" s="26" t="s">
        <v>160</v>
      </c>
      <c r="D162" s="27">
        <v>20000</v>
      </c>
      <c r="E162" s="155">
        <f>'14'!L162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5"/>
        <v>0</v>
      </c>
      <c r="N162" s="72"/>
    </row>
    <row r="163" spans="1:14" s="10" customFormat="1" x14ac:dyDescent="0.2">
      <c r="A163" s="25">
        <v>5</v>
      </c>
      <c r="B163" s="26">
        <v>3530014</v>
      </c>
      <c r="C163" s="26" t="s">
        <v>161</v>
      </c>
      <c r="D163" s="27">
        <v>20000</v>
      </c>
      <c r="E163" s="155">
        <f>'14'!L163</f>
        <v>0</v>
      </c>
      <c r="F163" s="126"/>
      <c r="G163" s="141"/>
      <c r="H163" s="141"/>
      <c r="I163" s="141"/>
      <c r="J163" s="149"/>
      <c r="K163" s="133"/>
      <c r="L163" s="72"/>
      <c r="M163" s="120">
        <f t="shared" si="15"/>
        <v>0</v>
      </c>
      <c r="N163" s="72"/>
    </row>
    <row r="164" spans="1:14" s="10" customFormat="1" x14ac:dyDescent="0.2">
      <c r="A164" s="25">
        <v>6</v>
      </c>
      <c r="B164" s="26">
        <v>3530088</v>
      </c>
      <c r="C164" s="26" t="s">
        <v>162</v>
      </c>
      <c r="D164" s="27">
        <v>22000</v>
      </c>
      <c r="E164" s="155">
        <f>'14'!L164</f>
        <v>2</v>
      </c>
      <c r="F164" s="126"/>
      <c r="G164" s="141"/>
      <c r="H164" s="141"/>
      <c r="I164" s="141"/>
      <c r="J164" s="149"/>
      <c r="K164" s="133"/>
      <c r="L164" s="72">
        <v>1</v>
      </c>
      <c r="M164" s="120">
        <f t="shared" si="15"/>
        <v>1</v>
      </c>
      <c r="N164" s="72"/>
    </row>
    <row r="165" spans="1:14" s="10" customFormat="1" x14ac:dyDescent="0.2">
      <c r="A165" s="25">
        <v>11</v>
      </c>
      <c r="B165" s="26">
        <v>3550002</v>
      </c>
      <c r="C165" s="26" t="s">
        <v>167</v>
      </c>
      <c r="D165" s="27">
        <v>20000</v>
      </c>
      <c r="E165" s="155">
        <f>'14'!L165</f>
        <v>6</v>
      </c>
      <c r="F165" s="127"/>
      <c r="G165" s="142">
        <v>28</v>
      </c>
      <c r="H165" s="142"/>
      <c r="I165" s="142"/>
      <c r="J165" s="150"/>
      <c r="K165" s="134"/>
      <c r="L165" s="73">
        <v>19</v>
      </c>
      <c r="M165" s="120">
        <f t="shared" si="15"/>
        <v>15</v>
      </c>
      <c r="N165" s="72"/>
    </row>
    <row r="166" spans="1:14" s="10" customFormat="1" x14ac:dyDescent="0.2">
      <c r="A166" s="25">
        <v>12</v>
      </c>
      <c r="B166" s="26">
        <v>3550005</v>
      </c>
      <c r="C166" s="26" t="s">
        <v>168</v>
      </c>
      <c r="D166" s="27">
        <v>20000</v>
      </c>
      <c r="E166" s="155">
        <f>'14'!L166</f>
        <v>4</v>
      </c>
      <c r="F166" s="127"/>
      <c r="G166" s="142">
        <v>28</v>
      </c>
      <c r="H166" s="142"/>
      <c r="I166" s="142"/>
      <c r="J166" s="150"/>
      <c r="K166" s="134"/>
      <c r="L166" s="73">
        <v>13</v>
      </c>
      <c r="M166" s="120">
        <f t="shared" si="15"/>
        <v>19</v>
      </c>
      <c r="N166" s="72"/>
    </row>
    <row r="167" spans="1:14" s="10" customFormat="1" x14ac:dyDescent="0.2">
      <c r="A167" s="25">
        <v>13</v>
      </c>
      <c r="B167" s="26">
        <v>3550007</v>
      </c>
      <c r="C167" s="26" t="s">
        <v>169</v>
      </c>
      <c r="D167" s="27">
        <v>20000</v>
      </c>
      <c r="E167" s="155">
        <f>'14'!L167</f>
        <v>2</v>
      </c>
      <c r="F167" s="127"/>
      <c r="G167" s="142">
        <v>26</v>
      </c>
      <c r="H167" s="142"/>
      <c r="I167" s="142"/>
      <c r="J167" s="150"/>
      <c r="K167" s="134"/>
      <c r="L167" s="73">
        <v>12</v>
      </c>
      <c r="M167" s="120">
        <f t="shared" si="15"/>
        <v>16</v>
      </c>
      <c r="N167" s="72"/>
    </row>
    <row r="168" spans="1:14" s="9" customFormat="1" x14ac:dyDescent="0.2">
      <c r="A168" s="25">
        <v>14</v>
      </c>
      <c r="B168" s="26">
        <v>3530087</v>
      </c>
      <c r="C168" s="26" t="s">
        <v>170</v>
      </c>
      <c r="D168" s="27">
        <v>20000</v>
      </c>
      <c r="E168" s="155">
        <f>'14'!L168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5"/>
        <v>0</v>
      </c>
      <c r="N168" s="72"/>
    </row>
    <row r="169" spans="1:14" s="9" customFormat="1" x14ac:dyDescent="0.2">
      <c r="A169" s="25">
        <v>15</v>
      </c>
      <c r="B169" s="43">
        <v>7560084</v>
      </c>
      <c r="C169" s="43" t="s">
        <v>171</v>
      </c>
      <c r="D169" s="48">
        <v>50000</v>
      </c>
      <c r="E169" s="155">
        <f>'14'!L169</f>
        <v>0</v>
      </c>
      <c r="F169" s="127"/>
      <c r="G169" s="142"/>
      <c r="H169" s="142"/>
      <c r="I169" s="142"/>
      <c r="J169" s="150"/>
      <c r="K169" s="134"/>
      <c r="L169" s="73"/>
      <c r="M169" s="120">
        <f t="shared" si="15"/>
        <v>0</v>
      </c>
      <c r="N169" s="72"/>
    </row>
    <row r="170" spans="1:14" s="9" customFormat="1" x14ac:dyDescent="0.2">
      <c r="A170" s="25">
        <v>16</v>
      </c>
      <c r="B170" s="43">
        <v>7560085</v>
      </c>
      <c r="C170" s="43" t="s">
        <v>172</v>
      </c>
      <c r="D170" s="48">
        <v>80000</v>
      </c>
      <c r="E170" s="155">
        <f>'14'!L170</f>
        <v>0</v>
      </c>
      <c r="F170" s="126"/>
      <c r="G170" s="141"/>
      <c r="H170" s="141"/>
      <c r="I170" s="141"/>
      <c r="J170" s="149"/>
      <c r="K170" s="133"/>
      <c r="L170" s="72"/>
      <c r="M170" s="120">
        <f t="shared" si="15"/>
        <v>0</v>
      </c>
      <c r="N170" s="72"/>
    </row>
    <row r="171" spans="1:14" s="9" customFormat="1" x14ac:dyDescent="0.2">
      <c r="A171" s="43">
        <v>17</v>
      </c>
      <c r="B171" s="43"/>
      <c r="C171" s="43" t="s">
        <v>279</v>
      </c>
      <c r="D171" s="48">
        <v>78000</v>
      </c>
      <c r="E171" s="155">
        <f>'14'!L171</f>
        <v>0</v>
      </c>
      <c r="F171" s="126"/>
      <c r="G171" s="141"/>
      <c r="H171" s="141"/>
      <c r="I171" s="141"/>
      <c r="J171" s="149"/>
      <c r="K171" s="133"/>
      <c r="L171" s="72"/>
      <c r="M171" s="120">
        <f t="shared" si="15"/>
        <v>0</v>
      </c>
      <c r="N171" s="73"/>
    </row>
    <row r="172" spans="1:14" s="9" customFormat="1" x14ac:dyDescent="0.2">
      <c r="A172" s="43">
        <v>18</v>
      </c>
      <c r="B172" s="43"/>
      <c r="C172" s="43" t="s">
        <v>280</v>
      </c>
      <c r="D172" s="48">
        <v>29000</v>
      </c>
      <c r="E172" s="155">
        <f>'14'!L172</f>
        <v>0</v>
      </c>
      <c r="F172" s="126"/>
      <c r="G172" s="141"/>
      <c r="H172" s="141"/>
      <c r="I172" s="141"/>
      <c r="J172" s="149"/>
      <c r="K172" s="133"/>
      <c r="L172" s="72"/>
      <c r="M172" s="120">
        <f t="shared" si="15"/>
        <v>0</v>
      </c>
      <c r="N172" s="73"/>
    </row>
    <row r="173" spans="1:14" s="9" customFormat="1" x14ac:dyDescent="0.2">
      <c r="A173" s="43">
        <v>19</v>
      </c>
      <c r="B173" s="43"/>
      <c r="C173" s="43" t="s">
        <v>281</v>
      </c>
      <c r="D173" s="48">
        <v>78000</v>
      </c>
      <c r="E173" s="155">
        <f>'14'!L173</f>
        <v>0</v>
      </c>
      <c r="F173" s="126"/>
      <c r="G173" s="141"/>
      <c r="H173" s="141"/>
      <c r="I173" s="141"/>
      <c r="J173" s="149"/>
      <c r="K173" s="133"/>
      <c r="L173" s="72"/>
      <c r="M173" s="120">
        <f t="shared" si="15"/>
        <v>0</v>
      </c>
      <c r="N173" s="73"/>
    </row>
    <row r="174" spans="1:14" s="9" customFormat="1" x14ac:dyDescent="0.2">
      <c r="A174" s="43">
        <v>20</v>
      </c>
      <c r="B174" s="43"/>
      <c r="C174" s="43" t="s">
        <v>282</v>
      </c>
      <c r="D174" s="48">
        <v>29000</v>
      </c>
      <c r="E174" s="155">
        <f>'14'!L174</f>
        <v>0</v>
      </c>
      <c r="F174" s="126"/>
      <c r="G174" s="141"/>
      <c r="H174" s="141"/>
      <c r="I174" s="141"/>
      <c r="J174" s="149"/>
      <c r="K174" s="133"/>
      <c r="L174" s="72"/>
      <c r="M174" s="120">
        <f t="shared" si="15"/>
        <v>0</v>
      </c>
      <c r="N174" s="73"/>
    </row>
    <row r="175" spans="1:14" s="9" customFormat="1" x14ac:dyDescent="0.2">
      <c r="A175" s="43">
        <v>21</v>
      </c>
      <c r="B175" s="43"/>
      <c r="C175" s="43" t="s">
        <v>283</v>
      </c>
      <c r="D175" s="48">
        <v>45000</v>
      </c>
      <c r="E175" s="155">
        <f>'14'!L175</f>
        <v>2</v>
      </c>
      <c r="F175" s="126"/>
      <c r="G175" s="141">
        <v>12</v>
      </c>
      <c r="H175" s="141"/>
      <c r="I175" s="141"/>
      <c r="J175" s="149"/>
      <c r="K175" s="133"/>
      <c r="L175" s="72">
        <v>2</v>
      </c>
      <c r="M175" s="120">
        <f t="shared" si="15"/>
        <v>12</v>
      </c>
      <c r="N175" s="73"/>
    </row>
    <row r="176" spans="1:14" s="24" customFormat="1" ht="15" thickBot="1" x14ac:dyDescent="0.25">
      <c r="A176" s="43"/>
      <c r="B176" s="43"/>
      <c r="C176" s="43"/>
      <c r="D176" s="48"/>
      <c r="E176" s="160"/>
      <c r="F176" s="128"/>
      <c r="G176" s="144"/>
      <c r="H176" s="144"/>
      <c r="I176" s="144"/>
      <c r="J176" s="152"/>
      <c r="K176" s="137"/>
      <c r="L176" s="76"/>
      <c r="M176" s="121"/>
      <c r="N176" s="73"/>
    </row>
    <row r="177" spans="1:14" s="10" customFormat="1" ht="15" thickBot="1" x14ac:dyDescent="0.25">
      <c r="A177" s="90"/>
      <c r="B177" s="91"/>
      <c r="C177" s="91" t="s">
        <v>176</v>
      </c>
      <c r="D177" s="98"/>
      <c r="E177" s="103">
        <f>SUM(E178:E180)</f>
        <v>0</v>
      </c>
      <c r="F177" s="103">
        <f t="shared" ref="F177:L177" si="17">SUM(F178:F180)</f>
        <v>0</v>
      </c>
      <c r="G177" s="103">
        <f t="shared" si="17"/>
        <v>0</v>
      </c>
      <c r="H177" s="103">
        <f t="shared" si="17"/>
        <v>0</v>
      </c>
      <c r="I177" s="103">
        <f t="shared" si="17"/>
        <v>0</v>
      </c>
      <c r="J177" s="169">
        <f t="shared" si="17"/>
        <v>0</v>
      </c>
      <c r="K177" s="165">
        <f t="shared" si="17"/>
        <v>0</v>
      </c>
      <c r="L177" s="103">
        <f t="shared" si="17"/>
        <v>0</v>
      </c>
      <c r="M177" s="103">
        <f ca="1">SUM(M177:M180)</f>
        <v>0</v>
      </c>
      <c r="N177" s="85"/>
    </row>
    <row r="178" spans="1:14" s="10" customFormat="1" x14ac:dyDescent="0.2">
      <c r="A178" s="87">
        <v>1</v>
      </c>
      <c r="B178" s="88">
        <v>4550013</v>
      </c>
      <c r="C178" s="88" t="s">
        <v>177</v>
      </c>
      <c r="D178" s="97">
        <v>38000</v>
      </c>
      <c r="E178" s="161">
        <f>'14'!L178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6"/>
    </row>
    <row r="179" spans="1:14" s="10" customFormat="1" x14ac:dyDescent="0.2">
      <c r="A179" s="25">
        <v>2</v>
      </c>
      <c r="B179" s="26">
        <v>4550025</v>
      </c>
      <c r="C179" s="26" t="s">
        <v>178</v>
      </c>
      <c r="D179" s="27">
        <v>38000</v>
      </c>
      <c r="E179" s="161">
        <f>'14'!L179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9" customFormat="1" x14ac:dyDescent="0.2">
      <c r="A180" s="25">
        <v>3</v>
      </c>
      <c r="B180" s="26">
        <v>4550044</v>
      </c>
      <c r="C180" s="26" t="s">
        <v>179</v>
      </c>
      <c r="D180" s="27">
        <v>38000</v>
      </c>
      <c r="E180" s="161">
        <f>'14'!L180</f>
        <v>0</v>
      </c>
      <c r="F180" s="125"/>
      <c r="G180" s="140"/>
      <c r="H180" s="140"/>
      <c r="I180" s="140"/>
      <c r="J180" s="148"/>
      <c r="K180" s="132"/>
      <c r="L180" s="71"/>
      <c r="M180" s="120">
        <f t="shared" si="15"/>
        <v>0</v>
      </c>
      <c r="N180" s="73"/>
    </row>
    <row r="181" spans="1:14" s="20" customFormat="1" ht="15" thickBot="1" x14ac:dyDescent="0.25">
      <c r="A181" s="43"/>
      <c r="B181" s="43"/>
      <c r="C181" s="43"/>
      <c r="D181" s="48"/>
      <c r="E181" s="160"/>
      <c r="F181" s="128"/>
      <c r="G181" s="144"/>
      <c r="H181" s="144"/>
      <c r="I181" s="144"/>
      <c r="J181" s="152"/>
      <c r="K181" s="137"/>
      <c r="L181" s="76"/>
      <c r="M181" s="121"/>
      <c r="N181" s="73"/>
    </row>
    <row r="182" spans="1:14" s="24" customFormat="1" ht="15" hidden="1" customHeight="1" thickBot="1" x14ac:dyDescent="0.25">
      <c r="A182" s="81"/>
      <c r="B182" s="82"/>
      <c r="C182" s="82" t="s">
        <v>180</v>
      </c>
      <c r="D182" s="83"/>
      <c r="E182" s="158">
        <v>201</v>
      </c>
      <c r="F182" s="106">
        <f t="shared" ref="F182" si="18">SUM(F183:F193)</f>
        <v>0</v>
      </c>
      <c r="G182" s="106"/>
      <c r="H182" s="106"/>
      <c r="I182" s="106"/>
      <c r="J182" s="146"/>
      <c r="K182" s="135"/>
      <c r="L182" s="106"/>
      <c r="M182" s="119">
        <f t="shared" si="15"/>
        <v>201</v>
      </c>
      <c r="N182" s="85"/>
    </row>
    <row r="183" spans="1:14" s="10" customFormat="1" ht="15" hidden="1" customHeight="1" thickBot="1" x14ac:dyDescent="0.25">
      <c r="A183" s="74"/>
      <c r="B183" s="74"/>
      <c r="C183" s="74" t="s">
        <v>181</v>
      </c>
      <c r="D183" s="75"/>
      <c r="E183" s="155">
        <v>8</v>
      </c>
      <c r="F183" s="125"/>
      <c r="G183" s="140"/>
      <c r="H183" s="140"/>
      <c r="I183" s="140"/>
      <c r="J183" s="148"/>
      <c r="K183" s="132"/>
      <c r="L183" s="71"/>
      <c r="M183" s="120">
        <f t="shared" si="15"/>
        <v>8</v>
      </c>
      <c r="N183" s="76"/>
    </row>
    <row r="184" spans="1:14" s="10" customFormat="1" ht="15" hidden="1" customHeight="1" thickBot="1" x14ac:dyDescent="0.25">
      <c r="A184" s="25">
        <v>1</v>
      </c>
      <c r="B184" s="26">
        <v>5540020</v>
      </c>
      <c r="C184" s="26" t="s">
        <v>182</v>
      </c>
      <c r="D184" s="27">
        <v>40000</v>
      </c>
      <c r="E184" s="155">
        <v>43</v>
      </c>
      <c r="F184" s="125"/>
      <c r="G184" s="140"/>
      <c r="H184" s="140"/>
      <c r="I184" s="140"/>
      <c r="J184" s="148"/>
      <c r="K184" s="132"/>
      <c r="L184" s="71"/>
      <c r="M184" s="120">
        <f t="shared" si="15"/>
        <v>43</v>
      </c>
      <c r="N184" s="73"/>
    </row>
    <row r="185" spans="1:14" s="10" customFormat="1" ht="15" hidden="1" customHeight="1" thickBot="1" x14ac:dyDescent="0.25">
      <c r="A185" s="25">
        <v>2</v>
      </c>
      <c r="B185" s="26">
        <v>5540024</v>
      </c>
      <c r="C185" s="26" t="s">
        <v>183</v>
      </c>
      <c r="D185" s="27">
        <v>45000</v>
      </c>
      <c r="E185" s="155">
        <v>9</v>
      </c>
      <c r="F185" s="125"/>
      <c r="G185" s="140"/>
      <c r="H185" s="140"/>
      <c r="I185" s="140"/>
      <c r="J185" s="148"/>
      <c r="K185" s="132"/>
      <c r="L185" s="71"/>
      <c r="M185" s="120">
        <f t="shared" si="15"/>
        <v>9</v>
      </c>
      <c r="N185" s="73"/>
    </row>
    <row r="186" spans="1:14" s="10" customFormat="1" ht="15" hidden="1" customHeight="1" thickBot="1" x14ac:dyDescent="0.25">
      <c r="A186" s="25">
        <v>3</v>
      </c>
      <c r="B186" s="26">
        <v>5540018</v>
      </c>
      <c r="C186" s="26" t="s">
        <v>184</v>
      </c>
      <c r="D186" s="27">
        <v>32000</v>
      </c>
      <c r="E186" s="155">
        <v>24</v>
      </c>
      <c r="F186" s="125"/>
      <c r="G186" s="140"/>
      <c r="H186" s="140"/>
      <c r="I186" s="140"/>
      <c r="J186" s="148"/>
      <c r="K186" s="132"/>
      <c r="L186" s="71"/>
      <c r="M186" s="120">
        <f t="shared" si="15"/>
        <v>24</v>
      </c>
      <c r="N186" s="73"/>
    </row>
    <row r="187" spans="1:14" s="10" customFormat="1" ht="15" hidden="1" customHeight="1" thickBot="1" x14ac:dyDescent="0.25">
      <c r="A187" s="25">
        <v>4</v>
      </c>
      <c r="B187" s="26">
        <v>5540017</v>
      </c>
      <c r="C187" s="26" t="s">
        <v>185</v>
      </c>
      <c r="D187" s="27">
        <v>25000</v>
      </c>
      <c r="E187" s="156">
        <v>35</v>
      </c>
      <c r="F187" s="126"/>
      <c r="G187" s="141"/>
      <c r="H187" s="141"/>
      <c r="I187" s="141"/>
      <c r="J187" s="149"/>
      <c r="K187" s="133"/>
      <c r="L187" s="72"/>
      <c r="M187" s="120">
        <f t="shared" si="15"/>
        <v>35</v>
      </c>
      <c r="N187" s="72"/>
    </row>
    <row r="188" spans="1:14" s="10" customFormat="1" ht="15" hidden="1" customHeight="1" thickBot="1" x14ac:dyDescent="0.25">
      <c r="A188" s="25">
        <v>5</v>
      </c>
      <c r="B188" s="26">
        <v>5510070</v>
      </c>
      <c r="C188" s="26" t="s">
        <v>186</v>
      </c>
      <c r="D188" s="27">
        <v>28000</v>
      </c>
      <c r="E188" s="156">
        <v>24</v>
      </c>
      <c r="F188" s="126"/>
      <c r="G188" s="141"/>
      <c r="H188" s="141"/>
      <c r="I188" s="141"/>
      <c r="J188" s="149"/>
      <c r="K188" s="133"/>
      <c r="L188" s="72"/>
      <c r="M188" s="120">
        <f t="shared" si="15"/>
        <v>24</v>
      </c>
      <c r="N188" s="72"/>
    </row>
    <row r="189" spans="1:14" s="10" customFormat="1" ht="15" hidden="1" customHeight="1" thickBot="1" x14ac:dyDescent="0.25">
      <c r="A189" s="25">
        <v>6</v>
      </c>
      <c r="B189" s="26">
        <v>5500044</v>
      </c>
      <c r="C189" s="26" t="s">
        <v>187</v>
      </c>
      <c r="D189" s="27">
        <v>28000</v>
      </c>
      <c r="E189" s="156">
        <v>10</v>
      </c>
      <c r="F189" s="126"/>
      <c r="G189" s="141"/>
      <c r="H189" s="141"/>
      <c r="I189" s="141"/>
      <c r="J189" s="149"/>
      <c r="K189" s="133"/>
      <c r="L189" s="72"/>
      <c r="M189" s="120">
        <f t="shared" si="15"/>
        <v>10</v>
      </c>
      <c r="N189" s="71"/>
    </row>
    <row r="190" spans="1:14" s="9" customFormat="1" ht="15" hidden="1" customHeight="1" thickBot="1" x14ac:dyDescent="0.25">
      <c r="A190" s="25">
        <v>7</v>
      </c>
      <c r="B190" s="26">
        <v>5500045</v>
      </c>
      <c r="C190" s="26" t="s">
        <v>188</v>
      </c>
      <c r="D190" s="27">
        <v>30000</v>
      </c>
      <c r="E190" s="156">
        <v>28</v>
      </c>
      <c r="F190" s="126"/>
      <c r="G190" s="141"/>
      <c r="H190" s="141"/>
      <c r="I190" s="141"/>
      <c r="J190" s="149"/>
      <c r="K190" s="133"/>
      <c r="L190" s="72"/>
      <c r="M190" s="120">
        <f t="shared" si="15"/>
        <v>28</v>
      </c>
      <c r="N190" s="71"/>
    </row>
    <row r="191" spans="1:14" s="9" customFormat="1" ht="15" hidden="1" customHeight="1" thickBot="1" x14ac:dyDescent="0.25">
      <c r="A191" s="25">
        <v>8</v>
      </c>
      <c r="B191" s="25">
        <v>5510111</v>
      </c>
      <c r="C191" s="25" t="s">
        <v>189</v>
      </c>
      <c r="D191" s="30">
        <v>39000</v>
      </c>
      <c r="E191" s="156">
        <v>20</v>
      </c>
      <c r="F191" s="126"/>
      <c r="G191" s="141"/>
      <c r="H191" s="141"/>
      <c r="I191" s="141"/>
      <c r="J191" s="149"/>
      <c r="K191" s="133"/>
      <c r="L191" s="72"/>
      <c r="M191" s="120">
        <f t="shared" si="15"/>
        <v>20</v>
      </c>
      <c r="N191" s="71"/>
    </row>
    <row r="192" spans="1:14" s="9" customFormat="1" ht="15" hidden="1" customHeight="1" thickBot="1" x14ac:dyDescent="0.25">
      <c r="A192" s="25">
        <v>9</v>
      </c>
      <c r="B192" s="25">
        <v>5510112</v>
      </c>
      <c r="C192" s="25" t="s">
        <v>190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9" customFormat="1" ht="15" hidden="1" customHeight="1" thickBot="1" x14ac:dyDescent="0.25">
      <c r="A193" s="25">
        <v>10</v>
      </c>
      <c r="B193" s="25">
        <v>5510113</v>
      </c>
      <c r="C193" s="25" t="s">
        <v>191</v>
      </c>
      <c r="D193" s="30">
        <v>39000</v>
      </c>
      <c r="E193" s="155">
        <v>17</v>
      </c>
      <c r="F193" s="125"/>
      <c r="G193" s="125"/>
      <c r="H193" s="125"/>
      <c r="I193" s="125"/>
      <c r="J193" s="148"/>
      <c r="K193" s="132"/>
      <c r="L193" s="71"/>
      <c r="M193" s="120">
        <f t="shared" si="15"/>
        <v>17</v>
      </c>
      <c r="N193" s="71"/>
    </row>
    <row r="194" spans="1:14" s="24" customFormat="1" ht="15" hidden="1" customHeight="1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9" customFormat="1" ht="15" thickBot="1" x14ac:dyDescent="0.25">
      <c r="A195" s="94"/>
      <c r="B195" s="95"/>
      <c r="C195" s="95" t="s">
        <v>192</v>
      </c>
      <c r="D195" s="96"/>
      <c r="E195" s="105">
        <f>SUM(E196:E204)</f>
        <v>266</v>
      </c>
      <c r="F195" s="105">
        <f t="shared" ref="F195:K195" si="19">SUM(F196:F204)</f>
        <v>0</v>
      </c>
      <c r="G195" s="105">
        <f t="shared" si="19"/>
        <v>0</v>
      </c>
      <c r="H195" s="105">
        <f t="shared" si="19"/>
        <v>0</v>
      </c>
      <c r="I195" s="105">
        <f t="shared" si="19"/>
        <v>0</v>
      </c>
      <c r="J195" s="166">
        <f t="shared" si="19"/>
        <v>0</v>
      </c>
      <c r="K195" s="131">
        <f t="shared" si="19"/>
        <v>0</v>
      </c>
      <c r="L195" s="105">
        <f>SUM(L196:L203)</f>
        <v>224</v>
      </c>
      <c r="M195" s="119">
        <f t="shared" si="15"/>
        <v>42</v>
      </c>
      <c r="N195" s="85"/>
    </row>
    <row r="196" spans="1:14" s="10" customFormat="1" x14ac:dyDescent="0.2">
      <c r="A196" s="87">
        <v>1</v>
      </c>
      <c r="B196" s="87">
        <v>5540032</v>
      </c>
      <c r="C196" s="87" t="s">
        <v>193</v>
      </c>
      <c r="D196" s="93">
        <v>18000</v>
      </c>
      <c r="E196" s="155">
        <f>'14'!L196</f>
        <v>32</v>
      </c>
      <c r="F196" s="125"/>
      <c r="G196" s="125"/>
      <c r="H196" s="125"/>
      <c r="I196" s="125"/>
      <c r="J196" s="148"/>
      <c r="K196" s="132"/>
      <c r="L196" s="71">
        <v>32</v>
      </c>
      <c r="M196" s="120">
        <f t="shared" si="15"/>
        <v>0</v>
      </c>
      <c r="N196" s="71"/>
    </row>
    <row r="197" spans="1:14" s="10" customFormat="1" x14ac:dyDescent="0.2">
      <c r="A197" s="25">
        <v>2</v>
      </c>
      <c r="B197" s="26">
        <v>5540001</v>
      </c>
      <c r="C197" s="26" t="s">
        <v>194</v>
      </c>
      <c r="D197" s="27">
        <v>20000</v>
      </c>
      <c r="E197" s="155">
        <f>'14'!L197</f>
        <v>11</v>
      </c>
      <c r="F197" s="125"/>
      <c r="G197" s="125"/>
      <c r="H197" s="125"/>
      <c r="I197" s="125"/>
      <c r="J197" s="148"/>
      <c r="K197" s="132"/>
      <c r="L197" s="71">
        <v>11</v>
      </c>
      <c r="M197" s="120">
        <f t="shared" si="15"/>
        <v>0</v>
      </c>
      <c r="N197" s="71"/>
    </row>
    <row r="198" spans="1:14" s="10" customFormat="1" x14ac:dyDescent="0.2">
      <c r="A198" s="25">
        <v>3</v>
      </c>
      <c r="B198" s="26">
        <v>5540029</v>
      </c>
      <c r="C198" s="26" t="s">
        <v>195</v>
      </c>
      <c r="D198" s="27">
        <v>20000</v>
      </c>
      <c r="E198" s="155">
        <f>'14'!L198</f>
        <v>15</v>
      </c>
      <c r="F198" s="125"/>
      <c r="G198" s="125"/>
      <c r="H198" s="125"/>
      <c r="I198" s="125"/>
      <c r="J198" s="148"/>
      <c r="K198" s="132"/>
      <c r="L198" s="71">
        <v>15</v>
      </c>
      <c r="M198" s="120">
        <f t="shared" si="15"/>
        <v>0</v>
      </c>
      <c r="N198" s="71"/>
    </row>
    <row r="199" spans="1:14" s="10" customFormat="1" x14ac:dyDescent="0.2">
      <c r="A199" s="25">
        <v>4</v>
      </c>
      <c r="B199" s="26">
        <v>5540035</v>
      </c>
      <c r="C199" s="26" t="s">
        <v>196</v>
      </c>
      <c r="D199" s="27">
        <v>20000</v>
      </c>
      <c r="E199" s="155">
        <f>'14'!L199</f>
        <v>26</v>
      </c>
      <c r="F199" s="125"/>
      <c r="G199" s="125"/>
      <c r="H199" s="125"/>
      <c r="I199" s="125"/>
      <c r="J199" s="148"/>
      <c r="K199" s="132"/>
      <c r="L199" s="71">
        <v>26</v>
      </c>
      <c r="M199" s="120">
        <f t="shared" si="15"/>
        <v>0</v>
      </c>
      <c r="N199" s="71"/>
    </row>
    <row r="200" spans="1:14" s="10" customFormat="1" x14ac:dyDescent="0.2">
      <c r="A200" s="25">
        <v>6</v>
      </c>
      <c r="B200" s="26">
        <v>5540008</v>
      </c>
      <c r="C200" s="26" t="s">
        <v>198</v>
      </c>
      <c r="D200" s="27">
        <v>16000</v>
      </c>
      <c r="E200" s="155">
        <f>'14'!L200</f>
        <v>88</v>
      </c>
      <c r="F200" s="125"/>
      <c r="G200" s="125"/>
      <c r="H200" s="125"/>
      <c r="I200" s="125"/>
      <c r="J200" s="148"/>
      <c r="K200" s="132"/>
      <c r="L200" s="71">
        <v>78</v>
      </c>
      <c r="M200" s="120">
        <f t="shared" si="15"/>
        <v>10</v>
      </c>
      <c r="N200" s="71"/>
    </row>
    <row r="201" spans="1:14" s="10" customFormat="1" x14ac:dyDescent="0.2">
      <c r="A201" s="25">
        <v>7</v>
      </c>
      <c r="B201" s="26">
        <v>5540030</v>
      </c>
      <c r="C201" s="26" t="s">
        <v>199</v>
      </c>
      <c r="D201" s="27">
        <v>22000</v>
      </c>
      <c r="E201" s="155">
        <f>'14'!L201</f>
        <v>25</v>
      </c>
      <c r="F201" s="125"/>
      <c r="G201" s="125"/>
      <c r="H201" s="125"/>
      <c r="I201" s="125"/>
      <c r="J201" s="148"/>
      <c r="K201" s="132"/>
      <c r="L201" s="71">
        <v>21</v>
      </c>
      <c r="M201" s="120">
        <f>(E201+F201+G201+H201+I201)-J201-K201-L201</f>
        <v>4</v>
      </c>
      <c r="N201" s="71"/>
    </row>
    <row r="202" spans="1:14" s="10" customFormat="1" x14ac:dyDescent="0.2">
      <c r="A202" s="25">
        <v>8</v>
      </c>
      <c r="B202" s="26">
        <v>5540031</v>
      </c>
      <c r="C202" s="26" t="s">
        <v>200</v>
      </c>
      <c r="D202" s="27">
        <v>22000</v>
      </c>
      <c r="E202" s="155">
        <f>'14'!L202</f>
        <v>20</v>
      </c>
      <c r="F202" s="125"/>
      <c r="G202" s="125"/>
      <c r="H202" s="125"/>
      <c r="I202" s="125"/>
      <c r="J202" s="148"/>
      <c r="K202" s="132"/>
      <c r="L202" s="71">
        <v>17</v>
      </c>
      <c r="M202" s="120">
        <f t="shared" ref="M202:M204" si="20">(E202+F202+G202+H202+I202)-J202-K202-L202</f>
        <v>3</v>
      </c>
      <c r="N202" s="71"/>
    </row>
    <row r="203" spans="1:14" s="9" customFormat="1" x14ac:dyDescent="0.2">
      <c r="A203" s="25">
        <v>9</v>
      </c>
      <c r="B203" s="26">
        <v>5540003</v>
      </c>
      <c r="C203" s="26" t="s">
        <v>201</v>
      </c>
      <c r="D203" s="27">
        <v>20000</v>
      </c>
      <c r="E203" s="155">
        <f>'14'!L203</f>
        <v>24</v>
      </c>
      <c r="F203" s="125"/>
      <c r="G203" s="125"/>
      <c r="H203" s="125"/>
      <c r="I203" s="125"/>
      <c r="J203" s="148"/>
      <c r="K203" s="132"/>
      <c r="L203" s="71">
        <v>24</v>
      </c>
      <c r="M203" s="120">
        <f t="shared" si="20"/>
        <v>0</v>
      </c>
      <c r="N203" s="71"/>
    </row>
    <row r="204" spans="1:14" s="9" customFormat="1" x14ac:dyDescent="0.2">
      <c r="A204" s="25">
        <v>10</v>
      </c>
      <c r="B204" s="25">
        <v>5540033</v>
      </c>
      <c r="C204" s="25" t="s">
        <v>202</v>
      </c>
      <c r="D204" s="30">
        <v>18000</v>
      </c>
      <c r="E204" s="155">
        <f>'14'!L204</f>
        <v>25</v>
      </c>
      <c r="F204" s="125"/>
      <c r="G204" s="125"/>
      <c r="H204" s="125"/>
      <c r="I204" s="125"/>
      <c r="J204" s="148"/>
      <c r="K204" s="132"/>
      <c r="L204" s="9">
        <v>18</v>
      </c>
      <c r="M204" s="120">
        <f t="shared" si="20"/>
        <v>7</v>
      </c>
      <c r="N204" s="71"/>
    </row>
    <row r="205" spans="1:14" s="20" customFormat="1" ht="15" thickBot="1" x14ac:dyDescent="0.25">
      <c r="A205" s="43"/>
      <c r="B205" s="43"/>
      <c r="C205" s="43"/>
      <c r="D205" s="48"/>
      <c r="E205" s="160"/>
      <c r="F205" s="128"/>
      <c r="G205" s="128"/>
      <c r="H205" s="128"/>
      <c r="I205" s="128"/>
      <c r="J205" s="152"/>
      <c r="K205" s="137"/>
      <c r="L205" s="76"/>
      <c r="M205" s="121"/>
      <c r="N205" s="76"/>
    </row>
    <row r="206" spans="1:14" s="24" customFormat="1" ht="15" thickBot="1" x14ac:dyDescent="0.25">
      <c r="A206" s="81"/>
      <c r="B206" s="82"/>
      <c r="C206" s="82" t="s">
        <v>203</v>
      </c>
      <c r="D206" s="83"/>
      <c r="E206" s="106">
        <f>SUM(E208:E209)</f>
        <v>8</v>
      </c>
      <c r="F206" s="106">
        <f t="shared" ref="F206:L206" si="21">SUM(F208:F209)</f>
        <v>0</v>
      </c>
      <c r="G206" s="106">
        <f t="shared" si="21"/>
        <v>0</v>
      </c>
      <c r="H206" s="106">
        <f t="shared" si="21"/>
        <v>0</v>
      </c>
      <c r="I206" s="106">
        <f t="shared" si="21"/>
        <v>0</v>
      </c>
      <c r="J206" s="146">
        <f t="shared" si="21"/>
        <v>0</v>
      </c>
      <c r="K206" s="135">
        <f t="shared" si="21"/>
        <v>0</v>
      </c>
      <c r="L206" s="106">
        <f t="shared" si="21"/>
        <v>8</v>
      </c>
      <c r="M206" s="119">
        <f>(E206+F206+G206+H206+I206)-J206-K206-L206</f>
        <v>0</v>
      </c>
      <c r="N206" s="85"/>
    </row>
    <row r="207" spans="1:14" s="10" customFormat="1" x14ac:dyDescent="0.2">
      <c r="A207" s="79"/>
      <c r="B207" s="79"/>
      <c r="C207" s="79" t="s">
        <v>204</v>
      </c>
      <c r="D207" s="80"/>
      <c r="E207" s="155"/>
      <c r="F207" s="125"/>
      <c r="G207" s="125"/>
      <c r="H207" s="125"/>
      <c r="I207" s="125"/>
      <c r="J207" s="148"/>
      <c r="K207" s="132"/>
      <c r="L207" s="71"/>
      <c r="M207" s="120">
        <f t="shared" si="15"/>
        <v>0</v>
      </c>
      <c r="N207" s="71"/>
    </row>
    <row r="208" spans="1:14" s="10" customFormat="1" x14ac:dyDescent="0.2">
      <c r="A208" s="25">
        <v>1</v>
      </c>
      <c r="B208" s="26">
        <v>7520023</v>
      </c>
      <c r="C208" s="26" t="s">
        <v>205</v>
      </c>
      <c r="D208" s="27">
        <v>20000</v>
      </c>
      <c r="E208" s="155">
        <f>'14'!L208</f>
        <v>0</v>
      </c>
      <c r="F208" s="125"/>
      <c r="G208" s="125"/>
      <c r="H208" s="125"/>
      <c r="I208" s="125"/>
      <c r="J208" s="148"/>
      <c r="K208" s="132"/>
      <c r="L208" s="71"/>
      <c r="M208" s="120">
        <f t="shared" si="15"/>
        <v>0</v>
      </c>
      <c r="N208" s="71"/>
    </row>
    <row r="209" spans="1:14" s="9" customFormat="1" x14ac:dyDescent="0.2">
      <c r="A209" s="25">
        <v>2</v>
      </c>
      <c r="B209" s="26">
        <v>7520001</v>
      </c>
      <c r="C209" s="26" t="s">
        <v>206</v>
      </c>
      <c r="D209" s="27">
        <v>80000</v>
      </c>
      <c r="E209" s="155">
        <f>'14'!L209</f>
        <v>8</v>
      </c>
      <c r="F209" s="125"/>
      <c r="G209" s="125"/>
      <c r="H209" s="125"/>
      <c r="I209" s="125"/>
      <c r="J209" s="148"/>
      <c r="K209" s="132"/>
      <c r="L209" s="71">
        <v>8</v>
      </c>
      <c r="M209" s="120">
        <f t="shared" si="15"/>
        <v>0</v>
      </c>
      <c r="N209" s="71"/>
    </row>
    <row r="210" spans="1:14" s="24" customFormat="1" ht="15" thickBot="1" x14ac:dyDescent="0.25">
      <c r="A210" s="43"/>
      <c r="B210" s="43"/>
      <c r="C210" s="43"/>
      <c r="D210" s="86"/>
      <c r="E210" s="157"/>
      <c r="F210" s="127"/>
      <c r="G210" s="127"/>
      <c r="H210" s="127"/>
      <c r="I210" s="127"/>
      <c r="J210" s="150"/>
      <c r="K210" s="134"/>
      <c r="L210" s="73"/>
      <c r="M210" s="122"/>
      <c r="N210" s="73"/>
    </row>
    <row r="211" spans="1:14" s="10" customFormat="1" ht="15" thickBot="1" x14ac:dyDescent="0.25">
      <c r="A211" s="90"/>
      <c r="B211" s="91"/>
      <c r="C211" s="91" t="s">
        <v>207</v>
      </c>
      <c r="D211" s="92"/>
      <c r="E211" s="103">
        <f>SUM(E212:E219)</f>
        <v>25</v>
      </c>
      <c r="F211" s="103">
        <f t="shared" ref="F211:L211" si="22">SUM(F212:F219)</f>
        <v>0</v>
      </c>
      <c r="G211" s="103">
        <f t="shared" si="22"/>
        <v>0</v>
      </c>
      <c r="H211" s="103">
        <f t="shared" si="22"/>
        <v>0</v>
      </c>
      <c r="I211" s="103">
        <f t="shared" si="22"/>
        <v>0</v>
      </c>
      <c r="J211" s="169">
        <f t="shared" si="22"/>
        <v>0</v>
      </c>
      <c r="K211" s="165">
        <f t="shared" si="22"/>
        <v>0</v>
      </c>
      <c r="L211" s="103">
        <f t="shared" si="22"/>
        <v>154</v>
      </c>
      <c r="M211" s="119">
        <f t="shared" si="15"/>
        <v>-129</v>
      </c>
      <c r="N211" s="85"/>
    </row>
    <row r="212" spans="1:14" s="10" customFormat="1" x14ac:dyDescent="0.2">
      <c r="A212" s="87">
        <v>1</v>
      </c>
      <c r="B212" s="88">
        <v>7550011</v>
      </c>
      <c r="C212" s="88" t="s">
        <v>208</v>
      </c>
      <c r="D212" s="89">
        <v>16000</v>
      </c>
      <c r="E212" s="155">
        <f>'14'!L212</f>
        <v>19</v>
      </c>
      <c r="F212" s="125"/>
      <c r="G212" s="125"/>
      <c r="H212" s="125"/>
      <c r="I212" s="125"/>
      <c r="J212" s="148"/>
      <c r="K212" s="132"/>
      <c r="L212" s="71">
        <v>18</v>
      </c>
      <c r="M212" s="120">
        <f t="shared" si="15"/>
        <v>1</v>
      </c>
      <c r="N212" s="71"/>
    </row>
    <row r="213" spans="1:14" s="10" customFormat="1" x14ac:dyDescent="0.2">
      <c r="A213" s="25">
        <v>2</v>
      </c>
      <c r="B213" s="26">
        <v>7550019</v>
      </c>
      <c r="C213" s="26" t="s">
        <v>209</v>
      </c>
      <c r="D213" s="78">
        <v>14000</v>
      </c>
      <c r="E213" s="155">
        <f>'14'!L213</f>
        <v>6</v>
      </c>
      <c r="F213" s="126"/>
      <c r="G213" s="126"/>
      <c r="H213" s="126"/>
      <c r="I213" s="126"/>
      <c r="J213" s="149"/>
      <c r="K213" s="133"/>
      <c r="L213" s="72"/>
      <c r="M213" s="123">
        <f t="shared" si="15"/>
        <v>6</v>
      </c>
      <c r="N213" s="72"/>
    </row>
    <row r="214" spans="1:14" s="10" customFormat="1" x14ac:dyDescent="0.2">
      <c r="A214" s="25">
        <v>3</v>
      </c>
      <c r="B214" s="26">
        <v>7550026</v>
      </c>
      <c r="C214" s="26" t="s">
        <v>210</v>
      </c>
      <c r="D214" s="78">
        <v>26000</v>
      </c>
      <c r="E214" s="155">
        <f>'14'!L214</f>
        <v>0</v>
      </c>
      <c r="F214" s="126"/>
      <c r="G214" s="126"/>
      <c r="H214" s="126"/>
      <c r="I214" s="126"/>
      <c r="J214" s="149"/>
      <c r="K214" s="133"/>
      <c r="L214" s="72">
        <v>53</v>
      </c>
      <c r="M214" s="123">
        <f t="shared" si="15"/>
        <v>-53</v>
      </c>
      <c r="N214" s="72"/>
    </row>
    <row r="215" spans="1:14" s="10" customFormat="1" x14ac:dyDescent="0.2">
      <c r="A215" s="25">
        <v>4</v>
      </c>
      <c r="B215" s="26">
        <v>7550006</v>
      </c>
      <c r="C215" s="26" t="s">
        <v>211</v>
      </c>
      <c r="D215" s="78">
        <v>12000</v>
      </c>
      <c r="E215" s="155">
        <f>'14'!L215</f>
        <v>0</v>
      </c>
      <c r="F215" s="126"/>
      <c r="G215" s="126"/>
      <c r="H215" s="126"/>
      <c r="I215" s="126"/>
      <c r="J215" s="149"/>
      <c r="K215" s="133"/>
      <c r="L215" s="72">
        <v>15</v>
      </c>
      <c r="M215" s="123">
        <f t="shared" si="15"/>
        <v>-15</v>
      </c>
      <c r="N215" s="72"/>
    </row>
    <row r="216" spans="1:14" s="10" customFormat="1" x14ac:dyDescent="0.2">
      <c r="A216" s="25">
        <v>5</v>
      </c>
      <c r="B216" s="26">
        <v>7550007</v>
      </c>
      <c r="C216" s="26" t="s">
        <v>212</v>
      </c>
      <c r="D216" s="78">
        <v>9000</v>
      </c>
      <c r="E216" s="155">
        <f>'14'!L216</f>
        <v>0</v>
      </c>
      <c r="F216" s="126"/>
      <c r="G216" s="126"/>
      <c r="H216" s="126"/>
      <c r="I216" s="126"/>
      <c r="J216" s="149"/>
      <c r="K216" s="133"/>
      <c r="L216" s="72">
        <v>19</v>
      </c>
      <c r="M216" s="123">
        <f t="shared" si="15"/>
        <v>-19</v>
      </c>
      <c r="N216" s="72"/>
    </row>
    <row r="217" spans="1:14" s="9" customFormat="1" x14ac:dyDescent="0.2">
      <c r="A217" s="25">
        <v>7</v>
      </c>
      <c r="B217" s="26">
        <v>7550017</v>
      </c>
      <c r="C217" s="26" t="s">
        <v>214</v>
      </c>
      <c r="D217" s="78">
        <v>14000</v>
      </c>
      <c r="E217" s="155">
        <f>'14'!L217</f>
        <v>0</v>
      </c>
      <c r="F217" s="126"/>
      <c r="G217" s="126"/>
      <c r="H217" s="126"/>
      <c r="I217" s="126"/>
      <c r="J217" s="149"/>
      <c r="K217" s="133"/>
      <c r="L217" s="72">
        <v>22</v>
      </c>
      <c r="M217" s="123">
        <f t="shared" si="15"/>
        <v>-22</v>
      </c>
      <c r="N217" s="72"/>
    </row>
    <row r="218" spans="1:14" s="10" customFormat="1" x14ac:dyDescent="0.2">
      <c r="A218" s="25">
        <v>8</v>
      </c>
      <c r="B218" s="25">
        <v>7550016</v>
      </c>
      <c r="C218" s="25" t="s">
        <v>215</v>
      </c>
      <c r="D218" s="77">
        <v>14000</v>
      </c>
      <c r="E218" s="155">
        <f>'14'!L218</f>
        <v>0</v>
      </c>
      <c r="F218" s="126"/>
      <c r="G218" s="126"/>
      <c r="H218" s="126"/>
      <c r="I218" s="126"/>
      <c r="J218" s="149"/>
      <c r="K218" s="133"/>
      <c r="L218" s="72">
        <v>12</v>
      </c>
      <c r="M218" s="123">
        <f t="shared" ref="M218:M219" si="23">(E218+F218+G218+H218+I218)-J218-K218-L218</f>
        <v>-12</v>
      </c>
      <c r="N218" s="72"/>
    </row>
    <row r="219" spans="1:14" s="10" customFormat="1" x14ac:dyDescent="0.2">
      <c r="A219" s="25">
        <v>9</v>
      </c>
      <c r="B219" s="26">
        <v>7550015</v>
      </c>
      <c r="C219" s="26" t="s">
        <v>216</v>
      </c>
      <c r="D219" s="78">
        <v>14000</v>
      </c>
      <c r="E219" s="155">
        <f>'14'!L219</f>
        <v>0</v>
      </c>
      <c r="F219" s="126"/>
      <c r="G219" s="126"/>
      <c r="H219" s="126"/>
      <c r="I219" s="126"/>
      <c r="J219" s="149"/>
      <c r="K219" s="133"/>
      <c r="L219" s="72">
        <v>15</v>
      </c>
      <c r="M219" s="123">
        <f t="shared" si="23"/>
        <v>-15</v>
      </c>
      <c r="N219" s="72"/>
    </row>
  </sheetData>
  <autoFilter ref="A3:D219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9"/>
  <sheetViews>
    <sheetView workbookViewId="0">
      <pane xSplit="4" ySplit="4" topLeftCell="E171" activePane="bottomRight" state="frozen"/>
      <selection activeCell="O74" sqref="O74"/>
      <selection pane="topRight" activeCell="O74" sqref="O74"/>
      <selection pane="bottomLeft" activeCell="O74" sqref="O74"/>
      <selection pane="bottomRight" activeCell="L168" sqref="L168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.28515625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81" t="s">
        <v>259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70"/>
    </row>
    <row r="3" spans="1:19" s="16" customFormat="1" ht="25.5" customHeight="1" x14ac:dyDescent="0.2">
      <c r="A3" s="182" t="s">
        <v>261</v>
      </c>
      <c r="B3" s="182" t="s">
        <v>262</v>
      </c>
      <c r="C3" s="182" t="s">
        <v>263</v>
      </c>
      <c r="D3" s="184" t="s">
        <v>264</v>
      </c>
      <c r="E3" s="186" t="s">
        <v>248</v>
      </c>
      <c r="F3" s="188" t="s">
        <v>257</v>
      </c>
      <c r="G3" s="190" t="s">
        <v>249</v>
      </c>
      <c r="H3" s="191"/>
      <c r="I3" s="192"/>
      <c r="J3" s="193" t="s">
        <v>250</v>
      </c>
      <c r="K3" s="195" t="s">
        <v>258</v>
      </c>
      <c r="L3" s="177" t="s">
        <v>251</v>
      </c>
      <c r="M3" s="179" t="s">
        <v>252</v>
      </c>
      <c r="N3" s="177" t="s">
        <v>253</v>
      </c>
    </row>
    <row r="4" spans="1:19" s="20" customFormat="1" ht="25.5" x14ac:dyDescent="0.2">
      <c r="A4" s="183"/>
      <c r="B4" s="183"/>
      <c r="C4" s="183"/>
      <c r="D4" s="185"/>
      <c r="E4" s="187"/>
      <c r="F4" s="189"/>
      <c r="G4" s="139" t="s">
        <v>254</v>
      </c>
      <c r="H4" s="139" t="s">
        <v>255</v>
      </c>
      <c r="I4" s="139" t="s">
        <v>256</v>
      </c>
      <c r="J4" s="194"/>
      <c r="K4" s="196"/>
      <c r="L4" s="178"/>
      <c r="M4" s="180"/>
      <c r="N4" s="178"/>
    </row>
    <row r="5" spans="1:19" s="24" customFormat="1" ht="15" thickBot="1" x14ac:dyDescent="0.25">
      <c r="A5" s="113"/>
      <c r="B5" s="113"/>
      <c r="C5" s="113" t="s">
        <v>10</v>
      </c>
      <c r="D5" s="114"/>
      <c r="E5" s="116">
        <f>E6+E46+E60+E64+E74</f>
        <v>18</v>
      </c>
      <c r="F5" s="116">
        <f t="shared" ref="F5:M5" si="0">F6+F46+F60+F64+F74</f>
        <v>0</v>
      </c>
      <c r="G5" s="116">
        <f t="shared" si="0"/>
        <v>361</v>
      </c>
      <c r="H5" s="116">
        <f t="shared" si="0"/>
        <v>0</v>
      </c>
      <c r="I5" s="116">
        <f t="shared" si="0"/>
        <v>0</v>
      </c>
      <c r="J5" s="145">
        <f t="shared" si="0"/>
        <v>0</v>
      </c>
      <c r="K5" s="130">
        <f t="shared" si="0"/>
        <v>24</v>
      </c>
      <c r="L5" s="116">
        <f t="shared" si="0"/>
        <v>17</v>
      </c>
      <c r="M5" s="118">
        <f t="shared" si="0"/>
        <v>324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05">
        <f>SUM(E7:E44)</f>
        <v>4</v>
      </c>
      <c r="F6" s="105">
        <f t="shared" ref="F6:L6" si="1">SUM(F7:F44)</f>
        <v>0</v>
      </c>
      <c r="G6" s="105">
        <f t="shared" si="1"/>
        <v>205</v>
      </c>
      <c r="H6" s="105">
        <f t="shared" si="1"/>
        <v>0</v>
      </c>
      <c r="I6" s="105">
        <f t="shared" si="1"/>
        <v>0</v>
      </c>
      <c r="J6" s="166">
        <f t="shared" si="1"/>
        <v>0</v>
      </c>
      <c r="K6" s="131">
        <f t="shared" si="1"/>
        <v>4</v>
      </c>
      <c r="L6" s="105">
        <f t="shared" si="1"/>
        <v>9</v>
      </c>
      <c r="M6" s="131">
        <f t="shared" ref="M6" si="2">SUM(M7:M39)</f>
        <v>182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'15'!L7</f>
        <v>2</v>
      </c>
      <c r="F7" s="125"/>
      <c r="G7" s="140"/>
      <c r="H7" s="140"/>
      <c r="I7" s="140"/>
      <c r="J7" s="148"/>
      <c r="K7" s="132"/>
      <c r="L7" s="71">
        <v>1</v>
      </c>
      <c r="M7" s="120">
        <f t="shared" ref="M7:M75" si="3">(E7+F7+G7+H7+I7)-J7-K7-L7</f>
        <v>1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'15'!L8</f>
        <v>0</v>
      </c>
      <c r="F8" s="126"/>
      <c r="G8" s="141">
        <v>8</v>
      </c>
      <c r="H8" s="141"/>
      <c r="I8" s="141"/>
      <c r="J8" s="149"/>
      <c r="K8" s="133"/>
      <c r="L8" s="72"/>
      <c r="M8" s="120">
        <f t="shared" si="3"/>
        <v>8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'15'!L9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'15'!L10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'15'!L11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3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'15'!L12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'15'!L13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3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'15'!L14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3"/>
        <v>6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'15'!L15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3"/>
        <v>6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'15'!L16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'15'!L17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'15'!L18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'15'!L19</f>
        <v>0</v>
      </c>
      <c r="F19" s="126"/>
      <c r="G19" s="141">
        <v>6</v>
      </c>
      <c r="H19" s="141"/>
      <c r="I19" s="141"/>
      <c r="J19" s="149"/>
      <c r="K19" s="133">
        <v>3</v>
      </c>
      <c r="L19" s="72"/>
      <c r="M19" s="120">
        <f t="shared" si="3"/>
        <v>3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'15'!L20</f>
        <v>2</v>
      </c>
      <c r="F20" s="126"/>
      <c r="G20" s="141"/>
      <c r="H20" s="141"/>
      <c r="I20" s="141"/>
      <c r="J20" s="149"/>
      <c r="K20" s="133"/>
      <c r="L20" s="72"/>
      <c r="M20" s="120">
        <f t="shared" si="3"/>
        <v>2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'15'!L21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'15'!L22</f>
        <v>0</v>
      </c>
      <c r="F22" s="126"/>
      <c r="G22" s="141">
        <v>20</v>
      </c>
      <c r="H22" s="141"/>
      <c r="I22" s="141"/>
      <c r="J22" s="149"/>
      <c r="K22" s="133"/>
      <c r="L22" s="72">
        <v>8</v>
      </c>
      <c r="M22" s="120">
        <f t="shared" si="3"/>
        <v>12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'15'!L23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'15'!L24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3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'15'!L25</f>
        <v>0</v>
      </c>
      <c r="F25" s="126"/>
      <c r="G25" s="141">
        <v>7</v>
      </c>
      <c r="H25" s="141"/>
      <c r="I25" s="141"/>
      <c r="J25" s="149"/>
      <c r="K25" s="133"/>
      <c r="L25" s="72"/>
      <c r="M25" s="120">
        <f t="shared" si="3"/>
        <v>7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'15'!L26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3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'15'!L27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'15'!L28</f>
        <v>0</v>
      </c>
      <c r="F28" s="126"/>
      <c r="G28" s="141">
        <v>8</v>
      </c>
      <c r="H28" s="141"/>
      <c r="I28" s="141"/>
      <c r="J28" s="149"/>
      <c r="K28" s="133"/>
      <c r="L28" s="72"/>
      <c r="M28" s="120">
        <f t="shared" si="3"/>
        <v>8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'15'!L29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3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'15'!L30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3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'15'!L31</f>
        <v>0</v>
      </c>
      <c r="F31" s="126"/>
      <c r="G31" s="141">
        <v>6</v>
      </c>
      <c r="H31" s="141"/>
      <c r="I31" s="141"/>
      <c r="J31" s="149"/>
      <c r="K31" s="133">
        <v>1</v>
      </c>
      <c r="L31" s="72"/>
      <c r="M31" s="120">
        <f t="shared" si="3"/>
        <v>5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'15'!L32</f>
        <v>0</v>
      </c>
      <c r="F32" s="126"/>
      <c r="G32" s="141">
        <v>6</v>
      </c>
      <c r="H32" s="141"/>
      <c r="I32" s="141"/>
      <c r="J32" s="149"/>
      <c r="K32" s="133"/>
      <c r="L32" s="72"/>
      <c r="M32" s="120">
        <f t="shared" si="3"/>
        <v>6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'15'!L33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'15'!L34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3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'15'!L35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'15'!L36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3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'15'!L37</f>
        <v>0</v>
      </c>
      <c r="F37" s="126"/>
      <c r="G37" s="141">
        <v>5</v>
      </c>
      <c r="H37" s="141"/>
      <c r="I37" s="141"/>
      <c r="J37" s="149"/>
      <c r="K37" s="133"/>
      <c r="L37" s="72"/>
      <c r="M37" s="120">
        <f t="shared" si="3"/>
        <v>5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'15'!L38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'15'!L39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3"/>
        <v>6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'15'!L40</f>
        <v>0</v>
      </c>
      <c r="F40" s="127"/>
      <c r="G40" s="142">
        <v>8</v>
      </c>
      <c r="H40" s="142"/>
      <c r="I40" s="142"/>
      <c r="J40" s="150"/>
      <c r="K40" s="134"/>
      <c r="L40" s="73"/>
      <c r="M40" s="120">
        <f t="shared" si="3"/>
        <v>8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25000</v>
      </c>
      <c r="E41" s="155">
        <f>'15'!L41</f>
        <v>0</v>
      </c>
      <c r="F41" s="127"/>
      <c r="G41" s="142">
        <v>6</v>
      </c>
      <c r="H41" s="142"/>
      <c r="I41" s="142"/>
      <c r="J41" s="150"/>
      <c r="K41" s="134"/>
      <c r="L41" s="73"/>
      <c r="M41" s="120">
        <f t="shared" si="3"/>
        <v>6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'15'!L42</f>
        <v>0</v>
      </c>
      <c r="F42" s="127"/>
      <c r="G42" s="142"/>
      <c r="H42" s="142"/>
      <c r="I42" s="142"/>
      <c r="J42" s="150"/>
      <c r="K42" s="134"/>
      <c r="L42" s="73"/>
      <c r="M42" s="120">
        <f t="shared" si="3"/>
        <v>0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'15'!L43</f>
        <v>0</v>
      </c>
      <c r="F43" s="127"/>
      <c r="G43" s="142"/>
      <c r="H43" s="142"/>
      <c r="I43" s="142"/>
      <c r="J43" s="150"/>
      <c r="K43" s="134"/>
      <c r="L43" s="73"/>
      <c r="M43" s="120">
        <f t="shared" si="3"/>
        <v>0</v>
      </c>
      <c r="N43" s="73"/>
    </row>
    <row r="44" spans="1:14" s="10" customFormat="1" x14ac:dyDescent="0.2">
      <c r="A44" s="43">
        <v>44</v>
      </c>
      <c r="B44" s="99"/>
      <c r="C44" s="99" t="s">
        <v>39</v>
      </c>
      <c r="D44" s="100">
        <v>32000</v>
      </c>
      <c r="E44" s="155">
        <f>'15'!L44</f>
        <v>0</v>
      </c>
      <c r="F44" s="127"/>
      <c r="G44" s="142"/>
      <c r="H44" s="142"/>
      <c r="I44" s="142"/>
      <c r="J44" s="150"/>
      <c r="K44" s="134"/>
      <c r="L44" s="73"/>
      <c r="M44" s="121">
        <f t="shared" si="3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/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63">
        <f>SUM(E47:E58)</f>
        <v>7</v>
      </c>
      <c r="F46" s="163">
        <f t="shared" ref="F46:L46" si="4">SUM(F47:F58)</f>
        <v>0</v>
      </c>
      <c r="G46" s="163">
        <f t="shared" si="4"/>
        <v>127</v>
      </c>
      <c r="H46" s="163">
        <f t="shared" si="4"/>
        <v>0</v>
      </c>
      <c r="I46" s="163">
        <f t="shared" si="4"/>
        <v>0</v>
      </c>
      <c r="J46" s="167">
        <f t="shared" si="4"/>
        <v>0</v>
      </c>
      <c r="K46" s="162">
        <f t="shared" si="4"/>
        <v>20</v>
      </c>
      <c r="L46" s="163">
        <f t="shared" si="4"/>
        <v>0</v>
      </c>
      <c r="M46" s="119">
        <f>(E46+F46+G46+H46+I46)-J46-K46-L46</f>
        <v>114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'15'!L47</f>
        <v>0</v>
      </c>
      <c r="F47" s="125"/>
      <c r="G47" s="140"/>
      <c r="H47" s="140"/>
      <c r="I47" s="140"/>
      <c r="J47" s="148"/>
      <c r="K47" s="132"/>
      <c r="L47" s="71"/>
      <c r="M47" s="120">
        <f t="shared" si="3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'15'!L48</f>
        <v>0</v>
      </c>
      <c r="F48" s="126"/>
      <c r="G48" s="141">
        <v>40</v>
      </c>
      <c r="H48" s="141"/>
      <c r="I48" s="141"/>
      <c r="J48" s="149"/>
      <c r="K48" s="133">
        <v>5</v>
      </c>
      <c r="L48" s="72"/>
      <c r="M48" s="120">
        <f t="shared" si="3"/>
        <v>35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'15'!L49</f>
        <v>0</v>
      </c>
      <c r="F49" s="126"/>
      <c r="G49" s="141">
        <v>15</v>
      </c>
      <c r="H49" s="141"/>
      <c r="I49" s="141"/>
      <c r="J49" s="149"/>
      <c r="K49" s="133">
        <v>2</v>
      </c>
      <c r="L49" s="72"/>
      <c r="M49" s="120">
        <f t="shared" si="3"/>
        <v>13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'15'!L50</f>
        <v>0</v>
      </c>
      <c r="F50" s="126"/>
      <c r="G50" s="141">
        <v>44</v>
      </c>
      <c r="H50" s="141"/>
      <c r="I50" s="141"/>
      <c r="J50" s="149"/>
      <c r="K50" s="133">
        <v>13</v>
      </c>
      <c r="L50" s="72"/>
      <c r="M50" s="120">
        <f t="shared" si="3"/>
        <v>31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'15'!L51</f>
        <v>0</v>
      </c>
      <c r="F51" s="126"/>
      <c r="G51" s="141">
        <v>5</v>
      </c>
      <c r="H51" s="141"/>
      <c r="I51" s="141"/>
      <c r="J51" s="149"/>
      <c r="K51" s="133"/>
      <c r="L51" s="72"/>
      <c r="M51" s="120">
        <f t="shared" si="3"/>
        <v>5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'15'!L52</f>
        <v>7</v>
      </c>
      <c r="F52" s="126"/>
      <c r="G52" s="141"/>
      <c r="H52" s="141"/>
      <c r="I52" s="141"/>
      <c r="J52" s="149"/>
      <c r="K52" s="133"/>
      <c r="L52" s="72"/>
      <c r="M52" s="120">
        <f t="shared" si="3"/>
        <v>7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'15'!L53</f>
        <v>0</v>
      </c>
      <c r="F53" s="126"/>
      <c r="G53" s="141">
        <v>5</v>
      </c>
      <c r="H53" s="141"/>
      <c r="I53" s="141"/>
      <c r="J53" s="149"/>
      <c r="K53" s="133"/>
      <c r="L53" s="72"/>
      <c r="M53" s="120">
        <f t="shared" si="3"/>
        <v>5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'15'!L54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'15'!L55</f>
        <v>0</v>
      </c>
      <c r="F55" s="126"/>
      <c r="G55" s="141">
        <v>6</v>
      </c>
      <c r="H55" s="141"/>
      <c r="I55" s="141"/>
      <c r="J55" s="149"/>
      <c r="K55" s="133"/>
      <c r="L55" s="72"/>
      <c r="M55" s="120">
        <f t="shared" si="3"/>
        <v>6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'15'!L56</f>
        <v>0</v>
      </c>
      <c r="F56" s="126"/>
      <c r="G56" s="141">
        <v>6</v>
      </c>
      <c r="H56" s="141"/>
      <c r="I56" s="141"/>
      <c r="J56" s="149"/>
      <c r="K56" s="133"/>
      <c r="L56" s="72"/>
      <c r="M56" s="120">
        <f t="shared" si="3"/>
        <v>6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'15'!L57</f>
        <v>0</v>
      </c>
      <c r="F57" s="127"/>
      <c r="G57" s="142"/>
      <c r="H57" s="142"/>
      <c r="I57" s="142"/>
      <c r="J57" s="150"/>
      <c r="K57" s="134"/>
      <c r="L57" s="73"/>
      <c r="M57" s="120">
        <f t="shared" si="3"/>
        <v>0</v>
      </c>
      <c r="N57" s="73"/>
    </row>
    <row r="58" spans="1:14" s="9" customFormat="1" x14ac:dyDescent="0.2">
      <c r="A58" s="43">
        <v>15</v>
      </c>
      <c r="B58" s="99"/>
      <c r="C58" s="99" t="s">
        <v>271</v>
      </c>
      <c r="D58" s="100"/>
      <c r="E58" s="155">
        <f>'15'!L58</f>
        <v>0</v>
      </c>
      <c r="F58" s="127"/>
      <c r="G58" s="142">
        <v>6</v>
      </c>
      <c r="H58" s="142"/>
      <c r="I58" s="142"/>
      <c r="J58" s="150"/>
      <c r="K58" s="134"/>
      <c r="L58" s="73"/>
      <c r="M58" s="120">
        <f t="shared" si="3"/>
        <v>6</v>
      </c>
      <c r="N58" s="73"/>
    </row>
    <row r="59" spans="1:14" s="24" customFormat="1" ht="15" thickBot="1" x14ac:dyDescent="0.25">
      <c r="A59" s="43"/>
      <c r="B59" s="43"/>
      <c r="C59" s="43"/>
      <c r="D59" s="48"/>
      <c r="E59" s="155"/>
      <c r="F59" s="127"/>
      <c r="G59" s="142"/>
      <c r="H59" s="142"/>
      <c r="I59" s="142"/>
      <c r="J59" s="150"/>
      <c r="K59" s="134"/>
      <c r="L59" s="73"/>
      <c r="M59" s="121"/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63">
        <f>SUM(E61:E62)</f>
        <v>7</v>
      </c>
      <c r="F60" s="163">
        <f t="shared" ref="F60:L60" si="5">SUM(F61:F62)</f>
        <v>0</v>
      </c>
      <c r="G60" s="163">
        <f t="shared" si="5"/>
        <v>4</v>
      </c>
      <c r="H60" s="163">
        <f t="shared" si="5"/>
        <v>0</v>
      </c>
      <c r="I60" s="163">
        <f t="shared" si="5"/>
        <v>0</v>
      </c>
      <c r="J60" s="167">
        <f t="shared" si="5"/>
        <v>0</v>
      </c>
      <c r="K60" s="162">
        <f t="shared" si="5"/>
        <v>0</v>
      </c>
      <c r="L60" s="163">
        <f t="shared" si="5"/>
        <v>8</v>
      </c>
      <c r="M60" s="119">
        <f t="shared" si="3"/>
        <v>3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'15'!L61</f>
        <v>7</v>
      </c>
      <c r="F61" s="126"/>
      <c r="G61" s="141">
        <v>4</v>
      </c>
      <c r="H61" s="141"/>
      <c r="I61" s="141"/>
      <c r="J61" s="149"/>
      <c r="K61" s="133"/>
      <c r="L61" s="72">
        <v>8</v>
      </c>
      <c r="M61" s="120">
        <f t="shared" si="3"/>
        <v>3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'15'!L62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5"/>
      <c r="F63" s="127"/>
      <c r="G63" s="142"/>
      <c r="H63" s="142"/>
      <c r="I63" s="142"/>
      <c r="J63" s="150"/>
      <c r="K63" s="134"/>
      <c r="L63" s="73"/>
      <c r="M63" s="121"/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63">
        <f>SUM(E65:E72)</f>
        <v>0</v>
      </c>
      <c r="F64" s="163">
        <f t="shared" ref="F64:L64" si="6">SUM(F65:F72)</f>
        <v>0</v>
      </c>
      <c r="G64" s="163">
        <f t="shared" si="6"/>
        <v>4</v>
      </c>
      <c r="H64" s="163">
        <f t="shared" si="6"/>
        <v>0</v>
      </c>
      <c r="I64" s="163">
        <f t="shared" si="6"/>
        <v>0</v>
      </c>
      <c r="J64" s="167">
        <f t="shared" si="6"/>
        <v>0</v>
      </c>
      <c r="K64" s="162">
        <f t="shared" si="6"/>
        <v>0</v>
      </c>
      <c r="L64" s="163">
        <f t="shared" si="6"/>
        <v>0</v>
      </c>
      <c r="M64" s="119">
        <f t="shared" si="3"/>
        <v>4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'15'!L65</f>
        <v>0</v>
      </c>
      <c r="F65" s="125"/>
      <c r="G65" s="140"/>
      <c r="H65" s="140"/>
      <c r="I65" s="140"/>
      <c r="J65" s="148"/>
      <c r="K65" s="132"/>
      <c r="L65" s="71"/>
      <c r="M65" s="120">
        <f t="shared" si="3"/>
        <v>0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'15'!L66</f>
        <v>0</v>
      </c>
      <c r="F66" s="126"/>
      <c r="G66" s="140">
        <v>1</v>
      </c>
      <c r="H66" s="141"/>
      <c r="I66" s="141"/>
      <c r="J66" s="149"/>
      <c r="K66" s="133"/>
      <c r="L66" s="72"/>
      <c r="M66" s="120">
        <f t="shared" si="3"/>
        <v>1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'15'!L67</f>
        <v>0</v>
      </c>
      <c r="F67" s="126"/>
      <c r="G67" s="140"/>
      <c r="H67" s="141"/>
      <c r="I67" s="141"/>
      <c r="J67" s="149"/>
      <c r="K67" s="133"/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'15'!L68</f>
        <v>0</v>
      </c>
      <c r="F68" s="126"/>
      <c r="G68" s="140">
        <v>1</v>
      </c>
      <c r="H68" s="141"/>
      <c r="I68" s="141"/>
      <c r="J68" s="149"/>
      <c r="K68" s="133"/>
      <c r="L68" s="72"/>
      <c r="M68" s="120">
        <f t="shared" si="3"/>
        <v>1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'15'!L69</f>
        <v>0</v>
      </c>
      <c r="F69" s="126"/>
      <c r="G69" s="140"/>
      <c r="H69" s="141"/>
      <c r="I69" s="141"/>
      <c r="J69" s="149"/>
      <c r="K69" s="133"/>
      <c r="L69" s="72"/>
      <c r="M69" s="120">
        <f t="shared" si="3"/>
        <v>0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'15'!L70</f>
        <v>0</v>
      </c>
      <c r="F70" s="126"/>
      <c r="G70" s="140">
        <v>1</v>
      </c>
      <c r="H70" s="141"/>
      <c r="I70" s="141"/>
      <c r="J70" s="149"/>
      <c r="K70" s="133"/>
      <c r="L70" s="72"/>
      <c r="M70" s="120">
        <f t="shared" si="3"/>
        <v>1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'15'!L71</f>
        <v>0</v>
      </c>
      <c r="F71" s="126"/>
      <c r="G71" s="140"/>
      <c r="H71" s="141"/>
      <c r="I71" s="141"/>
      <c r="J71" s="149"/>
      <c r="K71" s="133"/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'15'!L72</f>
        <v>0</v>
      </c>
      <c r="F72" s="126"/>
      <c r="G72" s="140">
        <v>1</v>
      </c>
      <c r="H72" s="141"/>
      <c r="I72" s="141"/>
      <c r="J72" s="149"/>
      <c r="K72" s="133"/>
      <c r="L72" s="72"/>
      <c r="M72" s="120">
        <f t="shared" si="3"/>
        <v>1</v>
      </c>
      <c r="N72" s="72"/>
    </row>
    <row r="73" spans="1:14" s="24" customFormat="1" ht="15" thickBot="1" x14ac:dyDescent="0.25">
      <c r="A73" s="43"/>
      <c r="B73" s="43"/>
      <c r="C73" s="43"/>
      <c r="D73" s="48"/>
      <c r="E73" s="155"/>
      <c r="F73" s="127"/>
      <c r="G73" s="142"/>
      <c r="H73" s="142"/>
      <c r="I73" s="142"/>
      <c r="J73" s="150"/>
      <c r="K73" s="134"/>
      <c r="L73" s="73"/>
      <c r="M73" s="121"/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>SUM(E75:E81)</f>
        <v>0</v>
      </c>
      <c r="F74" s="106">
        <f t="shared" ref="F74:K74" si="7">SUM(F75:F81)</f>
        <v>0</v>
      </c>
      <c r="G74" s="106">
        <f t="shared" si="7"/>
        <v>21</v>
      </c>
      <c r="H74" s="106">
        <f t="shared" si="7"/>
        <v>0</v>
      </c>
      <c r="I74" s="106">
        <f t="shared" si="7"/>
        <v>0</v>
      </c>
      <c r="J74" s="146">
        <f t="shared" si="7"/>
        <v>0</v>
      </c>
      <c r="K74" s="135">
        <f t="shared" si="7"/>
        <v>0</v>
      </c>
      <c r="L74" s="106">
        <f>SUM(L75:L81)</f>
        <v>0</v>
      </c>
      <c r="M74" s="119">
        <f t="shared" si="3"/>
        <v>21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'15'!L75</f>
        <v>0</v>
      </c>
      <c r="F75" s="126"/>
      <c r="G75" s="141">
        <v>4</v>
      </c>
      <c r="H75" s="141"/>
      <c r="I75" s="141"/>
      <c r="J75" s="149"/>
      <c r="K75" s="133"/>
      <c r="L75" s="72"/>
      <c r="M75" s="120">
        <f t="shared" si="3"/>
        <v>4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'15'!L76</f>
        <v>0</v>
      </c>
      <c r="F76" s="126"/>
      <c r="G76" s="141"/>
      <c r="H76" s="141"/>
      <c r="I76" s="141"/>
      <c r="J76" s="149"/>
      <c r="K76" s="133"/>
      <c r="L76" s="72"/>
      <c r="M76" s="120">
        <f t="shared" ref="M76:M144" si="8">(E76+F76+G76+H76+I76)-J76-K76-L76</f>
        <v>0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'15'!L77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'15'!L78</f>
        <v>0</v>
      </c>
      <c r="F78" s="126"/>
      <c r="G78" s="141">
        <v>14</v>
      </c>
      <c r="H78" s="141"/>
      <c r="I78" s="141"/>
      <c r="J78" s="149"/>
      <c r="K78" s="133"/>
      <c r="L78" s="72"/>
      <c r="M78" s="120">
        <f t="shared" si="8"/>
        <v>14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'15'!L79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'15'!L80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'15'!L81</f>
        <v>0</v>
      </c>
      <c r="F81" s="126"/>
      <c r="G81" s="141">
        <v>3</v>
      </c>
      <c r="H81" s="141"/>
      <c r="I81" s="141"/>
      <c r="J81" s="149"/>
      <c r="K81" s="133"/>
      <c r="L81" s="72"/>
      <c r="M81" s="120">
        <f t="shared" si="8"/>
        <v>3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/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>SUM(E84:E93)</f>
        <v>54</v>
      </c>
      <c r="F83" s="108">
        <f t="shared" ref="F83:L83" si="9">SUM(F84:F93)</f>
        <v>0</v>
      </c>
      <c r="G83" s="108">
        <f t="shared" si="9"/>
        <v>8</v>
      </c>
      <c r="H83" s="108">
        <f t="shared" si="9"/>
        <v>0</v>
      </c>
      <c r="I83" s="108">
        <f t="shared" si="9"/>
        <v>0</v>
      </c>
      <c r="J83" s="168">
        <f t="shared" si="9"/>
        <v>7</v>
      </c>
      <c r="K83" s="164">
        <f t="shared" si="9"/>
        <v>3</v>
      </c>
      <c r="L83" s="108">
        <f t="shared" si="9"/>
        <v>23</v>
      </c>
      <c r="M83" s="119">
        <f t="shared" si="8"/>
        <v>29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'15'!L84</f>
        <v>0</v>
      </c>
      <c r="F84" s="125"/>
      <c r="G84" s="140"/>
      <c r="H84" s="140"/>
      <c r="I84" s="140"/>
      <c r="J84" s="148"/>
      <c r="K84" s="132"/>
      <c r="L84" s="71"/>
      <c r="M84" s="120">
        <f t="shared" si="8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'15'!L85</f>
        <v>11</v>
      </c>
      <c r="F85" s="126"/>
      <c r="G85" s="141"/>
      <c r="H85" s="141"/>
      <c r="I85" s="141"/>
      <c r="J85" s="149"/>
      <c r="K85" s="133"/>
      <c r="L85" s="72">
        <v>1</v>
      </c>
      <c r="M85" s="120">
        <f t="shared" si="8"/>
        <v>10</v>
      </c>
      <c r="N85" s="72"/>
    </row>
    <row r="86" spans="1:14" s="10" customFormat="1" ht="14.25" hidden="1" customHeight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'15'!L86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'15'!L87</f>
        <v>9</v>
      </c>
      <c r="F87" s="126"/>
      <c r="G87" s="141"/>
      <c r="H87" s="141"/>
      <c r="I87" s="141"/>
      <c r="J87" s="149"/>
      <c r="K87" s="133"/>
      <c r="L87" s="72">
        <v>5</v>
      </c>
      <c r="M87" s="120">
        <f t="shared" si="8"/>
        <v>4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'15'!L88</f>
        <v>0</v>
      </c>
      <c r="F88" s="126"/>
      <c r="G88" s="141">
        <v>8</v>
      </c>
      <c r="H88" s="141"/>
      <c r="I88" s="141"/>
      <c r="J88" s="149"/>
      <c r="K88" s="133"/>
      <c r="L88" s="72">
        <v>4</v>
      </c>
      <c r="M88" s="120">
        <f t="shared" si="8"/>
        <v>4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'15'!L89</f>
        <v>3</v>
      </c>
      <c r="F89" s="126"/>
      <c r="G89" s="141"/>
      <c r="H89" s="141"/>
      <c r="I89" s="141"/>
      <c r="J89" s="149"/>
      <c r="K89" s="133">
        <v>3</v>
      </c>
      <c r="L89" s="72"/>
      <c r="M89" s="120">
        <f t="shared" si="8"/>
        <v>0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39000</v>
      </c>
      <c r="E90" s="155">
        <f>'15'!L90</f>
        <v>4</v>
      </c>
      <c r="F90" s="126"/>
      <c r="G90" s="141"/>
      <c r="H90" s="141"/>
      <c r="I90" s="141"/>
      <c r="J90" s="149"/>
      <c r="K90" s="133"/>
      <c r="L90" s="72">
        <v>1</v>
      </c>
      <c r="M90" s="120">
        <f t="shared" si="8"/>
        <v>3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'15'!L91</f>
        <v>18</v>
      </c>
      <c r="F91" s="126"/>
      <c r="G91" s="141"/>
      <c r="H91" s="141"/>
      <c r="I91" s="141"/>
      <c r="J91" s="149">
        <v>6</v>
      </c>
      <c r="K91" s="133"/>
      <c r="L91" s="72">
        <v>7</v>
      </c>
      <c r="M91" s="120">
        <f t="shared" si="8"/>
        <v>5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'15'!L92</f>
        <v>1</v>
      </c>
      <c r="F92" s="126"/>
      <c r="G92" s="141"/>
      <c r="H92" s="141"/>
      <c r="I92" s="141"/>
      <c r="J92" s="149">
        <v>1</v>
      </c>
      <c r="K92" s="133"/>
      <c r="L92" s="72"/>
      <c r="M92" s="120">
        <f t="shared" si="8"/>
        <v>0</v>
      </c>
      <c r="N92" s="72"/>
    </row>
    <row r="93" spans="1:14" s="10" customFormat="1" x14ac:dyDescent="0.2">
      <c r="A93" s="43">
        <v>10</v>
      </c>
      <c r="B93" s="99"/>
      <c r="C93" s="99" t="s">
        <v>272</v>
      </c>
      <c r="D93" s="100">
        <v>39000</v>
      </c>
      <c r="E93" s="155">
        <f>'15'!L93</f>
        <v>8</v>
      </c>
      <c r="F93" s="127"/>
      <c r="G93" s="142"/>
      <c r="H93" s="142"/>
      <c r="I93" s="142"/>
      <c r="J93" s="150"/>
      <c r="K93" s="134"/>
      <c r="L93" s="73">
        <v>5</v>
      </c>
      <c r="M93" s="120">
        <f t="shared" si="8"/>
        <v>3</v>
      </c>
      <c r="N93" s="73"/>
    </row>
    <row r="94" spans="1:14" s="42" customFormat="1" ht="15" thickBot="1" x14ac:dyDescent="0.25">
      <c r="A94" s="43"/>
      <c r="B94" s="99"/>
      <c r="C94" s="99"/>
      <c r="D94" s="100"/>
      <c r="E94" s="157"/>
      <c r="F94" s="127"/>
      <c r="G94" s="142"/>
      <c r="H94" s="142"/>
      <c r="I94" s="142"/>
      <c r="J94" s="150"/>
      <c r="K94" s="134"/>
      <c r="L94" s="73"/>
      <c r="M94" s="121"/>
      <c r="N94" s="73"/>
    </row>
    <row r="95" spans="1:14" s="10" customFormat="1" ht="15" thickBot="1" x14ac:dyDescent="0.25">
      <c r="A95" s="94"/>
      <c r="B95" s="95"/>
      <c r="C95" s="95" t="s">
        <v>102</v>
      </c>
      <c r="D95" s="96"/>
      <c r="E95" s="106">
        <f>SUM(E96)</f>
        <v>0</v>
      </c>
      <c r="F95" s="106">
        <f t="shared" ref="F95:M95" si="10">SUM(F96)</f>
        <v>0</v>
      </c>
      <c r="G95" s="106">
        <f t="shared" si="10"/>
        <v>0</v>
      </c>
      <c r="H95" s="106">
        <f t="shared" si="10"/>
        <v>0</v>
      </c>
      <c r="I95" s="106">
        <f t="shared" si="10"/>
        <v>0</v>
      </c>
      <c r="J95" s="146">
        <f t="shared" si="10"/>
        <v>0</v>
      </c>
      <c r="K95" s="135">
        <f t="shared" si="10"/>
        <v>0</v>
      </c>
      <c r="L95" s="106">
        <f t="shared" si="10"/>
        <v>0</v>
      </c>
      <c r="M95" s="106">
        <f t="shared" si="10"/>
        <v>0</v>
      </c>
      <c r="N95" s="101"/>
    </row>
    <row r="96" spans="1:14" s="10" customFormat="1" x14ac:dyDescent="0.2">
      <c r="A96" s="87">
        <v>1</v>
      </c>
      <c r="B96" s="88">
        <v>1532013</v>
      </c>
      <c r="C96" s="88" t="s">
        <v>103</v>
      </c>
      <c r="D96" s="97">
        <v>89000</v>
      </c>
      <c r="E96" s="155">
        <f>'15'!L96</f>
        <v>0</v>
      </c>
      <c r="F96" s="125"/>
      <c r="G96" s="140"/>
      <c r="H96" s="140"/>
      <c r="I96" s="140"/>
      <c r="J96" s="148"/>
      <c r="K96" s="132"/>
      <c r="L96" s="71"/>
      <c r="M96" s="120">
        <f t="shared" si="8"/>
        <v>0</v>
      </c>
      <c r="N96" s="71"/>
    </row>
    <row r="97" spans="1:14" s="20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/>
      <c r="N97" s="73"/>
    </row>
    <row r="98" spans="1:14" s="9" customFormat="1" ht="15" thickBot="1" x14ac:dyDescent="0.25">
      <c r="A98" s="81"/>
      <c r="B98" s="82"/>
      <c r="C98" s="82" t="s">
        <v>104</v>
      </c>
      <c r="D98" s="83"/>
      <c r="E98" s="106">
        <f>SUM(E99:E107)</f>
        <v>0</v>
      </c>
      <c r="F98" s="106">
        <f t="shared" ref="F98:L98" si="11">SUM(F99:F107)</f>
        <v>0</v>
      </c>
      <c r="G98" s="106">
        <f t="shared" si="11"/>
        <v>0</v>
      </c>
      <c r="H98" s="106">
        <f t="shared" si="11"/>
        <v>0</v>
      </c>
      <c r="I98" s="106">
        <f t="shared" si="11"/>
        <v>0</v>
      </c>
      <c r="J98" s="146">
        <f t="shared" si="11"/>
        <v>0</v>
      </c>
      <c r="K98" s="135">
        <f t="shared" si="11"/>
        <v>0</v>
      </c>
      <c r="L98" s="106">
        <f t="shared" si="11"/>
        <v>0</v>
      </c>
      <c r="M98" s="119">
        <f t="shared" si="8"/>
        <v>0</v>
      </c>
      <c r="N98" s="85"/>
    </row>
    <row r="99" spans="1:14" s="9" customFormat="1" x14ac:dyDescent="0.2">
      <c r="A99" s="87">
        <v>1</v>
      </c>
      <c r="B99" s="87">
        <v>5530014</v>
      </c>
      <c r="C99" s="87" t="s">
        <v>105</v>
      </c>
      <c r="D99" s="93">
        <v>33000</v>
      </c>
      <c r="E99" s="155">
        <f>'15'!L99</f>
        <v>0</v>
      </c>
      <c r="F99" s="125"/>
      <c r="G99" s="140"/>
      <c r="H99" s="140"/>
      <c r="I99" s="140"/>
      <c r="J99" s="148"/>
      <c r="K99" s="132"/>
      <c r="L99" s="71"/>
      <c r="M99" s="120">
        <f t="shared" si="8"/>
        <v>0</v>
      </c>
      <c r="N99" s="71"/>
    </row>
    <row r="100" spans="1:14" s="9" customFormat="1" x14ac:dyDescent="0.2">
      <c r="A100" s="25">
        <v>2</v>
      </c>
      <c r="B100" s="25">
        <v>5530015</v>
      </c>
      <c r="C100" s="25" t="s">
        <v>106</v>
      </c>
      <c r="D100" s="30">
        <v>33000</v>
      </c>
      <c r="E100" s="155">
        <f>'15'!L100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3</v>
      </c>
      <c r="B101" s="25">
        <v>5530019</v>
      </c>
      <c r="C101" s="25" t="s">
        <v>107</v>
      </c>
      <c r="D101" s="30">
        <v>33000</v>
      </c>
      <c r="E101" s="155">
        <f>'15'!L101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4</v>
      </c>
      <c r="B102" s="25">
        <v>5530016</v>
      </c>
      <c r="C102" s="25" t="s">
        <v>108</v>
      </c>
      <c r="D102" s="30">
        <v>33000</v>
      </c>
      <c r="E102" s="155">
        <f>'15'!L102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5</v>
      </c>
      <c r="B103" s="25">
        <v>5530020</v>
      </c>
      <c r="C103" s="25" t="s">
        <v>109</v>
      </c>
      <c r="D103" s="30">
        <v>33000</v>
      </c>
      <c r="E103" s="155">
        <f>'15'!L103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6</v>
      </c>
      <c r="B104" s="25">
        <v>5530013</v>
      </c>
      <c r="C104" s="25" t="s">
        <v>110</v>
      </c>
      <c r="D104" s="30">
        <v>33000</v>
      </c>
      <c r="E104" s="155">
        <f>'15'!L104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7</v>
      </c>
      <c r="B105" s="43"/>
      <c r="C105" s="43" t="s">
        <v>111</v>
      </c>
      <c r="D105" s="30">
        <v>33000</v>
      </c>
      <c r="E105" s="155">
        <f>'15'!L105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8</v>
      </c>
      <c r="B106" s="43"/>
      <c r="C106" s="43" t="s">
        <v>112</v>
      </c>
      <c r="D106" s="30">
        <v>33000</v>
      </c>
      <c r="E106" s="155">
        <f>'15'!L106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9</v>
      </c>
      <c r="B107" s="43"/>
      <c r="C107" s="43" t="s">
        <v>113</v>
      </c>
      <c r="D107" s="30">
        <v>33000</v>
      </c>
      <c r="E107" s="155">
        <f>'15'!L107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20" customFormat="1" ht="15" thickBot="1" x14ac:dyDescent="0.25">
      <c r="A108" s="43"/>
      <c r="B108" s="43"/>
      <c r="C108" s="43"/>
      <c r="D108" s="48"/>
      <c r="E108" s="157"/>
      <c r="F108" s="127"/>
      <c r="G108" s="142"/>
      <c r="H108" s="142"/>
      <c r="I108" s="142"/>
      <c r="J108" s="150"/>
      <c r="K108" s="134"/>
      <c r="L108" s="73"/>
      <c r="M108" s="121"/>
      <c r="N108" s="73"/>
    </row>
    <row r="109" spans="1:14" s="24" customFormat="1" ht="15" thickBot="1" x14ac:dyDescent="0.25">
      <c r="A109" s="81"/>
      <c r="B109" s="82"/>
      <c r="C109" s="82" t="s">
        <v>114</v>
      </c>
      <c r="D109" s="83"/>
      <c r="E109" s="105">
        <f>SUM(E110,E147,E158)</f>
        <v>76</v>
      </c>
      <c r="F109" s="105">
        <f t="shared" ref="F109:L109" si="12">SUM(F110,F147,F158)</f>
        <v>0</v>
      </c>
      <c r="G109" s="105">
        <f t="shared" si="12"/>
        <v>52</v>
      </c>
      <c r="H109" s="105">
        <f t="shared" si="12"/>
        <v>0</v>
      </c>
      <c r="I109" s="105">
        <f t="shared" si="12"/>
        <v>0</v>
      </c>
      <c r="J109" s="166">
        <f t="shared" si="12"/>
        <v>0</v>
      </c>
      <c r="K109" s="131">
        <f t="shared" si="12"/>
        <v>2</v>
      </c>
      <c r="L109" s="105">
        <f t="shared" si="12"/>
        <v>56</v>
      </c>
      <c r="M109" s="119">
        <f t="shared" si="8"/>
        <v>70</v>
      </c>
      <c r="N109" s="85"/>
    </row>
    <row r="110" spans="1:14" s="10" customFormat="1" ht="15" thickBot="1" x14ac:dyDescent="0.25">
      <c r="A110" s="94"/>
      <c r="B110" s="95"/>
      <c r="C110" s="95" t="s">
        <v>115</v>
      </c>
      <c r="D110" s="96"/>
      <c r="E110" s="105">
        <f>SUM(E111:E143)</f>
        <v>6</v>
      </c>
      <c r="F110" s="105">
        <f t="shared" ref="F110:L110" si="13">SUM(F111:F143)</f>
        <v>0</v>
      </c>
      <c r="G110" s="105">
        <f t="shared" si="13"/>
        <v>5</v>
      </c>
      <c r="H110" s="105">
        <f t="shared" si="13"/>
        <v>0</v>
      </c>
      <c r="I110" s="105">
        <f t="shared" si="13"/>
        <v>0</v>
      </c>
      <c r="J110" s="166">
        <f t="shared" si="13"/>
        <v>0</v>
      </c>
      <c r="K110" s="131">
        <f t="shared" si="13"/>
        <v>0</v>
      </c>
      <c r="L110" s="105">
        <f t="shared" si="13"/>
        <v>5</v>
      </c>
      <c r="M110" s="119">
        <f t="shared" si="8"/>
        <v>6</v>
      </c>
      <c r="N110" s="85"/>
    </row>
    <row r="111" spans="1:14" s="10" customFormat="1" x14ac:dyDescent="0.2">
      <c r="A111" s="87">
        <v>1</v>
      </c>
      <c r="B111" s="88">
        <v>3500003</v>
      </c>
      <c r="C111" s="88" t="s">
        <v>116</v>
      </c>
      <c r="D111" s="97">
        <v>390000</v>
      </c>
      <c r="E111" s="155">
        <f>'15'!L111</f>
        <v>0</v>
      </c>
      <c r="F111" s="128"/>
      <c r="G111" s="144"/>
      <c r="H111" s="144"/>
      <c r="I111" s="144"/>
      <c r="J111" s="152"/>
      <c r="K111" s="137"/>
      <c r="L111" s="76"/>
      <c r="M111" s="120">
        <f t="shared" si="8"/>
        <v>0</v>
      </c>
      <c r="N111" s="76"/>
    </row>
    <row r="112" spans="1:14" s="10" customFormat="1" x14ac:dyDescent="0.2">
      <c r="A112" s="25">
        <v>2</v>
      </c>
      <c r="B112" s="26">
        <v>3500004</v>
      </c>
      <c r="C112" s="26" t="s">
        <v>117</v>
      </c>
      <c r="D112" s="27">
        <v>300000</v>
      </c>
      <c r="E112" s="155">
        <f>'15'!L112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8"/>
        <v>0</v>
      </c>
      <c r="N112" s="73"/>
    </row>
    <row r="113" spans="1:14" s="10" customFormat="1" x14ac:dyDescent="0.2">
      <c r="A113" s="25">
        <v>3</v>
      </c>
      <c r="B113" s="26">
        <v>3500009</v>
      </c>
      <c r="C113" s="26" t="s">
        <v>118</v>
      </c>
      <c r="D113" s="27">
        <v>390000</v>
      </c>
      <c r="E113" s="155">
        <f>'15'!L113</f>
        <v>1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1</v>
      </c>
      <c r="N113" s="73"/>
    </row>
    <row r="114" spans="1:14" s="10" customFormat="1" x14ac:dyDescent="0.2">
      <c r="A114" s="25">
        <v>4</v>
      </c>
      <c r="B114" s="26">
        <v>3500010</v>
      </c>
      <c r="C114" s="26" t="s">
        <v>119</v>
      </c>
      <c r="D114" s="27">
        <v>300000</v>
      </c>
      <c r="E114" s="155">
        <f>'15'!L114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5</v>
      </c>
      <c r="B115" s="26"/>
      <c r="C115" s="26" t="s">
        <v>120</v>
      </c>
      <c r="D115" s="27">
        <v>490000</v>
      </c>
      <c r="E115" s="155">
        <f>'15'!L115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0</v>
      </c>
      <c r="N115" s="72"/>
    </row>
    <row r="116" spans="1:14" s="10" customFormat="1" x14ac:dyDescent="0.2">
      <c r="A116" s="25">
        <v>6</v>
      </c>
      <c r="B116" s="26">
        <v>3500008</v>
      </c>
      <c r="C116" s="26" t="s">
        <v>121</v>
      </c>
      <c r="D116" s="27">
        <v>350000</v>
      </c>
      <c r="E116" s="155">
        <f>'15'!L116</f>
        <v>1</v>
      </c>
      <c r="F116" s="126"/>
      <c r="G116" s="141"/>
      <c r="H116" s="141"/>
      <c r="I116" s="141"/>
      <c r="J116" s="149"/>
      <c r="K116" s="133"/>
      <c r="L116" s="72">
        <v>1</v>
      </c>
      <c r="M116" s="120">
        <f t="shared" si="8"/>
        <v>0</v>
      </c>
      <c r="N116" s="72"/>
    </row>
    <row r="117" spans="1:14" s="10" customFormat="1" x14ac:dyDescent="0.2">
      <c r="A117" s="25">
        <v>7</v>
      </c>
      <c r="B117" s="26"/>
      <c r="C117" s="26" t="s">
        <v>122</v>
      </c>
      <c r="D117" s="27">
        <v>490000</v>
      </c>
      <c r="E117" s="155">
        <f>'15'!L117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8</v>
      </c>
      <c r="B118" s="26">
        <v>3502042</v>
      </c>
      <c r="C118" s="26" t="s">
        <v>123</v>
      </c>
      <c r="D118" s="27">
        <v>350000</v>
      </c>
      <c r="E118" s="155">
        <f>'15'!L118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9</v>
      </c>
      <c r="B119" s="26">
        <v>3500182</v>
      </c>
      <c r="C119" s="26" t="s">
        <v>124</v>
      </c>
      <c r="D119" s="27">
        <v>390000</v>
      </c>
      <c r="E119" s="155">
        <f>'15'!L119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10</v>
      </c>
      <c r="B120" s="26">
        <v>3500181</v>
      </c>
      <c r="C120" s="26" t="s">
        <v>125</v>
      </c>
      <c r="D120" s="27">
        <v>300000</v>
      </c>
      <c r="E120" s="155">
        <f>'15'!L120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9" customFormat="1" x14ac:dyDescent="0.2">
      <c r="A121" s="25">
        <v>11</v>
      </c>
      <c r="B121" s="25">
        <v>3500159</v>
      </c>
      <c r="C121" s="25" t="s">
        <v>126</v>
      </c>
      <c r="D121" s="30">
        <v>300000</v>
      </c>
      <c r="E121" s="155">
        <f>'15'!L121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12</v>
      </c>
      <c r="B122" s="25">
        <v>3500143</v>
      </c>
      <c r="C122" s="25" t="s">
        <v>127</v>
      </c>
      <c r="D122" s="30">
        <v>220000</v>
      </c>
      <c r="E122" s="155">
        <f>'15'!L122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13</v>
      </c>
      <c r="B123" s="26">
        <v>3500144</v>
      </c>
      <c r="C123" s="26" t="s">
        <v>128</v>
      </c>
      <c r="D123" s="27">
        <v>260000</v>
      </c>
      <c r="E123" s="155">
        <f>'15'!L123</f>
        <v>2</v>
      </c>
      <c r="F123" s="126"/>
      <c r="G123" s="141">
        <v>4</v>
      </c>
      <c r="H123" s="141"/>
      <c r="I123" s="141"/>
      <c r="J123" s="149"/>
      <c r="K123" s="133"/>
      <c r="L123" s="72">
        <v>4</v>
      </c>
      <c r="M123" s="120">
        <f t="shared" si="8"/>
        <v>2</v>
      </c>
      <c r="N123" s="72"/>
    </row>
    <row r="124" spans="1:14" s="10" customFormat="1" x14ac:dyDescent="0.2">
      <c r="A124" s="25">
        <v>14</v>
      </c>
      <c r="B124" s="26">
        <v>3500145</v>
      </c>
      <c r="C124" s="26" t="s">
        <v>129</v>
      </c>
      <c r="D124" s="27">
        <v>350000</v>
      </c>
      <c r="E124" s="155">
        <f>'15'!L124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15</v>
      </c>
      <c r="B125" s="26">
        <v>3500147</v>
      </c>
      <c r="C125" s="26" t="s">
        <v>130</v>
      </c>
      <c r="D125" s="27">
        <v>480000</v>
      </c>
      <c r="E125" s="155">
        <f>'15'!L125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18</v>
      </c>
      <c r="B126" s="26">
        <v>3500142</v>
      </c>
      <c r="C126" s="26" t="s">
        <v>133</v>
      </c>
      <c r="D126" s="27">
        <v>390000</v>
      </c>
      <c r="E126" s="155">
        <f>'15'!L126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19</v>
      </c>
      <c r="B127" s="26">
        <v>3500141</v>
      </c>
      <c r="C127" s="26" t="s">
        <v>134</v>
      </c>
      <c r="D127" s="27">
        <v>300000</v>
      </c>
      <c r="E127" s="155">
        <f>'15'!L127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20</v>
      </c>
      <c r="B128" s="26">
        <v>3500021</v>
      </c>
      <c r="C128" s="26" t="s">
        <v>135</v>
      </c>
      <c r="D128" s="27">
        <v>390000</v>
      </c>
      <c r="E128" s="155">
        <f>'15'!L128</f>
        <v>0</v>
      </c>
      <c r="F128" s="126"/>
      <c r="G128" s="141">
        <v>1</v>
      </c>
      <c r="H128" s="141"/>
      <c r="I128" s="141"/>
      <c r="J128" s="149"/>
      <c r="K128" s="133"/>
      <c r="L128" s="72"/>
      <c r="M128" s="120">
        <f t="shared" si="8"/>
        <v>1</v>
      </c>
      <c r="N128" s="72"/>
    </row>
    <row r="129" spans="1:14" s="10" customFormat="1" x14ac:dyDescent="0.2">
      <c r="A129" s="25">
        <v>21</v>
      </c>
      <c r="B129" s="26">
        <v>3500022</v>
      </c>
      <c r="C129" s="26" t="s">
        <v>136</v>
      </c>
      <c r="D129" s="27">
        <v>300000</v>
      </c>
      <c r="E129" s="155">
        <f>'15'!L129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22</v>
      </c>
      <c r="B130" s="26">
        <v>3500152</v>
      </c>
      <c r="C130" s="26" t="s">
        <v>137</v>
      </c>
      <c r="D130" s="27">
        <v>390000</v>
      </c>
      <c r="E130" s="155">
        <f>'15'!L130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23</v>
      </c>
      <c r="B131" s="26">
        <v>3500049</v>
      </c>
      <c r="C131" s="26" t="s">
        <v>138</v>
      </c>
      <c r="D131" s="27">
        <v>390000</v>
      </c>
      <c r="E131" s="155">
        <f>'15'!L131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24</v>
      </c>
      <c r="B132" s="26">
        <v>3500156</v>
      </c>
      <c r="C132" s="26" t="s">
        <v>139</v>
      </c>
      <c r="D132" s="27">
        <v>390000</v>
      </c>
      <c r="E132" s="155">
        <f>'15'!L132</f>
        <v>1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1</v>
      </c>
      <c r="N132" s="72"/>
    </row>
    <row r="133" spans="1:14" s="10" customFormat="1" x14ac:dyDescent="0.2">
      <c r="A133" s="25">
        <v>25</v>
      </c>
      <c r="B133" s="26">
        <v>3500155</v>
      </c>
      <c r="C133" s="26" t="s">
        <v>140</v>
      </c>
      <c r="D133" s="27">
        <v>300000</v>
      </c>
      <c r="E133" s="155">
        <f>'15'!L133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26</v>
      </c>
      <c r="B134" s="26">
        <v>3500029</v>
      </c>
      <c r="C134" s="26" t="s">
        <v>141</v>
      </c>
      <c r="D134" s="27">
        <v>390000</v>
      </c>
      <c r="E134" s="155">
        <f>'15'!L134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27</v>
      </c>
      <c r="B135" s="26">
        <v>3500030</v>
      </c>
      <c r="C135" s="26" t="s">
        <v>142</v>
      </c>
      <c r="D135" s="27">
        <v>300000</v>
      </c>
      <c r="E135" s="155">
        <f>'15'!L135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28</v>
      </c>
      <c r="B136" s="26">
        <v>3500186</v>
      </c>
      <c r="C136" s="26" t="s">
        <v>143</v>
      </c>
      <c r="D136" s="27">
        <v>480000</v>
      </c>
      <c r="E136" s="155">
        <f>'15'!L136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29</v>
      </c>
      <c r="B137" s="26">
        <v>3500184</v>
      </c>
      <c r="C137" s="26" t="s">
        <v>144</v>
      </c>
      <c r="D137" s="27">
        <v>350000</v>
      </c>
      <c r="E137" s="155">
        <f>'15'!L137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30</v>
      </c>
      <c r="B138" s="26">
        <v>3503021</v>
      </c>
      <c r="C138" s="26" t="s">
        <v>145</v>
      </c>
      <c r="D138" s="27">
        <v>390000</v>
      </c>
      <c r="E138" s="155">
        <f>'15'!L138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31</v>
      </c>
      <c r="B139" s="26">
        <v>3500200</v>
      </c>
      <c r="C139" s="26" t="s">
        <v>146</v>
      </c>
      <c r="D139" s="27">
        <v>280000</v>
      </c>
      <c r="E139" s="155">
        <f>'15'!L139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9" customFormat="1" x14ac:dyDescent="0.2">
      <c r="A140" s="25">
        <v>32</v>
      </c>
      <c r="B140" s="26">
        <v>3503022</v>
      </c>
      <c r="C140" s="26" t="s">
        <v>147</v>
      </c>
      <c r="D140" s="27">
        <v>150000</v>
      </c>
      <c r="E140" s="155">
        <f>'15'!L140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9" customFormat="1" x14ac:dyDescent="0.2">
      <c r="A141" s="43">
        <v>33</v>
      </c>
      <c r="B141" s="99"/>
      <c r="C141" s="99" t="s">
        <v>275</v>
      </c>
      <c r="D141" s="100">
        <v>320000</v>
      </c>
      <c r="E141" s="155">
        <f>'15'!L141</f>
        <v>0</v>
      </c>
      <c r="F141" s="127"/>
      <c r="G141" s="142"/>
      <c r="H141" s="142"/>
      <c r="I141" s="142"/>
      <c r="J141" s="150"/>
      <c r="K141" s="134"/>
      <c r="L141" s="73"/>
      <c r="M141" s="120">
        <f t="shared" si="8"/>
        <v>0</v>
      </c>
      <c r="N141" s="73"/>
    </row>
    <row r="142" spans="1:14" s="9" customFormat="1" x14ac:dyDescent="0.2">
      <c r="A142" s="43">
        <v>34</v>
      </c>
      <c r="B142" s="99"/>
      <c r="C142" s="99" t="s">
        <v>276</v>
      </c>
      <c r="D142" s="100">
        <v>320000</v>
      </c>
      <c r="E142" s="155">
        <f>'15'!L142</f>
        <v>0</v>
      </c>
      <c r="F142" s="127"/>
      <c r="G142" s="142"/>
      <c r="H142" s="142"/>
      <c r="I142" s="142"/>
      <c r="J142" s="150"/>
      <c r="K142" s="134"/>
      <c r="L142" s="73"/>
      <c r="M142" s="120">
        <f t="shared" si="8"/>
        <v>0</v>
      </c>
      <c r="N142" s="73"/>
    </row>
    <row r="143" spans="1:14" s="9" customFormat="1" x14ac:dyDescent="0.2">
      <c r="A143" s="43">
        <v>35</v>
      </c>
      <c r="B143" s="99"/>
      <c r="C143" s="99" t="s">
        <v>274</v>
      </c>
      <c r="D143" s="100">
        <v>350000</v>
      </c>
      <c r="E143" s="155">
        <f>'15'!L143</f>
        <v>1</v>
      </c>
      <c r="F143" s="127"/>
      <c r="G143" s="142"/>
      <c r="H143" s="142"/>
      <c r="I143" s="142"/>
      <c r="J143" s="150"/>
      <c r="K143" s="134"/>
      <c r="L143" s="73"/>
      <c r="M143" s="120">
        <f t="shared" si="8"/>
        <v>1</v>
      </c>
      <c r="N143" s="73"/>
    </row>
    <row r="144" spans="1:14" s="9" customFormat="1" x14ac:dyDescent="0.2">
      <c r="A144" s="43">
        <v>36</v>
      </c>
      <c r="B144" s="99"/>
      <c r="C144" s="99" t="s">
        <v>285</v>
      </c>
      <c r="D144" s="100">
        <v>320000</v>
      </c>
      <c r="E144" s="155">
        <f>'15'!L144</f>
        <v>0</v>
      </c>
      <c r="F144" s="127"/>
      <c r="G144" s="142"/>
      <c r="H144" s="142"/>
      <c r="I144" s="142"/>
      <c r="J144" s="150"/>
      <c r="K144" s="134"/>
      <c r="L144" s="73"/>
      <c r="M144" s="120">
        <f t="shared" si="8"/>
        <v>0</v>
      </c>
      <c r="N144" s="73"/>
    </row>
    <row r="145" spans="1:14" s="9" customFormat="1" x14ac:dyDescent="0.2">
      <c r="A145" s="43">
        <v>37</v>
      </c>
      <c r="B145" s="99"/>
      <c r="C145" s="99" t="s">
        <v>286</v>
      </c>
      <c r="D145" s="100">
        <v>350000</v>
      </c>
      <c r="E145" s="155">
        <f>'15'!L145</f>
        <v>0</v>
      </c>
      <c r="F145" s="127"/>
      <c r="G145" s="142"/>
      <c r="H145" s="142"/>
      <c r="I145" s="142"/>
      <c r="J145" s="150"/>
      <c r="K145" s="134"/>
      <c r="L145" s="73"/>
      <c r="M145" s="120">
        <f>(E145+F145+G145+H145+I145)-J145-K145-L145</f>
        <v>0</v>
      </c>
      <c r="N145" s="73"/>
    </row>
    <row r="146" spans="1:14" s="24" customFormat="1" ht="15" thickBot="1" x14ac:dyDescent="0.25">
      <c r="A146" s="43"/>
      <c r="B146" s="43"/>
      <c r="C146" s="43"/>
      <c r="D146" s="48"/>
      <c r="E146" s="157"/>
      <c r="F146" s="127"/>
      <c r="G146" s="142"/>
      <c r="H146" s="142"/>
      <c r="I146" s="142"/>
      <c r="J146" s="150"/>
      <c r="K146" s="134"/>
      <c r="L146" s="73"/>
      <c r="M146" s="121"/>
      <c r="N146" s="73"/>
    </row>
    <row r="147" spans="1:14" s="9" customFormat="1" ht="15" thickBot="1" x14ac:dyDescent="0.25">
      <c r="A147" s="94"/>
      <c r="B147" s="95"/>
      <c r="C147" s="95" t="s">
        <v>148</v>
      </c>
      <c r="D147" s="96"/>
      <c r="E147" s="105">
        <f>SUM(E148:E156)</f>
        <v>22</v>
      </c>
      <c r="F147" s="105">
        <f t="shared" ref="F147:L147" si="14">SUM(F148:F156)</f>
        <v>0</v>
      </c>
      <c r="G147" s="105">
        <f t="shared" si="14"/>
        <v>17</v>
      </c>
      <c r="H147" s="105">
        <f t="shared" si="14"/>
        <v>0</v>
      </c>
      <c r="I147" s="105">
        <f t="shared" si="14"/>
        <v>0</v>
      </c>
      <c r="J147" s="166">
        <f t="shared" si="14"/>
        <v>0</v>
      </c>
      <c r="K147" s="131">
        <f t="shared" si="14"/>
        <v>0</v>
      </c>
      <c r="L147" s="105">
        <f t="shared" si="14"/>
        <v>31</v>
      </c>
      <c r="M147" s="119">
        <f t="shared" ref="M147:M217" si="15">(E147+F147+G147+H147+I147)-J147-K147-L147</f>
        <v>8</v>
      </c>
      <c r="N147" s="85"/>
    </row>
    <row r="148" spans="1:14" s="9" customFormat="1" x14ac:dyDescent="0.2">
      <c r="A148" s="87">
        <v>1</v>
      </c>
      <c r="B148" s="87">
        <v>3510004</v>
      </c>
      <c r="C148" s="87" t="s">
        <v>149</v>
      </c>
      <c r="D148" s="93">
        <v>43000</v>
      </c>
      <c r="E148" s="155">
        <f>'15'!L148</f>
        <v>1</v>
      </c>
      <c r="F148" s="170"/>
      <c r="G148" s="140">
        <v>6</v>
      </c>
      <c r="H148" s="140"/>
      <c r="I148" s="140"/>
      <c r="J148" s="148"/>
      <c r="K148" s="132"/>
      <c r="L148" s="71"/>
      <c r="M148" s="120">
        <f>(E148+K152+G148+H148+I148)-J148-K148-L148</f>
        <v>7</v>
      </c>
      <c r="N148" s="71"/>
    </row>
    <row r="149" spans="1:14" s="9" customFormat="1" x14ac:dyDescent="0.2">
      <c r="A149" s="25">
        <v>2</v>
      </c>
      <c r="B149" s="25">
        <v>3512008</v>
      </c>
      <c r="C149" s="25" t="s">
        <v>150</v>
      </c>
      <c r="D149" s="30">
        <v>44000</v>
      </c>
      <c r="E149" s="155">
        <f>'15'!L149</f>
        <v>1</v>
      </c>
      <c r="F149" s="126"/>
      <c r="G149" s="141">
        <v>5</v>
      </c>
      <c r="H149" s="141"/>
      <c r="I149" s="141"/>
      <c r="J149" s="149"/>
      <c r="K149" s="133"/>
      <c r="L149" s="72">
        <v>6</v>
      </c>
      <c r="M149" s="120">
        <f t="shared" si="15"/>
        <v>0</v>
      </c>
      <c r="N149" s="72"/>
    </row>
    <row r="150" spans="1:14" s="9" customFormat="1" x14ac:dyDescent="0.2">
      <c r="A150" s="25">
        <v>3</v>
      </c>
      <c r="B150" s="25">
        <v>3510107</v>
      </c>
      <c r="C150" s="25" t="s">
        <v>151</v>
      </c>
      <c r="D150" s="30">
        <v>49000</v>
      </c>
      <c r="E150" s="155">
        <f>'15'!L150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4</v>
      </c>
      <c r="B151" s="25">
        <v>3510011</v>
      </c>
      <c r="C151" s="25" t="s">
        <v>152</v>
      </c>
      <c r="D151" s="30">
        <v>42000</v>
      </c>
      <c r="E151" s="155">
        <f>'15'!L151</f>
        <v>0</v>
      </c>
      <c r="F151" s="126"/>
      <c r="G151" s="141"/>
      <c r="H151" s="141"/>
      <c r="I151" s="141"/>
      <c r="J151" s="149"/>
      <c r="K151" s="133"/>
      <c r="L151" s="72"/>
      <c r="M151" s="120">
        <f t="shared" si="15"/>
        <v>0</v>
      </c>
      <c r="N151" s="72"/>
    </row>
    <row r="152" spans="1:14" s="9" customFormat="1" x14ac:dyDescent="0.2">
      <c r="A152" s="25">
        <v>5</v>
      </c>
      <c r="B152" s="25">
        <v>3510067</v>
      </c>
      <c r="C152" s="25" t="s">
        <v>153</v>
      </c>
      <c r="D152" s="30">
        <v>43000</v>
      </c>
      <c r="E152" s="155">
        <f>'15'!L152</f>
        <v>5</v>
      </c>
      <c r="F152" s="126"/>
      <c r="G152" s="141"/>
      <c r="H152" s="141"/>
      <c r="I152" s="141"/>
      <c r="J152" s="149"/>
      <c r="K152" s="132"/>
      <c r="L152" s="72">
        <v>5</v>
      </c>
      <c r="M152" s="120">
        <f t="shared" si="15"/>
        <v>0</v>
      </c>
      <c r="N152" s="72"/>
    </row>
    <row r="153" spans="1:14" s="9" customFormat="1" x14ac:dyDescent="0.2">
      <c r="A153" s="25">
        <v>6</v>
      </c>
      <c r="B153" s="25">
        <v>3510012</v>
      </c>
      <c r="C153" s="25" t="s">
        <v>154</v>
      </c>
      <c r="D153" s="30">
        <v>43000</v>
      </c>
      <c r="E153" s="155">
        <f>'15'!L153</f>
        <v>4</v>
      </c>
      <c r="F153" s="126"/>
      <c r="G153" s="141">
        <v>6</v>
      </c>
      <c r="H153" s="141"/>
      <c r="I153" s="141"/>
      <c r="J153" s="149"/>
      <c r="K153" s="133"/>
      <c r="L153" s="72">
        <v>10</v>
      </c>
      <c r="M153" s="120">
        <f t="shared" si="15"/>
        <v>0</v>
      </c>
      <c r="N153" s="72"/>
    </row>
    <row r="154" spans="1:14" s="9" customFormat="1" x14ac:dyDescent="0.2">
      <c r="A154" s="25">
        <v>7</v>
      </c>
      <c r="B154" s="25">
        <v>3510076</v>
      </c>
      <c r="C154" s="25" t="s">
        <v>155</v>
      </c>
      <c r="D154" s="30">
        <v>45000</v>
      </c>
      <c r="E154" s="155">
        <f>'15'!L154</f>
        <v>6</v>
      </c>
      <c r="F154" s="126"/>
      <c r="G154" s="141"/>
      <c r="H154" s="141"/>
      <c r="I154" s="141"/>
      <c r="J154" s="149"/>
      <c r="K154" s="133"/>
      <c r="L154" s="72">
        <v>5</v>
      </c>
      <c r="M154" s="120">
        <f t="shared" si="15"/>
        <v>1</v>
      </c>
      <c r="N154" s="72"/>
    </row>
    <row r="155" spans="1:14" s="9" customFormat="1" x14ac:dyDescent="0.2">
      <c r="A155" s="43">
        <v>9</v>
      </c>
      <c r="B155" s="43"/>
      <c r="C155" s="43" t="s">
        <v>277</v>
      </c>
      <c r="D155" s="48"/>
      <c r="E155" s="155">
        <f>'15'!L155</f>
        <v>3</v>
      </c>
      <c r="F155" s="127"/>
      <c r="G155" s="142"/>
      <c r="H155" s="142"/>
      <c r="I155" s="142"/>
      <c r="J155" s="150"/>
      <c r="K155" s="134"/>
      <c r="L155" s="73">
        <v>3</v>
      </c>
      <c r="M155" s="120">
        <f t="shared" si="15"/>
        <v>0</v>
      </c>
      <c r="N155" s="73"/>
    </row>
    <row r="156" spans="1:14" s="9" customFormat="1" x14ac:dyDescent="0.2">
      <c r="A156" s="43">
        <v>10</v>
      </c>
      <c r="B156" s="43"/>
      <c r="C156" s="43" t="s">
        <v>278</v>
      </c>
      <c r="D156" s="48"/>
      <c r="E156" s="155">
        <f>'15'!L156</f>
        <v>2</v>
      </c>
      <c r="F156" s="127"/>
      <c r="G156" s="142"/>
      <c r="H156" s="142"/>
      <c r="I156" s="142"/>
      <c r="J156" s="150"/>
      <c r="K156" s="134"/>
      <c r="L156" s="73">
        <v>2</v>
      </c>
      <c r="M156" s="120">
        <f t="shared" si="15"/>
        <v>0</v>
      </c>
      <c r="N156" s="73"/>
    </row>
    <row r="157" spans="1:14" s="24" customFormat="1" ht="15" thickBot="1" x14ac:dyDescent="0.25">
      <c r="A157" s="43"/>
      <c r="B157" s="43"/>
      <c r="C157" s="43"/>
      <c r="D157" s="48"/>
      <c r="E157" s="157"/>
      <c r="F157" s="127"/>
      <c r="G157" s="142"/>
      <c r="H157" s="142"/>
      <c r="I157" s="142"/>
      <c r="J157" s="150"/>
      <c r="K157" s="134"/>
      <c r="L157" s="73"/>
      <c r="M157" s="121"/>
      <c r="N157" s="73"/>
    </row>
    <row r="158" spans="1:14" s="10" customFormat="1" ht="15" thickBot="1" x14ac:dyDescent="0.25">
      <c r="A158" s="109"/>
      <c r="B158" s="110"/>
      <c r="C158" s="82" t="s">
        <v>156</v>
      </c>
      <c r="D158" s="111"/>
      <c r="E158" s="105">
        <f>SUM(E159:E175)</f>
        <v>48</v>
      </c>
      <c r="F158" s="105">
        <f t="shared" ref="F158:L158" si="16">SUM(F159:F175)</f>
        <v>0</v>
      </c>
      <c r="G158" s="105">
        <f t="shared" si="16"/>
        <v>30</v>
      </c>
      <c r="H158" s="105">
        <f t="shared" si="16"/>
        <v>0</v>
      </c>
      <c r="I158" s="105">
        <f t="shared" si="16"/>
        <v>0</v>
      </c>
      <c r="J158" s="166">
        <f t="shared" si="16"/>
        <v>0</v>
      </c>
      <c r="K158" s="131">
        <f t="shared" si="16"/>
        <v>2</v>
      </c>
      <c r="L158" s="105">
        <f t="shared" si="16"/>
        <v>20</v>
      </c>
      <c r="M158" s="119">
        <f t="shared" si="15"/>
        <v>56</v>
      </c>
      <c r="N158" s="112"/>
    </row>
    <row r="159" spans="1:14" s="10" customFormat="1" x14ac:dyDescent="0.2">
      <c r="A159" s="87">
        <v>1</v>
      </c>
      <c r="B159" s="88">
        <v>3530009</v>
      </c>
      <c r="C159" s="88" t="s">
        <v>157</v>
      </c>
      <c r="D159" s="97">
        <v>20000</v>
      </c>
      <c r="E159" s="155">
        <f>'15'!L159</f>
        <v>0</v>
      </c>
      <c r="F159" s="125"/>
      <c r="G159" s="140"/>
      <c r="H159" s="140"/>
      <c r="I159" s="140"/>
      <c r="J159" s="148"/>
      <c r="K159" s="132"/>
      <c r="L159" s="71"/>
      <c r="M159" s="120">
        <f t="shared" si="15"/>
        <v>0</v>
      </c>
      <c r="N159" s="71"/>
    </row>
    <row r="160" spans="1:14" s="10" customFormat="1" x14ac:dyDescent="0.2">
      <c r="A160" s="25">
        <v>2</v>
      </c>
      <c r="B160" s="26">
        <v>3530010</v>
      </c>
      <c r="C160" s="26" t="s">
        <v>158</v>
      </c>
      <c r="D160" s="27">
        <v>108000</v>
      </c>
      <c r="E160" s="155">
        <f>'15'!L160</f>
        <v>1</v>
      </c>
      <c r="F160" s="126"/>
      <c r="G160" s="141">
        <v>20</v>
      </c>
      <c r="H160" s="141"/>
      <c r="I160" s="141"/>
      <c r="J160" s="149"/>
      <c r="K160" s="133"/>
      <c r="L160" s="72">
        <v>15</v>
      </c>
      <c r="M160" s="120">
        <f t="shared" si="15"/>
        <v>6</v>
      </c>
      <c r="N160" s="72"/>
    </row>
    <row r="161" spans="1:14" s="10" customFormat="1" x14ac:dyDescent="0.2">
      <c r="A161" s="25">
        <v>3</v>
      </c>
      <c r="B161" s="26">
        <v>3530003</v>
      </c>
      <c r="C161" s="26" t="s">
        <v>159</v>
      </c>
      <c r="D161" s="27">
        <v>20000</v>
      </c>
      <c r="E161" s="155">
        <f>'15'!L161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5"/>
        <v>0</v>
      </c>
      <c r="N161" s="72"/>
    </row>
    <row r="162" spans="1:14" s="10" customFormat="1" x14ac:dyDescent="0.2">
      <c r="A162" s="25">
        <v>4</v>
      </c>
      <c r="B162" s="26">
        <v>3530008</v>
      </c>
      <c r="C162" s="26" t="s">
        <v>160</v>
      </c>
      <c r="D162" s="27">
        <v>20000</v>
      </c>
      <c r="E162" s="155">
        <f>'15'!L162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5"/>
        <v>0</v>
      </c>
      <c r="N162" s="72"/>
    </row>
    <row r="163" spans="1:14" s="10" customFormat="1" x14ac:dyDescent="0.2">
      <c r="A163" s="25">
        <v>5</v>
      </c>
      <c r="B163" s="26">
        <v>3530014</v>
      </c>
      <c r="C163" s="26" t="s">
        <v>161</v>
      </c>
      <c r="D163" s="27">
        <v>20000</v>
      </c>
      <c r="E163" s="155">
        <f>'15'!L163</f>
        <v>0</v>
      </c>
      <c r="F163" s="126"/>
      <c r="G163" s="141"/>
      <c r="H163" s="141"/>
      <c r="I163" s="141"/>
      <c r="J163" s="149"/>
      <c r="K163" s="133"/>
      <c r="L163" s="72"/>
      <c r="M163" s="120">
        <f t="shared" si="15"/>
        <v>0</v>
      </c>
      <c r="N163" s="72"/>
    </row>
    <row r="164" spans="1:14" s="10" customFormat="1" x14ac:dyDescent="0.2">
      <c r="A164" s="25">
        <v>6</v>
      </c>
      <c r="B164" s="26">
        <v>3530088</v>
      </c>
      <c r="C164" s="26" t="s">
        <v>162</v>
      </c>
      <c r="D164" s="27">
        <v>22000</v>
      </c>
      <c r="E164" s="155">
        <f>'15'!L164</f>
        <v>1</v>
      </c>
      <c r="F164" s="126"/>
      <c r="G164" s="141"/>
      <c r="H164" s="141"/>
      <c r="I164" s="141"/>
      <c r="J164" s="149"/>
      <c r="K164" s="133"/>
      <c r="L164" s="72">
        <v>1</v>
      </c>
      <c r="M164" s="120">
        <f t="shared" si="15"/>
        <v>0</v>
      </c>
      <c r="N164" s="72"/>
    </row>
    <row r="165" spans="1:14" s="10" customFormat="1" x14ac:dyDescent="0.2">
      <c r="A165" s="25">
        <v>11</v>
      </c>
      <c r="B165" s="26">
        <v>3550002</v>
      </c>
      <c r="C165" s="26" t="s">
        <v>167</v>
      </c>
      <c r="D165" s="27">
        <v>20000</v>
      </c>
      <c r="E165" s="155">
        <f>'15'!L165</f>
        <v>19</v>
      </c>
      <c r="F165" s="127"/>
      <c r="G165" s="142"/>
      <c r="H165" s="142"/>
      <c r="I165" s="142"/>
      <c r="J165" s="150"/>
      <c r="K165" s="134">
        <v>2</v>
      </c>
      <c r="L165" s="73">
        <v>1</v>
      </c>
      <c r="M165" s="120">
        <f t="shared" si="15"/>
        <v>16</v>
      </c>
      <c r="N165" s="72"/>
    </row>
    <row r="166" spans="1:14" s="10" customFormat="1" x14ac:dyDescent="0.2">
      <c r="A166" s="25">
        <v>12</v>
      </c>
      <c r="B166" s="26">
        <v>3550005</v>
      </c>
      <c r="C166" s="26" t="s">
        <v>168</v>
      </c>
      <c r="D166" s="27">
        <v>20000</v>
      </c>
      <c r="E166" s="155">
        <f>'15'!L166</f>
        <v>13</v>
      </c>
      <c r="F166" s="127"/>
      <c r="G166" s="142"/>
      <c r="H166" s="142"/>
      <c r="I166" s="142"/>
      <c r="J166" s="150"/>
      <c r="K166" s="134"/>
      <c r="L166" s="73">
        <v>2</v>
      </c>
      <c r="M166" s="120">
        <f t="shared" si="15"/>
        <v>11</v>
      </c>
      <c r="N166" s="72"/>
    </row>
    <row r="167" spans="1:14" s="10" customFormat="1" x14ac:dyDescent="0.2">
      <c r="A167" s="25">
        <v>13</v>
      </c>
      <c r="B167" s="26">
        <v>3550007</v>
      </c>
      <c r="C167" s="26" t="s">
        <v>169</v>
      </c>
      <c r="D167" s="27">
        <v>20000</v>
      </c>
      <c r="E167" s="155">
        <f>'15'!L167</f>
        <v>12</v>
      </c>
      <c r="F167" s="127"/>
      <c r="G167" s="142"/>
      <c r="H167" s="142"/>
      <c r="I167" s="142"/>
      <c r="J167" s="150"/>
      <c r="K167" s="134"/>
      <c r="L167" s="73"/>
      <c r="M167" s="120">
        <f t="shared" si="15"/>
        <v>12</v>
      </c>
      <c r="N167" s="72"/>
    </row>
    <row r="168" spans="1:14" s="9" customFormat="1" x14ac:dyDescent="0.2">
      <c r="A168" s="25">
        <v>14</v>
      </c>
      <c r="B168" s="26">
        <v>3530087</v>
      </c>
      <c r="C168" s="26" t="s">
        <v>170</v>
      </c>
      <c r="D168" s="27">
        <v>20000</v>
      </c>
      <c r="E168" s="155">
        <f>'15'!L168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5"/>
        <v>0</v>
      </c>
      <c r="N168" s="72"/>
    </row>
    <row r="169" spans="1:14" s="9" customFormat="1" x14ac:dyDescent="0.2">
      <c r="A169" s="25">
        <v>15</v>
      </c>
      <c r="B169" s="43">
        <v>7560084</v>
      </c>
      <c r="C169" s="43" t="s">
        <v>171</v>
      </c>
      <c r="D169" s="48">
        <v>50000</v>
      </c>
      <c r="E169" s="155">
        <f>'15'!L169</f>
        <v>0</v>
      </c>
      <c r="F169" s="127"/>
      <c r="G169" s="142"/>
      <c r="H169" s="142"/>
      <c r="I169" s="142"/>
      <c r="J169" s="150"/>
      <c r="K169" s="134"/>
      <c r="L169" s="73"/>
      <c r="M169" s="120">
        <f t="shared" si="15"/>
        <v>0</v>
      </c>
      <c r="N169" s="72"/>
    </row>
    <row r="170" spans="1:14" s="9" customFormat="1" x14ac:dyDescent="0.2">
      <c r="A170" s="25">
        <v>16</v>
      </c>
      <c r="B170" s="43">
        <v>7560085</v>
      </c>
      <c r="C170" s="43" t="s">
        <v>172</v>
      </c>
      <c r="D170" s="48">
        <v>80000</v>
      </c>
      <c r="E170" s="155">
        <f>'15'!L170</f>
        <v>0</v>
      </c>
      <c r="F170" s="126"/>
      <c r="G170" s="141"/>
      <c r="H170" s="141"/>
      <c r="I170" s="141"/>
      <c r="J170" s="149"/>
      <c r="K170" s="133"/>
      <c r="L170" s="72"/>
      <c r="M170" s="120">
        <f t="shared" si="15"/>
        <v>0</v>
      </c>
      <c r="N170" s="72"/>
    </row>
    <row r="171" spans="1:14" s="9" customFormat="1" x14ac:dyDescent="0.2">
      <c r="A171" s="43">
        <v>17</v>
      </c>
      <c r="B171" s="43"/>
      <c r="C171" s="43" t="s">
        <v>279</v>
      </c>
      <c r="D171" s="48">
        <v>78000</v>
      </c>
      <c r="E171" s="155">
        <f>'15'!L171</f>
        <v>0</v>
      </c>
      <c r="F171" s="126"/>
      <c r="G171" s="141"/>
      <c r="H171" s="141"/>
      <c r="I171" s="141"/>
      <c r="J171" s="149"/>
      <c r="K171" s="133"/>
      <c r="L171" s="72"/>
      <c r="M171" s="120">
        <f t="shared" si="15"/>
        <v>0</v>
      </c>
      <c r="N171" s="73"/>
    </row>
    <row r="172" spans="1:14" s="9" customFormat="1" x14ac:dyDescent="0.2">
      <c r="A172" s="43">
        <v>18</v>
      </c>
      <c r="B172" s="43"/>
      <c r="C172" s="43" t="s">
        <v>280</v>
      </c>
      <c r="D172" s="48">
        <v>29000</v>
      </c>
      <c r="E172" s="155">
        <f>'15'!L172</f>
        <v>0</v>
      </c>
      <c r="F172" s="126"/>
      <c r="G172" s="141"/>
      <c r="H172" s="141"/>
      <c r="I172" s="141"/>
      <c r="J172" s="149"/>
      <c r="K172" s="133"/>
      <c r="L172" s="72"/>
      <c r="M172" s="120">
        <f t="shared" si="15"/>
        <v>0</v>
      </c>
      <c r="N172" s="73"/>
    </row>
    <row r="173" spans="1:14" s="9" customFormat="1" x14ac:dyDescent="0.2">
      <c r="A173" s="43">
        <v>19</v>
      </c>
      <c r="B173" s="43"/>
      <c r="C173" s="43" t="s">
        <v>281</v>
      </c>
      <c r="D173" s="48">
        <v>78000</v>
      </c>
      <c r="E173" s="155">
        <f>'15'!L173</f>
        <v>0</v>
      </c>
      <c r="F173" s="126"/>
      <c r="G173" s="141"/>
      <c r="H173" s="141"/>
      <c r="I173" s="141"/>
      <c r="J173" s="149"/>
      <c r="K173" s="133"/>
      <c r="L173" s="72"/>
      <c r="M173" s="120">
        <f t="shared" si="15"/>
        <v>0</v>
      </c>
      <c r="N173" s="73"/>
    </row>
    <row r="174" spans="1:14" s="9" customFormat="1" x14ac:dyDescent="0.2">
      <c r="A174" s="43">
        <v>20</v>
      </c>
      <c r="B174" s="43"/>
      <c r="C174" s="43" t="s">
        <v>282</v>
      </c>
      <c r="D174" s="48">
        <v>29000</v>
      </c>
      <c r="E174" s="155">
        <f>'15'!L174</f>
        <v>0</v>
      </c>
      <c r="F174" s="126"/>
      <c r="G174" s="141"/>
      <c r="H174" s="141"/>
      <c r="I174" s="141"/>
      <c r="J174" s="149"/>
      <c r="K174" s="133"/>
      <c r="L174" s="72"/>
      <c r="M174" s="120">
        <f t="shared" si="15"/>
        <v>0</v>
      </c>
      <c r="N174" s="73"/>
    </row>
    <row r="175" spans="1:14" s="9" customFormat="1" x14ac:dyDescent="0.2">
      <c r="A175" s="43">
        <v>21</v>
      </c>
      <c r="B175" s="43"/>
      <c r="C175" s="43" t="s">
        <v>283</v>
      </c>
      <c r="D175" s="48">
        <v>45000</v>
      </c>
      <c r="E175" s="155">
        <f>'15'!L175</f>
        <v>2</v>
      </c>
      <c r="F175" s="126"/>
      <c r="G175" s="141">
        <v>10</v>
      </c>
      <c r="H175" s="141"/>
      <c r="I175" s="141"/>
      <c r="J175" s="149"/>
      <c r="K175" s="133"/>
      <c r="L175" s="72">
        <v>1</v>
      </c>
      <c r="M175" s="120">
        <f t="shared" si="15"/>
        <v>11</v>
      </c>
      <c r="N175" s="73"/>
    </row>
    <row r="176" spans="1:14" s="24" customFormat="1" ht="15" thickBot="1" x14ac:dyDescent="0.25">
      <c r="A176" s="43"/>
      <c r="B176" s="43"/>
      <c r="C176" s="43"/>
      <c r="D176" s="48"/>
      <c r="E176" s="160"/>
      <c r="F176" s="128"/>
      <c r="G176" s="144"/>
      <c r="H176" s="144"/>
      <c r="I176" s="144"/>
      <c r="J176" s="152"/>
      <c r="K176" s="137"/>
      <c r="L176" s="76"/>
      <c r="M176" s="121"/>
      <c r="N176" s="73"/>
    </row>
    <row r="177" spans="1:14" s="10" customFormat="1" ht="15" thickBot="1" x14ac:dyDescent="0.25">
      <c r="A177" s="90"/>
      <c r="B177" s="91"/>
      <c r="C177" s="91" t="s">
        <v>176</v>
      </c>
      <c r="D177" s="98"/>
      <c r="E177" s="103">
        <f>SUM(E178:E180)</f>
        <v>0</v>
      </c>
      <c r="F177" s="103">
        <f t="shared" ref="F177:L177" si="17">SUM(F178:F180)</f>
        <v>0</v>
      </c>
      <c r="G177" s="103">
        <f t="shared" si="17"/>
        <v>0</v>
      </c>
      <c r="H177" s="103">
        <f t="shared" si="17"/>
        <v>0</v>
      </c>
      <c r="I177" s="103">
        <f t="shared" si="17"/>
        <v>0</v>
      </c>
      <c r="J177" s="169">
        <f t="shared" si="17"/>
        <v>0</v>
      </c>
      <c r="K177" s="165">
        <f t="shared" si="17"/>
        <v>0</v>
      </c>
      <c r="L177" s="103">
        <f t="shared" si="17"/>
        <v>0</v>
      </c>
      <c r="M177" s="103">
        <f ca="1">SUM(M177:M180)</f>
        <v>0</v>
      </c>
      <c r="N177" s="85"/>
    </row>
    <row r="178" spans="1:14" s="10" customFormat="1" x14ac:dyDescent="0.2">
      <c r="A178" s="87">
        <v>1</v>
      </c>
      <c r="B178" s="88">
        <v>4550013</v>
      </c>
      <c r="C178" s="88" t="s">
        <v>177</v>
      </c>
      <c r="D178" s="97">
        <v>38000</v>
      </c>
      <c r="E178" s="161">
        <f>'15'!L178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6"/>
    </row>
    <row r="179" spans="1:14" s="10" customFormat="1" x14ac:dyDescent="0.2">
      <c r="A179" s="25">
        <v>2</v>
      </c>
      <c r="B179" s="26">
        <v>4550025</v>
      </c>
      <c r="C179" s="26" t="s">
        <v>178</v>
      </c>
      <c r="D179" s="27">
        <v>38000</v>
      </c>
      <c r="E179" s="161">
        <f>'15'!L179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9" customFormat="1" x14ac:dyDescent="0.2">
      <c r="A180" s="25">
        <v>3</v>
      </c>
      <c r="B180" s="26">
        <v>4550044</v>
      </c>
      <c r="C180" s="26" t="s">
        <v>179</v>
      </c>
      <c r="D180" s="27">
        <v>38000</v>
      </c>
      <c r="E180" s="161">
        <f>'15'!L180</f>
        <v>0</v>
      </c>
      <c r="F180" s="125"/>
      <c r="G180" s="140"/>
      <c r="H180" s="140"/>
      <c r="I180" s="140"/>
      <c r="J180" s="148"/>
      <c r="K180" s="132"/>
      <c r="L180" s="71"/>
      <c r="M180" s="120">
        <f t="shared" si="15"/>
        <v>0</v>
      </c>
      <c r="N180" s="73"/>
    </row>
    <row r="181" spans="1:14" s="20" customFormat="1" ht="15" thickBot="1" x14ac:dyDescent="0.25">
      <c r="A181" s="43"/>
      <c r="B181" s="43"/>
      <c r="C181" s="43"/>
      <c r="D181" s="48"/>
      <c r="E181" s="160"/>
      <c r="F181" s="128"/>
      <c r="G181" s="144"/>
      <c r="H181" s="144"/>
      <c r="I181" s="144"/>
      <c r="J181" s="152"/>
      <c r="K181" s="137"/>
      <c r="L181" s="76"/>
      <c r="M181" s="121"/>
      <c r="N181" s="73"/>
    </row>
    <row r="182" spans="1:14" s="24" customFormat="1" ht="15" hidden="1" customHeight="1" thickBot="1" x14ac:dyDescent="0.25">
      <c r="A182" s="81"/>
      <c r="B182" s="82"/>
      <c r="C182" s="82" t="s">
        <v>180</v>
      </c>
      <c r="D182" s="83"/>
      <c r="E182" s="158">
        <v>201</v>
      </c>
      <c r="F182" s="106">
        <f t="shared" ref="F182" si="18">SUM(F183:F193)</f>
        <v>0</v>
      </c>
      <c r="G182" s="106"/>
      <c r="H182" s="106"/>
      <c r="I182" s="106"/>
      <c r="J182" s="146"/>
      <c r="K182" s="135"/>
      <c r="L182" s="106"/>
      <c r="M182" s="119">
        <f t="shared" si="15"/>
        <v>201</v>
      </c>
      <c r="N182" s="85"/>
    </row>
    <row r="183" spans="1:14" s="10" customFormat="1" ht="15" hidden="1" customHeight="1" thickBot="1" x14ac:dyDescent="0.25">
      <c r="A183" s="74"/>
      <c r="B183" s="74"/>
      <c r="C183" s="74" t="s">
        <v>181</v>
      </c>
      <c r="D183" s="75"/>
      <c r="E183" s="155">
        <v>8</v>
      </c>
      <c r="F183" s="125"/>
      <c r="G183" s="140"/>
      <c r="H183" s="140"/>
      <c r="I183" s="140"/>
      <c r="J183" s="148"/>
      <c r="K183" s="132"/>
      <c r="L183" s="71"/>
      <c r="M183" s="120">
        <f t="shared" si="15"/>
        <v>8</v>
      </c>
      <c r="N183" s="76"/>
    </row>
    <row r="184" spans="1:14" s="10" customFormat="1" ht="15" hidden="1" customHeight="1" thickBot="1" x14ac:dyDescent="0.25">
      <c r="A184" s="25">
        <v>1</v>
      </c>
      <c r="B184" s="26">
        <v>5540020</v>
      </c>
      <c r="C184" s="26" t="s">
        <v>182</v>
      </c>
      <c r="D184" s="27">
        <v>40000</v>
      </c>
      <c r="E184" s="155">
        <v>43</v>
      </c>
      <c r="F184" s="125"/>
      <c r="G184" s="140"/>
      <c r="H184" s="140"/>
      <c r="I184" s="140"/>
      <c r="J184" s="148"/>
      <c r="K184" s="132"/>
      <c r="L184" s="71"/>
      <c r="M184" s="120">
        <f t="shared" si="15"/>
        <v>43</v>
      </c>
      <c r="N184" s="73"/>
    </row>
    <row r="185" spans="1:14" s="10" customFormat="1" ht="15" hidden="1" customHeight="1" thickBot="1" x14ac:dyDescent="0.25">
      <c r="A185" s="25">
        <v>2</v>
      </c>
      <c r="B185" s="26">
        <v>5540024</v>
      </c>
      <c r="C185" s="26" t="s">
        <v>183</v>
      </c>
      <c r="D185" s="27">
        <v>45000</v>
      </c>
      <c r="E185" s="155">
        <v>9</v>
      </c>
      <c r="F185" s="125"/>
      <c r="G185" s="140"/>
      <c r="H185" s="140"/>
      <c r="I185" s="140"/>
      <c r="J185" s="148"/>
      <c r="K185" s="132"/>
      <c r="L185" s="71"/>
      <c r="M185" s="120">
        <f t="shared" si="15"/>
        <v>9</v>
      </c>
      <c r="N185" s="73"/>
    </row>
    <row r="186" spans="1:14" s="10" customFormat="1" ht="15" hidden="1" customHeight="1" thickBot="1" x14ac:dyDescent="0.25">
      <c r="A186" s="25">
        <v>3</v>
      </c>
      <c r="B186" s="26">
        <v>5540018</v>
      </c>
      <c r="C186" s="26" t="s">
        <v>184</v>
      </c>
      <c r="D186" s="27">
        <v>32000</v>
      </c>
      <c r="E186" s="155">
        <v>24</v>
      </c>
      <c r="F186" s="125"/>
      <c r="G186" s="140"/>
      <c r="H186" s="140"/>
      <c r="I186" s="140"/>
      <c r="J186" s="148"/>
      <c r="K186" s="132"/>
      <c r="L186" s="71"/>
      <c r="M186" s="120">
        <f t="shared" si="15"/>
        <v>24</v>
      </c>
      <c r="N186" s="73"/>
    </row>
    <row r="187" spans="1:14" s="10" customFormat="1" ht="15" hidden="1" customHeight="1" thickBot="1" x14ac:dyDescent="0.25">
      <c r="A187" s="25">
        <v>4</v>
      </c>
      <c r="B187" s="26">
        <v>5540017</v>
      </c>
      <c r="C187" s="26" t="s">
        <v>185</v>
      </c>
      <c r="D187" s="27">
        <v>25000</v>
      </c>
      <c r="E187" s="156">
        <v>35</v>
      </c>
      <c r="F187" s="126"/>
      <c r="G187" s="141"/>
      <c r="H187" s="141"/>
      <c r="I187" s="141"/>
      <c r="J187" s="149"/>
      <c r="K187" s="133"/>
      <c r="L187" s="72"/>
      <c r="M187" s="120">
        <f t="shared" si="15"/>
        <v>35</v>
      </c>
      <c r="N187" s="72"/>
    </row>
    <row r="188" spans="1:14" s="10" customFormat="1" ht="15" hidden="1" customHeight="1" thickBot="1" x14ac:dyDescent="0.25">
      <c r="A188" s="25">
        <v>5</v>
      </c>
      <c r="B188" s="26">
        <v>5510070</v>
      </c>
      <c r="C188" s="26" t="s">
        <v>186</v>
      </c>
      <c r="D188" s="27">
        <v>28000</v>
      </c>
      <c r="E188" s="156">
        <v>24</v>
      </c>
      <c r="F188" s="126"/>
      <c r="G188" s="141"/>
      <c r="H188" s="141"/>
      <c r="I188" s="141"/>
      <c r="J188" s="149"/>
      <c r="K188" s="133"/>
      <c r="L188" s="72"/>
      <c r="M188" s="120">
        <f t="shared" si="15"/>
        <v>24</v>
      </c>
      <c r="N188" s="72"/>
    </row>
    <row r="189" spans="1:14" s="10" customFormat="1" ht="15" hidden="1" customHeight="1" thickBot="1" x14ac:dyDescent="0.25">
      <c r="A189" s="25">
        <v>6</v>
      </c>
      <c r="B189" s="26">
        <v>5500044</v>
      </c>
      <c r="C189" s="26" t="s">
        <v>187</v>
      </c>
      <c r="D189" s="27">
        <v>28000</v>
      </c>
      <c r="E189" s="156">
        <v>10</v>
      </c>
      <c r="F189" s="126"/>
      <c r="G189" s="141"/>
      <c r="H189" s="141"/>
      <c r="I189" s="141"/>
      <c r="J189" s="149"/>
      <c r="K189" s="133"/>
      <c r="L189" s="72"/>
      <c r="M189" s="120">
        <f t="shared" si="15"/>
        <v>10</v>
      </c>
      <c r="N189" s="71"/>
    </row>
    <row r="190" spans="1:14" s="9" customFormat="1" ht="15" hidden="1" customHeight="1" thickBot="1" x14ac:dyDescent="0.25">
      <c r="A190" s="25">
        <v>7</v>
      </c>
      <c r="B190" s="26">
        <v>5500045</v>
      </c>
      <c r="C190" s="26" t="s">
        <v>188</v>
      </c>
      <c r="D190" s="27">
        <v>30000</v>
      </c>
      <c r="E190" s="156">
        <v>28</v>
      </c>
      <c r="F190" s="126"/>
      <c r="G190" s="141"/>
      <c r="H190" s="141"/>
      <c r="I190" s="141"/>
      <c r="J190" s="149"/>
      <c r="K190" s="133"/>
      <c r="L190" s="72"/>
      <c r="M190" s="120">
        <f t="shared" si="15"/>
        <v>28</v>
      </c>
      <c r="N190" s="71"/>
    </row>
    <row r="191" spans="1:14" s="9" customFormat="1" ht="15" hidden="1" customHeight="1" thickBot="1" x14ac:dyDescent="0.25">
      <c r="A191" s="25">
        <v>8</v>
      </c>
      <c r="B191" s="25">
        <v>5510111</v>
      </c>
      <c r="C191" s="25" t="s">
        <v>189</v>
      </c>
      <c r="D191" s="30">
        <v>39000</v>
      </c>
      <c r="E191" s="156">
        <v>20</v>
      </c>
      <c r="F191" s="126"/>
      <c r="G191" s="141"/>
      <c r="H191" s="141"/>
      <c r="I191" s="141"/>
      <c r="J191" s="149"/>
      <c r="K191" s="133"/>
      <c r="L191" s="72"/>
      <c r="M191" s="120">
        <f t="shared" si="15"/>
        <v>20</v>
      </c>
      <c r="N191" s="71"/>
    </row>
    <row r="192" spans="1:14" s="9" customFormat="1" ht="15" hidden="1" customHeight="1" thickBot="1" x14ac:dyDescent="0.25">
      <c r="A192" s="25">
        <v>9</v>
      </c>
      <c r="B192" s="25">
        <v>5510112</v>
      </c>
      <c r="C192" s="25" t="s">
        <v>190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9" customFormat="1" ht="15" hidden="1" customHeight="1" thickBot="1" x14ac:dyDescent="0.25">
      <c r="A193" s="25">
        <v>10</v>
      </c>
      <c r="B193" s="25">
        <v>5510113</v>
      </c>
      <c r="C193" s="25" t="s">
        <v>191</v>
      </c>
      <c r="D193" s="30">
        <v>39000</v>
      </c>
      <c r="E193" s="155">
        <v>17</v>
      </c>
      <c r="F193" s="125"/>
      <c r="G193" s="125"/>
      <c r="H193" s="125"/>
      <c r="I193" s="125"/>
      <c r="J193" s="148"/>
      <c r="K193" s="132"/>
      <c r="L193" s="71"/>
      <c r="M193" s="120">
        <f t="shared" si="15"/>
        <v>17</v>
      </c>
      <c r="N193" s="71"/>
    </row>
    <row r="194" spans="1:14" s="24" customFormat="1" ht="15" hidden="1" customHeight="1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9" customFormat="1" ht="15" thickBot="1" x14ac:dyDescent="0.25">
      <c r="A195" s="94"/>
      <c r="B195" s="95"/>
      <c r="C195" s="95" t="s">
        <v>192</v>
      </c>
      <c r="D195" s="96"/>
      <c r="E195" s="105">
        <f>SUM(E196:E204)</f>
        <v>242</v>
      </c>
      <c r="F195" s="105">
        <f t="shared" ref="F195:K195" si="19">SUM(F196:F204)</f>
        <v>0</v>
      </c>
      <c r="G195" s="105">
        <f t="shared" si="19"/>
        <v>0</v>
      </c>
      <c r="H195" s="105">
        <f t="shared" si="19"/>
        <v>0</v>
      </c>
      <c r="I195" s="105">
        <f t="shared" si="19"/>
        <v>0</v>
      </c>
      <c r="J195" s="166">
        <f t="shared" si="19"/>
        <v>0</v>
      </c>
      <c r="K195" s="131">
        <f t="shared" si="19"/>
        <v>0</v>
      </c>
      <c r="L195" s="105">
        <f>SUM(L196:L203)</f>
        <v>201</v>
      </c>
      <c r="M195" s="119">
        <f t="shared" si="15"/>
        <v>41</v>
      </c>
      <c r="N195" s="85"/>
    </row>
    <row r="196" spans="1:14" s="10" customFormat="1" x14ac:dyDescent="0.2">
      <c r="A196" s="87">
        <v>1</v>
      </c>
      <c r="B196" s="87">
        <v>5540032</v>
      </c>
      <c r="C196" s="87" t="s">
        <v>193</v>
      </c>
      <c r="D196" s="93">
        <v>18000</v>
      </c>
      <c r="E196" s="155">
        <f>'15'!L196</f>
        <v>32</v>
      </c>
      <c r="F196" s="125"/>
      <c r="G196" s="125"/>
      <c r="H196" s="125"/>
      <c r="I196" s="125"/>
      <c r="J196" s="148"/>
      <c r="K196" s="132"/>
      <c r="L196" s="71">
        <v>31</v>
      </c>
      <c r="M196" s="120">
        <f t="shared" si="15"/>
        <v>1</v>
      </c>
      <c r="N196" s="71"/>
    </row>
    <row r="197" spans="1:14" s="10" customFormat="1" x14ac:dyDescent="0.2">
      <c r="A197" s="25">
        <v>2</v>
      </c>
      <c r="B197" s="26">
        <v>5540001</v>
      </c>
      <c r="C197" s="26" t="s">
        <v>194</v>
      </c>
      <c r="D197" s="27">
        <v>20000</v>
      </c>
      <c r="E197" s="155">
        <f>'15'!L197</f>
        <v>11</v>
      </c>
      <c r="F197" s="125"/>
      <c r="G197" s="125"/>
      <c r="H197" s="125"/>
      <c r="I197" s="125"/>
      <c r="J197" s="148"/>
      <c r="K197" s="132"/>
      <c r="L197" s="71">
        <v>11</v>
      </c>
      <c r="M197" s="120">
        <f t="shared" si="15"/>
        <v>0</v>
      </c>
      <c r="N197" s="71"/>
    </row>
    <row r="198" spans="1:14" s="10" customFormat="1" x14ac:dyDescent="0.2">
      <c r="A198" s="25">
        <v>3</v>
      </c>
      <c r="B198" s="26">
        <v>5540029</v>
      </c>
      <c r="C198" s="26" t="s">
        <v>195</v>
      </c>
      <c r="D198" s="27">
        <v>20000</v>
      </c>
      <c r="E198" s="155">
        <f>'15'!L198</f>
        <v>15</v>
      </c>
      <c r="F198" s="125"/>
      <c r="G198" s="125"/>
      <c r="H198" s="125"/>
      <c r="I198" s="125"/>
      <c r="J198" s="148"/>
      <c r="K198" s="132"/>
      <c r="L198" s="71">
        <v>15</v>
      </c>
      <c r="M198" s="120">
        <f t="shared" si="15"/>
        <v>0</v>
      </c>
      <c r="N198" s="71"/>
    </row>
    <row r="199" spans="1:14" s="10" customFormat="1" x14ac:dyDescent="0.2">
      <c r="A199" s="25">
        <v>4</v>
      </c>
      <c r="B199" s="26">
        <v>5540035</v>
      </c>
      <c r="C199" s="26" t="s">
        <v>196</v>
      </c>
      <c r="D199" s="27">
        <v>20000</v>
      </c>
      <c r="E199" s="155">
        <f>'15'!L199</f>
        <v>26</v>
      </c>
      <c r="F199" s="125"/>
      <c r="G199" s="125"/>
      <c r="H199" s="125"/>
      <c r="I199" s="125"/>
      <c r="J199" s="148"/>
      <c r="K199" s="132"/>
      <c r="L199" s="71">
        <v>26</v>
      </c>
      <c r="M199" s="120">
        <f t="shared" si="15"/>
        <v>0</v>
      </c>
      <c r="N199" s="71"/>
    </row>
    <row r="200" spans="1:14" s="10" customFormat="1" x14ac:dyDescent="0.2">
      <c r="A200" s="25">
        <v>6</v>
      </c>
      <c r="B200" s="26">
        <v>5540008</v>
      </c>
      <c r="C200" s="26" t="s">
        <v>198</v>
      </c>
      <c r="D200" s="27">
        <v>16000</v>
      </c>
      <c r="E200" s="155">
        <f>'15'!L200</f>
        <v>78</v>
      </c>
      <c r="F200" s="125"/>
      <c r="G200" s="125"/>
      <c r="H200" s="125"/>
      <c r="I200" s="125"/>
      <c r="J200" s="148"/>
      <c r="K200" s="132"/>
      <c r="L200" s="71">
        <v>60</v>
      </c>
      <c r="M200" s="120">
        <f t="shared" si="15"/>
        <v>18</v>
      </c>
      <c r="N200" s="71"/>
    </row>
    <row r="201" spans="1:14" s="10" customFormat="1" x14ac:dyDescent="0.2">
      <c r="A201" s="25">
        <v>7</v>
      </c>
      <c r="B201" s="26">
        <v>5540030</v>
      </c>
      <c r="C201" s="26" t="s">
        <v>199</v>
      </c>
      <c r="D201" s="27">
        <v>22000</v>
      </c>
      <c r="E201" s="155">
        <f>'15'!L201</f>
        <v>21</v>
      </c>
      <c r="F201" s="125"/>
      <c r="G201" s="125"/>
      <c r="H201" s="125"/>
      <c r="I201" s="125"/>
      <c r="J201" s="148"/>
      <c r="K201" s="132"/>
      <c r="L201" s="71">
        <v>21</v>
      </c>
      <c r="M201" s="120">
        <f>(E201+F201+G201+H201+I201)-J201-K201-L201</f>
        <v>0</v>
      </c>
      <c r="N201" s="71"/>
    </row>
    <row r="202" spans="1:14" s="10" customFormat="1" x14ac:dyDescent="0.2">
      <c r="A202" s="25">
        <v>8</v>
      </c>
      <c r="B202" s="26">
        <v>5540031</v>
      </c>
      <c r="C202" s="26" t="s">
        <v>200</v>
      </c>
      <c r="D202" s="27">
        <v>22000</v>
      </c>
      <c r="E202" s="155">
        <f>'15'!L202</f>
        <v>17</v>
      </c>
      <c r="F202" s="125"/>
      <c r="G202" s="125"/>
      <c r="H202" s="125"/>
      <c r="I202" s="125"/>
      <c r="J202" s="148"/>
      <c r="K202" s="132"/>
      <c r="L202" s="71">
        <v>15</v>
      </c>
      <c r="M202" s="120">
        <f t="shared" ref="M202:M204" si="20">(E202+F202+G202+H202+I202)-J202-K202-L202</f>
        <v>2</v>
      </c>
      <c r="N202" s="71"/>
    </row>
    <row r="203" spans="1:14" s="9" customFormat="1" x14ac:dyDescent="0.2">
      <c r="A203" s="25">
        <v>9</v>
      </c>
      <c r="B203" s="26">
        <v>5540003</v>
      </c>
      <c r="C203" s="26" t="s">
        <v>201</v>
      </c>
      <c r="D203" s="27">
        <v>20000</v>
      </c>
      <c r="E203" s="155">
        <f>'15'!L203</f>
        <v>24</v>
      </c>
      <c r="F203" s="125"/>
      <c r="G203" s="125"/>
      <c r="H203" s="125"/>
      <c r="I203" s="125"/>
      <c r="J203" s="148"/>
      <c r="K203" s="132"/>
      <c r="L203" s="71">
        <v>22</v>
      </c>
      <c r="M203" s="120">
        <f t="shared" si="20"/>
        <v>2</v>
      </c>
      <c r="N203" s="71"/>
    </row>
    <row r="204" spans="1:14" s="9" customFormat="1" x14ac:dyDescent="0.2">
      <c r="A204" s="25">
        <v>10</v>
      </c>
      <c r="B204" s="25">
        <v>5540033</v>
      </c>
      <c r="C204" s="25" t="s">
        <v>202</v>
      </c>
      <c r="D204" s="30">
        <v>18000</v>
      </c>
      <c r="E204" s="155">
        <f>'15'!L204</f>
        <v>18</v>
      </c>
      <c r="F204" s="125"/>
      <c r="G204" s="125"/>
      <c r="H204" s="125"/>
      <c r="I204" s="125"/>
      <c r="J204" s="148"/>
      <c r="K204" s="132"/>
      <c r="L204" s="9">
        <v>18</v>
      </c>
      <c r="M204" s="120">
        <f t="shared" si="20"/>
        <v>0</v>
      </c>
      <c r="N204" s="71"/>
    </row>
    <row r="205" spans="1:14" s="20" customFormat="1" ht="15" thickBot="1" x14ac:dyDescent="0.25">
      <c r="A205" s="43"/>
      <c r="B205" s="43"/>
      <c r="C205" s="43"/>
      <c r="D205" s="48"/>
      <c r="E205" s="160"/>
      <c r="F205" s="128"/>
      <c r="G205" s="128"/>
      <c r="H205" s="128"/>
      <c r="I205" s="128"/>
      <c r="J205" s="152"/>
      <c r="K205" s="137"/>
      <c r="L205" s="76"/>
      <c r="M205" s="121"/>
      <c r="N205" s="76"/>
    </row>
    <row r="206" spans="1:14" s="24" customFormat="1" ht="15" thickBot="1" x14ac:dyDescent="0.25">
      <c r="A206" s="81"/>
      <c r="B206" s="82"/>
      <c r="C206" s="82" t="s">
        <v>203</v>
      </c>
      <c r="D206" s="83"/>
      <c r="E206" s="106">
        <f>SUM(E208:E209)</f>
        <v>8</v>
      </c>
      <c r="F206" s="106">
        <f t="shared" ref="F206:L206" si="21">SUM(F208:F209)</f>
        <v>0</v>
      </c>
      <c r="G206" s="106">
        <f t="shared" si="21"/>
        <v>0</v>
      </c>
      <c r="H206" s="106">
        <f t="shared" si="21"/>
        <v>0</v>
      </c>
      <c r="I206" s="106">
        <f t="shared" si="21"/>
        <v>0</v>
      </c>
      <c r="J206" s="146">
        <f t="shared" si="21"/>
        <v>0</v>
      </c>
      <c r="K206" s="135">
        <f t="shared" si="21"/>
        <v>0</v>
      </c>
      <c r="L206" s="106">
        <f t="shared" si="21"/>
        <v>8</v>
      </c>
      <c r="M206" s="119">
        <f>(E206+F206+G206+H206+I206)-J206-K206-L206</f>
        <v>0</v>
      </c>
      <c r="N206" s="85"/>
    </row>
    <row r="207" spans="1:14" s="10" customFormat="1" x14ac:dyDescent="0.2">
      <c r="A207" s="79"/>
      <c r="B207" s="79"/>
      <c r="C207" s="79" t="s">
        <v>204</v>
      </c>
      <c r="D207" s="80"/>
      <c r="E207" s="155"/>
      <c r="F207" s="125"/>
      <c r="G207" s="125"/>
      <c r="H207" s="125"/>
      <c r="I207" s="125"/>
      <c r="J207" s="148"/>
      <c r="K207" s="132"/>
      <c r="L207" s="71"/>
      <c r="M207" s="120">
        <f t="shared" si="15"/>
        <v>0</v>
      </c>
      <c r="N207" s="71"/>
    </row>
    <row r="208" spans="1:14" s="10" customFormat="1" x14ac:dyDescent="0.2">
      <c r="A208" s="25">
        <v>1</v>
      </c>
      <c r="B208" s="26">
        <v>7520023</v>
      </c>
      <c r="C208" s="26" t="s">
        <v>205</v>
      </c>
      <c r="D208" s="27">
        <v>20000</v>
      </c>
      <c r="E208" s="155">
        <f>'15'!L208</f>
        <v>0</v>
      </c>
      <c r="F208" s="125"/>
      <c r="G208" s="125"/>
      <c r="H208" s="125"/>
      <c r="I208" s="125"/>
      <c r="J208" s="148"/>
      <c r="K208" s="132"/>
      <c r="L208" s="71"/>
      <c r="M208" s="120">
        <f t="shared" si="15"/>
        <v>0</v>
      </c>
      <c r="N208" s="71"/>
    </row>
    <row r="209" spans="1:14" s="9" customFormat="1" x14ac:dyDescent="0.2">
      <c r="A209" s="25">
        <v>2</v>
      </c>
      <c r="B209" s="26">
        <v>7520001</v>
      </c>
      <c r="C209" s="26" t="s">
        <v>206</v>
      </c>
      <c r="D209" s="27">
        <v>80000</v>
      </c>
      <c r="E209" s="155">
        <f>'15'!L209</f>
        <v>8</v>
      </c>
      <c r="F209" s="125"/>
      <c r="G209" s="125"/>
      <c r="H209" s="125"/>
      <c r="I209" s="125"/>
      <c r="J209" s="148"/>
      <c r="K209" s="132"/>
      <c r="L209" s="71">
        <v>8</v>
      </c>
      <c r="M209" s="120">
        <f t="shared" si="15"/>
        <v>0</v>
      </c>
      <c r="N209" s="71"/>
    </row>
    <row r="210" spans="1:14" s="24" customFormat="1" ht="15" thickBot="1" x14ac:dyDescent="0.25">
      <c r="A210" s="43"/>
      <c r="B210" s="43"/>
      <c r="C210" s="43"/>
      <c r="D210" s="86"/>
      <c r="E210" s="157"/>
      <c r="F210" s="127"/>
      <c r="G210" s="127"/>
      <c r="H210" s="127"/>
      <c r="I210" s="127"/>
      <c r="J210" s="150"/>
      <c r="K210" s="134"/>
      <c r="L210" s="73"/>
      <c r="M210" s="122"/>
      <c r="N210" s="73"/>
    </row>
    <row r="211" spans="1:14" s="10" customFormat="1" ht="15" thickBot="1" x14ac:dyDescent="0.25">
      <c r="A211" s="90"/>
      <c r="B211" s="91"/>
      <c r="C211" s="91" t="s">
        <v>207</v>
      </c>
      <c r="D211" s="92"/>
      <c r="E211" s="103">
        <f>SUM(E212:E219)</f>
        <v>154</v>
      </c>
      <c r="F211" s="103">
        <f t="shared" ref="F211:L211" si="22">SUM(F212:F219)</f>
        <v>0</v>
      </c>
      <c r="G211" s="103">
        <f t="shared" si="22"/>
        <v>0</v>
      </c>
      <c r="H211" s="103">
        <f t="shared" si="22"/>
        <v>0</v>
      </c>
      <c r="I211" s="103">
        <f t="shared" si="22"/>
        <v>0</v>
      </c>
      <c r="J211" s="169">
        <f t="shared" si="22"/>
        <v>0</v>
      </c>
      <c r="K211" s="165">
        <f t="shared" si="22"/>
        <v>0</v>
      </c>
      <c r="L211" s="103">
        <f t="shared" si="22"/>
        <v>135</v>
      </c>
      <c r="M211" s="119">
        <f t="shared" si="15"/>
        <v>19</v>
      </c>
      <c r="N211" s="85"/>
    </row>
    <row r="212" spans="1:14" s="10" customFormat="1" x14ac:dyDescent="0.2">
      <c r="A212" s="87">
        <v>1</v>
      </c>
      <c r="B212" s="88">
        <v>7550011</v>
      </c>
      <c r="C212" s="88" t="s">
        <v>208</v>
      </c>
      <c r="D212" s="89">
        <v>16000</v>
      </c>
      <c r="E212" s="155">
        <f>'15'!L212</f>
        <v>18</v>
      </c>
      <c r="F212" s="125"/>
      <c r="G212" s="125"/>
      <c r="H212" s="125"/>
      <c r="I212" s="125"/>
      <c r="J212" s="148"/>
      <c r="K212" s="132"/>
      <c r="L212" s="71">
        <v>17</v>
      </c>
      <c r="M212" s="120">
        <f t="shared" si="15"/>
        <v>1</v>
      </c>
      <c r="N212" s="71"/>
    </row>
    <row r="213" spans="1:14" s="10" customFormat="1" x14ac:dyDescent="0.2">
      <c r="A213" s="25">
        <v>2</v>
      </c>
      <c r="B213" s="26">
        <v>7550019</v>
      </c>
      <c r="C213" s="26" t="s">
        <v>209</v>
      </c>
      <c r="D213" s="78">
        <v>14000</v>
      </c>
      <c r="E213" s="155">
        <f>'15'!L213</f>
        <v>0</v>
      </c>
      <c r="F213" s="126"/>
      <c r="G213" s="126"/>
      <c r="H213" s="126"/>
      <c r="I213" s="126"/>
      <c r="J213" s="149"/>
      <c r="K213" s="133"/>
      <c r="L213" s="72"/>
      <c r="M213" s="123">
        <f t="shared" si="15"/>
        <v>0</v>
      </c>
      <c r="N213" s="72"/>
    </row>
    <row r="214" spans="1:14" s="10" customFormat="1" x14ac:dyDescent="0.2">
      <c r="A214" s="25">
        <v>3</v>
      </c>
      <c r="B214" s="26">
        <v>7550026</v>
      </c>
      <c r="C214" s="26" t="s">
        <v>210</v>
      </c>
      <c r="D214" s="78">
        <v>26000</v>
      </c>
      <c r="E214" s="155">
        <f>'15'!L214</f>
        <v>53</v>
      </c>
      <c r="F214" s="126"/>
      <c r="G214" s="126"/>
      <c r="H214" s="126"/>
      <c r="I214" s="126"/>
      <c r="J214" s="149"/>
      <c r="K214" s="133"/>
      <c r="L214" s="72">
        <v>36</v>
      </c>
      <c r="M214" s="123">
        <f t="shared" si="15"/>
        <v>17</v>
      </c>
      <c r="N214" s="72"/>
    </row>
    <row r="215" spans="1:14" s="10" customFormat="1" x14ac:dyDescent="0.2">
      <c r="A215" s="25">
        <v>4</v>
      </c>
      <c r="B215" s="26">
        <v>7550006</v>
      </c>
      <c r="C215" s="26" t="s">
        <v>211</v>
      </c>
      <c r="D215" s="78">
        <v>12000</v>
      </c>
      <c r="E215" s="155">
        <f>'15'!L215</f>
        <v>15</v>
      </c>
      <c r="F215" s="126"/>
      <c r="G215" s="126"/>
      <c r="H215" s="126"/>
      <c r="I215" s="126"/>
      <c r="J215" s="149"/>
      <c r="K215" s="133"/>
      <c r="L215" s="72">
        <v>15</v>
      </c>
      <c r="M215" s="123">
        <f t="shared" si="15"/>
        <v>0</v>
      </c>
      <c r="N215" s="72"/>
    </row>
    <row r="216" spans="1:14" s="10" customFormat="1" x14ac:dyDescent="0.2">
      <c r="A216" s="25">
        <v>5</v>
      </c>
      <c r="B216" s="26">
        <v>7550007</v>
      </c>
      <c r="C216" s="26" t="s">
        <v>212</v>
      </c>
      <c r="D216" s="78">
        <v>9000</v>
      </c>
      <c r="E216" s="155">
        <f>'15'!L216</f>
        <v>19</v>
      </c>
      <c r="F216" s="126"/>
      <c r="G216" s="126"/>
      <c r="H216" s="126"/>
      <c r="I216" s="126"/>
      <c r="J216" s="149"/>
      <c r="K216" s="133"/>
      <c r="L216" s="72">
        <v>19</v>
      </c>
      <c r="M216" s="123">
        <f t="shared" si="15"/>
        <v>0</v>
      </c>
      <c r="N216" s="72"/>
    </row>
    <row r="217" spans="1:14" s="9" customFormat="1" x14ac:dyDescent="0.2">
      <c r="A217" s="25">
        <v>7</v>
      </c>
      <c r="B217" s="26">
        <v>7550017</v>
      </c>
      <c r="C217" s="26" t="s">
        <v>214</v>
      </c>
      <c r="D217" s="78">
        <v>14000</v>
      </c>
      <c r="E217" s="155">
        <f>'15'!L217</f>
        <v>22</v>
      </c>
      <c r="F217" s="126"/>
      <c r="G217" s="126"/>
      <c r="H217" s="126"/>
      <c r="I217" s="126"/>
      <c r="J217" s="149"/>
      <c r="K217" s="133"/>
      <c r="L217" s="72">
        <v>21</v>
      </c>
      <c r="M217" s="123">
        <f t="shared" si="15"/>
        <v>1</v>
      </c>
      <c r="N217" s="72"/>
    </row>
    <row r="218" spans="1:14" s="10" customFormat="1" x14ac:dyDescent="0.2">
      <c r="A218" s="25">
        <v>8</v>
      </c>
      <c r="B218" s="25">
        <v>7550016</v>
      </c>
      <c r="C218" s="25" t="s">
        <v>215</v>
      </c>
      <c r="D218" s="77">
        <v>14000</v>
      </c>
      <c r="E218" s="155">
        <f>'15'!L218</f>
        <v>12</v>
      </c>
      <c r="F218" s="126"/>
      <c r="G218" s="126"/>
      <c r="H218" s="126"/>
      <c r="I218" s="126"/>
      <c r="J218" s="149"/>
      <c r="K218" s="133"/>
      <c r="L218" s="72">
        <v>12</v>
      </c>
      <c r="M218" s="123">
        <f t="shared" ref="M218:M219" si="23">(E218+F218+G218+H218+I218)-J218-K218-L218</f>
        <v>0</v>
      </c>
      <c r="N218" s="72"/>
    </row>
    <row r="219" spans="1:14" s="10" customFormat="1" x14ac:dyDescent="0.2">
      <c r="A219" s="25">
        <v>9</v>
      </c>
      <c r="B219" s="26">
        <v>7550015</v>
      </c>
      <c r="C219" s="26" t="s">
        <v>216</v>
      </c>
      <c r="D219" s="78">
        <v>14000</v>
      </c>
      <c r="E219" s="155">
        <f>'15'!L219</f>
        <v>15</v>
      </c>
      <c r="F219" s="126"/>
      <c r="G219" s="126"/>
      <c r="H219" s="126"/>
      <c r="I219" s="126"/>
      <c r="J219" s="149"/>
      <c r="K219" s="133"/>
      <c r="L219" s="72">
        <v>15</v>
      </c>
      <c r="M219" s="123">
        <f t="shared" si="23"/>
        <v>0</v>
      </c>
      <c r="N219" s="72"/>
    </row>
  </sheetData>
  <autoFilter ref="A3:D219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9"/>
  <sheetViews>
    <sheetView workbookViewId="0">
      <pane xSplit="4" ySplit="4" topLeftCell="E153" activePane="bottomRight" state="frozen"/>
      <selection activeCell="O74" sqref="O74"/>
      <selection pane="topRight" activeCell="O74" sqref="O74"/>
      <selection pane="bottomLeft" activeCell="O74" sqref="O74"/>
      <selection pane="bottomRight" activeCell="L166" sqref="L16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.28515625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81" t="s">
        <v>259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70"/>
    </row>
    <row r="3" spans="1:19" s="16" customFormat="1" ht="25.5" customHeight="1" x14ac:dyDescent="0.2">
      <c r="A3" s="182" t="s">
        <v>261</v>
      </c>
      <c r="B3" s="182" t="s">
        <v>262</v>
      </c>
      <c r="C3" s="182" t="s">
        <v>263</v>
      </c>
      <c r="D3" s="184" t="s">
        <v>264</v>
      </c>
      <c r="E3" s="186" t="s">
        <v>248</v>
      </c>
      <c r="F3" s="188" t="s">
        <v>257</v>
      </c>
      <c r="G3" s="190" t="s">
        <v>249</v>
      </c>
      <c r="H3" s="191"/>
      <c r="I3" s="192"/>
      <c r="J3" s="193" t="s">
        <v>250</v>
      </c>
      <c r="K3" s="195" t="s">
        <v>258</v>
      </c>
      <c r="L3" s="177" t="s">
        <v>251</v>
      </c>
      <c r="M3" s="179" t="s">
        <v>252</v>
      </c>
      <c r="N3" s="177" t="s">
        <v>253</v>
      </c>
    </row>
    <row r="4" spans="1:19" s="20" customFormat="1" ht="25.5" x14ac:dyDescent="0.2">
      <c r="A4" s="183"/>
      <c r="B4" s="183"/>
      <c r="C4" s="183"/>
      <c r="D4" s="185"/>
      <c r="E4" s="187"/>
      <c r="F4" s="189"/>
      <c r="G4" s="139" t="s">
        <v>254</v>
      </c>
      <c r="H4" s="139" t="s">
        <v>255</v>
      </c>
      <c r="I4" s="139" t="s">
        <v>256</v>
      </c>
      <c r="J4" s="194"/>
      <c r="K4" s="196"/>
      <c r="L4" s="178"/>
      <c r="M4" s="180"/>
      <c r="N4" s="178"/>
    </row>
    <row r="5" spans="1:19" s="24" customFormat="1" ht="15" thickBot="1" x14ac:dyDescent="0.25">
      <c r="A5" s="113"/>
      <c r="B5" s="113"/>
      <c r="C5" s="113" t="s">
        <v>10</v>
      </c>
      <c r="D5" s="114"/>
      <c r="E5" s="116">
        <f>E6+E46+E60+E64+E74</f>
        <v>17</v>
      </c>
      <c r="F5" s="116">
        <f t="shared" ref="F5:M5" si="0">F6+F46+F60+F64+F74</f>
        <v>0</v>
      </c>
      <c r="G5" s="116">
        <f t="shared" si="0"/>
        <v>316</v>
      </c>
      <c r="H5" s="116">
        <f t="shared" si="0"/>
        <v>0</v>
      </c>
      <c r="I5" s="116">
        <f t="shared" si="0"/>
        <v>0</v>
      </c>
      <c r="J5" s="145">
        <f t="shared" si="0"/>
        <v>0</v>
      </c>
      <c r="K5" s="130">
        <f t="shared" si="0"/>
        <v>40</v>
      </c>
      <c r="L5" s="116">
        <f t="shared" si="0"/>
        <v>7</v>
      </c>
      <c r="M5" s="118">
        <f t="shared" si="0"/>
        <v>274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05">
        <f>SUM(E7:E44)</f>
        <v>9</v>
      </c>
      <c r="F6" s="105">
        <f t="shared" ref="F6:L6" si="1">SUM(F7:F44)</f>
        <v>0</v>
      </c>
      <c r="G6" s="105">
        <f t="shared" si="1"/>
        <v>187</v>
      </c>
      <c r="H6" s="105">
        <f t="shared" si="1"/>
        <v>0</v>
      </c>
      <c r="I6" s="105">
        <f t="shared" si="1"/>
        <v>0</v>
      </c>
      <c r="J6" s="166">
        <f t="shared" si="1"/>
        <v>0</v>
      </c>
      <c r="K6" s="131">
        <f t="shared" si="1"/>
        <v>11</v>
      </c>
      <c r="L6" s="105">
        <f t="shared" si="1"/>
        <v>2</v>
      </c>
      <c r="M6" s="131">
        <f t="shared" ref="M6" si="2">SUM(M7:M39)</f>
        <v>171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'16'!L7</f>
        <v>1</v>
      </c>
      <c r="F7" s="125"/>
      <c r="G7" s="140"/>
      <c r="H7" s="140"/>
      <c r="I7" s="140"/>
      <c r="J7" s="148"/>
      <c r="K7" s="132">
        <v>1</v>
      </c>
      <c r="L7" s="71"/>
      <c r="M7" s="120">
        <f t="shared" ref="M7:M75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'16'!L8</f>
        <v>0</v>
      </c>
      <c r="F8" s="126"/>
      <c r="G8" s="141">
        <v>8</v>
      </c>
      <c r="H8" s="141"/>
      <c r="I8" s="141"/>
      <c r="J8" s="149"/>
      <c r="K8" s="133"/>
      <c r="L8" s="72"/>
      <c r="M8" s="120">
        <f t="shared" si="3"/>
        <v>8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'16'!L9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'16'!L10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'16'!L11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3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'16'!L12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'16'!L13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3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'16'!L14</f>
        <v>0</v>
      </c>
      <c r="F14" s="126"/>
      <c r="G14" s="141">
        <v>6</v>
      </c>
      <c r="H14" s="141"/>
      <c r="I14" s="141"/>
      <c r="J14" s="149"/>
      <c r="K14" s="133">
        <v>3</v>
      </c>
      <c r="L14" s="72"/>
      <c r="M14" s="120">
        <f t="shared" si="3"/>
        <v>3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'16'!L15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3"/>
        <v>6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'16'!L16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'16'!L17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'16'!L18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'16'!L19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3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'16'!L20</f>
        <v>0</v>
      </c>
      <c r="F20" s="126"/>
      <c r="G20" s="141"/>
      <c r="H20" s="141"/>
      <c r="I20" s="141"/>
      <c r="J20" s="149"/>
      <c r="K20" s="133"/>
      <c r="L20" s="72"/>
      <c r="M20" s="120">
        <f t="shared" si="3"/>
        <v>0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'16'!L21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'16'!L22</f>
        <v>8</v>
      </c>
      <c r="F22" s="126"/>
      <c r="G22" s="141"/>
      <c r="H22" s="141"/>
      <c r="I22" s="141"/>
      <c r="J22" s="149"/>
      <c r="K22" s="133"/>
      <c r="L22" s="72">
        <v>2</v>
      </c>
      <c r="M22" s="120">
        <f t="shared" si="3"/>
        <v>6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'16'!L23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'16'!L24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3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'16'!L25</f>
        <v>0</v>
      </c>
      <c r="F25" s="126"/>
      <c r="G25" s="141">
        <v>7</v>
      </c>
      <c r="H25" s="141"/>
      <c r="I25" s="141"/>
      <c r="J25" s="149"/>
      <c r="K25" s="133"/>
      <c r="L25" s="72"/>
      <c r="M25" s="120">
        <f t="shared" si="3"/>
        <v>7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'16'!L26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3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'16'!L27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'16'!L28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3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'16'!L29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3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'16'!L30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3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'16'!L31</f>
        <v>0</v>
      </c>
      <c r="F31" s="126"/>
      <c r="G31" s="141">
        <v>6</v>
      </c>
      <c r="H31" s="141"/>
      <c r="I31" s="141"/>
      <c r="J31" s="149"/>
      <c r="K31" s="133">
        <v>1</v>
      </c>
      <c r="L31" s="72"/>
      <c r="M31" s="120">
        <f t="shared" si="3"/>
        <v>5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'16'!L32</f>
        <v>0</v>
      </c>
      <c r="F32" s="126"/>
      <c r="G32" s="141">
        <v>6</v>
      </c>
      <c r="H32" s="141"/>
      <c r="I32" s="141"/>
      <c r="J32" s="149"/>
      <c r="K32" s="133">
        <v>2</v>
      </c>
      <c r="L32" s="72"/>
      <c r="M32" s="120">
        <f t="shared" si="3"/>
        <v>4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'16'!L33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'16'!L34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3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'16'!L35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'16'!L36</f>
        <v>0</v>
      </c>
      <c r="F36" s="126"/>
      <c r="G36" s="141">
        <v>6</v>
      </c>
      <c r="H36" s="141"/>
      <c r="I36" s="141"/>
      <c r="J36" s="149"/>
      <c r="K36" s="133">
        <v>1</v>
      </c>
      <c r="L36" s="72"/>
      <c r="M36" s="120">
        <f t="shared" si="3"/>
        <v>5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'16'!L37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3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'16'!L38</f>
        <v>0</v>
      </c>
      <c r="F38" s="126"/>
      <c r="G38" s="141">
        <v>16</v>
      </c>
      <c r="H38" s="141"/>
      <c r="I38" s="141"/>
      <c r="J38" s="149"/>
      <c r="K38" s="133">
        <v>1</v>
      </c>
      <c r="L38" s="72"/>
      <c r="M38" s="120">
        <f t="shared" si="3"/>
        <v>15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'16'!L39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3"/>
        <v>6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'16'!L40</f>
        <v>0</v>
      </c>
      <c r="F40" s="127"/>
      <c r="G40" s="142">
        <v>8</v>
      </c>
      <c r="H40" s="142"/>
      <c r="I40" s="142"/>
      <c r="J40" s="150"/>
      <c r="K40" s="134">
        <v>1</v>
      </c>
      <c r="L40" s="73"/>
      <c r="M40" s="120">
        <f t="shared" si="3"/>
        <v>7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25000</v>
      </c>
      <c r="E41" s="155">
        <f>'16'!L41</f>
        <v>0</v>
      </c>
      <c r="F41" s="127"/>
      <c r="G41" s="142">
        <v>6</v>
      </c>
      <c r="H41" s="142"/>
      <c r="I41" s="142"/>
      <c r="J41" s="150"/>
      <c r="K41" s="134">
        <v>1</v>
      </c>
      <c r="L41" s="73"/>
      <c r="M41" s="120">
        <f t="shared" si="3"/>
        <v>5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'16'!L42</f>
        <v>0</v>
      </c>
      <c r="F42" s="127"/>
      <c r="G42" s="142"/>
      <c r="H42" s="142"/>
      <c r="I42" s="142"/>
      <c r="J42" s="150"/>
      <c r="K42" s="134"/>
      <c r="L42" s="73"/>
      <c r="M42" s="120">
        <f t="shared" si="3"/>
        <v>0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'16'!L43</f>
        <v>0</v>
      </c>
      <c r="F43" s="127"/>
      <c r="G43" s="142"/>
      <c r="H43" s="142"/>
      <c r="I43" s="142"/>
      <c r="J43" s="150"/>
      <c r="K43" s="134"/>
      <c r="L43" s="73"/>
      <c r="M43" s="120">
        <f t="shared" si="3"/>
        <v>0</v>
      </c>
      <c r="N43" s="73"/>
    </row>
    <row r="44" spans="1:14" s="10" customFormat="1" x14ac:dyDescent="0.2">
      <c r="A44" s="43">
        <v>44</v>
      </c>
      <c r="B44" s="99"/>
      <c r="C44" s="99" t="s">
        <v>39</v>
      </c>
      <c r="D44" s="100">
        <v>32000</v>
      </c>
      <c r="E44" s="155">
        <f>'16'!L44</f>
        <v>0</v>
      </c>
      <c r="F44" s="127"/>
      <c r="G44" s="142"/>
      <c r="H44" s="142"/>
      <c r="I44" s="142"/>
      <c r="J44" s="150"/>
      <c r="K44" s="134"/>
      <c r="L44" s="73"/>
      <c r="M44" s="121">
        <f t="shared" si="3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/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63">
        <f>SUM(E47:E58)</f>
        <v>0</v>
      </c>
      <c r="F46" s="163">
        <f t="shared" ref="F46:L46" si="4">SUM(F47:F58)</f>
        <v>0</v>
      </c>
      <c r="G46" s="163">
        <f t="shared" si="4"/>
        <v>115</v>
      </c>
      <c r="H46" s="163">
        <f t="shared" si="4"/>
        <v>0</v>
      </c>
      <c r="I46" s="163">
        <f t="shared" si="4"/>
        <v>0</v>
      </c>
      <c r="J46" s="167">
        <f t="shared" si="4"/>
        <v>0</v>
      </c>
      <c r="K46" s="162">
        <f t="shared" si="4"/>
        <v>28</v>
      </c>
      <c r="L46" s="163">
        <f t="shared" si="4"/>
        <v>0</v>
      </c>
      <c r="M46" s="119">
        <f>(E46+F46+G46+H46+I46)-J46-K46-L46</f>
        <v>87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'16'!L47</f>
        <v>0</v>
      </c>
      <c r="F47" s="125"/>
      <c r="G47" s="140"/>
      <c r="H47" s="140"/>
      <c r="I47" s="140"/>
      <c r="J47" s="148"/>
      <c r="K47" s="132"/>
      <c r="L47" s="71"/>
      <c r="M47" s="120">
        <f t="shared" si="3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'16'!L48</f>
        <v>0</v>
      </c>
      <c r="F48" s="126"/>
      <c r="G48" s="141">
        <v>38</v>
      </c>
      <c r="H48" s="141"/>
      <c r="I48" s="141"/>
      <c r="J48" s="149"/>
      <c r="K48" s="133">
        <v>15</v>
      </c>
      <c r="L48" s="72"/>
      <c r="M48" s="120">
        <f t="shared" si="3"/>
        <v>23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'16'!L49</f>
        <v>0</v>
      </c>
      <c r="F49" s="126"/>
      <c r="G49" s="141">
        <v>20</v>
      </c>
      <c r="H49" s="141"/>
      <c r="I49" s="141"/>
      <c r="J49" s="149"/>
      <c r="K49" s="133">
        <v>9</v>
      </c>
      <c r="L49" s="72"/>
      <c r="M49" s="120">
        <f t="shared" si="3"/>
        <v>11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'16'!L50</f>
        <v>0</v>
      </c>
      <c r="F50" s="126"/>
      <c r="G50" s="141">
        <v>33</v>
      </c>
      <c r="H50" s="141"/>
      <c r="I50" s="141"/>
      <c r="J50" s="149"/>
      <c r="K50" s="133"/>
      <c r="L50" s="72"/>
      <c r="M50" s="120">
        <f t="shared" si="3"/>
        <v>33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'16'!L51</f>
        <v>0</v>
      </c>
      <c r="F51" s="126"/>
      <c r="G51" s="141">
        <v>5</v>
      </c>
      <c r="H51" s="141"/>
      <c r="I51" s="141"/>
      <c r="J51" s="149"/>
      <c r="K51" s="133">
        <v>2</v>
      </c>
      <c r="L51" s="72"/>
      <c r="M51" s="120">
        <f t="shared" si="3"/>
        <v>3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'16'!L52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'16'!L53</f>
        <v>0</v>
      </c>
      <c r="F53" s="126"/>
      <c r="G53" s="141">
        <v>5</v>
      </c>
      <c r="H53" s="141"/>
      <c r="I53" s="141"/>
      <c r="J53" s="149"/>
      <c r="K53" s="133">
        <v>2</v>
      </c>
      <c r="L53" s="72"/>
      <c r="M53" s="120">
        <f t="shared" si="3"/>
        <v>3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'16'!L54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'16'!L55</f>
        <v>0</v>
      </c>
      <c r="F55" s="126"/>
      <c r="G55" s="141">
        <v>7</v>
      </c>
      <c r="H55" s="141"/>
      <c r="I55" s="141"/>
      <c r="J55" s="149"/>
      <c r="K55" s="133"/>
      <c r="L55" s="72"/>
      <c r="M55" s="120">
        <f t="shared" si="3"/>
        <v>7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'16'!L56</f>
        <v>0</v>
      </c>
      <c r="F56" s="126"/>
      <c r="G56" s="141">
        <v>7</v>
      </c>
      <c r="H56" s="141"/>
      <c r="I56" s="141"/>
      <c r="J56" s="149"/>
      <c r="K56" s="133"/>
      <c r="L56" s="72"/>
      <c r="M56" s="120">
        <f t="shared" si="3"/>
        <v>7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'16'!L57</f>
        <v>0</v>
      </c>
      <c r="F57" s="127"/>
      <c r="G57" s="142"/>
      <c r="H57" s="142"/>
      <c r="I57" s="142"/>
      <c r="J57" s="150"/>
      <c r="K57" s="134"/>
      <c r="L57" s="73"/>
      <c r="M57" s="120">
        <f t="shared" si="3"/>
        <v>0</v>
      </c>
      <c r="N57" s="73"/>
    </row>
    <row r="58" spans="1:14" s="9" customFormat="1" x14ac:dyDescent="0.2">
      <c r="A58" s="43">
        <v>15</v>
      </c>
      <c r="B58" s="99"/>
      <c r="C58" s="99" t="s">
        <v>271</v>
      </c>
      <c r="D58" s="100"/>
      <c r="E58" s="155">
        <f>'16'!L58</f>
        <v>0</v>
      </c>
      <c r="F58" s="127"/>
      <c r="G58" s="142"/>
      <c r="H58" s="142"/>
      <c r="I58" s="142"/>
      <c r="J58" s="150"/>
      <c r="K58" s="134"/>
      <c r="L58" s="73"/>
      <c r="M58" s="120">
        <f t="shared" si="3"/>
        <v>0</v>
      </c>
      <c r="N58" s="73"/>
    </row>
    <row r="59" spans="1:14" s="24" customFormat="1" ht="15" thickBot="1" x14ac:dyDescent="0.25">
      <c r="A59" s="43"/>
      <c r="B59" s="43"/>
      <c r="C59" s="43"/>
      <c r="D59" s="48"/>
      <c r="E59" s="155"/>
      <c r="F59" s="127"/>
      <c r="G59" s="142"/>
      <c r="H59" s="142"/>
      <c r="I59" s="142"/>
      <c r="J59" s="150"/>
      <c r="K59" s="134"/>
      <c r="L59" s="73"/>
      <c r="M59" s="121"/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63">
        <f>SUM(E61:E62)</f>
        <v>8</v>
      </c>
      <c r="F60" s="163">
        <f t="shared" ref="F60:L60" si="5">SUM(F61:F62)</f>
        <v>0</v>
      </c>
      <c r="G60" s="163">
        <f t="shared" si="5"/>
        <v>0</v>
      </c>
      <c r="H60" s="163">
        <f t="shared" si="5"/>
        <v>0</v>
      </c>
      <c r="I60" s="163">
        <f t="shared" si="5"/>
        <v>0</v>
      </c>
      <c r="J60" s="167">
        <f t="shared" si="5"/>
        <v>0</v>
      </c>
      <c r="K60" s="162">
        <f t="shared" si="5"/>
        <v>0</v>
      </c>
      <c r="L60" s="163">
        <f t="shared" si="5"/>
        <v>5</v>
      </c>
      <c r="M60" s="119">
        <f t="shared" si="3"/>
        <v>3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'16'!L61</f>
        <v>8</v>
      </c>
      <c r="F61" s="126"/>
      <c r="G61" s="141"/>
      <c r="H61" s="141"/>
      <c r="I61" s="141"/>
      <c r="J61" s="149"/>
      <c r="K61" s="133"/>
      <c r="L61" s="72">
        <v>5</v>
      </c>
      <c r="M61" s="120">
        <f t="shared" si="3"/>
        <v>3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'16'!L62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5"/>
      <c r="F63" s="127"/>
      <c r="G63" s="142"/>
      <c r="H63" s="142"/>
      <c r="I63" s="142"/>
      <c r="J63" s="150"/>
      <c r="K63" s="134"/>
      <c r="L63" s="73"/>
      <c r="M63" s="121"/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63">
        <f>SUM(E65:E72)</f>
        <v>0</v>
      </c>
      <c r="F64" s="163">
        <f t="shared" ref="F64:L64" si="6">SUM(F65:F72)</f>
        <v>0</v>
      </c>
      <c r="G64" s="163">
        <f t="shared" si="6"/>
        <v>4</v>
      </c>
      <c r="H64" s="163">
        <f t="shared" si="6"/>
        <v>0</v>
      </c>
      <c r="I64" s="163">
        <f t="shared" si="6"/>
        <v>0</v>
      </c>
      <c r="J64" s="167">
        <f t="shared" si="6"/>
        <v>0</v>
      </c>
      <c r="K64" s="162">
        <f t="shared" si="6"/>
        <v>1</v>
      </c>
      <c r="L64" s="163">
        <f t="shared" si="6"/>
        <v>0</v>
      </c>
      <c r="M64" s="119">
        <f t="shared" si="3"/>
        <v>3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'16'!L65</f>
        <v>0</v>
      </c>
      <c r="F65" s="125"/>
      <c r="G65" s="140">
        <v>1</v>
      </c>
      <c r="H65" s="140"/>
      <c r="I65" s="140"/>
      <c r="J65" s="148"/>
      <c r="K65" s="132"/>
      <c r="L65" s="71"/>
      <c r="M65" s="120">
        <f t="shared" si="3"/>
        <v>1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'16'!L66</f>
        <v>0</v>
      </c>
      <c r="F66" s="126"/>
      <c r="G66" s="140"/>
      <c r="H66" s="141"/>
      <c r="I66" s="141"/>
      <c r="J66" s="149"/>
      <c r="K66" s="133"/>
      <c r="L66" s="72"/>
      <c r="M66" s="120">
        <f t="shared" si="3"/>
        <v>0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'16'!L67</f>
        <v>0</v>
      </c>
      <c r="F67" s="126"/>
      <c r="G67" s="140">
        <v>1</v>
      </c>
      <c r="H67" s="141"/>
      <c r="I67" s="141"/>
      <c r="J67" s="149"/>
      <c r="K67" s="133"/>
      <c r="L67" s="72"/>
      <c r="M67" s="120">
        <f t="shared" si="3"/>
        <v>1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'16'!L68</f>
        <v>0</v>
      </c>
      <c r="F68" s="126"/>
      <c r="G68" s="140"/>
      <c r="H68" s="141"/>
      <c r="I68" s="141"/>
      <c r="J68" s="149"/>
      <c r="K68" s="133"/>
      <c r="L68" s="72"/>
      <c r="M68" s="120">
        <f t="shared" si="3"/>
        <v>0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'16'!L69</f>
        <v>0</v>
      </c>
      <c r="F69" s="126"/>
      <c r="G69" s="140">
        <v>1</v>
      </c>
      <c r="H69" s="141"/>
      <c r="I69" s="141"/>
      <c r="J69" s="149"/>
      <c r="K69" s="133"/>
      <c r="L69" s="72"/>
      <c r="M69" s="120">
        <f t="shared" si="3"/>
        <v>1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'16'!L70</f>
        <v>0</v>
      </c>
      <c r="F70" s="126"/>
      <c r="G70" s="140"/>
      <c r="H70" s="141"/>
      <c r="I70" s="141"/>
      <c r="J70" s="149"/>
      <c r="K70" s="133"/>
      <c r="L70" s="72"/>
      <c r="M70" s="120">
        <f t="shared" si="3"/>
        <v>0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'16'!L71</f>
        <v>0</v>
      </c>
      <c r="F71" s="126"/>
      <c r="G71" s="140">
        <v>1</v>
      </c>
      <c r="H71" s="141"/>
      <c r="I71" s="141"/>
      <c r="J71" s="149"/>
      <c r="K71" s="133">
        <v>1</v>
      </c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'16'!L72</f>
        <v>0</v>
      </c>
      <c r="F72" s="126"/>
      <c r="G72" s="140"/>
      <c r="H72" s="141"/>
      <c r="I72" s="141"/>
      <c r="J72" s="149"/>
      <c r="K72" s="133"/>
      <c r="L72" s="72"/>
      <c r="M72" s="120">
        <f t="shared" si="3"/>
        <v>0</v>
      </c>
      <c r="N72" s="72"/>
    </row>
    <row r="73" spans="1:14" s="24" customFormat="1" ht="15" thickBot="1" x14ac:dyDescent="0.25">
      <c r="A73" s="43"/>
      <c r="B73" s="43"/>
      <c r="C73" s="43"/>
      <c r="D73" s="48"/>
      <c r="E73" s="155"/>
      <c r="F73" s="127"/>
      <c r="G73" s="142"/>
      <c r="H73" s="142"/>
      <c r="I73" s="142"/>
      <c r="J73" s="150"/>
      <c r="K73" s="134"/>
      <c r="L73" s="73"/>
      <c r="M73" s="121"/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>SUM(E75:E81)</f>
        <v>0</v>
      </c>
      <c r="F74" s="106">
        <f t="shared" ref="F74:K74" si="7">SUM(F75:F81)</f>
        <v>0</v>
      </c>
      <c r="G74" s="106">
        <f t="shared" si="7"/>
        <v>10</v>
      </c>
      <c r="H74" s="106">
        <f t="shared" si="7"/>
        <v>0</v>
      </c>
      <c r="I74" s="106">
        <f t="shared" si="7"/>
        <v>0</v>
      </c>
      <c r="J74" s="146">
        <f t="shared" si="7"/>
        <v>0</v>
      </c>
      <c r="K74" s="135">
        <f t="shared" si="7"/>
        <v>0</v>
      </c>
      <c r="L74" s="106">
        <f>SUM(L75:L81)</f>
        <v>0</v>
      </c>
      <c r="M74" s="119">
        <f t="shared" si="3"/>
        <v>10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'16'!L75</f>
        <v>0</v>
      </c>
      <c r="F75" s="126"/>
      <c r="G75" s="141"/>
      <c r="H75" s="141"/>
      <c r="I75" s="141"/>
      <c r="J75" s="149"/>
      <c r="K75" s="133"/>
      <c r="L75" s="72"/>
      <c r="M75" s="120">
        <f t="shared" si="3"/>
        <v>0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'16'!L76</f>
        <v>0</v>
      </c>
      <c r="F76" s="126"/>
      <c r="G76" s="141">
        <v>7</v>
      </c>
      <c r="H76" s="141"/>
      <c r="I76" s="141"/>
      <c r="J76" s="149"/>
      <c r="K76" s="133"/>
      <c r="L76" s="72"/>
      <c r="M76" s="120">
        <f t="shared" ref="M76:M144" si="8">(E76+F76+G76+H76+I76)-J76-K76-L76</f>
        <v>7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'16'!L77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'16'!L78</f>
        <v>0</v>
      </c>
      <c r="F78" s="126"/>
      <c r="G78" s="141">
        <v>3</v>
      </c>
      <c r="H78" s="141"/>
      <c r="I78" s="141"/>
      <c r="J78" s="149"/>
      <c r="K78" s="133"/>
      <c r="L78" s="72"/>
      <c r="M78" s="120">
        <f t="shared" si="8"/>
        <v>3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'16'!L79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'16'!L80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'16'!L81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/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>SUM(E84:E93)</f>
        <v>23</v>
      </c>
      <c r="F83" s="108">
        <f t="shared" ref="F83:L83" si="9">SUM(F84:F93)</f>
        <v>0</v>
      </c>
      <c r="G83" s="108">
        <f t="shared" si="9"/>
        <v>40</v>
      </c>
      <c r="H83" s="108">
        <f t="shared" si="9"/>
        <v>0</v>
      </c>
      <c r="I83" s="108">
        <f t="shared" si="9"/>
        <v>0</v>
      </c>
      <c r="J83" s="168">
        <f t="shared" si="9"/>
        <v>3</v>
      </c>
      <c r="K83" s="164">
        <f t="shared" si="9"/>
        <v>6</v>
      </c>
      <c r="L83" s="108">
        <f t="shared" si="9"/>
        <v>36</v>
      </c>
      <c r="M83" s="119">
        <f t="shared" si="8"/>
        <v>18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'16'!L84</f>
        <v>0</v>
      </c>
      <c r="F84" s="125"/>
      <c r="G84" s="140"/>
      <c r="H84" s="140"/>
      <c r="I84" s="140"/>
      <c r="J84" s="148"/>
      <c r="K84" s="132"/>
      <c r="L84" s="71"/>
      <c r="M84" s="120">
        <f t="shared" si="8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'16'!L85</f>
        <v>1</v>
      </c>
      <c r="F85" s="126"/>
      <c r="G85" s="141">
        <v>10</v>
      </c>
      <c r="H85" s="141"/>
      <c r="I85" s="141"/>
      <c r="J85" s="149"/>
      <c r="K85" s="133"/>
      <c r="L85" s="72">
        <v>6</v>
      </c>
      <c r="M85" s="120">
        <f t="shared" si="8"/>
        <v>5</v>
      </c>
      <c r="N85" s="72"/>
    </row>
    <row r="86" spans="1:14" s="10" customFormat="1" ht="14.25" hidden="1" customHeight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'16'!L86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'16'!L87</f>
        <v>5</v>
      </c>
      <c r="F87" s="126"/>
      <c r="G87" s="141">
        <v>10</v>
      </c>
      <c r="H87" s="141"/>
      <c r="I87" s="141"/>
      <c r="J87" s="149"/>
      <c r="K87" s="133"/>
      <c r="L87" s="72">
        <v>10</v>
      </c>
      <c r="M87" s="120">
        <f t="shared" si="8"/>
        <v>5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'16'!L88</f>
        <v>4</v>
      </c>
      <c r="F88" s="126"/>
      <c r="G88" s="141">
        <v>8</v>
      </c>
      <c r="H88" s="141"/>
      <c r="I88" s="141"/>
      <c r="J88" s="149"/>
      <c r="K88" s="133"/>
      <c r="L88" s="72">
        <v>7</v>
      </c>
      <c r="M88" s="120">
        <f t="shared" si="8"/>
        <v>5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'16'!L89</f>
        <v>0</v>
      </c>
      <c r="F89" s="126"/>
      <c r="G89" s="141"/>
      <c r="H89" s="141"/>
      <c r="I89" s="141"/>
      <c r="J89" s="149"/>
      <c r="K89" s="133"/>
      <c r="L89" s="72"/>
      <c r="M89" s="120">
        <f t="shared" si="8"/>
        <v>0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39000</v>
      </c>
      <c r="E90" s="155">
        <f>'16'!L90</f>
        <v>1</v>
      </c>
      <c r="F90" s="126"/>
      <c r="G90" s="141"/>
      <c r="H90" s="141"/>
      <c r="I90" s="141"/>
      <c r="J90" s="149"/>
      <c r="K90" s="133">
        <v>1</v>
      </c>
      <c r="L90" s="72"/>
      <c r="M90" s="120">
        <f t="shared" si="8"/>
        <v>0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'16'!L91</f>
        <v>7</v>
      </c>
      <c r="F91" s="126"/>
      <c r="G91" s="141">
        <v>8</v>
      </c>
      <c r="H91" s="141"/>
      <c r="I91" s="141"/>
      <c r="J91" s="149">
        <v>1</v>
      </c>
      <c r="K91" s="133"/>
      <c r="L91" s="72">
        <v>11</v>
      </c>
      <c r="M91" s="120">
        <f t="shared" si="8"/>
        <v>3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'16'!L92</f>
        <v>0</v>
      </c>
      <c r="F92" s="126"/>
      <c r="G92" s="141">
        <v>4</v>
      </c>
      <c r="H92" s="141"/>
      <c r="I92" s="141"/>
      <c r="J92" s="149">
        <v>2</v>
      </c>
      <c r="K92" s="133"/>
      <c r="L92" s="72">
        <v>2</v>
      </c>
      <c r="M92" s="120">
        <f t="shared" si="8"/>
        <v>0</v>
      </c>
      <c r="N92" s="72"/>
    </row>
    <row r="93" spans="1:14" s="10" customFormat="1" x14ac:dyDescent="0.2">
      <c r="A93" s="43">
        <v>10</v>
      </c>
      <c r="B93" s="99"/>
      <c r="C93" s="99" t="s">
        <v>272</v>
      </c>
      <c r="D93" s="100">
        <v>39000</v>
      </c>
      <c r="E93" s="155">
        <f>'16'!L93</f>
        <v>5</v>
      </c>
      <c r="F93" s="127"/>
      <c r="G93" s="142"/>
      <c r="H93" s="142"/>
      <c r="I93" s="142"/>
      <c r="J93" s="150"/>
      <c r="K93" s="134">
        <v>5</v>
      </c>
      <c r="L93" s="73"/>
      <c r="M93" s="120">
        <f t="shared" si="8"/>
        <v>0</v>
      </c>
      <c r="N93" s="73"/>
    </row>
    <row r="94" spans="1:14" s="42" customFormat="1" ht="15" thickBot="1" x14ac:dyDescent="0.25">
      <c r="A94" s="43"/>
      <c r="B94" s="99"/>
      <c r="C94" s="99"/>
      <c r="D94" s="100"/>
      <c r="E94" s="157"/>
      <c r="F94" s="127"/>
      <c r="G94" s="142"/>
      <c r="H94" s="142"/>
      <c r="I94" s="142"/>
      <c r="J94" s="150"/>
      <c r="K94" s="134"/>
      <c r="L94" s="73"/>
      <c r="M94" s="121"/>
      <c r="N94" s="73"/>
    </row>
    <row r="95" spans="1:14" s="10" customFormat="1" ht="15" thickBot="1" x14ac:dyDescent="0.25">
      <c r="A95" s="94"/>
      <c r="B95" s="95"/>
      <c r="C95" s="95" t="s">
        <v>102</v>
      </c>
      <c r="D95" s="96"/>
      <c r="E95" s="106">
        <f>SUM(E96)</f>
        <v>0</v>
      </c>
      <c r="F95" s="106">
        <f t="shared" ref="F95:M95" si="10">SUM(F96)</f>
        <v>0</v>
      </c>
      <c r="G95" s="106">
        <f t="shared" si="10"/>
        <v>0</v>
      </c>
      <c r="H95" s="106">
        <f t="shared" si="10"/>
        <v>0</v>
      </c>
      <c r="I95" s="106">
        <f t="shared" si="10"/>
        <v>0</v>
      </c>
      <c r="J95" s="146">
        <f t="shared" si="10"/>
        <v>0</v>
      </c>
      <c r="K95" s="135">
        <f t="shared" si="10"/>
        <v>0</v>
      </c>
      <c r="L95" s="106">
        <f t="shared" si="10"/>
        <v>0</v>
      </c>
      <c r="M95" s="106">
        <f t="shared" si="10"/>
        <v>0</v>
      </c>
      <c r="N95" s="101"/>
    </row>
    <row r="96" spans="1:14" s="10" customFormat="1" x14ac:dyDescent="0.2">
      <c r="A96" s="87">
        <v>1</v>
      </c>
      <c r="B96" s="88">
        <v>1532013</v>
      </c>
      <c r="C96" s="88" t="s">
        <v>103</v>
      </c>
      <c r="D96" s="97">
        <v>89000</v>
      </c>
      <c r="E96" s="155">
        <f>'16'!L96</f>
        <v>0</v>
      </c>
      <c r="F96" s="125"/>
      <c r="G96" s="140"/>
      <c r="H96" s="140"/>
      <c r="I96" s="140"/>
      <c r="J96" s="148"/>
      <c r="K96" s="132"/>
      <c r="L96" s="71"/>
      <c r="M96" s="120">
        <f t="shared" si="8"/>
        <v>0</v>
      </c>
      <c r="N96" s="71"/>
    </row>
    <row r="97" spans="1:14" s="20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/>
      <c r="N97" s="73"/>
    </row>
    <row r="98" spans="1:14" s="9" customFormat="1" ht="15" thickBot="1" x14ac:dyDescent="0.25">
      <c r="A98" s="81"/>
      <c r="B98" s="82"/>
      <c r="C98" s="82" t="s">
        <v>104</v>
      </c>
      <c r="D98" s="83"/>
      <c r="E98" s="106">
        <f>SUM(E99:E107)</f>
        <v>0</v>
      </c>
      <c r="F98" s="106">
        <f t="shared" ref="F98:L98" si="11">SUM(F99:F107)</f>
        <v>0</v>
      </c>
      <c r="G98" s="106">
        <f t="shared" si="11"/>
        <v>0</v>
      </c>
      <c r="H98" s="106">
        <f t="shared" si="11"/>
        <v>0</v>
      </c>
      <c r="I98" s="106">
        <f t="shared" si="11"/>
        <v>0</v>
      </c>
      <c r="J98" s="146">
        <f t="shared" si="11"/>
        <v>0</v>
      </c>
      <c r="K98" s="135">
        <f t="shared" si="11"/>
        <v>0</v>
      </c>
      <c r="L98" s="106">
        <f t="shared" si="11"/>
        <v>0</v>
      </c>
      <c r="M98" s="119">
        <f t="shared" si="8"/>
        <v>0</v>
      </c>
      <c r="N98" s="85"/>
    </row>
    <row r="99" spans="1:14" s="9" customFormat="1" x14ac:dyDescent="0.2">
      <c r="A99" s="87">
        <v>1</v>
      </c>
      <c r="B99" s="87">
        <v>5530014</v>
      </c>
      <c r="C99" s="87" t="s">
        <v>105</v>
      </c>
      <c r="D99" s="93">
        <v>33000</v>
      </c>
      <c r="E99" s="155">
        <f>'16'!L99</f>
        <v>0</v>
      </c>
      <c r="F99" s="125"/>
      <c r="G99" s="140"/>
      <c r="H99" s="140"/>
      <c r="I99" s="140"/>
      <c r="J99" s="148"/>
      <c r="K99" s="132"/>
      <c r="L99" s="71"/>
      <c r="M99" s="120">
        <f t="shared" si="8"/>
        <v>0</v>
      </c>
      <c r="N99" s="71"/>
    </row>
    <row r="100" spans="1:14" s="9" customFormat="1" x14ac:dyDescent="0.2">
      <c r="A100" s="25">
        <v>2</v>
      </c>
      <c r="B100" s="25">
        <v>5530015</v>
      </c>
      <c r="C100" s="25" t="s">
        <v>106</v>
      </c>
      <c r="D100" s="30">
        <v>33000</v>
      </c>
      <c r="E100" s="155">
        <f>'16'!L100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3</v>
      </c>
      <c r="B101" s="25">
        <v>5530019</v>
      </c>
      <c r="C101" s="25" t="s">
        <v>107</v>
      </c>
      <c r="D101" s="30">
        <v>33000</v>
      </c>
      <c r="E101" s="155">
        <f>'16'!L101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4</v>
      </c>
      <c r="B102" s="25">
        <v>5530016</v>
      </c>
      <c r="C102" s="25" t="s">
        <v>108</v>
      </c>
      <c r="D102" s="30">
        <v>33000</v>
      </c>
      <c r="E102" s="155">
        <f>'16'!L102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5</v>
      </c>
      <c r="B103" s="25">
        <v>5530020</v>
      </c>
      <c r="C103" s="25" t="s">
        <v>109</v>
      </c>
      <c r="D103" s="30">
        <v>33000</v>
      </c>
      <c r="E103" s="155">
        <f>'16'!L103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6</v>
      </c>
      <c r="B104" s="25">
        <v>5530013</v>
      </c>
      <c r="C104" s="25" t="s">
        <v>110</v>
      </c>
      <c r="D104" s="30">
        <v>33000</v>
      </c>
      <c r="E104" s="155">
        <f>'16'!L104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7</v>
      </c>
      <c r="B105" s="43"/>
      <c r="C105" s="43" t="s">
        <v>111</v>
      </c>
      <c r="D105" s="30">
        <v>33000</v>
      </c>
      <c r="E105" s="155">
        <f>'16'!L105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8</v>
      </c>
      <c r="B106" s="43"/>
      <c r="C106" s="43" t="s">
        <v>112</v>
      </c>
      <c r="D106" s="30">
        <v>33000</v>
      </c>
      <c r="E106" s="155">
        <f>'16'!L106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9</v>
      </c>
      <c r="B107" s="43"/>
      <c r="C107" s="43" t="s">
        <v>113</v>
      </c>
      <c r="D107" s="30">
        <v>33000</v>
      </c>
      <c r="E107" s="155">
        <f>'16'!L107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20" customFormat="1" ht="15" thickBot="1" x14ac:dyDescent="0.25">
      <c r="A108" s="43"/>
      <c r="B108" s="43"/>
      <c r="C108" s="43"/>
      <c r="D108" s="48"/>
      <c r="E108" s="157"/>
      <c r="F108" s="127"/>
      <c r="G108" s="142"/>
      <c r="H108" s="142"/>
      <c r="I108" s="142"/>
      <c r="J108" s="150"/>
      <c r="K108" s="134"/>
      <c r="L108" s="73"/>
      <c r="M108" s="121"/>
      <c r="N108" s="73"/>
    </row>
    <row r="109" spans="1:14" s="24" customFormat="1" ht="15" thickBot="1" x14ac:dyDescent="0.25">
      <c r="A109" s="81"/>
      <c r="B109" s="82"/>
      <c r="C109" s="82" t="s">
        <v>114</v>
      </c>
      <c r="D109" s="83"/>
      <c r="E109" s="105">
        <f>SUM(E110,E147,E158)</f>
        <v>56</v>
      </c>
      <c r="F109" s="105">
        <f t="shared" ref="F109:L109" si="12">SUM(F110,F147,F158)</f>
        <v>0</v>
      </c>
      <c r="G109" s="105">
        <f t="shared" si="12"/>
        <v>8</v>
      </c>
      <c r="H109" s="105">
        <f t="shared" si="12"/>
        <v>80</v>
      </c>
      <c r="I109" s="105">
        <f t="shared" si="12"/>
        <v>0</v>
      </c>
      <c r="J109" s="166">
        <f t="shared" si="12"/>
        <v>0</v>
      </c>
      <c r="K109" s="131">
        <f t="shared" si="12"/>
        <v>0</v>
      </c>
      <c r="L109" s="105">
        <f t="shared" si="12"/>
        <v>63</v>
      </c>
      <c r="M109" s="119">
        <f t="shared" si="8"/>
        <v>81</v>
      </c>
      <c r="N109" s="85"/>
    </row>
    <row r="110" spans="1:14" s="10" customFormat="1" ht="15" thickBot="1" x14ac:dyDescent="0.25">
      <c r="A110" s="94"/>
      <c r="B110" s="95"/>
      <c r="C110" s="95" t="s">
        <v>115</v>
      </c>
      <c r="D110" s="96"/>
      <c r="E110" s="105">
        <f>SUM(E111:E143)</f>
        <v>5</v>
      </c>
      <c r="F110" s="105">
        <f t="shared" ref="F110:L110" si="13">SUM(F111:F143)</f>
        <v>0</v>
      </c>
      <c r="G110" s="105">
        <f t="shared" si="13"/>
        <v>2</v>
      </c>
      <c r="H110" s="105">
        <f t="shared" si="13"/>
        <v>0</v>
      </c>
      <c r="I110" s="105">
        <f t="shared" si="13"/>
        <v>0</v>
      </c>
      <c r="J110" s="166">
        <f t="shared" si="13"/>
        <v>0</v>
      </c>
      <c r="K110" s="131">
        <f t="shared" si="13"/>
        <v>0</v>
      </c>
      <c r="L110" s="105">
        <f t="shared" si="13"/>
        <v>4</v>
      </c>
      <c r="M110" s="119">
        <f t="shared" si="8"/>
        <v>3</v>
      </c>
      <c r="N110" s="85"/>
    </row>
    <row r="111" spans="1:14" s="10" customFormat="1" x14ac:dyDescent="0.2">
      <c r="A111" s="87">
        <v>1</v>
      </c>
      <c r="B111" s="88">
        <v>3500003</v>
      </c>
      <c r="C111" s="88" t="s">
        <v>116</v>
      </c>
      <c r="D111" s="97">
        <v>390000</v>
      </c>
      <c r="E111" s="155">
        <f>'16'!L111</f>
        <v>0</v>
      </c>
      <c r="F111" s="128"/>
      <c r="G111" s="144"/>
      <c r="H111" s="144"/>
      <c r="I111" s="144"/>
      <c r="J111" s="152"/>
      <c r="K111" s="137"/>
      <c r="L111" s="76"/>
      <c r="M111" s="120">
        <f t="shared" si="8"/>
        <v>0</v>
      </c>
      <c r="N111" s="76"/>
    </row>
    <row r="112" spans="1:14" s="10" customFormat="1" x14ac:dyDescent="0.2">
      <c r="A112" s="25">
        <v>2</v>
      </c>
      <c r="B112" s="26">
        <v>3500004</v>
      </c>
      <c r="C112" s="26" t="s">
        <v>117</v>
      </c>
      <c r="D112" s="27">
        <v>300000</v>
      </c>
      <c r="E112" s="155">
        <f>'16'!L112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8"/>
        <v>0</v>
      </c>
      <c r="N112" s="73"/>
    </row>
    <row r="113" spans="1:14" s="10" customFormat="1" x14ac:dyDescent="0.2">
      <c r="A113" s="25">
        <v>3</v>
      </c>
      <c r="B113" s="26">
        <v>3500009</v>
      </c>
      <c r="C113" s="26" t="s">
        <v>118</v>
      </c>
      <c r="D113" s="27">
        <v>390000</v>
      </c>
      <c r="E113" s="155">
        <f>'16'!L113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4</v>
      </c>
      <c r="B114" s="26">
        <v>3500010</v>
      </c>
      <c r="C114" s="26" t="s">
        <v>119</v>
      </c>
      <c r="D114" s="27">
        <v>300000</v>
      </c>
      <c r="E114" s="155">
        <f>'16'!L114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5</v>
      </c>
      <c r="B115" s="26"/>
      <c r="C115" s="26" t="s">
        <v>120</v>
      </c>
      <c r="D115" s="27">
        <v>490000</v>
      </c>
      <c r="E115" s="155">
        <f>'16'!L115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0</v>
      </c>
      <c r="N115" s="72"/>
    </row>
    <row r="116" spans="1:14" s="10" customFormat="1" x14ac:dyDescent="0.2">
      <c r="A116" s="25">
        <v>6</v>
      </c>
      <c r="B116" s="26">
        <v>3500008</v>
      </c>
      <c r="C116" s="26" t="s">
        <v>121</v>
      </c>
      <c r="D116" s="27">
        <v>350000</v>
      </c>
      <c r="E116" s="155">
        <f>'16'!L116</f>
        <v>1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1</v>
      </c>
      <c r="N116" s="72"/>
    </row>
    <row r="117" spans="1:14" s="10" customFormat="1" x14ac:dyDescent="0.2">
      <c r="A117" s="25">
        <v>7</v>
      </c>
      <c r="B117" s="26"/>
      <c r="C117" s="26" t="s">
        <v>122</v>
      </c>
      <c r="D117" s="27">
        <v>490000</v>
      </c>
      <c r="E117" s="155">
        <f>'16'!L117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8</v>
      </c>
      <c r="B118" s="26">
        <v>3502042</v>
      </c>
      <c r="C118" s="26" t="s">
        <v>123</v>
      </c>
      <c r="D118" s="27">
        <v>350000</v>
      </c>
      <c r="E118" s="155">
        <f>'16'!L118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9</v>
      </c>
      <c r="B119" s="26">
        <v>3500182</v>
      </c>
      <c r="C119" s="26" t="s">
        <v>124</v>
      </c>
      <c r="D119" s="27">
        <v>390000</v>
      </c>
      <c r="E119" s="155">
        <f>'16'!L119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10</v>
      </c>
      <c r="B120" s="26">
        <v>3500181</v>
      </c>
      <c r="C120" s="26" t="s">
        <v>125</v>
      </c>
      <c r="D120" s="27">
        <v>300000</v>
      </c>
      <c r="E120" s="155">
        <f>'16'!L120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9" customFormat="1" x14ac:dyDescent="0.2">
      <c r="A121" s="25">
        <v>11</v>
      </c>
      <c r="B121" s="25">
        <v>3500159</v>
      </c>
      <c r="C121" s="25" t="s">
        <v>126</v>
      </c>
      <c r="D121" s="30">
        <v>300000</v>
      </c>
      <c r="E121" s="155">
        <f>'16'!L121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12</v>
      </c>
      <c r="B122" s="25">
        <v>3500143</v>
      </c>
      <c r="C122" s="25" t="s">
        <v>127</v>
      </c>
      <c r="D122" s="30">
        <v>220000</v>
      </c>
      <c r="E122" s="155">
        <f>'16'!L122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13</v>
      </c>
      <c r="B123" s="26">
        <v>3500144</v>
      </c>
      <c r="C123" s="26" t="s">
        <v>128</v>
      </c>
      <c r="D123" s="27">
        <v>260000</v>
      </c>
      <c r="E123" s="155">
        <f>'16'!L123</f>
        <v>4</v>
      </c>
      <c r="F123" s="126"/>
      <c r="G123" s="141"/>
      <c r="H123" s="141"/>
      <c r="I123" s="141"/>
      <c r="J123" s="149"/>
      <c r="K123" s="133"/>
      <c r="L123" s="72">
        <v>2</v>
      </c>
      <c r="M123" s="120">
        <f t="shared" si="8"/>
        <v>2</v>
      </c>
      <c r="N123" s="72"/>
    </row>
    <row r="124" spans="1:14" s="10" customFormat="1" x14ac:dyDescent="0.2">
      <c r="A124" s="25">
        <v>14</v>
      </c>
      <c r="B124" s="26">
        <v>3500145</v>
      </c>
      <c r="C124" s="26" t="s">
        <v>129</v>
      </c>
      <c r="D124" s="27">
        <v>350000</v>
      </c>
      <c r="E124" s="155">
        <f>'16'!L124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15</v>
      </c>
      <c r="B125" s="26">
        <v>3500147</v>
      </c>
      <c r="C125" s="26" t="s">
        <v>130</v>
      </c>
      <c r="D125" s="27">
        <v>480000</v>
      </c>
      <c r="E125" s="155">
        <f>'16'!L125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18</v>
      </c>
      <c r="B126" s="26">
        <v>3500142</v>
      </c>
      <c r="C126" s="26" t="s">
        <v>133</v>
      </c>
      <c r="D126" s="27">
        <v>390000</v>
      </c>
      <c r="E126" s="155">
        <f>'16'!L126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19</v>
      </c>
      <c r="B127" s="26">
        <v>3500141</v>
      </c>
      <c r="C127" s="26" t="s">
        <v>134</v>
      </c>
      <c r="D127" s="27">
        <v>300000</v>
      </c>
      <c r="E127" s="155">
        <f>'16'!L127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20</v>
      </c>
      <c r="B128" s="26">
        <v>3500021</v>
      </c>
      <c r="C128" s="26" t="s">
        <v>135</v>
      </c>
      <c r="D128" s="27">
        <v>390000</v>
      </c>
      <c r="E128" s="155">
        <f>'16'!L128</f>
        <v>0</v>
      </c>
      <c r="F128" s="126"/>
      <c r="G128" s="141">
        <v>1</v>
      </c>
      <c r="H128" s="141"/>
      <c r="I128" s="141"/>
      <c r="J128" s="149"/>
      <c r="K128" s="133"/>
      <c r="L128" s="72">
        <v>1</v>
      </c>
      <c r="M128" s="120">
        <f t="shared" si="8"/>
        <v>0</v>
      </c>
      <c r="N128" s="72"/>
    </row>
    <row r="129" spans="1:14" s="10" customFormat="1" x14ac:dyDescent="0.2">
      <c r="A129" s="25">
        <v>21</v>
      </c>
      <c r="B129" s="26">
        <v>3500022</v>
      </c>
      <c r="C129" s="26" t="s">
        <v>136</v>
      </c>
      <c r="D129" s="27">
        <v>300000</v>
      </c>
      <c r="E129" s="155">
        <f>'16'!L129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22</v>
      </c>
      <c r="B130" s="26">
        <v>3500152</v>
      </c>
      <c r="C130" s="26" t="s">
        <v>137</v>
      </c>
      <c r="D130" s="27">
        <v>390000</v>
      </c>
      <c r="E130" s="155">
        <f>'16'!L130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23</v>
      </c>
      <c r="B131" s="26">
        <v>3500049</v>
      </c>
      <c r="C131" s="26" t="s">
        <v>138</v>
      </c>
      <c r="D131" s="27">
        <v>390000</v>
      </c>
      <c r="E131" s="155">
        <f>'16'!L131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24</v>
      </c>
      <c r="B132" s="26">
        <v>3500156</v>
      </c>
      <c r="C132" s="26" t="s">
        <v>139</v>
      </c>
      <c r="D132" s="27">
        <v>390000</v>
      </c>
      <c r="E132" s="155">
        <f>'16'!L132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25</v>
      </c>
      <c r="B133" s="26">
        <v>3500155</v>
      </c>
      <c r="C133" s="26" t="s">
        <v>140</v>
      </c>
      <c r="D133" s="27">
        <v>300000</v>
      </c>
      <c r="E133" s="155">
        <f>'16'!L133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26</v>
      </c>
      <c r="B134" s="26">
        <v>3500029</v>
      </c>
      <c r="C134" s="26" t="s">
        <v>141</v>
      </c>
      <c r="D134" s="27">
        <v>390000</v>
      </c>
      <c r="E134" s="155">
        <f>'16'!L134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27</v>
      </c>
      <c r="B135" s="26">
        <v>3500030</v>
      </c>
      <c r="C135" s="26" t="s">
        <v>142</v>
      </c>
      <c r="D135" s="27">
        <v>300000</v>
      </c>
      <c r="E135" s="155">
        <f>'16'!L135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28</v>
      </c>
      <c r="B136" s="26">
        <v>3500186</v>
      </c>
      <c r="C136" s="26" t="s">
        <v>143</v>
      </c>
      <c r="D136" s="27">
        <v>480000</v>
      </c>
      <c r="E136" s="155">
        <f>'16'!L136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29</v>
      </c>
      <c r="B137" s="26">
        <v>3500184</v>
      </c>
      <c r="C137" s="26" t="s">
        <v>144</v>
      </c>
      <c r="D137" s="27">
        <v>350000</v>
      </c>
      <c r="E137" s="155">
        <f>'16'!L137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30</v>
      </c>
      <c r="B138" s="26">
        <v>3503021</v>
      </c>
      <c r="C138" s="26" t="s">
        <v>145</v>
      </c>
      <c r="D138" s="27">
        <v>390000</v>
      </c>
      <c r="E138" s="155">
        <f>'16'!L138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31</v>
      </c>
      <c r="B139" s="26">
        <v>3500200</v>
      </c>
      <c r="C139" s="26" t="s">
        <v>146</v>
      </c>
      <c r="D139" s="27">
        <v>280000</v>
      </c>
      <c r="E139" s="155">
        <f>'16'!L139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9" customFormat="1" x14ac:dyDescent="0.2">
      <c r="A140" s="25">
        <v>32</v>
      </c>
      <c r="B140" s="26">
        <v>3503022</v>
      </c>
      <c r="C140" s="26" t="s">
        <v>147</v>
      </c>
      <c r="D140" s="27">
        <v>150000</v>
      </c>
      <c r="E140" s="155">
        <f>'16'!L140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9" customFormat="1" x14ac:dyDescent="0.2">
      <c r="A141" s="43">
        <v>33</v>
      </c>
      <c r="B141" s="99"/>
      <c r="C141" s="99" t="s">
        <v>275</v>
      </c>
      <c r="D141" s="100">
        <v>320000</v>
      </c>
      <c r="E141" s="155">
        <f>'16'!L141</f>
        <v>0</v>
      </c>
      <c r="F141" s="127"/>
      <c r="G141" s="142"/>
      <c r="H141" s="142"/>
      <c r="I141" s="142"/>
      <c r="J141" s="150"/>
      <c r="K141" s="134"/>
      <c r="L141" s="73"/>
      <c r="M141" s="120">
        <f t="shared" si="8"/>
        <v>0</v>
      </c>
      <c r="N141" s="73"/>
    </row>
    <row r="142" spans="1:14" s="9" customFormat="1" x14ac:dyDescent="0.2">
      <c r="A142" s="43">
        <v>34</v>
      </c>
      <c r="B142" s="99"/>
      <c r="C142" s="99" t="s">
        <v>276</v>
      </c>
      <c r="D142" s="100">
        <v>320000</v>
      </c>
      <c r="E142" s="155">
        <f>'16'!L142</f>
        <v>0</v>
      </c>
      <c r="F142" s="127"/>
      <c r="G142" s="142"/>
      <c r="H142" s="142"/>
      <c r="I142" s="142"/>
      <c r="J142" s="150"/>
      <c r="K142" s="134"/>
      <c r="L142" s="73"/>
      <c r="M142" s="120">
        <f t="shared" si="8"/>
        <v>0</v>
      </c>
      <c r="N142" s="73"/>
    </row>
    <row r="143" spans="1:14" s="9" customFormat="1" x14ac:dyDescent="0.2">
      <c r="A143" s="43">
        <v>35</v>
      </c>
      <c r="B143" s="99"/>
      <c r="C143" s="99" t="s">
        <v>274</v>
      </c>
      <c r="D143" s="100">
        <v>350000</v>
      </c>
      <c r="E143" s="155">
        <f>'16'!L143</f>
        <v>0</v>
      </c>
      <c r="F143" s="127"/>
      <c r="G143" s="142">
        <v>1</v>
      </c>
      <c r="H143" s="142"/>
      <c r="I143" s="142"/>
      <c r="J143" s="150"/>
      <c r="K143" s="134"/>
      <c r="L143" s="73">
        <v>1</v>
      </c>
      <c r="M143" s="120">
        <f t="shared" si="8"/>
        <v>0</v>
      </c>
      <c r="N143" s="73"/>
    </row>
    <row r="144" spans="1:14" s="9" customFormat="1" x14ac:dyDescent="0.2">
      <c r="A144" s="43">
        <v>36</v>
      </c>
      <c r="B144" s="99"/>
      <c r="C144" s="99" t="s">
        <v>285</v>
      </c>
      <c r="D144" s="100">
        <v>320000</v>
      </c>
      <c r="E144" s="155">
        <f>'16'!L144</f>
        <v>0</v>
      </c>
      <c r="F144" s="127"/>
      <c r="G144" s="142"/>
      <c r="H144" s="142"/>
      <c r="I144" s="142"/>
      <c r="J144" s="150"/>
      <c r="K144" s="134"/>
      <c r="L144" s="73"/>
      <c r="M144" s="120">
        <f t="shared" si="8"/>
        <v>0</v>
      </c>
      <c r="N144" s="73"/>
    </row>
    <row r="145" spans="1:14" s="9" customFormat="1" x14ac:dyDescent="0.2">
      <c r="A145" s="43">
        <v>37</v>
      </c>
      <c r="B145" s="99"/>
      <c r="C145" s="99" t="s">
        <v>286</v>
      </c>
      <c r="D145" s="100">
        <v>350000</v>
      </c>
      <c r="E145" s="155">
        <f>'16'!L145</f>
        <v>0</v>
      </c>
      <c r="F145" s="127"/>
      <c r="G145" s="142"/>
      <c r="H145" s="142"/>
      <c r="I145" s="142"/>
      <c r="J145" s="150"/>
      <c r="K145" s="134"/>
      <c r="L145" s="73"/>
      <c r="M145" s="120">
        <f>(E145+F145+G145+H145+I145)-J145-K145-L145</f>
        <v>0</v>
      </c>
      <c r="N145" s="73"/>
    </row>
    <row r="146" spans="1:14" s="24" customFormat="1" ht="15" thickBot="1" x14ac:dyDescent="0.25">
      <c r="A146" s="43"/>
      <c r="B146" s="43"/>
      <c r="C146" s="43"/>
      <c r="D146" s="48"/>
      <c r="E146" s="157"/>
      <c r="F146" s="127"/>
      <c r="G146" s="142"/>
      <c r="H146" s="142"/>
      <c r="I146" s="142"/>
      <c r="J146" s="150"/>
      <c r="K146" s="134"/>
      <c r="L146" s="73"/>
      <c r="M146" s="121"/>
      <c r="N146" s="73"/>
    </row>
    <row r="147" spans="1:14" s="9" customFormat="1" ht="15" thickBot="1" x14ac:dyDescent="0.25">
      <c r="A147" s="94"/>
      <c r="B147" s="95"/>
      <c r="C147" s="95" t="s">
        <v>148</v>
      </c>
      <c r="D147" s="96"/>
      <c r="E147" s="105">
        <f>SUM(E148:E156)</f>
        <v>31</v>
      </c>
      <c r="F147" s="105">
        <f t="shared" ref="F147:L147" si="14">SUM(F148:F156)</f>
        <v>0</v>
      </c>
      <c r="G147" s="105">
        <f t="shared" si="14"/>
        <v>6</v>
      </c>
      <c r="H147" s="105">
        <f t="shared" si="14"/>
        <v>0</v>
      </c>
      <c r="I147" s="105">
        <f t="shared" si="14"/>
        <v>0</v>
      </c>
      <c r="J147" s="166">
        <f t="shared" si="14"/>
        <v>0</v>
      </c>
      <c r="K147" s="131">
        <f t="shared" si="14"/>
        <v>0</v>
      </c>
      <c r="L147" s="105">
        <f t="shared" si="14"/>
        <v>23</v>
      </c>
      <c r="M147" s="119">
        <f t="shared" ref="M147:M217" si="15">(E147+F147+G147+H147+I147)-J147-K147-L147</f>
        <v>14</v>
      </c>
      <c r="N147" s="85"/>
    </row>
    <row r="148" spans="1:14" s="9" customFormat="1" x14ac:dyDescent="0.2">
      <c r="A148" s="87">
        <v>1</v>
      </c>
      <c r="B148" s="87">
        <v>3510004</v>
      </c>
      <c r="C148" s="87" t="s">
        <v>149</v>
      </c>
      <c r="D148" s="93">
        <v>43000</v>
      </c>
      <c r="E148" s="155">
        <f>'16'!L148</f>
        <v>0</v>
      </c>
      <c r="F148" s="170"/>
      <c r="G148" s="140">
        <v>6</v>
      </c>
      <c r="H148" s="140"/>
      <c r="I148" s="140"/>
      <c r="J148" s="148"/>
      <c r="K148" s="132"/>
      <c r="L148" s="71">
        <v>1</v>
      </c>
      <c r="M148" s="120">
        <f>(E148+K152+G148+H148+I148)-J148-K148-L148</f>
        <v>5</v>
      </c>
      <c r="N148" s="71"/>
    </row>
    <row r="149" spans="1:14" s="9" customFormat="1" x14ac:dyDescent="0.2">
      <c r="A149" s="25">
        <v>2</v>
      </c>
      <c r="B149" s="25">
        <v>3512008</v>
      </c>
      <c r="C149" s="25" t="s">
        <v>150</v>
      </c>
      <c r="D149" s="30">
        <v>44000</v>
      </c>
      <c r="E149" s="155">
        <f>'16'!L149</f>
        <v>6</v>
      </c>
      <c r="F149" s="126"/>
      <c r="G149" s="141"/>
      <c r="H149" s="141"/>
      <c r="I149" s="141"/>
      <c r="J149" s="149"/>
      <c r="K149" s="133"/>
      <c r="L149" s="72">
        <v>6</v>
      </c>
      <c r="M149" s="120">
        <f t="shared" si="15"/>
        <v>0</v>
      </c>
      <c r="N149" s="72"/>
    </row>
    <row r="150" spans="1:14" s="9" customFormat="1" x14ac:dyDescent="0.2">
      <c r="A150" s="25">
        <v>3</v>
      </c>
      <c r="B150" s="25">
        <v>3510107</v>
      </c>
      <c r="C150" s="25" t="s">
        <v>151</v>
      </c>
      <c r="D150" s="30">
        <v>49000</v>
      </c>
      <c r="E150" s="155">
        <f>'16'!L150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4</v>
      </c>
      <c r="B151" s="25">
        <v>3510011</v>
      </c>
      <c r="C151" s="25" t="s">
        <v>152</v>
      </c>
      <c r="D151" s="30">
        <v>42000</v>
      </c>
      <c r="E151" s="155">
        <f>'16'!L151</f>
        <v>0</v>
      </c>
      <c r="F151" s="126"/>
      <c r="G151" s="141"/>
      <c r="H151" s="141"/>
      <c r="I151" s="141"/>
      <c r="J151" s="149"/>
      <c r="K151" s="133"/>
      <c r="L151" s="72"/>
      <c r="M151" s="120">
        <f t="shared" si="15"/>
        <v>0</v>
      </c>
      <c r="N151" s="72"/>
    </row>
    <row r="152" spans="1:14" s="9" customFormat="1" x14ac:dyDescent="0.2">
      <c r="A152" s="25">
        <v>5</v>
      </c>
      <c r="B152" s="25">
        <v>3510067</v>
      </c>
      <c r="C152" s="25" t="s">
        <v>153</v>
      </c>
      <c r="D152" s="30">
        <v>43000</v>
      </c>
      <c r="E152" s="155">
        <f>'16'!L152</f>
        <v>5</v>
      </c>
      <c r="F152" s="126"/>
      <c r="G152" s="141"/>
      <c r="H152" s="141"/>
      <c r="I152" s="141"/>
      <c r="J152" s="149"/>
      <c r="K152" s="132"/>
      <c r="L152" s="72">
        <v>5</v>
      </c>
      <c r="M152" s="120">
        <f t="shared" si="15"/>
        <v>0</v>
      </c>
      <c r="N152" s="72"/>
    </row>
    <row r="153" spans="1:14" s="9" customFormat="1" x14ac:dyDescent="0.2">
      <c r="A153" s="25">
        <v>6</v>
      </c>
      <c r="B153" s="25">
        <v>3510012</v>
      </c>
      <c r="C153" s="25" t="s">
        <v>154</v>
      </c>
      <c r="D153" s="30">
        <v>43000</v>
      </c>
      <c r="E153" s="155">
        <f>'16'!L153</f>
        <v>10</v>
      </c>
      <c r="F153" s="126"/>
      <c r="G153" s="141"/>
      <c r="H153" s="141"/>
      <c r="I153" s="141"/>
      <c r="J153" s="149"/>
      <c r="K153" s="133"/>
      <c r="L153" s="72">
        <v>3</v>
      </c>
      <c r="M153" s="120">
        <f t="shared" si="15"/>
        <v>7</v>
      </c>
      <c r="N153" s="72"/>
    </row>
    <row r="154" spans="1:14" s="9" customFormat="1" x14ac:dyDescent="0.2">
      <c r="A154" s="25">
        <v>7</v>
      </c>
      <c r="B154" s="25">
        <v>3510076</v>
      </c>
      <c r="C154" s="25" t="s">
        <v>155</v>
      </c>
      <c r="D154" s="30">
        <v>45000</v>
      </c>
      <c r="E154" s="155">
        <f>'16'!L154</f>
        <v>5</v>
      </c>
      <c r="F154" s="126"/>
      <c r="G154" s="141"/>
      <c r="H154" s="141"/>
      <c r="I154" s="141"/>
      <c r="J154" s="149"/>
      <c r="K154" s="133"/>
      <c r="L154" s="72">
        <v>3</v>
      </c>
      <c r="M154" s="120">
        <f t="shared" si="15"/>
        <v>2</v>
      </c>
      <c r="N154" s="72"/>
    </row>
    <row r="155" spans="1:14" s="9" customFormat="1" x14ac:dyDescent="0.2">
      <c r="A155" s="43">
        <v>9</v>
      </c>
      <c r="B155" s="43"/>
      <c r="C155" s="43" t="s">
        <v>277</v>
      </c>
      <c r="D155" s="48"/>
      <c r="E155" s="155">
        <f>'16'!L155</f>
        <v>3</v>
      </c>
      <c r="F155" s="127"/>
      <c r="G155" s="142"/>
      <c r="H155" s="142"/>
      <c r="I155" s="142"/>
      <c r="J155" s="150"/>
      <c r="K155" s="134"/>
      <c r="L155" s="73">
        <v>3</v>
      </c>
      <c r="M155" s="120">
        <f t="shared" si="15"/>
        <v>0</v>
      </c>
      <c r="N155" s="73"/>
    </row>
    <row r="156" spans="1:14" s="9" customFormat="1" x14ac:dyDescent="0.2">
      <c r="A156" s="43">
        <v>10</v>
      </c>
      <c r="B156" s="43"/>
      <c r="C156" s="43" t="s">
        <v>278</v>
      </c>
      <c r="D156" s="48"/>
      <c r="E156" s="155">
        <f>'16'!L156</f>
        <v>2</v>
      </c>
      <c r="F156" s="127"/>
      <c r="G156" s="142"/>
      <c r="H156" s="142"/>
      <c r="I156" s="142"/>
      <c r="J156" s="150"/>
      <c r="K156" s="134"/>
      <c r="L156" s="73">
        <v>2</v>
      </c>
      <c r="M156" s="120">
        <f t="shared" si="15"/>
        <v>0</v>
      </c>
      <c r="N156" s="73"/>
    </row>
    <row r="157" spans="1:14" s="24" customFormat="1" ht="15" thickBot="1" x14ac:dyDescent="0.25">
      <c r="A157" s="43"/>
      <c r="B157" s="43"/>
      <c r="C157" s="43"/>
      <c r="D157" s="48"/>
      <c r="E157" s="157"/>
      <c r="F157" s="127"/>
      <c r="G157" s="142"/>
      <c r="H157" s="142"/>
      <c r="I157" s="142"/>
      <c r="J157" s="150"/>
      <c r="K157" s="134"/>
      <c r="L157" s="73"/>
      <c r="M157" s="121"/>
      <c r="N157" s="73"/>
    </row>
    <row r="158" spans="1:14" s="10" customFormat="1" ht="15" thickBot="1" x14ac:dyDescent="0.25">
      <c r="A158" s="109"/>
      <c r="B158" s="110"/>
      <c r="C158" s="82" t="s">
        <v>156</v>
      </c>
      <c r="D158" s="111"/>
      <c r="E158" s="105">
        <f>SUM(E159:E175)</f>
        <v>20</v>
      </c>
      <c r="F158" s="105">
        <f t="shared" ref="F158:L158" si="16">SUM(F159:F175)</f>
        <v>0</v>
      </c>
      <c r="G158" s="105">
        <f t="shared" si="16"/>
        <v>0</v>
      </c>
      <c r="H158" s="105">
        <f t="shared" si="16"/>
        <v>80</v>
      </c>
      <c r="I158" s="105">
        <f t="shared" si="16"/>
        <v>0</v>
      </c>
      <c r="J158" s="166">
        <f t="shared" si="16"/>
        <v>0</v>
      </c>
      <c r="K158" s="131">
        <f t="shared" si="16"/>
        <v>0</v>
      </c>
      <c r="L158" s="105">
        <f t="shared" si="16"/>
        <v>36</v>
      </c>
      <c r="M158" s="119">
        <f t="shared" si="15"/>
        <v>64</v>
      </c>
      <c r="N158" s="112"/>
    </row>
    <row r="159" spans="1:14" s="10" customFormat="1" x14ac:dyDescent="0.2">
      <c r="A159" s="87">
        <v>1</v>
      </c>
      <c r="B159" s="88">
        <v>3530009</v>
      </c>
      <c r="C159" s="88" t="s">
        <v>157</v>
      </c>
      <c r="D159" s="97">
        <v>20000</v>
      </c>
      <c r="E159" s="155">
        <f>'16'!L159</f>
        <v>0</v>
      </c>
      <c r="F159" s="125"/>
      <c r="G159" s="140"/>
      <c r="H159" s="140"/>
      <c r="I159" s="140"/>
      <c r="J159" s="148"/>
      <c r="K159" s="132"/>
      <c r="L159" s="71"/>
      <c r="M159" s="120">
        <f t="shared" si="15"/>
        <v>0</v>
      </c>
      <c r="N159" s="71"/>
    </row>
    <row r="160" spans="1:14" s="10" customFormat="1" x14ac:dyDescent="0.2">
      <c r="A160" s="25">
        <v>2</v>
      </c>
      <c r="B160" s="26">
        <v>3530010</v>
      </c>
      <c r="C160" s="26" t="s">
        <v>158</v>
      </c>
      <c r="D160" s="27">
        <v>108000</v>
      </c>
      <c r="E160" s="155">
        <f>'16'!L160</f>
        <v>15</v>
      </c>
      <c r="F160" s="126"/>
      <c r="G160" s="141"/>
      <c r="H160" s="141"/>
      <c r="I160" s="141"/>
      <c r="J160" s="149"/>
      <c r="K160" s="133"/>
      <c r="L160" s="72">
        <v>12</v>
      </c>
      <c r="M160" s="120">
        <f t="shared" si="15"/>
        <v>3</v>
      </c>
      <c r="N160" s="72"/>
    </row>
    <row r="161" spans="1:14" s="10" customFormat="1" x14ac:dyDescent="0.2">
      <c r="A161" s="25">
        <v>3</v>
      </c>
      <c r="B161" s="26">
        <v>3530003</v>
      </c>
      <c r="C161" s="26" t="s">
        <v>159</v>
      </c>
      <c r="D161" s="27">
        <v>20000</v>
      </c>
      <c r="E161" s="155">
        <f>'16'!L161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5"/>
        <v>0</v>
      </c>
      <c r="N161" s="72"/>
    </row>
    <row r="162" spans="1:14" s="10" customFormat="1" x14ac:dyDescent="0.2">
      <c r="A162" s="25">
        <v>4</v>
      </c>
      <c r="B162" s="26">
        <v>3530008</v>
      </c>
      <c r="C162" s="26" t="s">
        <v>160</v>
      </c>
      <c r="D162" s="27">
        <v>20000</v>
      </c>
      <c r="E162" s="155">
        <f>'16'!L162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5"/>
        <v>0</v>
      </c>
      <c r="N162" s="72"/>
    </row>
    <row r="163" spans="1:14" s="10" customFormat="1" x14ac:dyDescent="0.2">
      <c r="A163" s="25">
        <v>5</v>
      </c>
      <c r="B163" s="26">
        <v>3530014</v>
      </c>
      <c r="C163" s="26" t="s">
        <v>161</v>
      </c>
      <c r="D163" s="27">
        <v>20000</v>
      </c>
      <c r="E163" s="155">
        <f>'16'!L163</f>
        <v>0</v>
      </c>
      <c r="F163" s="126"/>
      <c r="G163" s="141"/>
      <c r="H163" s="141"/>
      <c r="I163" s="141"/>
      <c r="J163" s="149"/>
      <c r="K163" s="133"/>
      <c r="L163" s="72"/>
      <c r="M163" s="120">
        <f t="shared" si="15"/>
        <v>0</v>
      </c>
      <c r="N163" s="72"/>
    </row>
    <row r="164" spans="1:14" s="10" customFormat="1" x14ac:dyDescent="0.2">
      <c r="A164" s="25">
        <v>6</v>
      </c>
      <c r="B164" s="26">
        <v>3530088</v>
      </c>
      <c r="C164" s="26" t="s">
        <v>162</v>
      </c>
      <c r="D164" s="27">
        <v>22000</v>
      </c>
      <c r="E164" s="155">
        <f>'16'!L164</f>
        <v>1</v>
      </c>
      <c r="F164" s="126"/>
      <c r="G164" s="141"/>
      <c r="H164" s="141"/>
      <c r="I164" s="141"/>
      <c r="J164" s="149"/>
      <c r="K164" s="133"/>
      <c r="L164" s="72"/>
      <c r="M164" s="120">
        <f t="shared" si="15"/>
        <v>1</v>
      </c>
      <c r="N164" s="72"/>
    </row>
    <row r="165" spans="1:14" s="10" customFormat="1" x14ac:dyDescent="0.2">
      <c r="A165" s="25">
        <v>11</v>
      </c>
      <c r="B165" s="26">
        <v>3550002</v>
      </c>
      <c r="C165" s="26" t="s">
        <v>167</v>
      </c>
      <c r="D165" s="27">
        <v>20000</v>
      </c>
      <c r="E165" s="155">
        <f>'16'!L165</f>
        <v>1</v>
      </c>
      <c r="F165" s="127"/>
      <c r="G165" s="142"/>
      <c r="H165" s="142">
        <v>28</v>
      </c>
      <c r="I165" s="142"/>
      <c r="J165" s="150"/>
      <c r="K165" s="134"/>
      <c r="L165" s="73">
        <v>6</v>
      </c>
      <c r="M165" s="120">
        <f t="shared" si="15"/>
        <v>23</v>
      </c>
      <c r="N165" s="72"/>
    </row>
    <row r="166" spans="1:14" s="10" customFormat="1" x14ac:dyDescent="0.2">
      <c r="A166" s="25">
        <v>12</v>
      </c>
      <c r="B166" s="26">
        <v>3550005</v>
      </c>
      <c r="C166" s="26" t="s">
        <v>168</v>
      </c>
      <c r="D166" s="27">
        <v>20000</v>
      </c>
      <c r="E166" s="155">
        <f>'16'!L166</f>
        <v>2</v>
      </c>
      <c r="F166" s="127"/>
      <c r="G166" s="142"/>
      <c r="H166" s="142">
        <v>14</v>
      </c>
      <c r="I166" s="142"/>
      <c r="J166" s="150"/>
      <c r="K166" s="134"/>
      <c r="L166" s="73">
        <v>5</v>
      </c>
      <c r="M166" s="120">
        <f t="shared" si="15"/>
        <v>11</v>
      </c>
      <c r="N166" s="72"/>
    </row>
    <row r="167" spans="1:14" s="10" customFormat="1" x14ac:dyDescent="0.2">
      <c r="A167" s="25">
        <v>13</v>
      </c>
      <c r="B167" s="26">
        <v>3550007</v>
      </c>
      <c r="C167" s="26" t="s">
        <v>169</v>
      </c>
      <c r="D167" s="27">
        <v>20000</v>
      </c>
      <c r="E167" s="155">
        <f>'16'!L167</f>
        <v>0</v>
      </c>
      <c r="F167" s="127"/>
      <c r="G167" s="142"/>
      <c r="H167" s="142">
        <v>26</v>
      </c>
      <c r="I167" s="142"/>
      <c r="J167" s="150"/>
      <c r="K167" s="134"/>
      <c r="L167" s="73">
        <v>9</v>
      </c>
      <c r="M167" s="120">
        <f t="shared" si="15"/>
        <v>17</v>
      </c>
      <c r="N167" s="72"/>
    </row>
    <row r="168" spans="1:14" s="9" customFormat="1" x14ac:dyDescent="0.2">
      <c r="A168" s="25">
        <v>14</v>
      </c>
      <c r="B168" s="26">
        <v>3530087</v>
      </c>
      <c r="C168" s="26" t="s">
        <v>170</v>
      </c>
      <c r="D168" s="27">
        <v>20000</v>
      </c>
      <c r="E168" s="155">
        <f>'16'!L168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5"/>
        <v>0</v>
      </c>
      <c r="N168" s="72"/>
    </row>
    <row r="169" spans="1:14" s="9" customFormat="1" x14ac:dyDescent="0.2">
      <c r="A169" s="25">
        <v>15</v>
      </c>
      <c r="B169" s="43">
        <v>7560084</v>
      </c>
      <c r="C169" s="43" t="s">
        <v>171</v>
      </c>
      <c r="D169" s="48">
        <v>50000</v>
      </c>
      <c r="E169" s="155">
        <f>'16'!L169</f>
        <v>0</v>
      </c>
      <c r="F169" s="127"/>
      <c r="G169" s="142"/>
      <c r="H169" s="142"/>
      <c r="I169" s="142"/>
      <c r="J169" s="150"/>
      <c r="K169" s="134"/>
      <c r="L169" s="73"/>
      <c r="M169" s="120">
        <f t="shared" si="15"/>
        <v>0</v>
      </c>
      <c r="N169" s="72"/>
    </row>
    <row r="170" spans="1:14" s="9" customFormat="1" x14ac:dyDescent="0.2">
      <c r="A170" s="25">
        <v>16</v>
      </c>
      <c r="B170" s="43">
        <v>7560085</v>
      </c>
      <c r="C170" s="43" t="s">
        <v>172</v>
      </c>
      <c r="D170" s="48">
        <v>80000</v>
      </c>
      <c r="E170" s="155">
        <f>'16'!L170</f>
        <v>0</v>
      </c>
      <c r="F170" s="126"/>
      <c r="G170" s="141"/>
      <c r="H170" s="141"/>
      <c r="I170" s="141"/>
      <c r="J170" s="149"/>
      <c r="K170" s="133"/>
      <c r="L170" s="72"/>
      <c r="M170" s="120">
        <f t="shared" si="15"/>
        <v>0</v>
      </c>
      <c r="N170" s="72"/>
    </row>
    <row r="171" spans="1:14" s="9" customFormat="1" x14ac:dyDescent="0.2">
      <c r="A171" s="43">
        <v>17</v>
      </c>
      <c r="B171" s="43"/>
      <c r="C171" s="43" t="s">
        <v>279</v>
      </c>
      <c r="D171" s="48">
        <v>78000</v>
      </c>
      <c r="E171" s="155">
        <f>'16'!L171</f>
        <v>0</v>
      </c>
      <c r="F171" s="126"/>
      <c r="G171" s="141"/>
      <c r="H171" s="141"/>
      <c r="I171" s="141"/>
      <c r="J171" s="149"/>
      <c r="K171" s="133"/>
      <c r="L171" s="72"/>
      <c r="M171" s="120">
        <f t="shared" si="15"/>
        <v>0</v>
      </c>
      <c r="N171" s="73"/>
    </row>
    <row r="172" spans="1:14" s="9" customFormat="1" x14ac:dyDescent="0.2">
      <c r="A172" s="43">
        <v>18</v>
      </c>
      <c r="B172" s="43"/>
      <c r="C172" s="43" t="s">
        <v>280</v>
      </c>
      <c r="D172" s="48">
        <v>29000</v>
      </c>
      <c r="E172" s="155">
        <f>'16'!L172</f>
        <v>0</v>
      </c>
      <c r="F172" s="126"/>
      <c r="G172" s="141"/>
      <c r="H172" s="141"/>
      <c r="I172" s="141"/>
      <c r="J172" s="149"/>
      <c r="K172" s="133"/>
      <c r="L172" s="72"/>
      <c r="M172" s="120">
        <f t="shared" si="15"/>
        <v>0</v>
      </c>
      <c r="N172" s="73"/>
    </row>
    <row r="173" spans="1:14" s="9" customFormat="1" x14ac:dyDescent="0.2">
      <c r="A173" s="43">
        <v>19</v>
      </c>
      <c r="B173" s="43"/>
      <c r="C173" s="43" t="s">
        <v>281</v>
      </c>
      <c r="D173" s="48">
        <v>78000</v>
      </c>
      <c r="E173" s="155">
        <f>'16'!L173</f>
        <v>0</v>
      </c>
      <c r="F173" s="126"/>
      <c r="G173" s="141"/>
      <c r="H173" s="141"/>
      <c r="I173" s="141"/>
      <c r="J173" s="149"/>
      <c r="K173" s="133"/>
      <c r="L173" s="72"/>
      <c r="M173" s="120">
        <f t="shared" si="15"/>
        <v>0</v>
      </c>
      <c r="N173" s="73"/>
    </row>
    <row r="174" spans="1:14" s="9" customFormat="1" x14ac:dyDescent="0.2">
      <c r="A174" s="43">
        <v>20</v>
      </c>
      <c r="B174" s="43"/>
      <c r="C174" s="43" t="s">
        <v>282</v>
      </c>
      <c r="D174" s="48">
        <v>29000</v>
      </c>
      <c r="E174" s="155">
        <f>'16'!L174</f>
        <v>0</v>
      </c>
      <c r="F174" s="126"/>
      <c r="G174" s="141"/>
      <c r="H174" s="141"/>
      <c r="I174" s="141"/>
      <c r="J174" s="149"/>
      <c r="K174" s="133"/>
      <c r="L174" s="72"/>
      <c r="M174" s="120">
        <f t="shared" si="15"/>
        <v>0</v>
      </c>
      <c r="N174" s="73"/>
    </row>
    <row r="175" spans="1:14" s="9" customFormat="1" x14ac:dyDescent="0.2">
      <c r="A175" s="43">
        <v>21</v>
      </c>
      <c r="B175" s="43"/>
      <c r="C175" s="43" t="s">
        <v>283</v>
      </c>
      <c r="D175" s="48">
        <v>45000</v>
      </c>
      <c r="E175" s="155">
        <f>'16'!L175</f>
        <v>1</v>
      </c>
      <c r="F175" s="126"/>
      <c r="G175" s="141"/>
      <c r="H175" s="141">
        <v>12</v>
      </c>
      <c r="I175" s="141"/>
      <c r="J175" s="149"/>
      <c r="K175" s="133"/>
      <c r="L175" s="72">
        <v>4</v>
      </c>
      <c r="M175" s="120">
        <f t="shared" si="15"/>
        <v>9</v>
      </c>
      <c r="N175" s="73"/>
    </row>
    <row r="176" spans="1:14" s="24" customFormat="1" ht="15" thickBot="1" x14ac:dyDescent="0.25">
      <c r="A176" s="43"/>
      <c r="B176" s="43"/>
      <c r="C176" s="43"/>
      <c r="D176" s="48"/>
      <c r="E176" s="160"/>
      <c r="F176" s="128"/>
      <c r="G176" s="144"/>
      <c r="H176" s="144"/>
      <c r="I176" s="144"/>
      <c r="J176" s="152"/>
      <c r="K176" s="137"/>
      <c r="L176" s="76"/>
      <c r="M176" s="121"/>
      <c r="N176" s="73"/>
    </row>
    <row r="177" spans="1:14" s="10" customFormat="1" ht="15" thickBot="1" x14ac:dyDescent="0.25">
      <c r="A177" s="90"/>
      <c r="B177" s="91"/>
      <c r="C177" s="91" t="s">
        <v>176</v>
      </c>
      <c r="D177" s="98"/>
      <c r="E177" s="103">
        <f>SUM(E178:E180)</f>
        <v>0</v>
      </c>
      <c r="F177" s="103">
        <f t="shared" ref="F177:L177" si="17">SUM(F178:F180)</f>
        <v>0</v>
      </c>
      <c r="G177" s="103">
        <f t="shared" si="17"/>
        <v>0</v>
      </c>
      <c r="H177" s="103">
        <f t="shared" si="17"/>
        <v>0</v>
      </c>
      <c r="I177" s="103">
        <f t="shared" si="17"/>
        <v>0</v>
      </c>
      <c r="J177" s="169">
        <f t="shared" si="17"/>
        <v>0</v>
      </c>
      <c r="K177" s="165">
        <f t="shared" si="17"/>
        <v>0</v>
      </c>
      <c r="L177" s="103">
        <f t="shared" si="17"/>
        <v>0</v>
      </c>
      <c r="M177" s="103">
        <f ca="1">SUM(M177:M180)</f>
        <v>0</v>
      </c>
      <c r="N177" s="85"/>
    </row>
    <row r="178" spans="1:14" s="10" customFormat="1" x14ac:dyDescent="0.2">
      <c r="A178" s="87">
        <v>1</v>
      </c>
      <c r="B178" s="88">
        <v>4550013</v>
      </c>
      <c r="C178" s="88" t="s">
        <v>177</v>
      </c>
      <c r="D178" s="97">
        <v>38000</v>
      </c>
      <c r="E178" s="161">
        <f>'16'!L178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6"/>
    </row>
    <row r="179" spans="1:14" s="10" customFormat="1" x14ac:dyDescent="0.2">
      <c r="A179" s="25">
        <v>2</v>
      </c>
      <c r="B179" s="26">
        <v>4550025</v>
      </c>
      <c r="C179" s="26" t="s">
        <v>178</v>
      </c>
      <c r="D179" s="27">
        <v>38000</v>
      </c>
      <c r="E179" s="161">
        <f>'16'!L179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9" customFormat="1" x14ac:dyDescent="0.2">
      <c r="A180" s="25">
        <v>3</v>
      </c>
      <c r="B180" s="26">
        <v>4550044</v>
      </c>
      <c r="C180" s="26" t="s">
        <v>179</v>
      </c>
      <c r="D180" s="27">
        <v>38000</v>
      </c>
      <c r="E180" s="161">
        <f>'16'!L180</f>
        <v>0</v>
      </c>
      <c r="F180" s="125"/>
      <c r="G180" s="140"/>
      <c r="H180" s="140"/>
      <c r="I180" s="140"/>
      <c r="J180" s="148"/>
      <c r="K180" s="132"/>
      <c r="L180" s="71"/>
      <c r="M180" s="120">
        <f t="shared" si="15"/>
        <v>0</v>
      </c>
      <c r="N180" s="73"/>
    </row>
    <row r="181" spans="1:14" s="20" customFormat="1" ht="15" thickBot="1" x14ac:dyDescent="0.25">
      <c r="A181" s="43"/>
      <c r="B181" s="43"/>
      <c r="C181" s="43"/>
      <c r="D181" s="48"/>
      <c r="E181" s="160"/>
      <c r="F181" s="128"/>
      <c r="G181" s="144"/>
      <c r="H181" s="144"/>
      <c r="I181" s="144"/>
      <c r="J181" s="152"/>
      <c r="K181" s="137"/>
      <c r="L181" s="76"/>
      <c r="M181" s="121"/>
      <c r="N181" s="73"/>
    </row>
    <row r="182" spans="1:14" s="24" customFormat="1" ht="15" hidden="1" customHeight="1" thickBot="1" x14ac:dyDescent="0.25">
      <c r="A182" s="81"/>
      <c r="B182" s="82"/>
      <c r="C182" s="82" t="s">
        <v>180</v>
      </c>
      <c r="D182" s="83"/>
      <c r="E182" s="158">
        <v>201</v>
      </c>
      <c r="F182" s="106">
        <f t="shared" ref="F182" si="18">SUM(F183:F193)</f>
        <v>0</v>
      </c>
      <c r="G182" s="106"/>
      <c r="H182" s="106"/>
      <c r="I182" s="106"/>
      <c r="J182" s="146"/>
      <c r="K182" s="135"/>
      <c r="L182" s="106"/>
      <c r="M182" s="119">
        <f t="shared" si="15"/>
        <v>201</v>
      </c>
      <c r="N182" s="85"/>
    </row>
    <row r="183" spans="1:14" s="10" customFormat="1" ht="15" hidden="1" customHeight="1" thickBot="1" x14ac:dyDescent="0.25">
      <c r="A183" s="74"/>
      <c r="B183" s="74"/>
      <c r="C183" s="74" t="s">
        <v>181</v>
      </c>
      <c r="D183" s="75"/>
      <c r="E183" s="155">
        <v>8</v>
      </c>
      <c r="F183" s="125"/>
      <c r="G183" s="140"/>
      <c r="H183" s="140"/>
      <c r="I183" s="140"/>
      <c r="J183" s="148"/>
      <c r="K183" s="132"/>
      <c r="L183" s="71"/>
      <c r="M183" s="120">
        <f t="shared" si="15"/>
        <v>8</v>
      </c>
      <c r="N183" s="76"/>
    </row>
    <row r="184" spans="1:14" s="10" customFormat="1" ht="15" hidden="1" customHeight="1" thickBot="1" x14ac:dyDescent="0.25">
      <c r="A184" s="25">
        <v>1</v>
      </c>
      <c r="B184" s="26">
        <v>5540020</v>
      </c>
      <c r="C184" s="26" t="s">
        <v>182</v>
      </c>
      <c r="D184" s="27">
        <v>40000</v>
      </c>
      <c r="E184" s="155">
        <v>43</v>
      </c>
      <c r="F184" s="125"/>
      <c r="G184" s="140"/>
      <c r="H184" s="140"/>
      <c r="I184" s="140"/>
      <c r="J184" s="148"/>
      <c r="K184" s="132"/>
      <c r="L184" s="71"/>
      <c r="M184" s="120">
        <f t="shared" si="15"/>
        <v>43</v>
      </c>
      <c r="N184" s="73"/>
    </row>
    <row r="185" spans="1:14" s="10" customFormat="1" ht="15" hidden="1" customHeight="1" thickBot="1" x14ac:dyDescent="0.25">
      <c r="A185" s="25">
        <v>2</v>
      </c>
      <c r="B185" s="26">
        <v>5540024</v>
      </c>
      <c r="C185" s="26" t="s">
        <v>183</v>
      </c>
      <c r="D185" s="27">
        <v>45000</v>
      </c>
      <c r="E185" s="155">
        <v>9</v>
      </c>
      <c r="F185" s="125"/>
      <c r="G185" s="140"/>
      <c r="H185" s="140"/>
      <c r="I185" s="140"/>
      <c r="J185" s="148"/>
      <c r="K185" s="132"/>
      <c r="L185" s="71"/>
      <c r="M185" s="120">
        <f t="shared" si="15"/>
        <v>9</v>
      </c>
      <c r="N185" s="73"/>
    </row>
    <row r="186" spans="1:14" s="10" customFormat="1" ht="15" hidden="1" customHeight="1" thickBot="1" x14ac:dyDescent="0.25">
      <c r="A186" s="25">
        <v>3</v>
      </c>
      <c r="B186" s="26">
        <v>5540018</v>
      </c>
      <c r="C186" s="26" t="s">
        <v>184</v>
      </c>
      <c r="D186" s="27">
        <v>32000</v>
      </c>
      <c r="E186" s="155">
        <v>24</v>
      </c>
      <c r="F186" s="125"/>
      <c r="G186" s="140"/>
      <c r="H186" s="140"/>
      <c r="I186" s="140"/>
      <c r="J186" s="148"/>
      <c r="K186" s="132"/>
      <c r="L186" s="71"/>
      <c r="M186" s="120">
        <f t="shared" si="15"/>
        <v>24</v>
      </c>
      <c r="N186" s="73"/>
    </row>
    <row r="187" spans="1:14" s="10" customFormat="1" ht="15" hidden="1" customHeight="1" thickBot="1" x14ac:dyDescent="0.25">
      <c r="A187" s="25">
        <v>4</v>
      </c>
      <c r="B187" s="26">
        <v>5540017</v>
      </c>
      <c r="C187" s="26" t="s">
        <v>185</v>
      </c>
      <c r="D187" s="27">
        <v>25000</v>
      </c>
      <c r="E187" s="156">
        <v>35</v>
      </c>
      <c r="F187" s="126"/>
      <c r="G187" s="141"/>
      <c r="H187" s="141"/>
      <c r="I187" s="141"/>
      <c r="J187" s="149"/>
      <c r="K187" s="133"/>
      <c r="L187" s="72"/>
      <c r="M187" s="120">
        <f t="shared" si="15"/>
        <v>35</v>
      </c>
      <c r="N187" s="72"/>
    </row>
    <row r="188" spans="1:14" s="10" customFormat="1" ht="15" hidden="1" customHeight="1" thickBot="1" x14ac:dyDescent="0.25">
      <c r="A188" s="25">
        <v>5</v>
      </c>
      <c r="B188" s="26">
        <v>5510070</v>
      </c>
      <c r="C188" s="26" t="s">
        <v>186</v>
      </c>
      <c r="D188" s="27">
        <v>28000</v>
      </c>
      <c r="E188" s="156">
        <v>24</v>
      </c>
      <c r="F188" s="126"/>
      <c r="G188" s="141"/>
      <c r="H188" s="141"/>
      <c r="I188" s="141"/>
      <c r="J188" s="149"/>
      <c r="K188" s="133"/>
      <c r="L188" s="72"/>
      <c r="M188" s="120">
        <f t="shared" si="15"/>
        <v>24</v>
      </c>
      <c r="N188" s="72"/>
    </row>
    <row r="189" spans="1:14" s="10" customFormat="1" ht="15" hidden="1" customHeight="1" thickBot="1" x14ac:dyDescent="0.25">
      <c r="A189" s="25">
        <v>6</v>
      </c>
      <c r="B189" s="26">
        <v>5500044</v>
      </c>
      <c r="C189" s="26" t="s">
        <v>187</v>
      </c>
      <c r="D189" s="27">
        <v>28000</v>
      </c>
      <c r="E189" s="156">
        <v>10</v>
      </c>
      <c r="F189" s="126"/>
      <c r="G189" s="141"/>
      <c r="H189" s="141"/>
      <c r="I189" s="141"/>
      <c r="J189" s="149"/>
      <c r="K189" s="133"/>
      <c r="L189" s="72"/>
      <c r="M189" s="120">
        <f t="shared" si="15"/>
        <v>10</v>
      </c>
      <c r="N189" s="71"/>
    </row>
    <row r="190" spans="1:14" s="9" customFormat="1" ht="15" hidden="1" customHeight="1" thickBot="1" x14ac:dyDescent="0.25">
      <c r="A190" s="25">
        <v>7</v>
      </c>
      <c r="B190" s="26">
        <v>5500045</v>
      </c>
      <c r="C190" s="26" t="s">
        <v>188</v>
      </c>
      <c r="D190" s="27">
        <v>30000</v>
      </c>
      <c r="E190" s="156">
        <v>28</v>
      </c>
      <c r="F190" s="126"/>
      <c r="G190" s="141"/>
      <c r="H190" s="141"/>
      <c r="I190" s="141"/>
      <c r="J190" s="149"/>
      <c r="K190" s="133"/>
      <c r="L190" s="72"/>
      <c r="M190" s="120">
        <f t="shared" si="15"/>
        <v>28</v>
      </c>
      <c r="N190" s="71"/>
    </row>
    <row r="191" spans="1:14" s="9" customFormat="1" ht="15" hidden="1" customHeight="1" thickBot="1" x14ac:dyDescent="0.25">
      <c r="A191" s="25">
        <v>8</v>
      </c>
      <c r="B191" s="25">
        <v>5510111</v>
      </c>
      <c r="C191" s="25" t="s">
        <v>189</v>
      </c>
      <c r="D191" s="30">
        <v>39000</v>
      </c>
      <c r="E191" s="156">
        <v>20</v>
      </c>
      <c r="F191" s="126"/>
      <c r="G191" s="141"/>
      <c r="H191" s="141"/>
      <c r="I191" s="141"/>
      <c r="J191" s="149"/>
      <c r="K191" s="133"/>
      <c r="L191" s="72"/>
      <c r="M191" s="120">
        <f t="shared" si="15"/>
        <v>20</v>
      </c>
      <c r="N191" s="71"/>
    </row>
    <row r="192" spans="1:14" s="9" customFormat="1" ht="15" hidden="1" customHeight="1" thickBot="1" x14ac:dyDescent="0.25">
      <c r="A192" s="25">
        <v>9</v>
      </c>
      <c r="B192" s="25">
        <v>5510112</v>
      </c>
      <c r="C192" s="25" t="s">
        <v>190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9" customFormat="1" ht="15" hidden="1" customHeight="1" thickBot="1" x14ac:dyDescent="0.25">
      <c r="A193" s="25">
        <v>10</v>
      </c>
      <c r="B193" s="25">
        <v>5510113</v>
      </c>
      <c r="C193" s="25" t="s">
        <v>191</v>
      </c>
      <c r="D193" s="30">
        <v>39000</v>
      </c>
      <c r="E193" s="155">
        <v>17</v>
      </c>
      <c r="F193" s="125"/>
      <c r="G193" s="125"/>
      <c r="H193" s="125"/>
      <c r="I193" s="125"/>
      <c r="J193" s="148"/>
      <c r="K193" s="132"/>
      <c r="L193" s="71"/>
      <c r="M193" s="120">
        <f t="shared" si="15"/>
        <v>17</v>
      </c>
      <c r="N193" s="71"/>
    </row>
    <row r="194" spans="1:14" s="24" customFormat="1" ht="15" hidden="1" customHeight="1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9" customFormat="1" ht="15" thickBot="1" x14ac:dyDescent="0.25">
      <c r="A195" s="94"/>
      <c r="B195" s="95"/>
      <c r="C195" s="95" t="s">
        <v>192</v>
      </c>
      <c r="D195" s="96"/>
      <c r="E195" s="105">
        <f>SUM(E196:E204)</f>
        <v>219</v>
      </c>
      <c r="F195" s="105">
        <f t="shared" ref="F195:K195" si="19">SUM(F196:F204)</f>
        <v>0</v>
      </c>
      <c r="G195" s="105">
        <f t="shared" si="19"/>
        <v>0</v>
      </c>
      <c r="H195" s="105">
        <f t="shared" si="19"/>
        <v>0</v>
      </c>
      <c r="I195" s="105">
        <f t="shared" si="19"/>
        <v>0</v>
      </c>
      <c r="J195" s="166">
        <f t="shared" si="19"/>
        <v>0</v>
      </c>
      <c r="K195" s="131">
        <f t="shared" si="19"/>
        <v>0</v>
      </c>
      <c r="L195" s="105">
        <f>SUM(L196:L203)</f>
        <v>193</v>
      </c>
      <c r="M195" s="119">
        <f t="shared" si="15"/>
        <v>26</v>
      </c>
      <c r="N195" s="85"/>
    </row>
    <row r="196" spans="1:14" s="10" customFormat="1" x14ac:dyDescent="0.2">
      <c r="A196" s="87">
        <v>1</v>
      </c>
      <c r="B196" s="87">
        <v>5540032</v>
      </c>
      <c r="C196" s="87" t="s">
        <v>193</v>
      </c>
      <c r="D196" s="93">
        <v>18000</v>
      </c>
      <c r="E196" s="155">
        <f>'16'!L196</f>
        <v>31</v>
      </c>
      <c r="F196" s="125"/>
      <c r="G196" s="125"/>
      <c r="H196" s="125"/>
      <c r="I196" s="125"/>
      <c r="J196" s="148"/>
      <c r="K196" s="132"/>
      <c r="L196" s="71">
        <v>31</v>
      </c>
      <c r="M196" s="120">
        <f t="shared" si="15"/>
        <v>0</v>
      </c>
      <c r="N196" s="71"/>
    </row>
    <row r="197" spans="1:14" s="10" customFormat="1" x14ac:dyDescent="0.2">
      <c r="A197" s="25">
        <v>2</v>
      </c>
      <c r="B197" s="26">
        <v>5540001</v>
      </c>
      <c r="C197" s="26" t="s">
        <v>194</v>
      </c>
      <c r="D197" s="27">
        <v>20000</v>
      </c>
      <c r="E197" s="155">
        <f>'16'!L197</f>
        <v>11</v>
      </c>
      <c r="F197" s="125"/>
      <c r="G197" s="125"/>
      <c r="H197" s="125"/>
      <c r="I197" s="125"/>
      <c r="J197" s="148"/>
      <c r="K197" s="132"/>
      <c r="L197" s="71">
        <v>9</v>
      </c>
      <c r="M197" s="120">
        <f t="shared" si="15"/>
        <v>2</v>
      </c>
      <c r="N197" s="71"/>
    </row>
    <row r="198" spans="1:14" s="10" customFormat="1" x14ac:dyDescent="0.2">
      <c r="A198" s="25">
        <v>3</v>
      </c>
      <c r="B198" s="26">
        <v>5540029</v>
      </c>
      <c r="C198" s="26" t="s">
        <v>195</v>
      </c>
      <c r="D198" s="27">
        <v>20000</v>
      </c>
      <c r="E198" s="155">
        <f>'16'!L198</f>
        <v>15</v>
      </c>
      <c r="F198" s="125"/>
      <c r="G198" s="125"/>
      <c r="H198" s="125"/>
      <c r="I198" s="125"/>
      <c r="J198" s="148"/>
      <c r="K198" s="132"/>
      <c r="L198" s="71">
        <v>15</v>
      </c>
      <c r="M198" s="120">
        <f t="shared" si="15"/>
        <v>0</v>
      </c>
      <c r="N198" s="71"/>
    </row>
    <row r="199" spans="1:14" s="10" customFormat="1" x14ac:dyDescent="0.2">
      <c r="A199" s="25">
        <v>4</v>
      </c>
      <c r="B199" s="26">
        <v>5540035</v>
      </c>
      <c r="C199" s="26" t="s">
        <v>196</v>
      </c>
      <c r="D199" s="27">
        <v>20000</v>
      </c>
      <c r="E199" s="155">
        <f>'16'!L199</f>
        <v>26</v>
      </c>
      <c r="F199" s="125"/>
      <c r="G199" s="125"/>
      <c r="H199" s="125"/>
      <c r="I199" s="125"/>
      <c r="J199" s="148"/>
      <c r="K199" s="132"/>
      <c r="L199" s="71">
        <v>26</v>
      </c>
      <c r="M199" s="120">
        <f t="shared" si="15"/>
        <v>0</v>
      </c>
      <c r="N199" s="71"/>
    </row>
    <row r="200" spans="1:14" s="10" customFormat="1" x14ac:dyDescent="0.2">
      <c r="A200" s="25">
        <v>6</v>
      </c>
      <c r="B200" s="26">
        <v>5540008</v>
      </c>
      <c r="C200" s="26" t="s">
        <v>198</v>
      </c>
      <c r="D200" s="27">
        <v>16000</v>
      </c>
      <c r="E200" s="155">
        <f>'16'!L200</f>
        <v>60</v>
      </c>
      <c r="F200" s="125"/>
      <c r="G200" s="125"/>
      <c r="H200" s="125"/>
      <c r="I200" s="125"/>
      <c r="J200" s="148"/>
      <c r="K200" s="132"/>
      <c r="L200" s="71">
        <v>54</v>
      </c>
      <c r="M200" s="120">
        <f t="shared" si="15"/>
        <v>6</v>
      </c>
      <c r="N200" s="71"/>
    </row>
    <row r="201" spans="1:14" s="10" customFormat="1" x14ac:dyDescent="0.2">
      <c r="A201" s="25">
        <v>7</v>
      </c>
      <c r="B201" s="26">
        <v>5540030</v>
      </c>
      <c r="C201" s="26" t="s">
        <v>199</v>
      </c>
      <c r="D201" s="27">
        <v>22000</v>
      </c>
      <c r="E201" s="155">
        <f>'16'!L201</f>
        <v>21</v>
      </c>
      <c r="F201" s="125"/>
      <c r="G201" s="125"/>
      <c r="H201" s="125"/>
      <c r="I201" s="125"/>
      <c r="J201" s="148"/>
      <c r="K201" s="132"/>
      <c r="L201" s="71">
        <v>21</v>
      </c>
      <c r="M201" s="120">
        <f>(E201+F201+G201+H201+I201)-J201-K201-L201</f>
        <v>0</v>
      </c>
      <c r="N201" s="71"/>
    </row>
    <row r="202" spans="1:14" s="10" customFormat="1" x14ac:dyDescent="0.2">
      <c r="A202" s="25">
        <v>8</v>
      </c>
      <c r="B202" s="26">
        <v>5540031</v>
      </c>
      <c r="C202" s="26" t="s">
        <v>200</v>
      </c>
      <c r="D202" s="27">
        <v>22000</v>
      </c>
      <c r="E202" s="155">
        <f>'16'!L202</f>
        <v>15</v>
      </c>
      <c r="F202" s="125"/>
      <c r="G202" s="125"/>
      <c r="H202" s="125"/>
      <c r="I202" s="125"/>
      <c r="J202" s="148"/>
      <c r="K202" s="132"/>
      <c r="L202" s="71">
        <v>15</v>
      </c>
      <c r="M202" s="120">
        <f t="shared" ref="M202:M204" si="20">(E202+F202+G202+H202+I202)-J202-K202-L202</f>
        <v>0</v>
      </c>
      <c r="N202" s="71"/>
    </row>
    <row r="203" spans="1:14" s="9" customFormat="1" x14ac:dyDescent="0.2">
      <c r="A203" s="25">
        <v>9</v>
      </c>
      <c r="B203" s="26">
        <v>5540003</v>
      </c>
      <c r="C203" s="26" t="s">
        <v>201</v>
      </c>
      <c r="D203" s="27">
        <v>20000</v>
      </c>
      <c r="E203" s="155">
        <f>'16'!L203</f>
        <v>22</v>
      </c>
      <c r="F203" s="125"/>
      <c r="G203" s="125"/>
      <c r="H203" s="125"/>
      <c r="I203" s="125"/>
      <c r="J203" s="148"/>
      <c r="K203" s="132"/>
      <c r="L203" s="71">
        <v>22</v>
      </c>
      <c r="M203" s="120">
        <f t="shared" si="20"/>
        <v>0</v>
      </c>
      <c r="N203" s="71"/>
    </row>
    <row r="204" spans="1:14" s="9" customFormat="1" x14ac:dyDescent="0.2">
      <c r="A204" s="25">
        <v>10</v>
      </c>
      <c r="B204" s="25">
        <v>5540033</v>
      </c>
      <c r="C204" s="25" t="s">
        <v>202</v>
      </c>
      <c r="D204" s="30">
        <v>18000</v>
      </c>
      <c r="E204" s="155">
        <f>'16'!L204</f>
        <v>18</v>
      </c>
      <c r="F204" s="125"/>
      <c r="G204" s="125"/>
      <c r="H204" s="125"/>
      <c r="I204" s="125"/>
      <c r="J204" s="148"/>
      <c r="K204" s="132"/>
      <c r="L204" s="9">
        <v>16</v>
      </c>
      <c r="M204" s="120">
        <f t="shared" si="20"/>
        <v>2</v>
      </c>
      <c r="N204" s="71"/>
    </row>
    <row r="205" spans="1:14" s="20" customFormat="1" ht="15" thickBot="1" x14ac:dyDescent="0.25">
      <c r="A205" s="43"/>
      <c r="B205" s="43"/>
      <c r="C205" s="43"/>
      <c r="D205" s="48"/>
      <c r="E205" s="160"/>
      <c r="F205" s="128"/>
      <c r="G205" s="128"/>
      <c r="H205" s="128"/>
      <c r="I205" s="128"/>
      <c r="J205" s="152"/>
      <c r="K205" s="137"/>
      <c r="L205" s="76"/>
      <c r="M205" s="121"/>
      <c r="N205" s="76"/>
    </row>
    <row r="206" spans="1:14" s="24" customFormat="1" ht="15" thickBot="1" x14ac:dyDescent="0.25">
      <c r="A206" s="81"/>
      <c r="B206" s="82"/>
      <c r="C206" s="82" t="s">
        <v>203</v>
      </c>
      <c r="D206" s="83"/>
      <c r="E206" s="106">
        <f>SUM(E208:E209)</f>
        <v>8</v>
      </c>
      <c r="F206" s="106">
        <f t="shared" ref="F206:L206" si="21">SUM(F208:F209)</f>
        <v>0</v>
      </c>
      <c r="G206" s="106">
        <f t="shared" si="21"/>
        <v>0</v>
      </c>
      <c r="H206" s="106">
        <f t="shared" si="21"/>
        <v>0</v>
      </c>
      <c r="I206" s="106">
        <f t="shared" si="21"/>
        <v>0</v>
      </c>
      <c r="J206" s="146">
        <f t="shared" si="21"/>
        <v>0</v>
      </c>
      <c r="K206" s="135">
        <f t="shared" si="21"/>
        <v>0</v>
      </c>
      <c r="L206" s="106">
        <f t="shared" si="21"/>
        <v>7</v>
      </c>
      <c r="M206" s="119">
        <f>(E206+F206+G206+H206+I206)-J206-K206-L206</f>
        <v>1</v>
      </c>
      <c r="N206" s="85"/>
    </row>
    <row r="207" spans="1:14" s="10" customFormat="1" x14ac:dyDescent="0.2">
      <c r="A207" s="79"/>
      <c r="B207" s="79"/>
      <c r="C207" s="79" t="s">
        <v>204</v>
      </c>
      <c r="D207" s="80"/>
      <c r="E207" s="155"/>
      <c r="F207" s="125"/>
      <c r="G207" s="125"/>
      <c r="H207" s="125"/>
      <c r="I207" s="125"/>
      <c r="J207" s="148"/>
      <c r="K207" s="132"/>
      <c r="L207" s="71"/>
      <c r="M207" s="120">
        <f t="shared" si="15"/>
        <v>0</v>
      </c>
      <c r="N207" s="71"/>
    </row>
    <row r="208" spans="1:14" s="10" customFormat="1" x14ac:dyDescent="0.2">
      <c r="A208" s="25">
        <v>1</v>
      </c>
      <c r="B208" s="26">
        <v>7520023</v>
      </c>
      <c r="C208" s="26" t="s">
        <v>205</v>
      </c>
      <c r="D208" s="27">
        <v>20000</v>
      </c>
      <c r="E208" s="155">
        <f>'16'!L208</f>
        <v>0</v>
      </c>
      <c r="F208" s="125"/>
      <c r="G208" s="125"/>
      <c r="H208" s="125"/>
      <c r="I208" s="125"/>
      <c r="J208" s="148"/>
      <c r="K208" s="132"/>
      <c r="L208" s="71"/>
      <c r="M208" s="120">
        <f t="shared" si="15"/>
        <v>0</v>
      </c>
      <c r="N208" s="71"/>
    </row>
    <row r="209" spans="1:14" s="9" customFormat="1" x14ac:dyDescent="0.2">
      <c r="A209" s="25">
        <v>2</v>
      </c>
      <c r="B209" s="26">
        <v>7520001</v>
      </c>
      <c r="C209" s="26" t="s">
        <v>206</v>
      </c>
      <c r="D209" s="27">
        <v>80000</v>
      </c>
      <c r="E209" s="155">
        <f>'16'!L209</f>
        <v>8</v>
      </c>
      <c r="F209" s="125"/>
      <c r="G209" s="125"/>
      <c r="H209" s="125"/>
      <c r="I209" s="125"/>
      <c r="J209" s="148"/>
      <c r="K209" s="132"/>
      <c r="L209" s="71">
        <v>7</v>
      </c>
      <c r="M209" s="120">
        <f t="shared" si="15"/>
        <v>1</v>
      </c>
      <c r="N209" s="71"/>
    </row>
    <row r="210" spans="1:14" s="24" customFormat="1" ht="15" thickBot="1" x14ac:dyDescent="0.25">
      <c r="A210" s="43"/>
      <c r="B210" s="43"/>
      <c r="C210" s="43"/>
      <c r="D210" s="86"/>
      <c r="E210" s="157"/>
      <c r="F210" s="127"/>
      <c r="G210" s="127"/>
      <c r="H210" s="127"/>
      <c r="I210" s="127"/>
      <c r="J210" s="150"/>
      <c r="K210" s="134"/>
      <c r="L210" s="73"/>
      <c r="M210" s="122"/>
      <c r="N210" s="73"/>
    </row>
    <row r="211" spans="1:14" s="10" customFormat="1" ht="15" thickBot="1" x14ac:dyDescent="0.25">
      <c r="A211" s="90"/>
      <c r="B211" s="91"/>
      <c r="C211" s="91" t="s">
        <v>207</v>
      </c>
      <c r="D211" s="92"/>
      <c r="E211" s="103">
        <f>SUM(E212:E219)</f>
        <v>135</v>
      </c>
      <c r="F211" s="103">
        <f t="shared" ref="F211:L211" si="22">SUM(F212:F219)</f>
        <v>0</v>
      </c>
      <c r="G211" s="103">
        <f t="shared" si="22"/>
        <v>0</v>
      </c>
      <c r="H211" s="103">
        <f t="shared" si="22"/>
        <v>0</v>
      </c>
      <c r="I211" s="103">
        <f t="shared" si="22"/>
        <v>0</v>
      </c>
      <c r="J211" s="169">
        <f t="shared" si="22"/>
        <v>0</v>
      </c>
      <c r="K211" s="165">
        <f t="shared" si="22"/>
        <v>0</v>
      </c>
      <c r="L211" s="103">
        <f t="shared" si="22"/>
        <v>120</v>
      </c>
      <c r="M211" s="119">
        <f t="shared" si="15"/>
        <v>15</v>
      </c>
      <c r="N211" s="85"/>
    </row>
    <row r="212" spans="1:14" s="10" customFormat="1" x14ac:dyDescent="0.2">
      <c r="A212" s="87">
        <v>1</v>
      </c>
      <c r="B212" s="88">
        <v>7550011</v>
      </c>
      <c r="C212" s="88" t="s">
        <v>208</v>
      </c>
      <c r="D212" s="89">
        <v>16000</v>
      </c>
      <c r="E212" s="155">
        <f>'16'!L212</f>
        <v>17</v>
      </c>
      <c r="F212" s="125"/>
      <c r="G212" s="125"/>
      <c r="H212" s="125"/>
      <c r="I212" s="125"/>
      <c r="J212" s="148"/>
      <c r="K212" s="132"/>
      <c r="L212" s="71">
        <v>16</v>
      </c>
      <c r="M212" s="120">
        <f t="shared" si="15"/>
        <v>1</v>
      </c>
      <c r="N212" s="71"/>
    </row>
    <row r="213" spans="1:14" s="10" customFormat="1" x14ac:dyDescent="0.2">
      <c r="A213" s="25">
        <v>2</v>
      </c>
      <c r="B213" s="26">
        <v>7550019</v>
      </c>
      <c r="C213" s="26" t="s">
        <v>209</v>
      </c>
      <c r="D213" s="78">
        <v>14000</v>
      </c>
      <c r="E213" s="155">
        <f>'16'!L213</f>
        <v>0</v>
      </c>
      <c r="F213" s="126"/>
      <c r="G213" s="126"/>
      <c r="H213" s="126"/>
      <c r="I213" s="126"/>
      <c r="J213" s="149"/>
      <c r="K213" s="133"/>
      <c r="L213" s="72"/>
      <c r="M213" s="123">
        <f t="shared" si="15"/>
        <v>0</v>
      </c>
      <c r="N213" s="72"/>
    </row>
    <row r="214" spans="1:14" s="10" customFormat="1" x14ac:dyDescent="0.2">
      <c r="A214" s="25">
        <v>3</v>
      </c>
      <c r="B214" s="26">
        <v>7550026</v>
      </c>
      <c r="C214" s="26" t="s">
        <v>210</v>
      </c>
      <c r="D214" s="78">
        <v>26000</v>
      </c>
      <c r="E214" s="155">
        <f>'16'!L214</f>
        <v>36</v>
      </c>
      <c r="F214" s="126"/>
      <c r="G214" s="126"/>
      <c r="H214" s="126"/>
      <c r="I214" s="126"/>
      <c r="J214" s="149"/>
      <c r="K214" s="133"/>
      <c r="L214" s="72">
        <v>26</v>
      </c>
      <c r="M214" s="123">
        <f t="shared" si="15"/>
        <v>10</v>
      </c>
      <c r="N214" s="72"/>
    </row>
    <row r="215" spans="1:14" s="10" customFormat="1" x14ac:dyDescent="0.2">
      <c r="A215" s="25">
        <v>4</v>
      </c>
      <c r="B215" s="26">
        <v>7550006</v>
      </c>
      <c r="C215" s="26" t="s">
        <v>211</v>
      </c>
      <c r="D215" s="78">
        <v>12000</v>
      </c>
      <c r="E215" s="155">
        <f>'16'!L215</f>
        <v>15</v>
      </c>
      <c r="F215" s="126"/>
      <c r="G215" s="126"/>
      <c r="H215" s="126"/>
      <c r="I215" s="126"/>
      <c r="J215" s="149"/>
      <c r="K215" s="133"/>
      <c r="L215" s="72">
        <v>12</v>
      </c>
      <c r="M215" s="123">
        <f t="shared" si="15"/>
        <v>3</v>
      </c>
      <c r="N215" s="72"/>
    </row>
    <row r="216" spans="1:14" s="10" customFormat="1" x14ac:dyDescent="0.2">
      <c r="A216" s="25">
        <v>5</v>
      </c>
      <c r="B216" s="26">
        <v>7550007</v>
      </c>
      <c r="C216" s="26" t="s">
        <v>212</v>
      </c>
      <c r="D216" s="78">
        <v>9000</v>
      </c>
      <c r="E216" s="155">
        <f>'16'!L216</f>
        <v>19</v>
      </c>
      <c r="F216" s="126"/>
      <c r="G216" s="126"/>
      <c r="H216" s="126"/>
      <c r="I216" s="126"/>
      <c r="J216" s="149"/>
      <c r="K216" s="133"/>
      <c r="L216" s="72">
        <v>19</v>
      </c>
      <c r="M216" s="123">
        <f t="shared" si="15"/>
        <v>0</v>
      </c>
      <c r="N216" s="72"/>
    </row>
    <row r="217" spans="1:14" s="9" customFormat="1" x14ac:dyDescent="0.2">
      <c r="A217" s="25">
        <v>7</v>
      </c>
      <c r="B217" s="26">
        <v>7550017</v>
      </c>
      <c r="C217" s="26" t="s">
        <v>214</v>
      </c>
      <c r="D217" s="78">
        <v>14000</v>
      </c>
      <c r="E217" s="155">
        <f>'16'!L217</f>
        <v>21</v>
      </c>
      <c r="F217" s="126"/>
      <c r="G217" s="126"/>
      <c r="H217" s="126"/>
      <c r="I217" s="126"/>
      <c r="J217" s="149"/>
      <c r="K217" s="133"/>
      <c r="L217" s="72">
        <v>21</v>
      </c>
      <c r="M217" s="123">
        <f t="shared" si="15"/>
        <v>0</v>
      </c>
      <c r="N217" s="72"/>
    </row>
    <row r="218" spans="1:14" s="10" customFormat="1" x14ac:dyDescent="0.2">
      <c r="A218" s="25">
        <v>8</v>
      </c>
      <c r="B218" s="25">
        <v>7550016</v>
      </c>
      <c r="C218" s="25" t="s">
        <v>215</v>
      </c>
      <c r="D218" s="77">
        <v>14000</v>
      </c>
      <c r="E218" s="155">
        <f>'16'!L218</f>
        <v>12</v>
      </c>
      <c r="F218" s="126"/>
      <c r="G218" s="126"/>
      <c r="H218" s="126"/>
      <c r="I218" s="126"/>
      <c r="J218" s="149"/>
      <c r="K218" s="133"/>
      <c r="L218" s="72">
        <v>11</v>
      </c>
      <c r="M218" s="123">
        <f t="shared" ref="M218:M219" si="23">(E218+F218+G218+H218+I218)-J218-K218-L218</f>
        <v>1</v>
      </c>
      <c r="N218" s="72"/>
    </row>
    <row r="219" spans="1:14" s="10" customFormat="1" x14ac:dyDescent="0.2">
      <c r="A219" s="25">
        <v>9</v>
      </c>
      <c r="B219" s="26">
        <v>7550015</v>
      </c>
      <c r="C219" s="26" t="s">
        <v>216</v>
      </c>
      <c r="D219" s="78">
        <v>14000</v>
      </c>
      <c r="E219" s="155">
        <f>'16'!L219</f>
        <v>15</v>
      </c>
      <c r="F219" s="126"/>
      <c r="G219" s="126"/>
      <c r="H219" s="126"/>
      <c r="I219" s="126"/>
      <c r="J219" s="149"/>
      <c r="K219" s="133"/>
      <c r="L219" s="72">
        <v>15</v>
      </c>
      <c r="M219" s="123">
        <f t="shared" si="23"/>
        <v>0</v>
      </c>
      <c r="N219" s="72"/>
    </row>
  </sheetData>
  <autoFilter ref="A3:D219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9"/>
  <sheetViews>
    <sheetView workbookViewId="0">
      <pane xSplit="4" ySplit="4" topLeftCell="E158" activePane="bottomRight" state="frozen"/>
      <selection activeCell="O74" sqref="O74"/>
      <selection pane="topRight" activeCell="O74" sqref="O74"/>
      <selection pane="bottomLeft" activeCell="O74" sqref="O74"/>
      <selection pane="bottomRight" activeCell="L169" sqref="L169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.28515625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81" t="s">
        <v>259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70"/>
    </row>
    <row r="3" spans="1:19" s="16" customFormat="1" ht="25.5" customHeight="1" x14ac:dyDescent="0.2">
      <c r="A3" s="182" t="s">
        <v>261</v>
      </c>
      <c r="B3" s="182" t="s">
        <v>262</v>
      </c>
      <c r="C3" s="182" t="s">
        <v>263</v>
      </c>
      <c r="D3" s="184" t="s">
        <v>264</v>
      </c>
      <c r="E3" s="186" t="s">
        <v>248</v>
      </c>
      <c r="F3" s="188" t="s">
        <v>257</v>
      </c>
      <c r="G3" s="190" t="s">
        <v>249</v>
      </c>
      <c r="H3" s="191"/>
      <c r="I3" s="192"/>
      <c r="J3" s="193" t="s">
        <v>250</v>
      </c>
      <c r="K3" s="195" t="s">
        <v>258</v>
      </c>
      <c r="L3" s="177" t="s">
        <v>251</v>
      </c>
      <c r="M3" s="179" t="s">
        <v>252</v>
      </c>
      <c r="N3" s="177" t="s">
        <v>253</v>
      </c>
    </row>
    <row r="4" spans="1:19" s="20" customFormat="1" ht="25.5" x14ac:dyDescent="0.2">
      <c r="A4" s="183"/>
      <c r="B4" s="183"/>
      <c r="C4" s="183"/>
      <c r="D4" s="185"/>
      <c r="E4" s="187"/>
      <c r="F4" s="189"/>
      <c r="G4" s="139" t="s">
        <v>254</v>
      </c>
      <c r="H4" s="139" t="s">
        <v>255</v>
      </c>
      <c r="I4" s="139" t="s">
        <v>256</v>
      </c>
      <c r="J4" s="194"/>
      <c r="K4" s="196"/>
      <c r="L4" s="178"/>
      <c r="M4" s="180"/>
      <c r="N4" s="178"/>
    </row>
    <row r="5" spans="1:19" s="24" customFormat="1" ht="15" thickBot="1" x14ac:dyDescent="0.25">
      <c r="A5" s="113"/>
      <c r="B5" s="113"/>
      <c r="C5" s="113" t="s">
        <v>10</v>
      </c>
      <c r="D5" s="114"/>
      <c r="E5" s="116">
        <f>E6+E46+E60+E64+E74</f>
        <v>7</v>
      </c>
      <c r="F5" s="116">
        <f t="shared" ref="F5:M5" si="0">F6+F46+F60+F64+F74</f>
        <v>0</v>
      </c>
      <c r="G5" s="116">
        <f t="shared" si="0"/>
        <v>385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26</v>
      </c>
      <c r="L5" s="116">
        <f t="shared" si="0"/>
        <v>24</v>
      </c>
      <c r="M5" s="118">
        <f t="shared" si="0"/>
        <v>330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05">
        <f>SUM(E7:E44)</f>
        <v>2</v>
      </c>
      <c r="F6" s="105">
        <f t="shared" ref="F6:L6" si="1">SUM(F7:F44)</f>
        <v>0</v>
      </c>
      <c r="G6" s="105">
        <f t="shared" si="1"/>
        <v>219</v>
      </c>
      <c r="H6" s="105">
        <f t="shared" si="1"/>
        <v>0</v>
      </c>
      <c r="I6" s="105">
        <f t="shared" si="1"/>
        <v>0</v>
      </c>
      <c r="J6" s="166">
        <f t="shared" si="1"/>
        <v>0</v>
      </c>
      <c r="K6" s="131">
        <f t="shared" si="1"/>
        <v>7</v>
      </c>
      <c r="L6" s="105">
        <f t="shared" si="1"/>
        <v>17</v>
      </c>
      <c r="M6" s="131">
        <f t="shared" ref="M6" si="2">SUM(M7:M39)</f>
        <v>186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'17'!L7</f>
        <v>0</v>
      </c>
      <c r="F7" s="125"/>
      <c r="G7" s="140">
        <v>6</v>
      </c>
      <c r="H7" s="140"/>
      <c r="I7" s="140"/>
      <c r="J7" s="148"/>
      <c r="K7" s="132"/>
      <c r="L7" s="71">
        <v>1</v>
      </c>
      <c r="M7" s="120">
        <f t="shared" ref="M7:M75" si="3">(E7+F7+G7+H7+I7)-J7-K7-L7</f>
        <v>5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'17'!L8</f>
        <v>0</v>
      </c>
      <c r="F8" s="126"/>
      <c r="G8" s="141">
        <v>8</v>
      </c>
      <c r="H8" s="141"/>
      <c r="I8" s="141"/>
      <c r="J8" s="149"/>
      <c r="K8" s="133"/>
      <c r="L8" s="72"/>
      <c r="M8" s="120">
        <f t="shared" si="3"/>
        <v>8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'17'!L9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'17'!L10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'17'!L11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3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'17'!L12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'17'!L13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3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'17'!L14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3"/>
        <v>6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'17'!L15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3"/>
        <v>6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'17'!L16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'17'!L17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'17'!L18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'17'!L19</f>
        <v>0</v>
      </c>
      <c r="F19" s="126"/>
      <c r="G19" s="141">
        <v>5</v>
      </c>
      <c r="H19" s="141"/>
      <c r="I19" s="141"/>
      <c r="J19" s="149"/>
      <c r="K19" s="133"/>
      <c r="L19" s="72"/>
      <c r="M19" s="120">
        <f t="shared" si="3"/>
        <v>5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'17'!L20</f>
        <v>0</v>
      </c>
      <c r="F20" s="126"/>
      <c r="G20" s="141">
        <v>12</v>
      </c>
      <c r="H20" s="141"/>
      <c r="I20" s="141"/>
      <c r="J20" s="149"/>
      <c r="K20" s="133"/>
      <c r="L20" s="72">
        <v>4</v>
      </c>
      <c r="M20" s="120">
        <f t="shared" si="3"/>
        <v>8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'17'!L21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'17'!L22</f>
        <v>2</v>
      </c>
      <c r="F22" s="126"/>
      <c r="G22" s="141">
        <v>20</v>
      </c>
      <c r="H22" s="141"/>
      <c r="I22" s="141"/>
      <c r="J22" s="149"/>
      <c r="K22" s="133"/>
      <c r="L22" s="72">
        <v>12</v>
      </c>
      <c r="M22" s="120">
        <f t="shared" si="3"/>
        <v>10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'17'!L23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'17'!L24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3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'17'!L25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3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'17'!L26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3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'17'!L27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'17'!L28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3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'17'!L29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3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'17'!L30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3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'17'!L31</f>
        <v>0</v>
      </c>
      <c r="F31" s="126"/>
      <c r="G31" s="141">
        <v>6</v>
      </c>
      <c r="H31" s="141"/>
      <c r="I31" s="141"/>
      <c r="J31" s="149"/>
      <c r="K31" s="133">
        <v>2</v>
      </c>
      <c r="L31" s="72"/>
      <c r="M31" s="120">
        <f t="shared" si="3"/>
        <v>4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'17'!L32</f>
        <v>0</v>
      </c>
      <c r="F32" s="126"/>
      <c r="G32" s="141">
        <v>6</v>
      </c>
      <c r="H32" s="141"/>
      <c r="I32" s="141"/>
      <c r="J32" s="149"/>
      <c r="K32" s="133"/>
      <c r="L32" s="72"/>
      <c r="M32" s="120">
        <f t="shared" si="3"/>
        <v>6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'17'!L33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'17'!L34</f>
        <v>0</v>
      </c>
      <c r="F34" s="126"/>
      <c r="G34" s="141">
        <v>6</v>
      </c>
      <c r="H34" s="141"/>
      <c r="I34" s="141"/>
      <c r="J34" s="149"/>
      <c r="K34" s="133">
        <v>2</v>
      </c>
      <c r="L34" s="72"/>
      <c r="M34" s="120">
        <f t="shared" si="3"/>
        <v>4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'17'!L35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'17'!L36</f>
        <v>0</v>
      </c>
      <c r="F36" s="126"/>
      <c r="G36" s="141"/>
      <c r="H36" s="141"/>
      <c r="I36" s="141"/>
      <c r="J36" s="149"/>
      <c r="K36" s="133"/>
      <c r="L36" s="72"/>
      <c r="M36" s="120">
        <f t="shared" si="3"/>
        <v>0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'17'!L37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3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'17'!L38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'17'!L39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3"/>
        <v>6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'17'!L40</f>
        <v>0</v>
      </c>
      <c r="F40" s="127"/>
      <c r="G40" s="142">
        <v>8</v>
      </c>
      <c r="H40" s="142"/>
      <c r="I40" s="142"/>
      <c r="J40" s="150"/>
      <c r="K40" s="134">
        <v>1</v>
      </c>
      <c r="L40" s="73"/>
      <c r="M40" s="120">
        <f t="shared" si="3"/>
        <v>7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25000</v>
      </c>
      <c r="E41" s="155">
        <f>'17'!L41</f>
        <v>0</v>
      </c>
      <c r="F41" s="127"/>
      <c r="G41" s="142">
        <v>6</v>
      </c>
      <c r="H41" s="142"/>
      <c r="I41" s="142"/>
      <c r="J41" s="150"/>
      <c r="K41" s="134">
        <v>2</v>
      </c>
      <c r="L41" s="73"/>
      <c r="M41" s="120">
        <f t="shared" si="3"/>
        <v>4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'17'!L42</f>
        <v>0</v>
      </c>
      <c r="F42" s="127"/>
      <c r="G42" s="142"/>
      <c r="H42" s="142"/>
      <c r="I42" s="142"/>
      <c r="J42" s="150"/>
      <c r="K42" s="134"/>
      <c r="L42" s="73"/>
      <c r="M42" s="120">
        <f t="shared" si="3"/>
        <v>0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'17'!L43</f>
        <v>0</v>
      </c>
      <c r="F43" s="127"/>
      <c r="G43" s="142"/>
      <c r="H43" s="142"/>
      <c r="I43" s="142"/>
      <c r="J43" s="150"/>
      <c r="K43" s="134"/>
      <c r="L43" s="73"/>
      <c r="M43" s="120">
        <f t="shared" si="3"/>
        <v>0</v>
      </c>
      <c r="N43" s="73"/>
    </row>
    <row r="44" spans="1:14" s="10" customFormat="1" x14ac:dyDescent="0.2">
      <c r="A44" s="43">
        <v>44</v>
      </c>
      <c r="B44" s="99"/>
      <c r="C44" s="99" t="s">
        <v>39</v>
      </c>
      <c r="D44" s="100">
        <v>32000</v>
      </c>
      <c r="E44" s="155">
        <f>'17'!L44</f>
        <v>0</v>
      </c>
      <c r="F44" s="127"/>
      <c r="G44" s="142"/>
      <c r="H44" s="142"/>
      <c r="I44" s="142"/>
      <c r="J44" s="150"/>
      <c r="K44" s="134"/>
      <c r="L44" s="73"/>
      <c r="M44" s="121">
        <f t="shared" si="3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/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63">
        <f>SUM(E47:E58)</f>
        <v>0</v>
      </c>
      <c r="F46" s="163">
        <f t="shared" ref="F46:L46" si="4">SUM(F47:F58)</f>
        <v>0</v>
      </c>
      <c r="G46" s="163">
        <f t="shared" si="4"/>
        <v>136</v>
      </c>
      <c r="H46" s="163">
        <f t="shared" si="4"/>
        <v>0</v>
      </c>
      <c r="I46" s="163">
        <f t="shared" si="4"/>
        <v>0</v>
      </c>
      <c r="J46" s="167">
        <f t="shared" si="4"/>
        <v>0</v>
      </c>
      <c r="K46" s="162">
        <f t="shared" si="4"/>
        <v>14</v>
      </c>
      <c r="L46" s="163">
        <f t="shared" si="4"/>
        <v>7</v>
      </c>
      <c r="M46" s="119">
        <f>(E46+F46+G46+H46+I46)-J46-K46-L46</f>
        <v>115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'17'!L47</f>
        <v>0</v>
      </c>
      <c r="F47" s="125"/>
      <c r="G47" s="140"/>
      <c r="H47" s="140"/>
      <c r="I47" s="140"/>
      <c r="J47" s="148"/>
      <c r="K47" s="132"/>
      <c r="L47" s="71"/>
      <c r="M47" s="120">
        <f t="shared" si="3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'17'!L48</f>
        <v>0</v>
      </c>
      <c r="F48" s="126"/>
      <c r="G48" s="141">
        <v>40</v>
      </c>
      <c r="H48" s="141"/>
      <c r="I48" s="141"/>
      <c r="J48" s="149"/>
      <c r="K48" s="133">
        <v>6</v>
      </c>
      <c r="L48" s="72"/>
      <c r="M48" s="120">
        <f t="shared" si="3"/>
        <v>34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'17'!L49</f>
        <v>0</v>
      </c>
      <c r="F49" s="126"/>
      <c r="G49" s="141">
        <v>20</v>
      </c>
      <c r="H49" s="141"/>
      <c r="I49" s="141"/>
      <c r="J49" s="149"/>
      <c r="K49" s="133">
        <v>4</v>
      </c>
      <c r="L49" s="72"/>
      <c r="M49" s="120">
        <f t="shared" si="3"/>
        <v>16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'17'!L50</f>
        <v>0</v>
      </c>
      <c r="F50" s="126"/>
      <c r="G50" s="141">
        <v>40</v>
      </c>
      <c r="H50" s="141"/>
      <c r="I50" s="141"/>
      <c r="J50" s="149"/>
      <c r="K50" s="133"/>
      <c r="L50" s="72"/>
      <c r="M50" s="120">
        <f t="shared" si="3"/>
        <v>40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'17'!L51</f>
        <v>0</v>
      </c>
      <c r="F51" s="126"/>
      <c r="G51" s="141">
        <v>5</v>
      </c>
      <c r="H51" s="141"/>
      <c r="I51" s="141"/>
      <c r="J51" s="149"/>
      <c r="K51" s="133">
        <v>1</v>
      </c>
      <c r="L51" s="72"/>
      <c r="M51" s="120">
        <f t="shared" si="3"/>
        <v>4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'17'!L52</f>
        <v>0</v>
      </c>
      <c r="F52" s="126"/>
      <c r="G52" s="141">
        <v>8</v>
      </c>
      <c r="H52" s="141"/>
      <c r="I52" s="141"/>
      <c r="J52" s="149"/>
      <c r="K52" s="133"/>
      <c r="L52" s="72">
        <v>7</v>
      </c>
      <c r="M52" s="120">
        <f t="shared" si="3"/>
        <v>1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'17'!L53</f>
        <v>0</v>
      </c>
      <c r="F53" s="126"/>
      <c r="G53" s="141">
        <v>5</v>
      </c>
      <c r="H53" s="141"/>
      <c r="I53" s="141"/>
      <c r="J53" s="149"/>
      <c r="K53" s="133"/>
      <c r="L53" s="72"/>
      <c r="M53" s="120">
        <f t="shared" si="3"/>
        <v>5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'17'!L54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'17'!L55</f>
        <v>0</v>
      </c>
      <c r="F55" s="126"/>
      <c r="G55" s="141">
        <v>6</v>
      </c>
      <c r="H55" s="141"/>
      <c r="I55" s="141"/>
      <c r="J55" s="149"/>
      <c r="K55" s="133"/>
      <c r="L55" s="72"/>
      <c r="M55" s="120">
        <f t="shared" si="3"/>
        <v>6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'17'!L56</f>
        <v>0</v>
      </c>
      <c r="F56" s="126"/>
      <c r="G56" s="141">
        <v>6</v>
      </c>
      <c r="H56" s="141"/>
      <c r="I56" s="141"/>
      <c r="J56" s="149"/>
      <c r="K56" s="133"/>
      <c r="L56" s="72"/>
      <c r="M56" s="120">
        <f t="shared" si="3"/>
        <v>6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'17'!L57</f>
        <v>0</v>
      </c>
      <c r="F57" s="127"/>
      <c r="G57" s="142">
        <v>6</v>
      </c>
      <c r="H57" s="142"/>
      <c r="I57" s="142"/>
      <c r="J57" s="150"/>
      <c r="K57" s="134">
        <v>2</v>
      </c>
      <c r="L57" s="73"/>
      <c r="M57" s="120">
        <f t="shared" si="3"/>
        <v>4</v>
      </c>
      <c r="N57" s="73"/>
    </row>
    <row r="58" spans="1:14" s="9" customFormat="1" x14ac:dyDescent="0.2">
      <c r="A58" s="43">
        <v>15</v>
      </c>
      <c r="B58" s="99"/>
      <c r="C58" s="99" t="s">
        <v>271</v>
      </c>
      <c r="D58" s="100"/>
      <c r="E58" s="155">
        <f>'17'!L58</f>
        <v>0</v>
      </c>
      <c r="F58" s="127"/>
      <c r="G58" s="142"/>
      <c r="H58" s="142"/>
      <c r="I58" s="142"/>
      <c r="J58" s="150"/>
      <c r="K58" s="134">
        <v>1</v>
      </c>
      <c r="L58" s="73"/>
      <c r="M58" s="120">
        <f t="shared" si="3"/>
        <v>-1</v>
      </c>
      <c r="N58" s="73"/>
    </row>
    <row r="59" spans="1:14" s="24" customFormat="1" ht="15" thickBot="1" x14ac:dyDescent="0.25">
      <c r="A59" s="43"/>
      <c r="B59" s="43"/>
      <c r="C59" s="43"/>
      <c r="D59" s="48"/>
      <c r="E59" s="155"/>
      <c r="F59" s="127"/>
      <c r="G59" s="142"/>
      <c r="H59" s="142"/>
      <c r="I59" s="142"/>
      <c r="J59" s="150"/>
      <c r="K59" s="134"/>
      <c r="L59" s="73"/>
      <c r="M59" s="121"/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63">
        <f>SUM(E61:E62)</f>
        <v>5</v>
      </c>
      <c r="F60" s="163">
        <f t="shared" ref="F60:L60" si="5">SUM(F61:F62)</f>
        <v>0</v>
      </c>
      <c r="G60" s="163">
        <f t="shared" si="5"/>
        <v>0</v>
      </c>
      <c r="H60" s="163">
        <f t="shared" si="5"/>
        <v>0</v>
      </c>
      <c r="I60" s="163">
        <f t="shared" si="5"/>
        <v>0</v>
      </c>
      <c r="J60" s="167">
        <f t="shared" si="5"/>
        <v>0</v>
      </c>
      <c r="K60" s="162">
        <f t="shared" si="5"/>
        <v>0</v>
      </c>
      <c r="L60" s="163">
        <f t="shared" si="5"/>
        <v>0</v>
      </c>
      <c r="M60" s="119">
        <f t="shared" si="3"/>
        <v>5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'17'!L61</f>
        <v>5</v>
      </c>
      <c r="F61" s="126"/>
      <c r="G61" s="141"/>
      <c r="H61" s="141"/>
      <c r="I61" s="141"/>
      <c r="J61" s="149"/>
      <c r="K61" s="133"/>
      <c r="L61" s="72"/>
      <c r="M61" s="120">
        <f t="shared" si="3"/>
        <v>5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'17'!L62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5"/>
      <c r="F63" s="127"/>
      <c r="G63" s="142"/>
      <c r="H63" s="142"/>
      <c r="I63" s="142"/>
      <c r="J63" s="150"/>
      <c r="K63" s="134"/>
      <c r="L63" s="73"/>
      <c r="M63" s="121"/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63">
        <f>SUM(E65:E72)</f>
        <v>0</v>
      </c>
      <c r="F64" s="163">
        <f t="shared" ref="F64:L64" si="6">SUM(F65:F72)</f>
        <v>0</v>
      </c>
      <c r="G64" s="163">
        <f t="shared" si="6"/>
        <v>12</v>
      </c>
      <c r="H64" s="163">
        <f t="shared" si="6"/>
        <v>0</v>
      </c>
      <c r="I64" s="163">
        <f t="shared" si="6"/>
        <v>0</v>
      </c>
      <c r="J64" s="167">
        <f t="shared" si="6"/>
        <v>0</v>
      </c>
      <c r="K64" s="162">
        <f t="shared" si="6"/>
        <v>5</v>
      </c>
      <c r="L64" s="163">
        <f t="shared" si="6"/>
        <v>0</v>
      </c>
      <c r="M64" s="119">
        <f t="shared" si="3"/>
        <v>7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'17'!L65</f>
        <v>0</v>
      </c>
      <c r="F65" s="125"/>
      <c r="G65" s="140">
        <v>1</v>
      </c>
      <c r="H65" s="140"/>
      <c r="I65" s="140"/>
      <c r="J65" s="148"/>
      <c r="K65" s="132">
        <v>1</v>
      </c>
      <c r="L65" s="71"/>
      <c r="M65" s="120">
        <f t="shared" si="3"/>
        <v>0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'17'!L66</f>
        <v>0</v>
      </c>
      <c r="F66" s="126"/>
      <c r="G66" s="140">
        <v>2</v>
      </c>
      <c r="H66" s="141"/>
      <c r="I66" s="141"/>
      <c r="J66" s="149"/>
      <c r="K66" s="133">
        <v>1</v>
      </c>
      <c r="L66" s="72"/>
      <c r="M66" s="120">
        <f t="shared" si="3"/>
        <v>1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'17'!L67</f>
        <v>0</v>
      </c>
      <c r="F67" s="126"/>
      <c r="G67" s="140">
        <v>1</v>
      </c>
      <c r="H67" s="141"/>
      <c r="I67" s="141"/>
      <c r="J67" s="149"/>
      <c r="K67" s="133">
        <v>1</v>
      </c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'17'!L68</f>
        <v>0</v>
      </c>
      <c r="F68" s="126"/>
      <c r="G68" s="140">
        <v>2</v>
      </c>
      <c r="H68" s="141"/>
      <c r="I68" s="141"/>
      <c r="J68" s="149"/>
      <c r="K68" s="133"/>
      <c r="L68" s="72"/>
      <c r="M68" s="120">
        <f t="shared" si="3"/>
        <v>2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'17'!L69</f>
        <v>0</v>
      </c>
      <c r="F69" s="126"/>
      <c r="G69" s="140">
        <v>1</v>
      </c>
      <c r="H69" s="141"/>
      <c r="I69" s="141"/>
      <c r="J69" s="149"/>
      <c r="K69" s="133">
        <v>1</v>
      </c>
      <c r="L69" s="72"/>
      <c r="M69" s="120">
        <f t="shared" si="3"/>
        <v>0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'17'!L70</f>
        <v>0</v>
      </c>
      <c r="F70" s="126"/>
      <c r="G70" s="140">
        <v>2</v>
      </c>
      <c r="H70" s="141"/>
      <c r="I70" s="141"/>
      <c r="J70" s="149"/>
      <c r="K70" s="133"/>
      <c r="L70" s="72"/>
      <c r="M70" s="120">
        <f t="shared" si="3"/>
        <v>2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'17'!L71</f>
        <v>0</v>
      </c>
      <c r="F71" s="126"/>
      <c r="G71" s="140">
        <v>1</v>
      </c>
      <c r="H71" s="141"/>
      <c r="I71" s="141"/>
      <c r="J71" s="149"/>
      <c r="K71" s="133"/>
      <c r="L71" s="72"/>
      <c r="M71" s="120">
        <f t="shared" si="3"/>
        <v>1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'17'!L72</f>
        <v>0</v>
      </c>
      <c r="F72" s="126"/>
      <c r="G72" s="140">
        <v>2</v>
      </c>
      <c r="H72" s="141"/>
      <c r="I72" s="141"/>
      <c r="J72" s="149"/>
      <c r="K72" s="133">
        <v>1</v>
      </c>
      <c r="L72" s="72"/>
      <c r="M72" s="120">
        <f t="shared" si="3"/>
        <v>1</v>
      </c>
      <c r="N72" s="72"/>
    </row>
    <row r="73" spans="1:14" s="24" customFormat="1" ht="15" thickBot="1" x14ac:dyDescent="0.25">
      <c r="A73" s="43"/>
      <c r="B73" s="43"/>
      <c r="C73" s="43"/>
      <c r="D73" s="48"/>
      <c r="E73" s="155"/>
      <c r="F73" s="127"/>
      <c r="G73" s="142"/>
      <c r="H73" s="142"/>
      <c r="I73" s="142"/>
      <c r="J73" s="150"/>
      <c r="K73" s="134"/>
      <c r="L73" s="73"/>
      <c r="M73" s="121"/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>SUM(E75:E81)</f>
        <v>0</v>
      </c>
      <c r="F74" s="106">
        <f t="shared" ref="F74:K74" si="7">SUM(F75:F81)</f>
        <v>0</v>
      </c>
      <c r="G74" s="106">
        <f t="shared" si="7"/>
        <v>18</v>
      </c>
      <c r="H74" s="106">
        <f t="shared" si="7"/>
        <v>0</v>
      </c>
      <c r="I74" s="106">
        <f t="shared" si="7"/>
        <v>0</v>
      </c>
      <c r="J74" s="146">
        <f>SUM(J75:J81)</f>
        <v>1</v>
      </c>
      <c r="K74" s="135">
        <f t="shared" si="7"/>
        <v>0</v>
      </c>
      <c r="L74" s="106">
        <f>SUM(L75:L81)</f>
        <v>0</v>
      </c>
      <c r="M74" s="119">
        <f t="shared" si="3"/>
        <v>17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'17'!L75</f>
        <v>0</v>
      </c>
      <c r="F75" s="126"/>
      <c r="G75" s="141">
        <v>4</v>
      </c>
      <c r="H75" s="141"/>
      <c r="I75" s="141"/>
      <c r="J75" s="149">
        <v>1</v>
      </c>
      <c r="K75" s="133"/>
      <c r="L75" s="72"/>
      <c r="M75" s="120">
        <f t="shared" si="3"/>
        <v>3</v>
      </c>
      <c r="N75" s="72" t="s">
        <v>266</v>
      </c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'17'!L76</f>
        <v>0</v>
      </c>
      <c r="F76" s="126"/>
      <c r="G76" s="141">
        <v>7</v>
      </c>
      <c r="H76" s="141"/>
      <c r="I76" s="141"/>
      <c r="J76" s="149"/>
      <c r="K76" s="133"/>
      <c r="L76" s="72"/>
      <c r="M76" s="120">
        <f t="shared" ref="M76:M144" si="8">(E76+F76+G76+H76+I76)-J76-K76-L76</f>
        <v>7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'17'!L77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'17'!L78</f>
        <v>0</v>
      </c>
      <c r="F78" s="126"/>
      <c r="G78" s="141">
        <v>7</v>
      </c>
      <c r="H78" s="141"/>
      <c r="I78" s="141"/>
      <c r="J78" s="149"/>
      <c r="K78" s="133"/>
      <c r="L78" s="72"/>
      <c r="M78" s="120">
        <f t="shared" si="8"/>
        <v>7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'17'!L79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'17'!L80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'17'!L81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/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>SUM(E84:E93)</f>
        <v>36</v>
      </c>
      <c r="F83" s="108">
        <f t="shared" ref="F83:L83" si="9">SUM(F84:F93)</f>
        <v>0</v>
      </c>
      <c r="G83" s="108">
        <f t="shared" si="9"/>
        <v>50</v>
      </c>
      <c r="H83" s="108">
        <f t="shared" si="9"/>
        <v>0</v>
      </c>
      <c r="I83" s="108">
        <f t="shared" si="9"/>
        <v>0</v>
      </c>
      <c r="J83" s="168">
        <f t="shared" si="9"/>
        <v>6</v>
      </c>
      <c r="K83" s="164">
        <f t="shared" si="9"/>
        <v>0</v>
      </c>
      <c r="L83" s="108">
        <f t="shared" si="9"/>
        <v>36</v>
      </c>
      <c r="M83" s="119">
        <f t="shared" si="8"/>
        <v>44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'17'!L84</f>
        <v>0</v>
      </c>
      <c r="F84" s="125"/>
      <c r="G84" s="140">
        <v>4</v>
      </c>
      <c r="H84" s="140"/>
      <c r="I84" s="140"/>
      <c r="J84" s="148"/>
      <c r="K84" s="132"/>
      <c r="L84" s="71">
        <v>1</v>
      </c>
      <c r="M84" s="120">
        <f t="shared" si="8"/>
        <v>3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'17'!L85</f>
        <v>6</v>
      </c>
      <c r="F85" s="126"/>
      <c r="G85" s="141"/>
      <c r="H85" s="141"/>
      <c r="I85" s="141"/>
      <c r="J85" s="149"/>
      <c r="K85" s="133"/>
      <c r="L85" s="72">
        <v>3</v>
      </c>
      <c r="M85" s="120">
        <f t="shared" si="8"/>
        <v>3</v>
      </c>
      <c r="N85" s="72"/>
    </row>
    <row r="86" spans="1:14" s="10" customFormat="1" ht="14.25" hidden="1" customHeight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'17'!L86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'17'!L87</f>
        <v>10</v>
      </c>
      <c r="F87" s="126"/>
      <c r="G87" s="141"/>
      <c r="H87" s="141"/>
      <c r="I87" s="141"/>
      <c r="J87" s="149"/>
      <c r="K87" s="133"/>
      <c r="L87" s="72">
        <v>3</v>
      </c>
      <c r="M87" s="120">
        <f t="shared" si="8"/>
        <v>7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'17'!L88</f>
        <v>7</v>
      </c>
      <c r="F88" s="126"/>
      <c r="G88" s="141">
        <v>8</v>
      </c>
      <c r="H88" s="141"/>
      <c r="I88" s="141"/>
      <c r="J88" s="149">
        <v>2</v>
      </c>
      <c r="K88" s="133"/>
      <c r="L88" s="72">
        <v>5</v>
      </c>
      <c r="M88" s="120">
        <f t="shared" si="8"/>
        <v>8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'17'!L89</f>
        <v>0</v>
      </c>
      <c r="F89" s="126"/>
      <c r="G89" s="141">
        <v>10</v>
      </c>
      <c r="H89" s="141"/>
      <c r="I89" s="141"/>
      <c r="J89" s="149"/>
      <c r="K89" s="133"/>
      <c r="L89" s="72">
        <v>1</v>
      </c>
      <c r="M89" s="120">
        <f t="shared" si="8"/>
        <v>9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39000</v>
      </c>
      <c r="E90" s="155">
        <f>'17'!L90</f>
        <v>0</v>
      </c>
      <c r="F90" s="126"/>
      <c r="G90" s="141">
        <v>10</v>
      </c>
      <c r="H90" s="141"/>
      <c r="I90" s="141"/>
      <c r="J90" s="149"/>
      <c r="K90" s="133"/>
      <c r="L90" s="72">
        <v>4</v>
      </c>
      <c r="M90" s="120">
        <f t="shared" si="8"/>
        <v>6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'17'!L91</f>
        <v>11</v>
      </c>
      <c r="F91" s="126"/>
      <c r="G91" s="141">
        <v>8</v>
      </c>
      <c r="H91" s="141"/>
      <c r="I91" s="141"/>
      <c r="J91" s="149">
        <v>2</v>
      </c>
      <c r="K91" s="133"/>
      <c r="L91" s="72">
        <v>13</v>
      </c>
      <c r="M91" s="120">
        <f t="shared" si="8"/>
        <v>4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'17'!L92</f>
        <v>2</v>
      </c>
      <c r="F92" s="126"/>
      <c r="G92" s="141"/>
      <c r="H92" s="141"/>
      <c r="I92" s="141"/>
      <c r="J92" s="149">
        <v>2</v>
      </c>
      <c r="K92" s="133"/>
      <c r="L92" s="72"/>
      <c r="M92" s="120">
        <f t="shared" si="8"/>
        <v>0</v>
      </c>
      <c r="N92" s="72"/>
    </row>
    <row r="93" spans="1:14" s="10" customFormat="1" x14ac:dyDescent="0.2">
      <c r="A93" s="43">
        <v>10</v>
      </c>
      <c r="B93" s="99"/>
      <c r="C93" s="99" t="s">
        <v>272</v>
      </c>
      <c r="D93" s="100">
        <v>39000</v>
      </c>
      <c r="E93" s="155">
        <f>'17'!L93</f>
        <v>0</v>
      </c>
      <c r="F93" s="127"/>
      <c r="G93" s="142">
        <v>10</v>
      </c>
      <c r="H93" s="142"/>
      <c r="I93" s="142"/>
      <c r="J93" s="150"/>
      <c r="K93" s="134"/>
      <c r="L93" s="73">
        <v>6</v>
      </c>
      <c r="M93" s="120">
        <f t="shared" si="8"/>
        <v>4</v>
      </c>
      <c r="N93" s="73"/>
    </row>
    <row r="94" spans="1:14" s="42" customFormat="1" ht="15" thickBot="1" x14ac:dyDescent="0.25">
      <c r="A94" s="43"/>
      <c r="B94" s="99"/>
      <c r="C94" s="99"/>
      <c r="D94" s="100"/>
      <c r="E94" s="157"/>
      <c r="F94" s="127"/>
      <c r="G94" s="142"/>
      <c r="H94" s="142"/>
      <c r="I94" s="142"/>
      <c r="J94" s="150"/>
      <c r="K94" s="134"/>
      <c r="L94" s="73"/>
      <c r="M94" s="121"/>
      <c r="N94" s="73"/>
    </row>
    <row r="95" spans="1:14" s="10" customFormat="1" ht="15" thickBot="1" x14ac:dyDescent="0.25">
      <c r="A95" s="94"/>
      <c r="B95" s="95"/>
      <c r="C95" s="95" t="s">
        <v>102</v>
      </c>
      <c r="D95" s="96"/>
      <c r="E95" s="106">
        <f>SUM(E96)</f>
        <v>0</v>
      </c>
      <c r="F95" s="106">
        <f t="shared" ref="F95:M95" si="10">SUM(F96)</f>
        <v>0</v>
      </c>
      <c r="G95" s="106">
        <f t="shared" si="10"/>
        <v>10</v>
      </c>
      <c r="H95" s="106">
        <f t="shared" si="10"/>
        <v>0</v>
      </c>
      <c r="I95" s="106">
        <f t="shared" si="10"/>
        <v>0</v>
      </c>
      <c r="J95" s="146">
        <f t="shared" si="10"/>
        <v>0</v>
      </c>
      <c r="K95" s="135">
        <f t="shared" si="10"/>
        <v>0</v>
      </c>
      <c r="L95" s="106">
        <f t="shared" si="10"/>
        <v>8</v>
      </c>
      <c r="M95" s="106">
        <f t="shared" si="10"/>
        <v>2</v>
      </c>
      <c r="N95" s="101"/>
    </row>
    <row r="96" spans="1:14" s="10" customFormat="1" x14ac:dyDescent="0.2">
      <c r="A96" s="87">
        <v>1</v>
      </c>
      <c r="B96" s="88">
        <v>1532013</v>
      </c>
      <c r="C96" s="88" t="s">
        <v>103</v>
      </c>
      <c r="D96" s="97">
        <v>89000</v>
      </c>
      <c r="E96" s="155">
        <f>'17'!L96</f>
        <v>0</v>
      </c>
      <c r="F96" s="125"/>
      <c r="G96" s="140">
        <v>10</v>
      </c>
      <c r="H96" s="140"/>
      <c r="I96" s="140"/>
      <c r="J96" s="148"/>
      <c r="K96" s="132"/>
      <c r="L96" s="71">
        <v>8</v>
      </c>
      <c r="M96" s="120">
        <f t="shared" si="8"/>
        <v>2</v>
      </c>
      <c r="N96" s="71"/>
    </row>
    <row r="97" spans="1:14" s="20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/>
      <c r="N97" s="73"/>
    </row>
    <row r="98" spans="1:14" s="9" customFormat="1" ht="15" thickBot="1" x14ac:dyDescent="0.25">
      <c r="A98" s="81"/>
      <c r="B98" s="82"/>
      <c r="C98" s="82" t="s">
        <v>104</v>
      </c>
      <c r="D98" s="83"/>
      <c r="E98" s="106">
        <f>SUM(E99:E107)</f>
        <v>0</v>
      </c>
      <c r="F98" s="106">
        <f t="shared" ref="F98:L98" si="11">SUM(F99:F107)</f>
        <v>0</v>
      </c>
      <c r="G98" s="106">
        <f t="shared" si="11"/>
        <v>0</v>
      </c>
      <c r="H98" s="106">
        <f t="shared" si="11"/>
        <v>0</v>
      </c>
      <c r="I98" s="106">
        <f t="shared" si="11"/>
        <v>0</v>
      </c>
      <c r="J98" s="146">
        <f t="shared" si="11"/>
        <v>0</v>
      </c>
      <c r="K98" s="135">
        <f t="shared" si="11"/>
        <v>0</v>
      </c>
      <c r="L98" s="106">
        <f t="shared" si="11"/>
        <v>0</v>
      </c>
      <c r="M98" s="119">
        <f t="shared" si="8"/>
        <v>0</v>
      </c>
      <c r="N98" s="85"/>
    </row>
    <row r="99" spans="1:14" s="9" customFormat="1" x14ac:dyDescent="0.2">
      <c r="A99" s="87">
        <v>1</v>
      </c>
      <c r="B99" s="87">
        <v>5530014</v>
      </c>
      <c r="C99" s="87" t="s">
        <v>105</v>
      </c>
      <c r="D99" s="93">
        <v>33000</v>
      </c>
      <c r="E99" s="155">
        <f>'17'!L99</f>
        <v>0</v>
      </c>
      <c r="F99" s="125"/>
      <c r="G99" s="140"/>
      <c r="H99" s="140"/>
      <c r="I99" s="140"/>
      <c r="J99" s="148"/>
      <c r="K99" s="132"/>
      <c r="L99" s="71"/>
      <c r="M99" s="120">
        <f t="shared" si="8"/>
        <v>0</v>
      </c>
      <c r="N99" s="71"/>
    </row>
    <row r="100" spans="1:14" s="9" customFormat="1" x14ac:dyDescent="0.2">
      <c r="A100" s="25">
        <v>2</v>
      </c>
      <c r="B100" s="25">
        <v>5530015</v>
      </c>
      <c r="C100" s="25" t="s">
        <v>106</v>
      </c>
      <c r="D100" s="30">
        <v>33000</v>
      </c>
      <c r="E100" s="155">
        <f>'17'!L100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3</v>
      </c>
      <c r="B101" s="25">
        <v>5530019</v>
      </c>
      <c r="C101" s="25" t="s">
        <v>107</v>
      </c>
      <c r="D101" s="30">
        <v>33000</v>
      </c>
      <c r="E101" s="155">
        <f>'17'!L101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4</v>
      </c>
      <c r="B102" s="25">
        <v>5530016</v>
      </c>
      <c r="C102" s="25" t="s">
        <v>108</v>
      </c>
      <c r="D102" s="30">
        <v>33000</v>
      </c>
      <c r="E102" s="155">
        <f>'17'!L102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5</v>
      </c>
      <c r="B103" s="25">
        <v>5530020</v>
      </c>
      <c r="C103" s="25" t="s">
        <v>109</v>
      </c>
      <c r="D103" s="30">
        <v>33000</v>
      </c>
      <c r="E103" s="155">
        <f>'17'!L103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6</v>
      </c>
      <c r="B104" s="25">
        <v>5530013</v>
      </c>
      <c r="C104" s="25" t="s">
        <v>110</v>
      </c>
      <c r="D104" s="30">
        <v>33000</v>
      </c>
      <c r="E104" s="155">
        <f>'17'!L104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7</v>
      </c>
      <c r="B105" s="43"/>
      <c r="C105" s="43" t="s">
        <v>111</v>
      </c>
      <c r="D105" s="30">
        <v>33000</v>
      </c>
      <c r="E105" s="155">
        <f>'17'!L105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8</v>
      </c>
      <c r="B106" s="43"/>
      <c r="C106" s="43" t="s">
        <v>112</v>
      </c>
      <c r="D106" s="30">
        <v>33000</v>
      </c>
      <c r="E106" s="155">
        <f>'17'!L106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9</v>
      </c>
      <c r="B107" s="43"/>
      <c r="C107" s="43" t="s">
        <v>113</v>
      </c>
      <c r="D107" s="30">
        <v>33000</v>
      </c>
      <c r="E107" s="155">
        <f>'17'!L107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20" customFormat="1" ht="15" thickBot="1" x14ac:dyDescent="0.25">
      <c r="A108" s="43"/>
      <c r="B108" s="43"/>
      <c r="C108" s="43"/>
      <c r="D108" s="48"/>
      <c r="E108" s="157"/>
      <c r="F108" s="127"/>
      <c r="G108" s="142"/>
      <c r="H108" s="142"/>
      <c r="I108" s="142"/>
      <c r="J108" s="150"/>
      <c r="K108" s="134"/>
      <c r="L108" s="73"/>
      <c r="M108" s="121"/>
      <c r="N108" s="73"/>
    </row>
    <row r="109" spans="1:14" s="24" customFormat="1" ht="15" thickBot="1" x14ac:dyDescent="0.25">
      <c r="A109" s="81"/>
      <c r="B109" s="82"/>
      <c r="C109" s="82" t="s">
        <v>114</v>
      </c>
      <c r="D109" s="83"/>
      <c r="E109" s="105">
        <f>SUM(E110,E147,E158)</f>
        <v>63</v>
      </c>
      <c r="F109" s="105">
        <f t="shared" ref="F109:L109" si="12">SUM(F110,F147,F158)</f>
        <v>0</v>
      </c>
      <c r="G109" s="105">
        <f t="shared" si="12"/>
        <v>170</v>
      </c>
      <c r="H109" s="105">
        <f t="shared" si="12"/>
        <v>13</v>
      </c>
      <c r="I109" s="105">
        <f t="shared" si="12"/>
        <v>0</v>
      </c>
      <c r="J109" s="166">
        <f t="shared" si="12"/>
        <v>0</v>
      </c>
      <c r="K109" s="131">
        <f t="shared" si="12"/>
        <v>0</v>
      </c>
      <c r="L109" s="105">
        <f t="shared" si="12"/>
        <v>152</v>
      </c>
      <c r="M109" s="119">
        <f t="shared" si="8"/>
        <v>94</v>
      </c>
      <c r="N109" s="85"/>
    </row>
    <row r="110" spans="1:14" s="10" customFormat="1" ht="15" thickBot="1" x14ac:dyDescent="0.25">
      <c r="A110" s="94"/>
      <c r="B110" s="95"/>
      <c r="C110" s="95" t="s">
        <v>115</v>
      </c>
      <c r="D110" s="96"/>
      <c r="E110" s="105">
        <f>SUM(E111:E143)</f>
        <v>4</v>
      </c>
      <c r="F110" s="105">
        <f t="shared" ref="F110:L110" si="13">SUM(F111:F143)</f>
        <v>0</v>
      </c>
      <c r="G110" s="105">
        <f t="shared" si="13"/>
        <v>2</v>
      </c>
      <c r="H110" s="105">
        <f t="shared" si="13"/>
        <v>4</v>
      </c>
      <c r="I110" s="105">
        <f t="shared" si="13"/>
        <v>0</v>
      </c>
      <c r="J110" s="166">
        <f t="shared" si="13"/>
        <v>0</v>
      </c>
      <c r="K110" s="131">
        <f t="shared" si="13"/>
        <v>0</v>
      </c>
      <c r="L110" s="105">
        <f t="shared" si="13"/>
        <v>5</v>
      </c>
      <c r="M110" s="119">
        <f t="shared" si="8"/>
        <v>5</v>
      </c>
      <c r="N110" s="85"/>
    </row>
    <row r="111" spans="1:14" s="10" customFormat="1" x14ac:dyDescent="0.2">
      <c r="A111" s="87">
        <v>1</v>
      </c>
      <c r="B111" s="88">
        <v>3500003</v>
      </c>
      <c r="C111" s="88" t="s">
        <v>116</v>
      </c>
      <c r="D111" s="97">
        <v>390000</v>
      </c>
      <c r="E111" s="155">
        <f>'17'!L111</f>
        <v>0</v>
      </c>
      <c r="F111" s="128"/>
      <c r="G111" s="144"/>
      <c r="H111" s="144"/>
      <c r="I111" s="144"/>
      <c r="J111" s="152"/>
      <c r="K111" s="137"/>
      <c r="L111" s="76"/>
      <c r="M111" s="120">
        <f t="shared" si="8"/>
        <v>0</v>
      </c>
      <c r="N111" s="76"/>
    </row>
    <row r="112" spans="1:14" s="10" customFormat="1" x14ac:dyDescent="0.2">
      <c r="A112" s="25">
        <v>2</v>
      </c>
      <c r="B112" s="26">
        <v>3500004</v>
      </c>
      <c r="C112" s="26" t="s">
        <v>117</v>
      </c>
      <c r="D112" s="27">
        <v>300000</v>
      </c>
      <c r="E112" s="155">
        <f>'17'!L112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8"/>
        <v>0</v>
      </c>
      <c r="N112" s="73"/>
    </row>
    <row r="113" spans="1:14" s="10" customFormat="1" x14ac:dyDescent="0.2">
      <c r="A113" s="25">
        <v>3</v>
      </c>
      <c r="B113" s="26">
        <v>3500009</v>
      </c>
      <c r="C113" s="26" t="s">
        <v>118</v>
      </c>
      <c r="D113" s="27">
        <v>390000</v>
      </c>
      <c r="E113" s="155">
        <f>'17'!L113</f>
        <v>0</v>
      </c>
      <c r="F113" s="127"/>
      <c r="G113" s="142">
        <v>1</v>
      </c>
      <c r="H113" s="142"/>
      <c r="I113" s="142"/>
      <c r="J113" s="150"/>
      <c r="K113" s="134"/>
      <c r="L113" s="73"/>
      <c r="M113" s="120">
        <f t="shared" si="8"/>
        <v>1</v>
      </c>
      <c r="N113" s="73"/>
    </row>
    <row r="114" spans="1:14" s="10" customFormat="1" x14ac:dyDescent="0.2">
      <c r="A114" s="25">
        <v>4</v>
      </c>
      <c r="B114" s="26">
        <v>3500010</v>
      </c>
      <c r="C114" s="26" t="s">
        <v>119</v>
      </c>
      <c r="D114" s="27">
        <v>300000</v>
      </c>
      <c r="E114" s="155">
        <f>'17'!L114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5</v>
      </c>
      <c r="B115" s="26"/>
      <c r="C115" s="26" t="s">
        <v>120</v>
      </c>
      <c r="D115" s="27">
        <v>490000</v>
      </c>
      <c r="E115" s="155">
        <f>'17'!L115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0</v>
      </c>
      <c r="N115" s="72"/>
    </row>
    <row r="116" spans="1:14" s="10" customFormat="1" x14ac:dyDescent="0.2">
      <c r="A116" s="25">
        <v>6</v>
      </c>
      <c r="B116" s="26">
        <v>3500008</v>
      </c>
      <c r="C116" s="26" t="s">
        <v>121</v>
      </c>
      <c r="D116" s="27">
        <v>350000</v>
      </c>
      <c r="E116" s="155">
        <f>'17'!L116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7</v>
      </c>
      <c r="B117" s="26"/>
      <c r="C117" s="26" t="s">
        <v>122</v>
      </c>
      <c r="D117" s="27">
        <v>490000</v>
      </c>
      <c r="E117" s="155">
        <f>'17'!L117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8</v>
      </c>
      <c r="B118" s="26">
        <v>3502042</v>
      </c>
      <c r="C118" s="26" t="s">
        <v>123</v>
      </c>
      <c r="D118" s="27">
        <v>350000</v>
      </c>
      <c r="E118" s="155">
        <f>'17'!L118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9</v>
      </c>
      <c r="B119" s="26">
        <v>3500182</v>
      </c>
      <c r="C119" s="26" t="s">
        <v>124</v>
      </c>
      <c r="D119" s="27">
        <v>390000</v>
      </c>
      <c r="E119" s="155">
        <f>'17'!L119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10</v>
      </c>
      <c r="B120" s="26">
        <v>3500181</v>
      </c>
      <c r="C120" s="26" t="s">
        <v>125</v>
      </c>
      <c r="D120" s="27">
        <v>300000</v>
      </c>
      <c r="E120" s="155">
        <f>'17'!L120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9" customFormat="1" x14ac:dyDescent="0.2">
      <c r="A121" s="25">
        <v>11</v>
      </c>
      <c r="B121" s="25">
        <v>3500159</v>
      </c>
      <c r="C121" s="25" t="s">
        <v>126</v>
      </c>
      <c r="D121" s="30">
        <v>300000</v>
      </c>
      <c r="E121" s="155">
        <f>'17'!L121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12</v>
      </c>
      <c r="B122" s="25">
        <v>3500143</v>
      </c>
      <c r="C122" s="25" t="s">
        <v>127</v>
      </c>
      <c r="D122" s="30">
        <v>220000</v>
      </c>
      <c r="E122" s="155">
        <f>'17'!L122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13</v>
      </c>
      <c r="B123" s="26">
        <v>3500144</v>
      </c>
      <c r="C123" s="26" t="s">
        <v>128</v>
      </c>
      <c r="D123" s="27">
        <v>260000</v>
      </c>
      <c r="E123" s="155">
        <f>'17'!L123</f>
        <v>2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2</v>
      </c>
      <c r="N123" s="72"/>
    </row>
    <row r="124" spans="1:14" s="10" customFormat="1" x14ac:dyDescent="0.2">
      <c r="A124" s="25">
        <v>14</v>
      </c>
      <c r="B124" s="26">
        <v>3500145</v>
      </c>
      <c r="C124" s="26" t="s">
        <v>129</v>
      </c>
      <c r="D124" s="27">
        <v>350000</v>
      </c>
      <c r="E124" s="155">
        <f>'17'!L124</f>
        <v>0</v>
      </c>
      <c r="F124" s="126"/>
      <c r="G124" s="141">
        <v>1</v>
      </c>
      <c r="H124" s="141"/>
      <c r="I124" s="141"/>
      <c r="J124" s="149"/>
      <c r="K124" s="133"/>
      <c r="L124" s="72">
        <v>1</v>
      </c>
      <c r="M124" s="120">
        <f t="shared" si="8"/>
        <v>0</v>
      </c>
      <c r="N124" s="72"/>
    </row>
    <row r="125" spans="1:14" s="10" customFormat="1" x14ac:dyDescent="0.2">
      <c r="A125" s="25">
        <v>15</v>
      </c>
      <c r="B125" s="26">
        <v>3500147</v>
      </c>
      <c r="C125" s="26" t="s">
        <v>130</v>
      </c>
      <c r="D125" s="27">
        <v>480000</v>
      </c>
      <c r="E125" s="155">
        <f>'17'!L125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18</v>
      </c>
      <c r="B126" s="26">
        <v>3500142</v>
      </c>
      <c r="C126" s="26" t="s">
        <v>133</v>
      </c>
      <c r="D126" s="27">
        <v>390000</v>
      </c>
      <c r="E126" s="155">
        <f>'17'!L126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19</v>
      </c>
      <c r="B127" s="26">
        <v>3500141</v>
      </c>
      <c r="C127" s="26" t="s">
        <v>134</v>
      </c>
      <c r="D127" s="27">
        <v>300000</v>
      </c>
      <c r="E127" s="155">
        <f>'17'!L127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20</v>
      </c>
      <c r="B128" s="26">
        <v>3500021</v>
      </c>
      <c r="C128" s="26" t="s">
        <v>135</v>
      </c>
      <c r="D128" s="27">
        <v>390000</v>
      </c>
      <c r="E128" s="155">
        <f>'17'!L128</f>
        <v>1</v>
      </c>
      <c r="F128" s="126"/>
      <c r="G128" s="141"/>
      <c r="H128" s="141"/>
      <c r="I128" s="141"/>
      <c r="J128" s="149"/>
      <c r="K128" s="133"/>
      <c r="L128" s="72">
        <v>1</v>
      </c>
      <c r="M128" s="120">
        <f t="shared" si="8"/>
        <v>0</v>
      </c>
      <c r="N128" s="72"/>
    </row>
    <row r="129" spans="1:14" s="10" customFormat="1" x14ac:dyDescent="0.2">
      <c r="A129" s="25">
        <v>21</v>
      </c>
      <c r="B129" s="26">
        <v>3500022</v>
      </c>
      <c r="C129" s="26" t="s">
        <v>136</v>
      </c>
      <c r="D129" s="27">
        <v>300000</v>
      </c>
      <c r="E129" s="155">
        <f>'17'!L129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22</v>
      </c>
      <c r="B130" s="26">
        <v>3500152</v>
      </c>
      <c r="C130" s="26" t="s">
        <v>137</v>
      </c>
      <c r="D130" s="27">
        <v>390000</v>
      </c>
      <c r="E130" s="155">
        <f>'17'!L130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23</v>
      </c>
      <c r="B131" s="26">
        <v>3500049</v>
      </c>
      <c r="C131" s="26" t="s">
        <v>138</v>
      </c>
      <c r="D131" s="27">
        <v>390000</v>
      </c>
      <c r="E131" s="155">
        <f>'17'!L131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24</v>
      </c>
      <c r="B132" s="26">
        <v>3500156</v>
      </c>
      <c r="C132" s="26" t="s">
        <v>139</v>
      </c>
      <c r="D132" s="27">
        <v>390000</v>
      </c>
      <c r="E132" s="155">
        <f>'17'!L132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25</v>
      </c>
      <c r="B133" s="26">
        <v>3500155</v>
      </c>
      <c r="C133" s="26" t="s">
        <v>140</v>
      </c>
      <c r="D133" s="27">
        <v>300000</v>
      </c>
      <c r="E133" s="155">
        <f>'17'!L133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26</v>
      </c>
      <c r="B134" s="26">
        <v>3500029</v>
      </c>
      <c r="C134" s="26" t="s">
        <v>141</v>
      </c>
      <c r="D134" s="27">
        <v>390000</v>
      </c>
      <c r="E134" s="155">
        <f>'17'!L134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27</v>
      </c>
      <c r="B135" s="26">
        <v>3500030</v>
      </c>
      <c r="C135" s="26" t="s">
        <v>142</v>
      </c>
      <c r="D135" s="27">
        <v>300000</v>
      </c>
      <c r="E135" s="155">
        <f>'17'!L135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28</v>
      </c>
      <c r="B136" s="26">
        <v>3500186</v>
      </c>
      <c r="C136" s="26" t="s">
        <v>143</v>
      </c>
      <c r="D136" s="27">
        <v>480000</v>
      </c>
      <c r="E136" s="155">
        <f>'17'!L136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29</v>
      </c>
      <c r="B137" s="26">
        <v>3500184</v>
      </c>
      <c r="C137" s="26" t="s">
        <v>144</v>
      </c>
      <c r="D137" s="27">
        <v>350000</v>
      </c>
      <c r="E137" s="155">
        <f>'17'!L137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30</v>
      </c>
      <c r="B138" s="26">
        <v>3503021</v>
      </c>
      <c r="C138" s="26" t="s">
        <v>145</v>
      </c>
      <c r="D138" s="27">
        <v>390000</v>
      </c>
      <c r="E138" s="155">
        <f>'17'!L138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31</v>
      </c>
      <c r="B139" s="26">
        <v>3500200</v>
      </c>
      <c r="C139" s="26" t="s">
        <v>146</v>
      </c>
      <c r="D139" s="27">
        <v>280000</v>
      </c>
      <c r="E139" s="155">
        <f>'17'!L139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9" customFormat="1" x14ac:dyDescent="0.2">
      <c r="A140" s="25">
        <v>32</v>
      </c>
      <c r="B140" s="26">
        <v>3503022</v>
      </c>
      <c r="C140" s="26" t="s">
        <v>147</v>
      </c>
      <c r="D140" s="27">
        <v>150000</v>
      </c>
      <c r="E140" s="155">
        <f>'17'!L140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9" customFormat="1" x14ac:dyDescent="0.2">
      <c r="A141" s="43">
        <v>33</v>
      </c>
      <c r="B141" s="99"/>
      <c r="C141" s="99" t="s">
        <v>275</v>
      </c>
      <c r="D141" s="100">
        <v>320000</v>
      </c>
      <c r="E141" s="155">
        <f>'17'!L141</f>
        <v>0</v>
      </c>
      <c r="F141" s="127"/>
      <c r="G141" s="142"/>
      <c r="H141" s="142">
        <v>2</v>
      </c>
      <c r="I141" s="142"/>
      <c r="J141" s="150"/>
      <c r="K141" s="134"/>
      <c r="L141" s="73"/>
      <c r="M141" s="120">
        <f t="shared" si="8"/>
        <v>2</v>
      </c>
      <c r="N141" s="73"/>
    </row>
    <row r="142" spans="1:14" s="9" customFormat="1" x14ac:dyDescent="0.2">
      <c r="A142" s="43">
        <v>34</v>
      </c>
      <c r="B142" s="99"/>
      <c r="C142" s="99" t="s">
        <v>276</v>
      </c>
      <c r="D142" s="100">
        <v>320000</v>
      </c>
      <c r="E142" s="155">
        <f>'17'!L142</f>
        <v>0</v>
      </c>
      <c r="F142" s="127"/>
      <c r="G142" s="142"/>
      <c r="H142" s="142"/>
      <c r="I142" s="142"/>
      <c r="J142" s="150"/>
      <c r="K142" s="134"/>
      <c r="L142" s="73"/>
      <c r="M142" s="120">
        <f t="shared" si="8"/>
        <v>0</v>
      </c>
      <c r="N142" s="73"/>
    </row>
    <row r="143" spans="1:14" s="9" customFormat="1" x14ac:dyDescent="0.2">
      <c r="A143" s="43">
        <v>35</v>
      </c>
      <c r="B143" s="99"/>
      <c r="C143" s="99" t="s">
        <v>274</v>
      </c>
      <c r="D143" s="100">
        <v>350000</v>
      </c>
      <c r="E143" s="155">
        <f>'17'!L143</f>
        <v>1</v>
      </c>
      <c r="F143" s="127"/>
      <c r="G143" s="142"/>
      <c r="H143" s="142">
        <v>2</v>
      </c>
      <c r="I143" s="142"/>
      <c r="J143" s="150"/>
      <c r="K143" s="134"/>
      <c r="L143" s="73">
        <v>3</v>
      </c>
      <c r="M143" s="120">
        <f t="shared" si="8"/>
        <v>0</v>
      </c>
      <c r="N143" s="73"/>
    </row>
    <row r="144" spans="1:14" s="9" customFormat="1" x14ac:dyDescent="0.2">
      <c r="A144" s="43">
        <v>36</v>
      </c>
      <c r="B144" s="99"/>
      <c r="C144" s="99" t="s">
        <v>285</v>
      </c>
      <c r="D144" s="100">
        <v>320000</v>
      </c>
      <c r="E144" s="155">
        <f>'17'!L144</f>
        <v>0</v>
      </c>
      <c r="F144" s="127"/>
      <c r="G144" s="142"/>
      <c r="H144" s="142"/>
      <c r="I144" s="142"/>
      <c r="J144" s="150"/>
      <c r="K144" s="134"/>
      <c r="L144" s="73"/>
      <c r="M144" s="120">
        <f t="shared" si="8"/>
        <v>0</v>
      </c>
      <c r="N144" s="73"/>
    </row>
    <row r="145" spans="1:14" s="9" customFormat="1" x14ac:dyDescent="0.2">
      <c r="A145" s="43">
        <v>37</v>
      </c>
      <c r="B145" s="99"/>
      <c r="C145" s="99" t="s">
        <v>286</v>
      </c>
      <c r="D145" s="100">
        <v>350000</v>
      </c>
      <c r="E145" s="155">
        <f>'17'!L145</f>
        <v>0</v>
      </c>
      <c r="F145" s="127"/>
      <c r="G145" s="142"/>
      <c r="H145" s="142"/>
      <c r="I145" s="142"/>
      <c r="J145" s="150"/>
      <c r="K145" s="134"/>
      <c r="L145" s="73"/>
      <c r="M145" s="120">
        <f>(E145+F145+G145+H145+I145)-J145-K145-L145</f>
        <v>0</v>
      </c>
      <c r="N145" s="73"/>
    </row>
    <row r="146" spans="1:14" s="24" customFormat="1" ht="15" thickBot="1" x14ac:dyDescent="0.25">
      <c r="A146" s="43"/>
      <c r="B146" s="43"/>
      <c r="C146" s="43"/>
      <c r="D146" s="48"/>
      <c r="E146" s="157"/>
      <c r="F146" s="127"/>
      <c r="G146" s="142"/>
      <c r="H146" s="142"/>
      <c r="I146" s="142"/>
      <c r="J146" s="150"/>
      <c r="K146" s="134"/>
      <c r="L146" s="73"/>
      <c r="M146" s="121"/>
      <c r="N146" s="73"/>
    </row>
    <row r="147" spans="1:14" s="9" customFormat="1" ht="15" thickBot="1" x14ac:dyDescent="0.25">
      <c r="A147" s="94"/>
      <c r="B147" s="95"/>
      <c r="C147" s="95" t="s">
        <v>148</v>
      </c>
      <c r="D147" s="96"/>
      <c r="E147" s="105">
        <f>SUM(E148:E156)</f>
        <v>23</v>
      </c>
      <c r="F147" s="105">
        <f t="shared" ref="F147:L147" si="14">SUM(F148:F156)</f>
        <v>0</v>
      </c>
      <c r="G147" s="105">
        <f t="shared" si="14"/>
        <v>12</v>
      </c>
      <c r="H147" s="105">
        <f t="shared" si="14"/>
        <v>9</v>
      </c>
      <c r="I147" s="105">
        <f t="shared" si="14"/>
        <v>0</v>
      </c>
      <c r="J147" s="166">
        <f t="shared" si="14"/>
        <v>0</v>
      </c>
      <c r="K147" s="131">
        <f t="shared" si="14"/>
        <v>0</v>
      </c>
      <c r="L147" s="105">
        <f t="shared" si="14"/>
        <v>34</v>
      </c>
      <c r="M147" s="119">
        <f t="shared" ref="M147:M217" si="15">(E147+F147+G147+H147+I147)-J147-K147-L147</f>
        <v>10</v>
      </c>
      <c r="N147" s="85"/>
    </row>
    <row r="148" spans="1:14" s="9" customFormat="1" x14ac:dyDescent="0.2">
      <c r="A148" s="87">
        <v>1</v>
      </c>
      <c r="B148" s="87">
        <v>3510004</v>
      </c>
      <c r="C148" s="87" t="s">
        <v>149</v>
      </c>
      <c r="D148" s="93">
        <v>43000</v>
      </c>
      <c r="E148" s="155">
        <f>'17'!L148</f>
        <v>1</v>
      </c>
      <c r="F148" s="170"/>
      <c r="G148" s="140"/>
      <c r="H148" s="140">
        <v>9</v>
      </c>
      <c r="I148" s="140"/>
      <c r="J148" s="148"/>
      <c r="K148" s="132"/>
      <c r="L148" s="71">
        <v>8</v>
      </c>
      <c r="M148" s="120">
        <f>(E148+K152+G148+H148+I148)-J148-K148-L148</f>
        <v>2</v>
      </c>
      <c r="N148" s="71"/>
    </row>
    <row r="149" spans="1:14" s="9" customFormat="1" x14ac:dyDescent="0.2">
      <c r="A149" s="25">
        <v>2</v>
      </c>
      <c r="B149" s="25">
        <v>3512008</v>
      </c>
      <c r="C149" s="25" t="s">
        <v>150</v>
      </c>
      <c r="D149" s="30">
        <v>44000</v>
      </c>
      <c r="E149" s="155">
        <f>'17'!L149</f>
        <v>6</v>
      </c>
      <c r="F149" s="126"/>
      <c r="G149" s="141"/>
      <c r="H149" s="141"/>
      <c r="I149" s="141"/>
      <c r="J149" s="149"/>
      <c r="K149" s="133"/>
      <c r="L149" s="72">
        <v>4</v>
      </c>
      <c r="M149" s="120">
        <f t="shared" si="15"/>
        <v>2</v>
      </c>
      <c r="N149" s="72"/>
    </row>
    <row r="150" spans="1:14" s="9" customFormat="1" x14ac:dyDescent="0.2">
      <c r="A150" s="25">
        <v>3</v>
      </c>
      <c r="B150" s="25">
        <v>3510107</v>
      </c>
      <c r="C150" s="25" t="s">
        <v>151</v>
      </c>
      <c r="D150" s="30">
        <v>49000</v>
      </c>
      <c r="E150" s="155">
        <f>'17'!L150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4</v>
      </c>
      <c r="B151" s="25">
        <v>3510011</v>
      </c>
      <c r="C151" s="25" t="s">
        <v>152</v>
      </c>
      <c r="D151" s="30">
        <v>42000</v>
      </c>
      <c r="E151" s="155">
        <f>'17'!L151</f>
        <v>0</v>
      </c>
      <c r="F151" s="126"/>
      <c r="G151" s="141"/>
      <c r="H151" s="141"/>
      <c r="I151" s="141"/>
      <c r="J151" s="149"/>
      <c r="K151" s="133"/>
      <c r="L151" s="72"/>
      <c r="M151" s="120">
        <f t="shared" si="15"/>
        <v>0</v>
      </c>
      <c r="N151" s="72"/>
    </row>
    <row r="152" spans="1:14" s="9" customFormat="1" x14ac:dyDescent="0.2">
      <c r="A152" s="25">
        <v>5</v>
      </c>
      <c r="B152" s="25">
        <v>3510067</v>
      </c>
      <c r="C152" s="25" t="s">
        <v>153</v>
      </c>
      <c r="D152" s="30">
        <v>43000</v>
      </c>
      <c r="E152" s="155">
        <f>'17'!L152</f>
        <v>5</v>
      </c>
      <c r="F152" s="126"/>
      <c r="G152" s="141"/>
      <c r="H152" s="141"/>
      <c r="I152" s="141"/>
      <c r="J152" s="149"/>
      <c r="K152" s="132"/>
      <c r="L152" s="72">
        <v>4</v>
      </c>
      <c r="M152" s="120">
        <f t="shared" si="15"/>
        <v>1</v>
      </c>
      <c r="N152" s="72"/>
    </row>
    <row r="153" spans="1:14" s="9" customFormat="1" x14ac:dyDescent="0.2">
      <c r="A153" s="25">
        <v>6</v>
      </c>
      <c r="B153" s="25">
        <v>3510012</v>
      </c>
      <c r="C153" s="25" t="s">
        <v>154</v>
      </c>
      <c r="D153" s="30">
        <v>43000</v>
      </c>
      <c r="E153" s="155">
        <f>'17'!L153</f>
        <v>3</v>
      </c>
      <c r="F153" s="126"/>
      <c r="G153" s="141">
        <v>6</v>
      </c>
      <c r="H153" s="141"/>
      <c r="I153" s="141"/>
      <c r="J153" s="149"/>
      <c r="K153" s="133"/>
      <c r="L153" s="72">
        <v>8</v>
      </c>
      <c r="M153" s="120">
        <f t="shared" si="15"/>
        <v>1</v>
      </c>
      <c r="N153" s="72"/>
    </row>
    <row r="154" spans="1:14" s="9" customFormat="1" x14ac:dyDescent="0.2">
      <c r="A154" s="25">
        <v>7</v>
      </c>
      <c r="B154" s="25">
        <v>3510076</v>
      </c>
      <c r="C154" s="25" t="s">
        <v>155</v>
      </c>
      <c r="D154" s="30">
        <v>45000</v>
      </c>
      <c r="E154" s="155">
        <f>'17'!L154</f>
        <v>3</v>
      </c>
      <c r="F154" s="126"/>
      <c r="G154" s="141">
        <v>6</v>
      </c>
      <c r="H154" s="141"/>
      <c r="I154" s="141"/>
      <c r="J154" s="149"/>
      <c r="K154" s="133"/>
      <c r="L154" s="72">
        <v>7</v>
      </c>
      <c r="M154" s="120">
        <f t="shared" si="15"/>
        <v>2</v>
      </c>
      <c r="N154" s="72"/>
    </row>
    <row r="155" spans="1:14" s="9" customFormat="1" x14ac:dyDescent="0.2">
      <c r="A155" s="43">
        <v>9</v>
      </c>
      <c r="B155" s="43"/>
      <c r="C155" s="43" t="s">
        <v>277</v>
      </c>
      <c r="D155" s="48"/>
      <c r="E155" s="155">
        <f>'17'!L155</f>
        <v>3</v>
      </c>
      <c r="F155" s="127"/>
      <c r="G155" s="142"/>
      <c r="H155" s="142"/>
      <c r="I155" s="142"/>
      <c r="J155" s="150"/>
      <c r="K155" s="134"/>
      <c r="L155" s="73">
        <v>1</v>
      </c>
      <c r="M155" s="120">
        <f t="shared" si="15"/>
        <v>2</v>
      </c>
      <c r="N155" s="73"/>
    </row>
    <row r="156" spans="1:14" s="9" customFormat="1" x14ac:dyDescent="0.2">
      <c r="A156" s="43">
        <v>10</v>
      </c>
      <c r="B156" s="43"/>
      <c r="C156" s="43" t="s">
        <v>278</v>
      </c>
      <c r="D156" s="48"/>
      <c r="E156" s="155">
        <f>'17'!L156</f>
        <v>2</v>
      </c>
      <c r="F156" s="127"/>
      <c r="G156" s="142"/>
      <c r="H156" s="142"/>
      <c r="I156" s="142"/>
      <c r="J156" s="150"/>
      <c r="K156" s="134"/>
      <c r="L156" s="73">
        <v>2</v>
      </c>
      <c r="M156" s="120">
        <f t="shared" si="15"/>
        <v>0</v>
      </c>
      <c r="N156" s="73"/>
    </row>
    <row r="157" spans="1:14" s="24" customFormat="1" ht="15" thickBot="1" x14ac:dyDescent="0.25">
      <c r="A157" s="43"/>
      <c r="B157" s="43"/>
      <c r="C157" s="43"/>
      <c r="D157" s="48"/>
      <c r="E157" s="157"/>
      <c r="F157" s="127"/>
      <c r="G157" s="142"/>
      <c r="H157" s="142"/>
      <c r="I157" s="142"/>
      <c r="J157" s="150"/>
      <c r="K157" s="134"/>
      <c r="L157" s="73"/>
      <c r="M157" s="121"/>
      <c r="N157" s="73"/>
    </row>
    <row r="158" spans="1:14" s="10" customFormat="1" ht="15" thickBot="1" x14ac:dyDescent="0.25">
      <c r="A158" s="109"/>
      <c r="B158" s="110"/>
      <c r="C158" s="82" t="s">
        <v>156</v>
      </c>
      <c r="D158" s="111"/>
      <c r="E158" s="105">
        <f>SUM(E159:E175)</f>
        <v>36</v>
      </c>
      <c r="F158" s="105">
        <f t="shared" ref="F158:L158" si="16">SUM(F159:F175)</f>
        <v>0</v>
      </c>
      <c r="G158" s="105">
        <f t="shared" si="16"/>
        <v>156</v>
      </c>
      <c r="H158" s="105">
        <f t="shared" si="16"/>
        <v>0</v>
      </c>
      <c r="I158" s="105">
        <f t="shared" si="16"/>
        <v>0</v>
      </c>
      <c r="J158" s="166">
        <f t="shared" si="16"/>
        <v>0</v>
      </c>
      <c r="K158" s="131">
        <f t="shared" si="16"/>
        <v>0</v>
      </c>
      <c r="L158" s="105">
        <f t="shared" si="16"/>
        <v>113</v>
      </c>
      <c r="M158" s="119">
        <f t="shared" si="15"/>
        <v>79</v>
      </c>
      <c r="N158" s="112"/>
    </row>
    <row r="159" spans="1:14" s="10" customFormat="1" x14ac:dyDescent="0.2">
      <c r="A159" s="87">
        <v>1</v>
      </c>
      <c r="B159" s="88">
        <v>3530009</v>
      </c>
      <c r="C159" s="88" t="s">
        <v>157</v>
      </c>
      <c r="D159" s="97">
        <v>20000</v>
      </c>
      <c r="E159" s="155">
        <f>'17'!L159</f>
        <v>0</v>
      </c>
      <c r="F159" s="125"/>
      <c r="G159" s="140"/>
      <c r="H159" s="140"/>
      <c r="I159" s="140"/>
      <c r="J159" s="148"/>
      <c r="K159" s="132"/>
      <c r="L159" s="71"/>
      <c r="M159" s="120">
        <f t="shared" si="15"/>
        <v>0</v>
      </c>
      <c r="N159" s="71"/>
    </row>
    <row r="160" spans="1:14" s="10" customFormat="1" x14ac:dyDescent="0.2">
      <c r="A160" s="25">
        <v>2</v>
      </c>
      <c r="B160" s="26">
        <v>3530010</v>
      </c>
      <c r="C160" s="26" t="s">
        <v>158</v>
      </c>
      <c r="D160" s="27">
        <v>108000</v>
      </c>
      <c r="E160" s="155">
        <f>'17'!L160</f>
        <v>12</v>
      </c>
      <c r="F160" s="126"/>
      <c r="G160" s="141"/>
      <c r="H160" s="141"/>
      <c r="I160" s="141"/>
      <c r="J160" s="149"/>
      <c r="K160" s="133"/>
      <c r="L160" s="72">
        <v>8</v>
      </c>
      <c r="M160" s="120">
        <f t="shared" si="15"/>
        <v>4</v>
      </c>
      <c r="N160" s="72"/>
    </row>
    <row r="161" spans="1:14" s="10" customFormat="1" x14ac:dyDescent="0.2">
      <c r="A161" s="25">
        <v>3</v>
      </c>
      <c r="B161" s="26">
        <v>3530003</v>
      </c>
      <c r="C161" s="26" t="s">
        <v>159</v>
      </c>
      <c r="D161" s="27">
        <v>20000</v>
      </c>
      <c r="E161" s="155">
        <f>'17'!L161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5"/>
        <v>0</v>
      </c>
      <c r="N161" s="72"/>
    </row>
    <row r="162" spans="1:14" s="10" customFormat="1" x14ac:dyDescent="0.2">
      <c r="A162" s="25">
        <v>4</v>
      </c>
      <c r="B162" s="26">
        <v>3530008</v>
      </c>
      <c r="C162" s="26" t="s">
        <v>160</v>
      </c>
      <c r="D162" s="27">
        <v>20000</v>
      </c>
      <c r="E162" s="155">
        <f>'17'!L162</f>
        <v>0</v>
      </c>
      <c r="F162" s="126"/>
      <c r="G162" s="141">
        <v>10</v>
      </c>
      <c r="H162" s="141"/>
      <c r="I162" s="141"/>
      <c r="J162" s="149"/>
      <c r="K162" s="133"/>
      <c r="L162" s="72">
        <v>7</v>
      </c>
      <c r="M162" s="120">
        <f t="shared" si="15"/>
        <v>3</v>
      </c>
      <c r="N162" s="72"/>
    </row>
    <row r="163" spans="1:14" s="10" customFormat="1" x14ac:dyDescent="0.2">
      <c r="A163" s="25">
        <v>5</v>
      </c>
      <c r="B163" s="26">
        <v>3530014</v>
      </c>
      <c r="C163" s="26" t="s">
        <v>161</v>
      </c>
      <c r="D163" s="27">
        <v>20000</v>
      </c>
      <c r="E163" s="155">
        <f>'17'!L163</f>
        <v>0</v>
      </c>
      <c r="F163" s="126"/>
      <c r="G163" s="141">
        <v>10</v>
      </c>
      <c r="H163" s="141"/>
      <c r="I163" s="141"/>
      <c r="J163" s="149"/>
      <c r="K163" s="133"/>
      <c r="L163" s="72">
        <v>6</v>
      </c>
      <c r="M163" s="120">
        <f t="shared" si="15"/>
        <v>4</v>
      </c>
      <c r="N163" s="72"/>
    </row>
    <row r="164" spans="1:14" s="10" customFormat="1" x14ac:dyDescent="0.2">
      <c r="A164" s="25">
        <v>6</v>
      </c>
      <c r="B164" s="26">
        <v>3530088</v>
      </c>
      <c r="C164" s="26" t="s">
        <v>162</v>
      </c>
      <c r="D164" s="27">
        <v>22000</v>
      </c>
      <c r="E164" s="155">
        <f>'17'!L164</f>
        <v>0</v>
      </c>
      <c r="F164" s="126"/>
      <c r="G164" s="141">
        <v>84</v>
      </c>
      <c r="H164" s="141"/>
      <c r="I164" s="141"/>
      <c r="J164" s="149"/>
      <c r="K164" s="133"/>
      <c r="L164" s="72">
        <v>74</v>
      </c>
      <c r="M164" s="120">
        <f t="shared" si="15"/>
        <v>10</v>
      </c>
      <c r="N164" s="72"/>
    </row>
    <row r="165" spans="1:14" s="10" customFormat="1" x14ac:dyDescent="0.2">
      <c r="A165" s="25">
        <v>11</v>
      </c>
      <c r="B165" s="26">
        <v>3550002</v>
      </c>
      <c r="C165" s="26" t="s">
        <v>167</v>
      </c>
      <c r="D165" s="27">
        <v>20000</v>
      </c>
      <c r="E165" s="155">
        <f>'17'!L165</f>
        <v>6</v>
      </c>
      <c r="F165" s="127"/>
      <c r="G165" s="142">
        <v>14</v>
      </c>
      <c r="H165" s="142"/>
      <c r="I165" s="142"/>
      <c r="J165" s="150"/>
      <c r="K165" s="134"/>
      <c r="L165" s="73">
        <v>3</v>
      </c>
      <c r="M165" s="120">
        <f t="shared" si="15"/>
        <v>17</v>
      </c>
      <c r="N165" s="72"/>
    </row>
    <row r="166" spans="1:14" s="10" customFormat="1" x14ac:dyDescent="0.2">
      <c r="A166" s="25">
        <v>12</v>
      </c>
      <c r="B166" s="26">
        <v>3550005</v>
      </c>
      <c r="C166" s="26" t="s">
        <v>168</v>
      </c>
      <c r="D166" s="27">
        <v>20000</v>
      </c>
      <c r="E166" s="155">
        <f>'17'!L166</f>
        <v>5</v>
      </c>
      <c r="F166" s="127"/>
      <c r="G166" s="142">
        <v>14</v>
      </c>
      <c r="H166" s="142"/>
      <c r="I166" s="142"/>
      <c r="J166" s="150"/>
      <c r="K166" s="134"/>
      <c r="L166" s="73">
        <v>6</v>
      </c>
      <c r="M166" s="120">
        <f t="shared" si="15"/>
        <v>13</v>
      </c>
      <c r="N166" s="72"/>
    </row>
    <row r="167" spans="1:14" s="10" customFormat="1" x14ac:dyDescent="0.2">
      <c r="A167" s="25">
        <v>13</v>
      </c>
      <c r="B167" s="26">
        <v>3550007</v>
      </c>
      <c r="C167" s="26" t="s">
        <v>169</v>
      </c>
      <c r="D167" s="27">
        <v>20000</v>
      </c>
      <c r="E167" s="155">
        <f>'17'!L167</f>
        <v>9</v>
      </c>
      <c r="F167" s="127"/>
      <c r="G167" s="142">
        <v>13</v>
      </c>
      <c r="H167" s="142"/>
      <c r="I167" s="142"/>
      <c r="J167" s="150"/>
      <c r="K167" s="134"/>
      <c r="L167" s="73">
        <v>9</v>
      </c>
      <c r="M167" s="120">
        <f t="shared" si="15"/>
        <v>13</v>
      </c>
      <c r="N167" s="72"/>
    </row>
    <row r="168" spans="1:14" s="9" customFormat="1" x14ac:dyDescent="0.2">
      <c r="A168" s="25">
        <v>14</v>
      </c>
      <c r="B168" s="26">
        <v>3530087</v>
      </c>
      <c r="C168" s="26" t="s">
        <v>170</v>
      </c>
      <c r="D168" s="27">
        <v>20000</v>
      </c>
      <c r="E168" s="155">
        <f>'17'!L168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5"/>
        <v>0</v>
      </c>
      <c r="N168" s="72"/>
    </row>
    <row r="169" spans="1:14" s="9" customFormat="1" x14ac:dyDescent="0.2">
      <c r="A169" s="25">
        <v>15</v>
      </c>
      <c r="B169" s="43">
        <v>7560084</v>
      </c>
      <c r="C169" s="43" t="s">
        <v>171</v>
      </c>
      <c r="D169" s="48">
        <v>50000</v>
      </c>
      <c r="E169" s="155">
        <f>'17'!L169</f>
        <v>0</v>
      </c>
      <c r="F169" s="127"/>
      <c r="G169" s="142"/>
      <c r="H169" s="142"/>
      <c r="I169" s="142"/>
      <c r="J169" s="150"/>
      <c r="K169" s="134"/>
      <c r="L169" s="73"/>
      <c r="M169" s="120">
        <f t="shared" si="15"/>
        <v>0</v>
      </c>
      <c r="N169" s="72"/>
    </row>
    <row r="170" spans="1:14" s="9" customFormat="1" x14ac:dyDescent="0.2">
      <c r="A170" s="25">
        <v>16</v>
      </c>
      <c r="B170" s="43">
        <v>7560085</v>
      </c>
      <c r="C170" s="43" t="s">
        <v>172</v>
      </c>
      <c r="D170" s="48">
        <v>80000</v>
      </c>
      <c r="E170" s="155">
        <f>'17'!L170</f>
        <v>0</v>
      </c>
      <c r="F170" s="126"/>
      <c r="G170" s="141"/>
      <c r="H170" s="141"/>
      <c r="I170" s="141"/>
      <c r="J170" s="149"/>
      <c r="K170" s="133"/>
      <c r="L170" s="72"/>
      <c r="M170" s="120">
        <f t="shared" si="15"/>
        <v>0</v>
      </c>
      <c r="N170" s="72"/>
    </row>
    <row r="171" spans="1:14" s="9" customFormat="1" x14ac:dyDescent="0.2">
      <c r="A171" s="43">
        <v>17</v>
      </c>
      <c r="B171" s="43"/>
      <c r="C171" s="43" t="s">
        <v>279</v>
      </c>
      <c r="D171" s="48">
        <v>78000</v>
      </c>
      <c r="E171" s="155">
        <f>'17'!L171</f>
        <v>0</v>
      </c>
      <c r="F171" s="126"/>
      <c r="G171" s="141"/>
      <c r="H171" s="141"/>
      <c r="I171" s="141"/>
      <c r="J171" s="149"/>
      <c r="K171" s="133"/>
      <c r="L171" s="72"/>
      <c r="M171" s="120">
        <f t="shared" si="15"/>
        <v>0</v>
      </c>
      <c r="N171" s="73"/>
    </row>
    <row r="172" spans="1:14" s="9" customFormat="1" x14ac:dyDescent="0.2">
      <c r="A172" s="43">
        <v>18</v>
      </c>
      <c r="B172" s="43"/>
      <c r="C172" s="43" t="s">
        <v>280</v>
      </c>
      <c r="D172" s="48">
        <v>29000</v>
      </c>
      <c r="E172" s="155">
        <f>'17'!L172</f>
        <v>0</v>
      </c>
      <c r="F172" s="126"/>
      <c r="G172" s="141"/>
      <c r="H172" s="141"/>
      <c r="I172" s="141"/>
      <c r="J172" s="149"/>
      <c r="K172" s="133"/>
      <c r="L172" s="72"/>
      <c r="M172" s="120">
        <f t="shared" si="15"/>
        <v>0</v>
      </c>
      <c r="N172" s="73"/>
    </row>
    <row r="173" spans="1:14" s="9" customFormat="1" x14ac:dyDescent="0.2">
      <c r="A173" s="43">
        <v>19</v>
      </c>
      <c r="B173" s="43"/>
      <c r="C173" s="43" t="s">
        <v>281</v>
      </c>
      <c r="D173" s="48">
        <v>78000</v>
      </c>
      <c r="E173" s="155">
        <f>'17'!L173</f>
        <v>0</v>
      </c>
      <c r="F173" s="126"/>
      <c r="G173" s="141"/>
      <c r="H173" s="141"/>
      <c r="I173" s="141"/>
      <c r="J173" s="149"/>
      <c r="K173" s="133"/>
      <c r="L173" s="72"/>
      <c r="M173" s="120">
        <f t="shared" si="15"/>
        <v>0</v>
      </c>
      <c r="N173" s="73"/>
    </row>
    <row r="174" spans="1:14" s="9" customFormat="1" x14ac:dyDescent="0.2">
      <c r="A174" s="43">
        <v>20</v>
      </c>
      <c r="B174" s="43"/>
      <c r="C174" s="43" t="s">
        <v>282</v>
      </c>
      <c r="D174" s="48">
        <v>29000</v>
      </c>
      <c r="E174" s="155">
        <f>'17'!L174</f>
        <v>0</v>
      </c>
      <c r="F174" s="126"/>
      <c r="G174" s="141"/>
      <c r="H174" s="141"/>
      <c r="I174" s="141"/>
      <c r="J174" s="149"/>
      <c r="K174" s="133"/>
      <c r="L174" s="72"/>
      <c r="M174" s="120">
        <f t="shared" si="15"/>
        <v>0</v>
      </c>
      <c r="N174" s="73"/>
    </row>
    <row r="175" spans="1:14" s="9" customFormat="1" x14ac:dyDescent="0.2">
      <c r="A175" s="43">
        <v>21</v>
      </c>
      <c r="B175" s="43"/>
      <c r="C175" s="43" t="s">
        <v>283</v>
      </c>
      <c r="D175" s="48">
        <v>45000</v>
      </c>
      <c r="E175" s="155">
        <f>'17'!L175</f>
        <v>4</v>
      </c>
      <c r="F175" s="126"/>
      <c r="G175" s="141">
        <v>11</v>
      </c>
      <c r="H175" s="141"/>
      <c r="I175" s="141"/>
      <c r="J175" s="149"/>
      <c r="K175" s="133"/>
      <c r="L175" s="72"/>
      <c r="M175" s="120">
        <f t="shared" si="15"/>
        <v>15</v>
      </c>
      <c r="N175" s="73"/>
    </row>
    <row r="176" spans="1:14" s="24" customFormat="1" ht="15" thickBot="1" x14ac:dyDescent="0.25">
      <c r="A176" s="43"/>
      <c r="B176" s="43"/>
      <c r="C176" s="43"/>
      <c r="D176" s="48"/>
      <c r="E176" s="160"/>
      <c r="F176" s="128"/>
      <c r="G176" s="144"/>
      <c r="H176" s="144"/>
      <c r="I176" s="144"/>
      <c r="J176" s="152"/>
      <c r="K176" s="137"/>
      <c r="L176" s="76"/>
      <c r="M176" s="121"/>
      <c r="N176" s="73"/>
    </row>
    <row r="177" spans="1:14" s="10" customFormat="1" ht="15" thickBot="1" x14ac:dyDescent="0.25">
      <c r="A177" s="90"/>
      <c r="B177" s="91"/>
      <c r="C177" s="91" t="s">
        <v>176</v>
      </c>
      <c r="D177" s="98"/>
      <c r="E177" s="103">
        <f>SUM(E178:E180)</f>
        <v>0</v>
      </c>
      <c r="F177" s="103">
        <f t="shared" ref="F177:L177" si="17">SUM(F178:F180)</f>
        <v>0</v>
      </c>
      <c r="G177" s="103">
        <f t="shared" si="17"/>
        <v>0</v>
      </c>
      <c r="H177" s="103">
        <f t="shared" si="17"/>
        <v>0</v>
      </c>
      <c r="I177" s="103">
        <f t="shared" si="17"/>
        <v>0</v>
      </c>
      <c r="J177" s="169">
        <f t="shared" si="17"/>
        <v>0</v>
      </c>
      <c r="K177" s="165">
        <f t="shared" si="17"/>
        <v>0</v>
      </c>
      <c r="L177" s="103">
        <f t="shared" si="17"/>
        <v>0</v>
      </c>
      <c r="M177" s="103">
        <f ca="1">SUM(M177:M180)</f>
        <v>0</v>
      </c>
      <c r="N177" s="85"/>
    </row>
    <row r="178" spans="1:14" s="10" customFormat="1" x14ac:dyDescent="0.2">
      <c r="A178" s="87">
        <v>1</v>
      </c>
      <c r="B178" s="88">
        <v>4550013</v>
      </c>
      <c r="C178" s="88" t="s">
        <v>177</v>
      </c>
      <c r="D178" s="97">
        <v>38000</v>
      </c>
      <c r="E178" s="161">
        <f>'17'!L178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6"/>
    </row>
    <row r="179" spans="1:14" s="10" customFormat="1" x14ac:dyDescent="0.2">
      <c r="A179" s="25">
        <v>2</v>
      </c>
      <c r="B179" s="26">
        <v>4550025</v>
      </c>
      <c r="C179" s="26" t="s">
        <v>178</v>
      </c>
      <c r="D179" s="27">
        <v>38000</v>
      </c>
      <c r="E179" s="161">
        <f>'17'!L179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9" customFormat="1" x14ac:dyDescent="0.2">
      <c r="A180" s="25">
        <v>3</v>
      </c>
      <c r="B180" s="26">
        <v>4550044</v>
      </c>
      <c r="C180" s="26" t="s">
        <v>179</v>
      </c>
      <c r="D180" s="27">
        <v>38000</v>
      </c>
      <c r="E180" s="161">
        <f>'17'!L180</f>
        <v>0</v>
      </c>
      <c r="F180" s="125"/>
      <c r="G180" s="140"/>
      <c r="H180" s="140"/>
      <c r="I180" s="140"/>
      <c r="J180" s="148"/>
      <c r="K180" s="132"/>
      <c r="L180" s="71"/>
      <c r="M180" s="120">
        <f t="shared" si="15"/>
        <v>0</v>
      </c>
      <c r="N180" s="73"/>
    </row>
    <row r="181" spans="1:14" s="20" customFormat="1" ht="15" thickBot="1" x14ac:dyDescent="0.25">
      <c r="A181" s="43"/>
      <c r="B181" s="43"/>
      <c r="C181" s="43"/>
      <c r="D181" s="48"/>
      <c r="E181" s="160"/>
      <c r="F181" s="128"/>
      <c r="G181" s="144"/>
      <c r="H181" s="144"/>
      <c r="I181" s="144"/>
      <c r="J181" s="152"/>
      <c r="K181" s="137"/>
      <c r="L181" s="76"/>
      <c r="M181" s="121"/>
      <c r="N181" s="73"/>
    </row>
    <row r="182" spans="1:14" s="24" customFormat="1" ht="15" hidden="1" customHeight="1" thickBot="1" x14ac:dyDescent="0.25">
      <c r="A182" s="81"/>
      <c r="B182" s="82"/>
      <c r="C182" s="82" t="s">
        <v>180</v>
      </c>
      <c r="D182" s="83"/>
      <c r="E182" s="158">
        <v>201</v>
      </c>
      <c r="F182" s="106">
        <f t="shared" ref="F182" si="18">SUM(F183:F193)</f>
        <v>0</v>
      </c>
      <c r="G182" s="106"/>
      <c r="H182" s="106"/>
      <c r="I182" s="106"/>
      <c r="J182" s="146"/>
      <c r="K182" s="135"/>
      <c r="L182" s="106"/>
      <c r="M182" s="119">
        <f t="shared" si="15"/>
        <v>201</v>
      </c>
      <c r="N182" s="85"/>
    </row>
    <row r="183" spans="1:14" s="10" customFormat="1" ht="15" hidden="1" customHeight="1" thickBot="1" x14ac:dyDescent="0.25">
      <c r="A183" s="74"/>
      <c r="B183" s="74"/>
      <c r="C183" s="74" t="s">
        <v>181</v>
      </c>
      <c r="D183" s="75"/>
      <c r="E183" s="155">
        <v>8</v>
      </c>
      <c r="F183" s="125"/>
      <c r="G183" s="140"/>
      <c r="H183" s="140"/>
      <c r="I183" s="140"/>
      <c r="J183" s="148"/>
      <c r="K183" s="132"/>
      <c r="L183" s="71"/>
      <c r="M183" s="120">
        <f t="shared" si="15"/>
        <v>8</v>
      </c>
      <c r="N183" s="76"/>
    </row>
    <row r="184" spans="1:14" s="10" customFormat="1" ht="15" hidden="1" customHeight="1" thickBot="1" x14ac:dyDescent="0.25">
      <c r="A184" s="25">
        <v>1</v>
      </c>
      <c r="B184" s="26">
        <v>5540020</v>
      </c>
      <c r="C184" s="26" t="s">
        <v>182</v>
      </c>
      <c r="D184" s="27">
        <v>40000</v>
      </c>
      <c r="E184" s="155">
        <v>43</v>
      </c>
      <c r="F184" s="125"/>
      <c r="G184" s="140"/>
      <c r="H184" s="140"/>
      <c r="I184" s="140"/>
      <c r="J184" s="148"/>
      <c r="K184" s="132"/>
      <c r="L184" s="71"/>
      <c r="M184" s="120">
        <f t="shared" si="15"/>
        <v>43</v>
      </c>
      <c r="N184" s="73"/>
    </row>
    <row r="185" spans="1:14" s="10" customFormat="1" ht="15" hidden="1" customHeight="1" thickBot="1" x14ac:dyDescent="0.25">
      <c r="A185" s="25">
        <v>2</v>
      </c>
      <c r="B185" s="26">
        <v>5540024</v>
      </c>
      <c r="C185" s="26" t="s">
        <v>183</v>
      </c>
      <c r="D185" s="27">
        <v>45000</v>
      </c>
      <c r="E185" s="155">
        <v>9</v>
      </c>
      <c r="F185" s="125"/>
      <c r="G185" s="140"/>
      <c r="H185" s="140"/>
      <c r="I185" s="140"/>
      <c r="J185" s="148"/>
      <c r="K185" s="132"/>
      <c r="L185" s="71"/>
      <c r="M185" s="120">
        <f t="shared" si="15"/>
        <v>9</v>
      </c>
      <c r="N185" s="73"/>
    </row>
    <row r="186" spans="1:14" s="10" customFormat="1" ht="15" hidden="1" customHeight="1" thickBot="1" x14ac:dyDescent="0.25">
      <c r="A186" s="25">
        <v>3</v>
      </c>
      <c r="B186" s="26">
        <v>5540018</v>
      </c>
      <c r="C186" s="26" t="s">
        <v>184</v>
      </c>
      <c r="D186" s="27">
        <v>32000</v>
      </c>
      <c r="E186" s="155">
        <v>24</v>
      </c>
      <c r="F186" s="125"/>
      <c r="G186" s="140"/>
      <c r="H186" s="140"/>
      <c r="I186" s="140"/>
      <c r="J186" s="148"/>
      <c r="K186" s="132"/>
      <c r="L186" s="71"/>
      <c r="M186" s="120">
        <f t="shared" si="15"/>
        <v>24</v>
      </c>
      <c r="N186" s="73"/>
    </row>
    <row r="187" spans="1:14" s="10" customFormat="1" ht="15" hidden="1" customHeight="1" thickBot="1" x14ac:dyDescent="0.25">
      <c r="A187" s="25">
        <v>4</v>
      </c>
      <c r="B187" s="26">
        <v>5540017</v>
      </c>
      <c r="C187" s="26" t="s">
        <v>185</v>
      </c>
      <c r="D187" s="27">
        <v>25000</v>
      </c>
      <c r="E187" s="156">
        <v>35</v>
      </c>
      <c r="F187" s="126"/>
      <c r="G187" s="141"/>
      <c r="H187" s="141"/>
      <c r="I187" s="141"/>
      <c r="J187" s="149"/>
      <c r="K187" s="133"/>
      <c r="L187" s="72"/>
      <c r="M187" s="120">
        <f t="shared" si="15"/>
        <v>35</v>
      </c>
      <c r="N187" s="72"/>
    </row>
    <row r="188" spans="1:14" s="10" customFormat="1" ht="15" hidden="1" customHeight="1" thickBot="1" x14ac:dyDescent="0.25">
      <c r="A188" s="25">
        <v>5</v>
      </c>
      <c r="B188" s="26">
        <v>5510070</v>
      </c>
      <c r="C188" s="26" t="s">
        <v>186</v>
      </c>
      <c r="D188" s="27">
        <v>28000</v>
      </c>
      <c r="E188" s="156">
        <v>24</v>
      </c>
      <c r="F188" s="126"/>
      <c r="G188" s="141"/>
      <c r="H188" s="141"/>
      <c r="I188" s="141"/>
      <c r="J188" s="149"/>
      <c r="K188" s="133"/>
      <c r="L188" s="72"/>
      <c r="M188" s="120">
        <f t="shared" si="15"/>
        <v>24</v>
      </c>
      <c r="N188" s="72"/>
    </row>
    <row r="189" spans="1:14" s="10" customFormat="1" ht="15" hidden="1" customHeight="1" thickBot="1" x14ac:dyDescent="0.25">
      <c r="A189" s="25">
        <v>6</v>
      </c>
      <c r="B189" s="26">
        <v>5500044</v>
      </c>
      <c r="C189" s="26" t="s">
        <v>187</v>
      </c>
      <c r="D189" s="27">
        <v>28000</v>
      </c>
      <c r="E189" s="156">
        <v>10</v>
      </c>
      <c r="F189" s="126"/>
      <c r="G189" s="141"/>
      <c r="H189" s="141"/>
      <c r="I189" s="141"/>
      <c r="J189" s="149"/>
      <c r="K189" s="133"/>
      <c r="L189" s="72"/>
      <c r="M189" s="120">
        <f t="shared" si="15"/>
        <v>10</v>
      </c>
      <c r="N189" s="71"/>
    </row>
    <row r="190" spans="1:14" s="9" customFormat="1" ht="15" hidden="1" customHeight="1" thickBot="1" x14ac:dyDescent="0.25">
      <c r="A190" s="25">
        <v>7</v>
      </c>
      <c r="B190" s="26">
        <v>5500045</v>
      </c>
      <c r="C190" s="26" t="s">
        <v>188</v>
      </c>
      <c r="D190" s="27">
        <v>30000</v>
      </c>
      <c r="E190" s="156">
        <v>28</v>
      </c>
      <c r="F190" s="126"/>
      <c r="G190" s="141"/>
      <c r="H190" s="141"/>
      <c r="I190" s="141"/>
      <c r="J190" s="149"/>
      <c r="K190" s="133"/>
      <c r="L190" s="72"/>
      <c r="M190" s="120">
        <f t="shared" si="15"/>
        <v>28</v>
      </c>
      <c r="N190" s="71"/>
    </row>
    <row r="191" spans="1:14" s="9" customFormat="1" ht="15" hidden="1" customHeight="1" thickBot="1" x14ac:dyDescent="0.25">
      <c r="A191" s="25">
        <v>8</v>
      </c>
      <c r="B191" s="25">
        <v>5510111</v>
      </c>
      <c r="C191" s="25" t="s">
        <v>189</v>
      </c>
      <c r="D191" s="30">
        <v>39000</v>
      </c>
      <c r="E191" s="156">
        <v>20</v>
      </c>
      <c r="F191" s="126"/>
      <c r="G191" s="141"/>
      <c r="H191" s="141"/>
      <c r="I191" s="141"/>
      <c r="J191" s="149"/>
      <c r="K191" s="133"/>
      <c r="L191" s="72"/>
      <c r="M191" s="120">
        <f t="shared" si="15"/>
        <v>20</v>
      </c>
      <c r="N191" s="71"/>
    </row>
    <row r="192" spans="1:14" s="9" customFormat="1" ht="15" hidden="1" customHeight="1" thickBot="1" x14ac:dyDescent="0.25">
      <c r="A192" s="25">
        <v>9</v>
      </c>
      <c r="B192" s="25">
        <v>5510112</v>
      </c>
      <c r="C192" s="25" t="s">
        <v>190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9" customFormat="1" ht="15" hidden="1" customHeight="1" thickBot="1" x14ac:dyDescent="0.25">
      <c r="A193" s="25">
        <v>10</v>
      </c>
      <c r="B193" s="25">
        <v>5510113</v>
      </c>
      <c r="C193" s="25" t="s">
        <v>191</v>
      </c>
      <c r="D193" s="30">
        <v>39000</v>
      </c>
      <c r="E193" s="155">
        <v>17</v>
      </c>
      <c r="F193" s="125"/>
      <c r="G193" s="125"/>
      <c r="H193" s="125"/>
      <c r="I193" s="125"/>
      <c r="J193" s="148"/>
      <c r="K193" s="132"/>
      <c r="L193" s="71"/>
      <c r="M193" s="120">
        <f t="shared" si="15"/>
        <v>17</v>
      </c>
      <c r="N193" s="71"/>
    </row>
    <row r="194" spans="1:14" s="24" customFormat="1" ht="15" hidden="1" customHeight="1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9" customFormat="1" ht="15" thickBot="1" x14ac:dyDescent="0.25">
      <c r="A195" s="94"/>
      <c r="B195" s="95"/>
      <c r="C195" s="95" t="s">
        <v>192</v>
      </c>
      <c r="D195" s="96"/>
      <c r="E195" s="105">
        <f>SUM(E196:E204)</f>
        <v>209</v>
      </c>
      <c r="F195" s="105">
        <f t="shared" ref="F195:K195" si="19">SUM(F196:F204)</f>
        <v>0</v>
      </c>
      <c r="G195" s="105">
        <f t="shared" si="19"/>
        <v>0</v>
      </c>
      <c r="H195" s="105">
        <f t="shared" si="19"/>
        <v>0</v>
      </c>
      <c r="I195" s="105">
        <f t="shared" si="19"/>
        <v>0</v>
      </c>
      <c r="J195" s="166">
        <f t="shared" si="19"/>
        <v>0</v>
      </c>
      <c r="K195" s="131">
        <f t="shared" si="19"/>
        <v>0</v>
      </c>
      <c r="L195" s="105">
        <f>SUM(L196:L203)</f>
        <v>160</v>
      </c>
      <c r="M195" s="119">
        <f t="shared" si="15"/>
        <v>49</v>
      </c>
      <c r="N195" s="85"/>
    </row>
    <row r="196" spans="1:14" s="10" customFormat="1" x14ac:dyDescent="0.2">
      <c r="A196" s="87">
        <v>1</v>
      </c>
      <c r="B196" s="87">
        <v>5540032</v>
      </c>
      <c r="C196" s="87" t="s">
        <v>193</v>
      </c>
      <c r="D196" s="93">
        <v>18000</v>
      </c>
      <c r="E196" s="155">
        <f>'17'!L196</f>
        <v>31</v>
      </c>
      <c r="F196" s="125"/>
      <c r="G196" s="125"/>
      <c r="H196" s="125"/>
      <c r="I196" s="125"/>
      <c r="J196" s="148"/>
      <c r="K196" s="132"/>
      <c r="L196" s="71">
        <v>28</v>
      </c>
      <c r="M196" s="120">
        <f t="shared" si="15"/>
        <v>3</v>
      </c>
      <c r="N196" s="71"/>
    </row>
    <row r="197" spans="1:14" s="10" customFormat="1" x14ac:dyDescent="0.2">
      <c r="A197" s="25">
        <v>2</v>
      </c>
      <c r="B197" s="26">
        <v>5540001</v>
      </c>
      <c r="C197" s="26" t="s">
        <v>194</v>
      </c>
      <c r="D197" s="27">
        <v>20000</v>
      </c>
      <c r="E197" s="155">
        <f>'17'!L197</f>
        <v>9</v>
      </c>
      <c r="F197" s="125"/>
      <c r="G197" s="125"/>
      <c r="H197" s="125"/>
      <c r="I197" s="125"/>
      <c r="J197" s="148"/>
      <c r="K197" s="132"/>
      <c r="L197" s="71">
        <v>9</v>
      </c>
      <c r="M197" s="120">
        <f t="shared" si="15"/>
        <v>0</v>
      </c>
      <c r="N197" s="71"/>
    </row>
    <row r="198" spans="1:14" s="10" customFormat="1" x14ac:dyDescent="0.2">
      <c r="A198" s="25">
        <v>3</v>
      </c>
      <c r="B198" s="26">
        <v>5540029</v>
      </c>
      <c r="C198" s="26" t="s">
        <v>195</v>
      </c>
      <c r="D198" s="27">
        <v>20000</v>
      </c>
      <c r="E198" s="155">
        <f>'17'!L198</f>
        <v>15</v>
      </c>
      <c r="F198" s="125"/>
      <c r="G198" s="125"/>
      <c r="H198" s="125"/>
      <c r="I198" s="125"/>
      <c r="J198" s="148"/>
      <c r="K198" s="132"/>
      <c r="L198" s="71">
        <v>14</v>
      </c>
      <c r="M198" s="120">
        <f t="shared" si="15"/>
        <v>1</v>
      </c>
      <c r="N198" s="71"/>
    </row>
    <row r="199" spans="1:14" s="10" customFormat="1" x14ac:dyDescent="0.2">
      <c r="A199" s="25">
        <v>4</v>
      </c>
      <c r="B199" s="26">
        <v>5540035</v>
      </c>
      <c r="C199" s="26" t="s">
        <v>196</v>
      </c>
      <c r="D199" s="27">
        <v>20000</v>
      </c>
      <c r="E199" s="155">
        <f>'17'!L199</f>
        <v>26</v>
      </c>
      <c r="F199" s="125"/>
      <c r="G199" s="125"/>
      <c r="H199" s="125"/>
      <c r="I199" s="125"/>
      <c r="J199" s="148"/>
      <c r="K199" s="132"/>
      <c r="L199" s="71">
        <v>26</v>
      </c>
      <c r="M199" s="120">
        <f t="shared" si="15"/>
        <v>0</v>
      </c>
      <c r="N199" s="71"/>
    </row>
    <row r="200" spans="1:14" s="10" customFormat="1" x14ac:dyDescent="0.2">
      <c r="A200" s="25">
        <v>6</v>
      </c>
      <c r="B200" s="26">
        <v>5540008</v>
      </c>
      <c r="C200" s="26" t="s">
        <v>198</v>
      </c>
      <c r="D200" s="27">
        <v>16000</v>
      </c>
      <c r="E200" s="155">
        <f>'17'!L200</f>
        <v>54</v>
      </c>
      <c r="F200" s="125"/>
      <c r="G200" s="125"/>
      <c r="H200" s="125"/>
      <c r="I200" s="125"/>
      <c r="J200" s="148"/>
      <c r="K200" s="132"/>
      <c r="L200" s="71">
        <v>29</v>
      </c>
      <c r="M200" s="120">
        <f t="shared" si="15"/>
        <v>25</v>
      </c>
      <c r="N200" s="71"/>
    </row>
    <row r="201" spans="1:14" s="10" customFormat="1" x14ac:dyDescent="0.2">
      <c r="A201" s="25">
        <v>7</v>
      </c>
      <c r="B201" s="26">
        <v>5540030</v>
      </c>
      <c r="C201" s="26" t="s">
        <v>199</v>
      </c>
      <c r="D201" s="27">
        <v>22000</v>
      </c>
      <c r="E201" s="155">
        <f>'17'!L201</f>
        <v>21</v>
      </c>
      <c r="F201" s="125"/>
      <c r="G201" s="125"/>
      <c r="H201" s="125"/>
      <c r="I201" s="125"/>
      <c r="J201" s="148"/>
      <c r="K201" s="132"/>
      <c r="L201" s="71">
        <v>18</v>
      </c>
      <c r="M201" s="120">
        <f>(E201+F201+G201+H201+I201)-J201-K201-L201</f>
        <v>3</v>
      </c>
      <c r="N201" s="71"/>
    </row>
    <row r="202" spans="1:14" s="10" customFormat="1" x14ac:dyDescent="0.2">
      <c r="A202" s="25">
        <v>8</v>
      </c>
      <c r="B202" s="26">
        <v>5540031</v>
      </c>
      <c r="C202" s="26" t="s">
        <v>200</v>
      </c>
      <c r="D202" s="27">
        <v>22000</v>
      </c>
      <c r="E202" s="155">
        <f>'17'!L202</f>
        <v>15</v>
      </c>
      <c r="F202" s="125"/>
      <c r="G202" s="125"/>
      <c r="H202" s="125"/>
      <c r="I202" s="125"/>
      <c r="J202" s="148"/>
      <c r="K202" s="132"/>
      <c r="L202" s="71">
        <v>14</v>
      </c>
      <c r="M202" s="120">
        <f t="shared" ref="M202:M204" si="20">(E202+F202+G202+H202+I202)-J202-K202-L202</f>
        <v>1</v>
      </c>
      <c r="N202" s="71"/>
    </row>
    <row r="203" spans="1:14" s="9" customFormat="1" x14ac:dyDescent="0.2">
      <c r="A203" s="25">
        <v>9</v>
      </c>
      <c r="B203" s="26">
        <v>5540003</v>
      </c>
      <c r="C203" s="26" t="s">
        <v>201</v>
      </c>
      <c r="D203" s="27">
        <v>20000</v>
      </c>
      <c r="E203" s="155">
        <f>'17'!L203</f>
        <v>22</v>
      </c>
      <c r="F203" s="125"/>
      <c r="G203" s="125"/>
      <c r="H203" s="125"/>
      <c r="I203" s="125"/>
      <c r="J203" s="148"/>
      <c r="K203" s="132"/>
      <c r="L203" s="71">
        <v>22</v>
      </c>
      <c r="M203" s="120">
        <f t="shared" si="20"/>
        <v>0</v>
      </c>
      <c r="N203" s="71"/>
    </row>
    <row r="204" spans="1:14" s="9" customFormat="1" x14ac:dyDescent="0.2">
      <c r="A204" s="25">
        <v>10</v>
      </c>
      <c r="B204" s="25">
        <v>5540033</v>
      </c>
      <c r="C204" s="25" t="s">
        <v>202</v>
      </c>
      <c r="D204" s="30">
        <v>18000</v>
      </c>
      <c r="E204" s="155">
        <f>'17'!L204</f>
        <v>16</v>
      </c>
      <c r="F204" s="125"/>
      <c r="G204" s="125"/>
      <c r="H204" s="125"/>
      <c r="I204" s="125"/>
      <c r="J204" s="148"/>
      <c r="K204" s="132"/>
      <c r="L204" s="9">
        <v>12</v>
      </c>
      <c r="M204" s="120">
        <f t="shared" si="20"/>
        <v>4</v>
      </c>
      <c r="N204" s="71"/>
    </row>
    <row r="205" spans="1:14" s="20" customFormat="1" ht="15" thickBot="1" x14ac:dyDescent="0.25">
      <c r="A205" s="43"/>
      <c r="B205" s="43"/>
      <c r="C205" s="43"/>
      <c r="D205" s="48"/>
      <c r="E205" s="160"/>
      <c r="F205" s="128"/>
      <c r="G205" s="128"/>
      <c r="H205" s="128"/>
      <c r="I205" s="128"/>
      <c r="J205" s="152"/>
      <c r="K205" s="137"/>
      <c r="L205" s="76"/>
      <c r="M205" s="121"/>
      <c r="N205" s="76"/>
    </row>
    <row r="206" spans="1:14" s="24" customFormat="1" ht="15" thickBot="1" x14ac:dyDescent="0.25">
      <c r="A206" s="81"/>
      <c r="B206" s="82"/>
      <c r="C206" s="82" t="s">
        <v>203</v>
      </c>
      <c r="D206" s="83"/>
      <c r="E206" s="106">
        <f>SUM(E208:E209)</f>
        <v>7</v>
      </c>
      <c r="F206" s="106">
        <f t="shared" ref="F206:L206" si="21">SUM(F208:F209)</f>
        <v>0</v>
      </c>
      <c r="G206" s="106">
        <f t="shared" si="21"/>
        <v>0</v>
      </c>
      <c r="H206" s="106">
        <f t="shared" si="21"/>
        <v>0</v>
      </c>
      <c r="I206" s="106">
        <f t="shared" si="21"/>
        <v>0</v>
      </c>
      <c r="J206" s="146">
        <f t="shared" si="21"/>
        <v>0</v>
      </c>
      <c r="K206" s="135">
        <f t="shared" si="21"/>
        <v>0</v>
      </c>
      <c r="L206" s="106">
        <f t="shared" si="21"/>
        <v>7</v>
      </c>
      <c r="M206" s="119">
        <f>(E206+F206+G206+H206+I206)-J206-K206-L206</f>
        <v>0</v>
      </c>
      <c r="N206" s="85"/>
    </row>
    <row r="207" spans="1:14" s="10" customFormat="1" x14ac:dyDescent="0.2">
      <c r="A207" s="79"/>
      <c r="B207" s="79"/>
      <c r="C207" s="79" t="s">
        <v>204</v>
      </c>
      <c r="D207" s="80"/>
      <c r="E207" s="155"/>
      <c r="F207" s="125"/>
      <c r="G207" s="125"/>
      <c r="H207" s="125"/>
      <c r="I207" s="125"/>
      <c r="J207" s="148"/>
      <c r="K207" s="132"/>
      <c r="L207" s="71"/>
      <c r="M207" s="120">
        <f t="shared" si="15"/>
        <v>0</v>
      </c>
      <c r="N207" s="71"/>
    </row>
    <row r="208" spans="1:14" s="10" customFormat="1" x14ac:dyDescent="0.2">
      <c r="A208" s="25">
        <v>1</v>
      </c>
      <c r="B208" s="26">
        <v>7520023</v>
      </c>
      <c r="C208" s="26" t="s">
        <v>205</v>
      </c>
      <c r="D208" s="27">
        <v>20000</v>
      </c>
      <c r="E208" s="155">
        <f>'17'!L208</f>
        <v>0</v>
      </c>
      <c r="F208" s="125"/>
      <c r="G208" s="125"/>
      <c r="H208" s="125"/>
      <c r="I208" s="125"/>
      <c r="J208" s="148"/>
      <c r="K208" s="132"/>
      <c r="L208" s="71"/>
      <c r="M208" s="120">
        <f t="shared" si="15"/>
        <v>0</v>
      </c>
      <c r="N208" s="71"/>
    </row>
    <row r="209" spans="1:14" s="9" customFormat="1" x14ac:dyDescent="0.2">
      <c r="A209" s="25">
        <v>2</v>
      </c>
      <c r="B209" s="26">
        <v>7520001</v>
      </c>
      <c r="C209" s="26" t="s">
        <v>206</v>
      </c>
      <c r="D209" s="27">
        <v>80000</v>
      </c>
      <c r="E209" s="155">
        <f>'17'!L209</f>
        <v>7</v>
      </c>
      <c r="F209" s="125"/>
      <c r="G209" s="125"/>
      <c r="H209" s="125"/>
      <c r="I209" s="125"/>
      <c r="J209" s="148"/>
      <c r="K209" s="132"/>
      <c r="L209" s="71">
        <v>7</v>
      </c>
      <c r="M209" s="120">
        <f t="shared" si="15"/>
        <v>0</v>
      </c>
      <c r="N209" s="71"/>
    </row>
    <row r="210" spans="1:14" s="24" customFormat="1" ht="15" thickBot="1" x14ac:dyDescent="0.25">
      <c r="A210" s="43"/>
      <c r="B210" s="43"/>
      <c r="C210" s="43"/>
      <c r="D210" s="86"/>
      <c r="E210" s="157"/>
      <c r="F210" s="127"/>
      <c r="G210" s="127"/>
      <c r="H210" s="127"/>
      <c r="I210" s="127"/>
      <c r="J210" s="150"/>
      <c r="K210" s="134"/>
      <c r="L210" s="73"/>
      <c r="M210" s="122"/>
      <c r="N210" s="73"/>
    </row>
    <row r="211" spans="1:14" s="10" customFormat="1" ht="15" thickBot="1" x14ac:dyDescent="0.25">
      <c r="A211" s="90"/>
      <c r="B211" s="91"/>
      <c r="C211" s="91" t="s">
        <v>207</v>
      </c>
      <c r="D211" s="92"/>
      <c r="E211" s="103">
        <f>SUM(E212:E219)</f>
        <v>120</v>
      </c>
      <c r="F211" s="103">
        <f t="shared" ref="F211:L211" si="22">SUM(F212:F219)</f>
        <v>0</v>
      </c>
      <c r="G211" s="103">
        <f t="shared" si="22"/>
        <v>0</v>
      </c>
      <c r="H211" s="103">
        <f t="shared" si="22"/>
        <v>0</v>
      </c>
      <c r="I211" s="103">
        <f t="shared" si="22"/>
        <v>0</v>
      </c>
      <c r="J211" s="169">
        <f t="shared" si="22"/>
        <v>0</v>
      </c>
      <c r="K211" s="165">
        <f t="shared" si="22"/>
        <v>0</v>
      </c>
      <c r="L211" s="103">
        <f t="shared" si="22"/>
        <v>109</v>
      </c>
      <c r="M211" s="119">
        <f t="shared" si="15"/>
        <v>11</v>
      </c>
      <c r="N211" s="85"/>
    </row>
    <row r="212" spans="1:14" s="10" customFormat="1" x14ac:dyDescent="0.2">
      <c r="A212" s="87">
        <v>1</v>
      </c>
      <c r="B212" s="88">
        <v>7550011</v>
      </c>
      <c r="C212" s="88" t="s">
        <v>208</v>
      </c>
      <c r="D212" s="89">
        <v>16000</v>
      </c>
      <c r="E212" s="155">
        <f>'17'!L212</f>
        <v>16</v>
      </c>
      <c r="F212" s="125"/>
      <c r="G212" s="125"/>
      <c r="H212" s="125"/>
      <c r="I212" s="125"/>
      <c r="J212" s="148"/>
      <c r="K212" s="132"/>
      <c r="L212" s="71">
        <v>16</v>
      </c>
      <c r="M212" s="120">
        <f t="shared" si="15"/>
        <v>0</v>
      </c>
      <c r="N212" s="71"/>
    </row>
    <row r="213" spans="1:14" s="10" customFormat="1" x14ac:dyDescent="0.2">
      <c r="A213" s="25">
        <v>2</v>
      </c>
      <c r="B213" s="26">
        <v>7550019</v>
      </c>
      <c r="C213" s="26" t="s">
        <v>209</v>
      </c>
      <c r="D213" s="78">
        <v>14000</v>
      </c>
      <c r="E213" s="155">
        <f>'17'!L213</f>
        <v>0</v>
      </c>
      <c r="F213" s="126"/>
      <c r="G213" s="126"/>
      <c r="H213" s="126"/>
      <c r="I213" s="126"/>
      <c r="J213" s="149"/>
      <c r="K213" s="133"/>
      <c r="L213" s="72"/>
      <c r="M213" s="123">
        <f t="shared" si="15"/>
        <v>0</v>
      </c>
      <c r="N213" s="72"/>
    </row>
    <row r="214" spans="1:14" s="10" customFormat="1" x14ac:dyDescent="0.2">
      <c r="A214" s="25">
        <v>3</v>
      </c>
      <c r="B214" s="26">
        <v>7550026</v>
      </c>
      <c r="C214" s="26" t="s">
        <v>210</v>
      </c>
      <c r="D214" s="78">
        <v>26000</v>
      </c>
      <c r="E214" s="155">
        <f>'17'!L214</f>
        <v>26</v>
      </c>
      <c r="F214" s="126"/>
      <c r="G214" s="126"/>
      <c r="H214" s="126"/>
      <c r="I214" s="126"/>
      <c r="J214" s="149"/>
      <c r="K214" s="133"/>
      <c r="L214" s="72">
        <v>17</v>
      </c>
      <c r="M214" s="123">
        <f t="shared" si="15"/>
        <v>9</v>
      </c>
      <c r="N214" s="72"/>
    </row>
    <row r="215" spans="1:14" s="10" customFormat="1" x14ac:dyDescent="0.2">
      <c r="A215" s="25">
        <v>4</v>
      </c>
      <c r="B215" s="26">
        <v>7550006</v>
      </c>
      <c r="C215" s="26" t="s">
        <v>211</v>
      </c>
      <c r="D215" s="78">
        <v>12000</v>
      </c>
      <c r="E215" s="155">
        <f>'17'!L215</f>
        <v>12</v>
      </c>
      <c r="F215" s="126"/>
      <c r="G215" s="126"/>
      <c r="H215" s="126"/>
      <c r="I215" s="126"/>
      <c r="J215" s="149"/>
      <c r="K215" s="133"/>
      <c r="L215" s="72">
        <v>11</v>
      </c>
      <c r="M215" s="123">
        <f t="shared" si="15"/>
        <v>1</v>
      </c>
      <c r="N215" s="72"/>
    </row>
    <row r="216" spans="1:14" s="10" customFormat="1" x14ac:dyDescent="0.2">
      <c r="A216" s="25">
        <v>5</v>
      </c>
      <c r="B216" s="26">
        <v>7550007</v>
      </c>
      <c r="C216" s="26" t="s">
        <v>212</v>
      </c>
      <c r="D216" s="78">
        <v>9000</v>
      </c>
      <c r="E216" s="155">
        <f>'17'!L216</f>
        <v>19</v>
      </c>
      <c r="F216" s="126"/>
      <c r="G216" s="126"/>
      <c r="H216" s="126"/>
      <c r="I216" s="126"/>
      <c r="J216" s="149"/>
      <c r="K216" s="133"/>
      <c r="L216" s="72">
        <v>19</v>
      </c>
      <c r="M216" s="123">
        <f t="shared" si="15"/>
        <v>0</v>
      </c>
      <c r="N216" s="72"/>
    </row>
    <row r="217" spans="1:14" s="9" customFormat="1" x14ac:dyDescent="0.2">
      <c r="A217" s="25">
        <v>7</v>
      </c>
      <c r="B217" s="26">
        <v>7550017</v>
      </c>
      <c r="C217" s="26" t="s">
        <v>214</v>
      </c>
      <c r="D217" s="78">
        <v>14000</v>
      </c>
      <c r="E217" s="155">
        <f>'17'!L217</f>
        <v>21</v>
      </c>
      <c r="F217" s="126"/>
      <c r="G217" s="126"/>
      <c r="H217" s="126"/>
      <c r="I217" s="126"/>
      <c r="J217" s="149"/>
      <c r="K217" s="133"/>
      <c r="L217" s="72">
        <v>21</v>
      </c>
      <c r="M217" s="123">
        <f t="shared" si="15"/>
        <v>0</v>
      </c>
      <c r="N217" s="72"/>
    </row>
    <row r="218" spans="1:14" s="10" customFormat="1" x14ac:dyDescent="0.2">
      <c r="A218" s="25">
        <v>8</v>
      </c>
      <c r="B218" s="25">
        <v>7550016</v>
      </c>
      <c r="C218" s="25" t="s">
        <v>215</v>
      </c>
      <c r="D218" s="77">
        <v>14000</v>
      </c>
      <c r="E218" s="155">
        <f>'17'!L218</f>
        <v>11</v>
      </c>
      <c r="F218" s="126"/>
      <c r="G218" s="126"/>
      <c r="H218" s="126"/>
      <c r="I218" s="126"/>
      <c r="J218" s="149"/>
      <c r="K218" s="133"/>
      <c r="L218" s="72">
        <v>10</v>
      </c>
      <c r="M218" s="123">
        <f t="shared" ref="M218:M219" si="23">(E218+F218+G218+H218+I218)-J218-K218-L218</f>
        <v>1</v>
      </c>
      <c r="N218" s="72"/>
    </row>
    <row r="219" spans="1:14" s="10" customFormat="1" x14ac:dyDescent="0.2">
      <c r="A219" s="25">
        <v>9</v>
      </c>
      <c r="B219" s="26">
        <v>7550015</v>
      </c>
      <c r="C219" s="26" t="s">
        <v>216</v>
      </c>
      <c r="D219" s="78">
        <v>14000</v>
      </c>
      <c r="E219" s="155">
        <f>'17'!L219</f>
        <v>15</v>
      </c>
      <c r="F219" s="126"/>
      <c r="G219" s="126"/>
      <c r="H219" s="126"/>
      <c r="I219" s="126"/>
      <c r="J219" s="149"/>
      <c r="K219" s="133"/>
      <c r="L219" s="72">
        <v>15</v>
      </c>
      <c r="M219" s="123">
        <f t="shared" si="23"/>
        <v>0</v>
      </c>
      <c r="N219" s="72"/>
    </row>
  </sheetData>
  <autoFilter ref="A3:D219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S217"/>
  <sheetViews>
    <sheetView workbookViewId="0">
      <pane xSplit="4" ySplit="4" topLeftCell="E155" activePane="bottomRight" state="frozen"/>
      <selection activeCell="O74" sqref="O74"/>
      <selection pane="topRight" activeCell="O74" sqref="O74"/>
      <selection pane="bottomLeft" activeCell="O74" sqref="O74"/>
      <selection pane="bottomRight" activeCell="L158" sqref="L158:L172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81" t="s">
        <v>259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70"/>
    </row>
    <row r="3" spans="1:19" s="16" customFormat="1" ht="25.5" customHeight="1" x14ac:dyDescent="0.2">
      <c r="A3" s="182" t="s">
        <v>261</v>
      </c>
      <c r="B3" s="182" t="s">
        <v>262</v>
      </c>
      <c r="C3" s="182" t="s">
        <v>263</v>
      </c>
      <c r="D3" s="184" t="s">
        <v>264</v>
      </c>
      <c r="E3" s="186" t="s">
        <v>248</v>
      </c>
      <c r="F3" s="188" t="s">
        <v>257</v>
      </c>
      <c r="G3" s="190" t="s">
        <v>249</v>
      </c>
      <c r="H3" s="191"/>
      <c r="I3" s="192"/>
      <c r="J3" s="193" t="s">
        <v>250</v>
      </c>
      <c r="K3" s="195" t="s">
        <v>258</v>
      </c>
      <c r="L3" s="177" t="s">
        <v>251</v>
      </c>
      <c r="M3" s="179" t="s">
        <v>252</v>
      </c>
      <c r="N3" s="177" t="s">
        <v>253</v>
      </c>
    </row>
    <row r="4" spans="1:19" s="20" customFormat="1" ht="25.5" x14ac:dyDescent="0.2">
      <c r="A4" s="183"/>
      <c r="B4" s="183"/>
      <c r="C4" s="183"/>
      <c r="D4" s="185"/>
      <c r="E4" s="187"/>
      <c r="F4" s="189"/>
      <c r="G4" s="139" t="s">
        <v>254</v>
      </c>
      <c r="H4" s="139" t="s">
        <v>255</v>
      </c>
      <c r="I4" s="139" t="s">
        <v>256</v>
      </c>
      <c r="J4" s="194"/>
      <c r="K4" s="196"/>
      <c r="L4" s="178"/>
      <c r="M4" s="180"/>
      <c r="N4" s="178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E6+E46+E60+E64+E74</f>
        <v>46</v>
      </c>
      <c r="F5" s="116">
        <f t="shared" si="0"/>
        <v>0</v>
      </c>
      <c r="G5" s="116">
        <f t="shared" si="0"/>
        <v>806</v>
      </c>
      <c r="H5" s="116">
        <f t="shared" si="0"/>
        <v>292</v>
      </c>
      <c r="I5" s="116">
        <f t="shared" si="0"/>
        <v>0</v>
      </c>
      <c r="J5" s="145">
        <f t="shared" si="0"/>
        <v>1</v>
      </c>
      <c r="K5" s="130">
        <f t="shared" si="0"/>
        <v>165</v>
      </c>
      <c r="L5" s="116">
        <f t="shared" si="0"/>
        <v>23</v>
      </c>
      <c r="M5" s="118">
        <f t="shared" si="0"/>
        <v>955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40</v>
      </c>
      <c r="F6" s="131">
        <f t="shared" si="1"/>
        <v>0</v>
      </c>
      <c r="G6" s="131">
        <f t="shared" si="1"/>
        <v>420</v>
      </c>
      <c r="H6" s="131">
        <f t="shared" si="1"/>
        <v>258</v>
      </c>
      <c r="I6" s="131">
        <f t="shared" si="1"/>
        <v>0</v>
      </c>
      <c r="J6" s="131">
        <f t="shared" si="1"/>
        <v>0</v>
      </c>
      <c r="K6" s="131">
        <f>SUM(K7:K39)</f>
        <v>127</v>
      </c>
      <c r="L6" s="131">
        <f t="shared" ref="L6:M6" si="2">SUM(L7:L39)</f>
        <v>20</v>
      </c>
      <c r="M6" s="131">
        <f t="shared" si="2"/>
        <v>571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v>3</v>
      </c>
      <c r="F7" s="125"/>
      <c r="G7" s="140">
        <v>6</v>
      </c>
      <c r="H7" s="140"/>
      <c r="I7" s="140"/>
      <c r="J7" s="148"/>
      <c r="K7" s="132"/>
      <c r="L7" s="71">
        <v>4</v>
      </c>
      <c r="M7" s="120">
        <f t="shared" ref="M7:M75" si="3">(E7+F7+G7+H7+I7)-J7-K7-L7</f>
        <v>5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/>
      <c r="F8" s="126"/>
      <c r="G8" s="141">
        <v>24</v>
      </c>
      <c r="H8" s="141">
        <v>9</v>
      </c>
      <c r="I8" s="141"/>
      <c r="J8" s="149"/>
      <c r="K8" s="133">
        <v>3</v>
      </c>
      <c r="L8" s="72"/>
      <c r="M8" s="120">
        <f t="shared" si="3"/>
        <v>30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/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/>
      <c r="F10" s="126"/>
      <c r="G10" s="141">
        <v>24</v>
      </c>
      <c r="H10" s="141">
        <v>10</v>
      </c>
      <c r="I10" s="141"/>
      <c r="J10" s="149"/>
      <c r="K10" s="133">
        <v>3</v>
      </c>
      <c r="L10" s="72"/>
      <c r="M10" s="120">
        <f t="shared" si="3"/>
        <v>31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/>
      <c r="F11" s="126"/>
      <c r="G11" s="141">
        <v>8</v>
      </c>
      <c r="H11" s="141">
        <v>8</v>
      </c>
      <c r="I11" s="141"/>
      <c r="J11" s="149"/>
      <c r="K11" s="133"/>
      <c r="L11" s="72"/>
      <c r="M11" s="120">
        <f t="shared" si="3"/>
        <v>16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/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/>
      <c r="F13" s="126"/>
      <c r="G13" s="141">
        <v>18</v>
      </c>
      <c r="H13" s="141">
        <v>8</v>
      </c>
      <c r="I13" s="141"/>
      <c r="J13" s="149"/>
      <c r="K13" s="133">
        <v>6</v>
      </c>
      <c r="L13" s="72"/>
      <c r="M13" s="120">
        <f t="shared" si="3"/>
        <v>20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/>
      <c r="F14" s="126"/>
      <c r="G14" s="141">
        <v>12</v>
      </c>
      <c r="H14" s="141">
        <v>12</v>
      </c>
      <c r="I14" s="141"/>
      <c r="J14" s="149"/>
      <c r="K14" s="133">
        <v>6</v>
      </c>
      <c r="L14" s="72"/>
      <c r="M14" s="120">
        <f t="shared" si="3"/>
        <v>18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/>
      <c r="F15" s="126"/>
      <c r="G15" s="141">
        <v>24</v>
      </c>
      <c r="H15" s="141">
        <v>10</v>
      </c>
      <c r="I15" s="141"/>
      <c r="J15" s="149"/>
      <c r="K15" s="133">
        <v>8</v>
      </c>
      <c r="L15" s="72"/>
      <c r="M15" s="120">
        <f t="shared" si="3"/>
        <v>26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/>
      <c r="F16" s="126"/>
      <c r="G16" s="141">
        <v>12</v>
      </c>
      <c r="H16" s="141">
        <v>11</v>
      </c>
      <c r="I16" s="141"/>
      <c r="J16" s="149"/>
      <c r="K16" s="133">
        <v>2</v>
      </c>
      <c r="L16" s="72"/>
      <c r="M16" s="120">
        <f t="shared" si="3"/>
        <v>21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/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/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/>
      <c r="F19" s="126"/>
      <c r="G19" s="141">
        <v>18</v>
      </c>
      <c r="H19" s="141">
        <v>10</v>
      </c>
      <c r="I19" s="141"/>
      <c r="J19" s="149"/>
      <c r="K19" s="133">
        <v>9</v>
      </c>
      <c r="L19" s="72"/>
      <c r="M19" s="120">
        <f t="shared" si="3"/>
        <v>19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v>11</v>
      </c>
      <c r="F20" s="126"/>
      <c r="G20" s="141"/>
      <c r="H20" s="141"/>
      <c r="I20" s="141"/>
      <c r="J20" s="149"/>
      <c r="K20" s="133"/>
      <c r="L20" s="72">
        <v>5</v>
      </c>
      <c r="M20" s="120">
        <f t="shared" si="3"/>
        <v>6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/>
      <c r="F21" s="126"/>
      <c r="G21" s="141">
        <v>10</v>
      </c>
      <c r="H21" s="141">
        <v>24</v>
      </c>
      <c r="I21" s="141"/>
      <c r="J21" s="149"/>
      <c r="K21" s="133">
        <v>7</v>
      </c>
      <c r="L21" s="72"/>
      <c r="M21" s="120">
        <f t="shared" si="3"/>
        <v>27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v>26</v>
      </c>
      <c r="F22" s="126"/>
      <c r="G22" s="141"/>
      <c r="H22" s="141"/>
      <c r="I22" s="141"/>
      <c r="J22" s="149"/>
      <c r="K22" s="133"/>
      <c r="L22" s="72">
        <v>11</v>
      </c>
      <c r="M22" s="120">
        <f t="shared" si="3"/>
        <v>15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/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/>
      <c r="F24" s="126"/>
      <c r="G24" s="141">
        <v>20</v>
      </c>
      <c r="H24" s="141"/>
      <c r="I24" s="141"/>
      <c r="J24" s="149"/>
      <c r="K24" s="133"/>
      <c r="L24" s="72"/>
      <c r="M24" s="120">
        <f t="shared" si="3"/>
        <v>20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/>
      <c r="F25" s="126"/>
      <c r="G25" s="141">
        <v>20</v>
      </c>
      <c r="H25" s="141"/>
      <c r="I25" s="141"/>
      <c r="J25" s="149"/>
      <c r="K25" s="133">
        <v>8</v>
      </c>
      <c r="L25" s="72"/>
      <c r="M25" s="120">
        <f t="shared" si="3"/>
        <v>12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/>
      <c r="F26" s="126"/>
      <c r="G26" s="141">
        <v>20</v>
      </c>
      <c r="H26" s="141"/>
      <c r="I26" s="141"/>
      <c r="J26" s="149"/>
      <c r="K26" s="133">
        <v>4</v>
      </c>
      <c r="L26" s="72"/>
      <c r="M26" s="120">
        <f t="shared" si="3"/>
        <v>16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/>
      <c r="F27" s="126"/>
      <c r="G27" s="141">
        <v>18</v>
      </c>
      <c r="H27" s="141">
        <v>10</v>
      </c>
      <c r="I27" s="141"/>
      <c r="J27" s="149"/>
      <c r="K27" s="133">
        <v>7</v>
      </c>
      <c r="L27" s="72"/>
      <c r="M27" s="120">
        <f t="shared" si="3"/>
        <v>21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/>
      <c r="F28" s="126"/>
      <c r="G28" s="141">
        <v>29</v>
      </c>
      <c r="H28" s="141">
        <v>12</v>
      </c>
      <c r="I28" s="141"/>
      <c r="J28" s="149"/>
      <c r="K28" s="133">
        <v>6</v>
      </c>
      <c r="L28" s="72"/>
      <c r="M28" s="120">
        <f t="shared" si="3"/>
        <v>35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/>
      <c r="F29" s="126"/>
      <c r="G29" s="141">
        <v>29</v>
      </c>
      <c r="H29" s="141">
        <v>20</v>
      </c>
      <c r="I29" s="141"/>
      <c r="J29" s="149"/>
      <c r="K29" s="133">
        <v>15</v>
      </c>
      <c r="L29" s="72"/>
      <c r="M29" s="120">
        <f t="shared" si="3"/>
        <v>34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/>
      <c r="F30" s="126"/>
      <c r="G30" s="141">
        <v>10</v>
      </c>
      <c r="H30" s="141">
        <v>20</v>
      </c>
      <c r="I30" s="141"/>
      <c r="J30" s="149"/>
      <c r="K30" s="133">
        <v>4</v>
      </c>
      <c r="L30" s="72"/>
      <c r="M30" s="120">
        <f t="shared" si="3"/>
        <v>26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/>
      <c r="F31" s="126"/>
      <c r="G31" s="141"/>
      <c r="H31" s="141"/>
      <c r="I31" s="141"/>
      <c r="J31" s="149"/>
      <c r="K31" s="133"/>
      <c r="L31" s="72"/>
      <c r="M31" s="120">
        <f t="shared" si="3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/>
      <c r="F32" s="126"/>
      <c r="G32" s="141">
        <v>12</v>
      </c>
      <c r="H32" s="141">
        <v>12</v>
      </c>
      <c r="I32" s="141"/>
      <c r="J32" s="149"/>
      <c r="K32" s="133">
        <v>9</v>
      </c>
      <c r="L32" s="72"/>
      <c r="M32" s="120">
        <f t="shared" si="3"/>
        <v>15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/>
      <c r="F33" s="126"/>
      <c r="G33" s="141">
        <v>8</v>
      </c>
      <c r="H33" s="141">
        <v>8</v>
      </c>
      <c r="I33" s="141"/>
      <c r="J33" s="149"/>
      <c r="K33" s="133">
        <v>4</v>
      </c>
      <c r="L33" s="72"/>
      <c r="M33" s="120">
        <f t="shared" si="3"/>
        <v>12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/>
      <c r="F34" s="126"/>
      <c r="G34" s="141">
        <v>8</v>
      </c>
      <c r="H34" s="141">
        <v>16</v>
      </c>
      <c r="I34" s="141"/>
      <c r="J34" s="149"/>
      <c r="K34" s="133">
        <v>11</v>
      </c>
      <c r="L34" s="72"/>
      <c r="M34" s="120">
        <f t="shared" si="3"/>
        <v>13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/>
      <c r="F35" s="126"/>
      <c r="G35" s="141">
        <v>12</v>
      </c>
      <c r="H35" s="141">
        <v>10</v>
      </c>
      <c r="I35" s="141"/>
      <c r="J35" s="149"/>
      <c r="K35" s="133">
        <v>8</v>
      </c>
      <c r="L35" s="72"/>
      <c r="M35" s="120">
        <f t="shared" si="3"/>
        <v>14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/>
      <c r="F36" s="126"/>
      <c r="G36" s="141">
        <v>12</v>
      </c>
      <c r="H36" s="141">
        <v>12</v>
      </c>
      <c r="I36" s="141"/>
      <c r="J36" s="149"/>
      <c r="K36" s="133"/>
      <c r="L36" s="72"/>
      <c r="M36" s="120">
        <f t="shared" si="3"/>
        <v>24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/>
      <c r="F37" s="126"/>
      <c r="G37" s="141">
        <v>10</v>
      </c>
      <c r="H37" s="141">
        <v>20</v>
      </c>
      <c r="I37" s="141"/>
      <c r="J37" s="149"/>
      <c r="K37" s="133">
        <v>7</v>
      </c>
      <c r="L37" s="72"/>
      <c r="M37" s="120">
        <f t="shared" si="3"/>
        <v>23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/>
      <c r="F38" s="126"/>
      <c r="G38" s="141">
        <v>32</v>
      </c>
      <c r="H38" s="141">
        <v>16</v>
      </c>
      <c r="I38" s="141"/>
      <c r="J38" s="149"/>
      <c r="K38" s="133"/>
      <c r="L38" s="72"/>
      <c r="M38" s="120">
        <f t="shared" si="3"/>
        <v>48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/>
      <c r="F39" s="126"/>
      <c r="G39" s="141">
        <v>24</v>
      </c>
      <c r="H39" s="141"/>
      <c r="I39" s="141"/>
      <c r="J39" s="149"/>
      <c r="K39" s="133"/>
      <c r="L39" s="72"/>
      <c r="M39" s="120">
        <f t="shared" si="3"/>
        <v>24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/>
      <c r="F40" s="127"/>
      <c r="G40" s="142">
        <v>20</v>
      </c>
      <c r="H40" s="142"/>
      <c r="I40" s="142"/>
      <c r="J40" s="150"/>
      <c r="K40" s="134">
        <v>8</v>
      </c>
      <c r="L40" s="73"/>
      <c r="M40" s="120">
        <f t="shared" si="3"/>
        <v>12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25000</v>
      </c>
      <c r="E41" s="155"/>
      <c r="F41" s="127"/>
      <c r="G41" s="142">
        <v>20</v>
      </c>
      <c r="H41" s="142"/>
      <c r="I41" s="142"/>
      <c r="J41" s="150"/>
      <c r="K41" s="134">
        <v>8</v>
      </c>
      <c r="L41" s="73"/>
      <c r="M41" s="120">
        <f t="shared" si="3"/>
        <v>12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/>
      <c r="F42" s="127"/>
      <c r="G42" s="142"/>
      <c r="H42" s="142"/>
      <c r="I42" s="142"/>
      <c r="J42" s="150"/>
      <c r="K42" s="134"/>
      <c r="L42" s="73"/>
      <c r="M42" s="120">
        <f t="shared" si="3"/>
        <v>0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/>
      <c r="F43" s="127"/>
      <c r="G43" s="142"/>
      <c r="H43" s="142"/>
      <c r="I43" s="142"/>
      <c r="J43" s="150"/>
      <c r="K43" s="134"/>
      <c r="L43" s="73"/>
      <c r="M43" s="120">
        <f t="shared" si="3"/>
        <v>0</v>
      </c>
      <c r="N43" s="73"/>
    </row>
    <row r="44" spans="1:14" s="10" customFormat="1" x14ac:dyDescent="0.2">
      <c r="A44" s="43">
        <v>44</v>
      </c>
      <c r="B44" s="99"/>
      <c r="C44" s="99" t="s">
        <v>39</v>
      </c>
      <c r="D44" s="100">
        <v>32000</v>
      </c>
      <c r="E44" s="155">
        <v>2</v>
      </c>
      <c r="F44" s="127"/>
      <c r="G44" s="142">
        <v>8</v>
      </c>
      <c r="H44" s="142"/>
      <c r="I44" s="142"/>
      <c r="J44" s="150"/>
      <c r="K44" s="134"/>
      <c r="L44" s="73">
        <v>7</v>
      </c>
      <c r="M44" s="121">
        <f t="shared" si="3"/>
        <v>3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 t="shared" ref="E46:L46" si="4">SUM(E47:E56)</f>
        <v>6</v>
      </c>
      <c r="F46" s="103">
        <f t="shared" si="4"/>
        <v>0</v>
      </c>
      <c r="G46" s="103">
        <f t="shared" si="4"/>
        <v>320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33</v>
      </c>
      <c r="L46" s="103">
        <f t="shared" si="4"/>
        <v>3</v>
      </c>
      <c r="M46" s="119">
        <f>(E46+F46+G46+H46+I46)-J46-K46-L46</f>
        <v>290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/>
      <c r="F47" s="125"/>
      <c r="G47" s="140"/>
      <c r="H47" s="140"/>
      <c r="I47" s="140"/>
      <c r="J47" s="148"/>
      <c r="K47" s="132"/>
      <c r="L47" s="71"/>
      <c r="M47" s="120">
        <f t="shared" si="3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/>
      <c r="F48" s="126"/>
      <c r="G48" s="141">
        <v>80</v>
      </c>
      <c r="H48" s="141"/>
      <c r="I48" s="141"/>
      <c r="J48" s="149"/>
      <c r="K48" s="133"/>
      <c r="L48" s="72"/>
      <c r="M48" s="120">
        <f t="shared" si="3"/>
        <v>80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/>
      <c r="F49" s="126"/>
      <c r="G49" s="141">
        <v>60</v>
      </c>
      <c r="H49" s="141"/>
      <c r="I49" s="141"/>
      <c r="J49" s="149"/>
      <c r="K49" s="133">
        <v>8</v>
      </c>
      <c r="L49" s="72"/>
      <c r="M49" s="120">
        <f t="shared" si="3"/>
        <v>52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/>
      <c r="F50" s="126"/>
      <c r="G50" s="141">
        <v>160</v>
      </c>
      <c r="H50" s="141"/>
      <c r="I50" s="141"/>
      <c r="J50" s="149"/>
      <c r="K50" s="133">
        <v>22</v>
      </c>
      <c r="L50" s="72"/>
      <c r="M50" s="120">
        <f t="shared" si="3"/>
        <v>138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/>
      <c r="F51" s="126"/>
      <c r="G51" s="141">
        <v>10</v>
      </c>
      <c r="H51" s="141"/>
      <c r="I51" s="141"/>
      <c r="J51" s="149"/>
      <c r="K51" s="133"/>
      <c r="L51" s="72"/>
      <c r="M51" s="120">
        <f t="shared" si="3"/>
        <v>10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v>6</v>
      </c>
      <c r="F52" s="126"/>
      <c r="G52" s="141"/>
      <c r="H52" s="141"/>
      <c r="I52" s="141"/>
      <c r="J52" s="149"/>
      <c r="K52" s="133"/>
      <c r="L52" s="72">
        <v>3</v>
      </c>
      <c r="M52" s="120">
        <f t="shared" si="3"/>
        <v>3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/>
      <c r="F53" s="126"/>
      <c r="G53" s="141">
        <v>10</v>
      </c>
      <c r="H53" s="141"/>
      <c r="I53" s="141"/>
      <c r="J53" s="149"/>
      <c r="K53" s="133">
        <v>3</v>
      </c>
      <c r="L53" s="72"/>
      <c r="M53" s="120">
        <f t="shared" si="3"/>
        <v>7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/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/>
      <c r="F55" s="126"/>
      <c r="G55" s="141"/>
      <c r="H55" s="141"/>
      <c r="I55" s="141"/>
      <c r="J55" s="149"/>
      <c r="K55" s="133"/>
      <c r="L55" s="72"/>
      <c r="M55" s="120">
        <f t="shared" si="3"/>
        <v>0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/>
      <c r="F56" s="126"/>
      <c r="G56" s="141"/>
      <c r="H56" s="141"/>
      <c r="I56" s="141"/>
      <c r="J56" s="149"/>
      <c r="K56" s="133"/>
      <c r="L56" s="72"/>
      <c r="M56" s="120">
        <f t="shared" si="3"/>
        <v>0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/>
      <c r="F57" s="127"/>
      <c r="G57" s="142"/>
      <c r="H57" s="142"/>
      <c r="I57" s="142"/>
      <c r="J57" s="150"/>
      <c r="K57" s="134"/>
      <c r="L57" s="73"/>
      <c r="M57" s="120">
        <f t="shared" si="3"/>
        <v>0</v>
      </c>
      <c r="N57" s="73"/>
    </row>
    <row r="58" spans="1:14" s="9" customFormat="1" x14ac:dyDescent="0.2">
      <c r="A58" s="43">
        <v>15</v>
      </c>
      <c r="B58" s="99"/>
      <c r="C58" s="99" t="s">
        <v>271</v>
      </c>
      <c r="D58" s="100"/>
      <c r="E58" s="155"/>
      <c r="F58" s="127"/>
      <c r="G58" s="142">
        <v>12</v>
      </c>
      <c r="H58" s="142"/>
      <c r="I58" s="142"/>
      <c r="J58" s="150"/>
      <c r="K58" s="134">
        <v>4</v>
      </c>
      <c r="L58" s="73"/>
      <c r="M58" s="120">
        <f t="shared" si="3"/>
        <v>8</v>
      </c>
      <c r="N58" s="73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/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/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16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0</v>
      </c>
      <c r="L64" s="103">
        <f t="shared" si="6"/>
        <v>0</v>
      </c>
      <c r="M64" s="119">
        <f t="shared" si="3"/>
        <v>16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/>
      <c r="F65" s="125"/>
      <c r="G65" s="140"/>
      <c r="H65" s="140"/>
      <c r="I65" s="140"/>
      <c r="J65" s="148"/>
      <c r="K65" s="132"/>
      <c r="L65" s="71"/>
      <c r="M65" s="120">
        <f t="shared" si="3"/>
        <v>0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/>
      <c r="F66" s="126"/>
      <c r="G66" s="141">
        <v>4</v>
      </c>
      <c r="H66" s="141"/>
      <c r="I66" s="141"/>
      <c r="J66" s="149"/>
      <c r="K66" s="133"/>
      <c r="L66" s="72"/>
      <c r="M66" s="120">
        <f t="shared" si="3"/>
        <v>4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/>
      <c r="F67" s="126"/>
      <c r="G67" s="141"/>
      <c r="H67" s="141"/>
      <c r="I67" s="141"/>
      <c r="J67" s="149"/>
      <c r="K67" s="133"/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/>
      <c r="F68" s="126"/>
      <c r="G68" s="141">
        <v>4</v>
      </c>
      <c r="H68" s="141"/>
      <c r="I68" s="141"/>
      <c r="J68" s="149"/>
      <c r="K68" s="133"/>
      <c r="L68" s="72"/>
      <c r="M68" s="120">
        <f t="shared" si="3"/>
        <v>4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/>
      <c r="F69" s="126"/>
      <c r="G69" s="141"/>
      <c r="H69" s="141"/>
      <c r="I69" s="141"/>
      <c r="J69" s="149"/>
      <c r="K69" s="133"/>
      <c r="L69" s="72"/>
      <c r="M69" s="120">
        <f t="shared" si="3"/>
        <v>0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/>
      <c r="F70" s="126"/>
      <c r="G70" s="141">
        <v>4</v>
      </c>
      <c r="H70" s="141"/>
      <c r="I70" s="141"/>
      <c r="J70" s="149"/>
      <c r="K70" s="133"/>
      <c r="L70" s="72"/>
      <c r="M70" s="120">
        <f t="shared" si="3"/>
        <v>4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/>
      <c r="F71" s="126"/>
      <c r="G71" s="141"/>
      <c r="H71" s="141"/>
      <c r="I71" s="141"/>
      <c r="J71" s="149"/>
      <c r="K71" s="133"/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/>
      <c r="F72" s="126"/>
      <c r="G72" s="141">
        <v>4</v>
      </c>
      <c r="H72" s="141"/>
      <c r="I72" s="141"/>
      <c r="J72" s="149"/>
      <c r="K72" s="133"/>
      <c r="L72" s="72"/>
      <c r="M72" s="120">
        <f t="shared" si="3"/>
        <v>4</v>
      </c>
      <c r="N72" s="72"/>
    </row>
    <row r="73" spans="1:14" s="24" customFormat="1" ht="15" thickBot="1" x14ac:dyDescent="0.25">
      <c r="A73" s="43"/>
      <c r="B73" s="43"/>
      <c r="C73" s="43"/>
      <c r="D73" s="48"/>
      <c r="E73" s="157"/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 t="shared" ref="E74:L74" si="7">SUM(E75:E81)</f>
        <v>0</v>
      </c>
      <c r="F74" s="106">
        <f t="shared" si="7"/>
        <v>0</v>
      </c>
      <c r="G74" s="106">
        <f t="shared" si="7"/>
        <v>50</v>
      </c>
      <c r="H74" s="106">
        <f t="shared" si="7"/>
        <v>34</v>
      </c>
      <c r="I74" s="106">
        <f t="shared" si="7"/>
        <v>0</v>
      </c>
      <c r="J74" s="106">
        <f t="shared" si="7"/>
        <v>1</v>
      </c>
      <c r="K74" s="106">
        <f t="shared" si="7"/>
        <v>5</v>
      </c>
      <c r="L74" s="106">
        <f t="shared" si="7"/>
        <v>0</v>
      </c>
      <c r="M74" s="119">
        <f t="shared" si="3"/>
        <v>78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/>
      <c r="F75" s="126"/>
      <c r="G75" s="141">
        <v>8</v>
      </c>
      <c r="H75" s="141">
        <v>6</v>
      </c>
      <c r="I75" s="141"/>
      <c r="J75" s="149"/>
      <c r="K75" s="133">
        <v>1</v>
      </c>
      <c r="L75" s="72"/>
      <c r="M75" s="120">
        <f t="shared" si="3"/>
        <v>13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/>
      <c r="F76" s="126"/>
      <c r="G76" s="141">
        <v>14</v>
      </c>
      <c r="H76" s="141"/>
      <c r="I76" s="141"/>
      <c r="J76" s="149"/>
      <c r="K76" s="133"/>
      <c r="L76" s="72"/>
      <c r="M76" s="120">
        <f t="shared" ref="M76:M144" si="8">(E76+F76+G76+H76+I76)-J76-K76-L76</f>
        <v>14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/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/>
      <c r="F78" s="126"/>
      <c r="G78" s="141">
        <v>14</v>
      </c>
      <c r="H78" s="141">
        <v>14</v>
      </c>
      <c r="I78" s="141"/>
      <c r="J78" s="149"/>
      <c r="K78" s="133"/>
      <c r="L78" s="72"/>
      <c r="M78" s="120">
        <f t="shared" si="8"/>
        <v>28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/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/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/>
      <c r="F81" s="126"/>
      <c r="G81" s="141">
        <v>14</v>
      </c>
      <c r="H81" s="141">
        <v>14</v>
      </c>
      <c r="I81" s="141"/>
      <c r="J81" s="149">
        <v>1</v>
      </c>
      <c r="K81" s="133">
        <v>4</v>
      </c>
      <c r="L81" s="72"/>
      <c r="M81" s="120">
        <f t="shared" si="8"/>
        <v>23</v>
      </c>
      <c r="N81" s="72" t="s">
        <v>266</v>
      </c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>
        <f t="shared" si="8"/>
        <v>0</v>
      </c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 t="shared" ref="E83:L83" si="9">SUM(E84:E92)</f>
        <v>87</v>
      </c>
      <c r="F83" s="108">
        <f t="shared" si="9"/>
        <v>0</v>
      </c>
      <c r="G83" s="108">
        <f t="shared" si="9"/>
        <v>48</v>
      </c>
      <c r="H83" s="108">
        <f t="shared" si="9"/>
        <v>0</v>
      </c>
      <c r="I83" s="108">
        <f t="shared" si="9"/>
        <v>0</v>
      </c>
      <c r="J83" s="108">
        <f t="shared" si="9"/>
        <v>27</v>
      </c>
      <c r="K83" s="108">
        <f t="shared" si="9"/>
        <v>0</v>
      </c>
      <c r="L83" s="108">
        <f t="shared" si="9"/>
        <v>66</v>
      </c>
      <c r="M83" s="119">
        <f t="shared" si="8"/>
        <v>42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v>3</v>
      </c>
      <c r="F84" s="125"/>
      <c r="G84" s="140"/>
      <c r="H84" s="140"/>
      <c r="I84" s="140"/>
      <c r="J84" s="148"/>
      <c r="K84" s="132"/>
      <c r="L84" s="71">
        <v>2</v>
      </c>
      <c r="M84" s="120">
        <f t="shared" si="8"/>
        <v>1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v>2</v>
      </c>
      <c r="F85" s="126"/>
      <c r="G85" s="141">
        <v>10</v>
      </c>
      <c r="H85" s="141"/>
      <c r="I85" s="141"/>
      <c r="J85" s="149"/>
      <c r="K85" s="133"/>
      <c r="L85" s="72">
        <v>10</v>
      </c>
      <c r="M85" s="120">
        <f t="shared" si="8"/>
        <v>2</v>
      </c>
      <c r="N85" s="72"/>
    </row>
    <row r="86" spans="1:14" s="10" customFormat="1" ht="14.25" hidden="1" customHeight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/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v>10</v>
      </c>
      <c r="F87" s="126"/>
      <c r="G87" s="141"/>
      <c r="H87" s="141"/>
      <c r="I87" s="141"/>
      <c r="J87" s="149"/>
      <c r="K87" s="133"/>
      <c r="L87" s="72">
        <v>3</v>
      </c>
      <c r="M87" s="120">
        <f t="shared" si="8"/>
        <v>7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v>16</v>
      </c>
      <c r="F88" s="126"/>
      <c r="G88" s="141">
        <v>8</v>
      </c>
      <c r="H88" s="141"/>
      <c r="I88" s="141"/>
      <c r="J88" s="149">
        <v>4</v>
      </c>
      <c r="K88" s="133"/>
      <c r="L88" s="72">
        <v>10</v>
      </c>
      <c r="M88" s="120">
        <f t="shared" si="8"/>
        <v>10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v>9</v>
      </c>
      <c r="F89" s="126"/>
      <c r="G89" s="141"/>
      <c r="H89" s="141"/>
      <c r="I89" s="141"/>
      <c r="J89" s="149"/>
      <c r="K89" s="133"/>
      <c r="L89" s="72">
        <v>5</v>
      </c>
      <c r="M89" s="120">
        <f t="shared" si="8"/>
        <v>4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39000</v>
      </c>
      <c r="E90" s="155">
        <v>5</v>
      </c>
      <c r="F90" s="126"/>
      <c r="G90" s="141">
        <v>10</v>
      </c>
      <c r="H90" s="141"/>
      <c r="I90" s="141"/>
      <c r="J90" s="149"/>
      <c r="K90" s="133"/>
      <c r="L90" s="72">
        <v>9</v>
      </c>
      <c r="M90" s="120">
        <f t="shared" si="8"/>
        <v>6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v>24</v>
      </c>
      <c r="F91" s="126"/>
      <c r="G91" s="141">
        <v>12</v>
      </c>
      <c r="H91" s="141"/>
      <c r="I91" s="141"/>
      <c r="J91" s="149">
        <v>15</v>
      </c>
      <c r="K91" s="133"/>
      <c r="L91" s="72">
        <v>13</v>
      </c>
      <c r="M91" s="120">
        <f t="shared" si="8"/>
        <v>8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v>18</v>
      </c>
      <c r="F92" s="126"/>
      <c r="G92" s="141">
        <v>8</v>
      </c>
      <c r="H92" s="141"/>
      <c r="I92" s="141"/>
      <c r="J92" s="149">
        <v>8</v>
      </c>
      <c r="K92" s="133"/>
      <c r="L92" s="72">
        <v>14</v>
      </c>
      <c r="M92" s="120">
        <f t="shared" si="8"/>
        <v>4</v>
      </c>
      <c r="N92" s="72"/>
    </row>
    <row r="93" spans="1:14" s="10" customFormat="1" x14ac:dyDescent="0.2">
      <c r="A93" s="43">
        <v>10</v>
      </c>
      <c r="B93" s="99"/>
      <c r="C93" s="99" t="s">
        <v>272</v>
      </c>
      <c r="D93" s="100">
        <v>39000</v>
      </c>
      <c r="E93" s="160">
        <v>3</v>
      </c>
      <c r="F93" s="127"/>
      <c r="G93" s="142"/>
      <c r="H93" s="142"/>
      <c r="I93" s="142"/>
      <c r="J93" s="150"/>
      <c r="K93" s="134"/>
      <c r="L93" s="73">
        <v>2</v>
      </c>
      <c r="M93" s="120">
        <f t="shared" si="8"/>
        <v>1</v>
      </c>
      <c r="N93" s="73"/>
    </row>
    <row r="94" spans="1:14" s="42" customFormat="1" ht="15" thickBot="1" x14ac:dyDescent="0.25">
      <c r="A94" s="43"/>
      <c r="B94" s="99"/>
      <c r="C94" s="99"/>
      <c r="D94" s="100"/>
      <c r="E94" s="157"/>
      <c r="F94" s="127"/>
      <c r="G94" s="142"/>
      <c r="H94" s="142"/>
      <c r="I94" s="142"/>
      <c r="J94" s="150"/>
      <c r="K94" s="134"/>
      <c r="L94" s="73"/>
      <c r="M94" s="121">
        <f t="shared" si="8"/>
        <v>0</v>
      </c>
      <c r="N94" s="73"/>
    </row>
    <row r="95" spans="1:14" s="10" customFormat="1" ht="15" thickBot="1" x14ac:dyDescent="0.25">
      <c r="A95" s="94"/>
      <c r="B95" s="95"/>
      <c r="C95" s="95" t="s">
        <v>102</v>
      </c>
      <c r="D95" s="96"/>
      <c r="E95" s="106">
        <f t="shared" ref="E95:G95" si="10">SUM(E96)</f>
        <v>10</v>
      </c>
      <c r="F95" s="106">
        <f t="shared" si="10"/>
        <v>0</v>
      </c>
      <c r="G95" s="106">
        <f t="shared" si="10"/>
        <v>0</v>
      </c>
      <c r="H95" s="106">
        <f>SUM(H96)</f>
        <v>0</v>
      </c>
      <c r="I95" s="106">
        <f t="shared" ref="I95:M95" si="11">SUM(I96)</f>
        <v>0</v>
      </c>
      <c r="J95" s="106">
        <f t="shared" si="11"/>
        <v>0</v>
      </c>
      <c r="K95" s="106">
        <f t="shared" si="11"/>
        <v>0</v>
      </c>
      <c r="L95" s="106">
        <f t="shared" si="11"/>
        <v>0</v>
      </c>
      <c r="M95" s="106">
        <f t="shared" si="11"/>
        <v>10</v>
      </c>
      <c r="N95" s="101"/>
    </row>
    <row r="96" spans="1:14" s="10" customFormat="1" x14ac:dyDescent="0.2">
      <c r="A96" s="87">
        <v>1</v>
      </c>
      <c r="B96" s="88">
        <v>1532013</v>
      </c>
      <c r="C96" s="88" t="s">
        <v>103</v>
      </c>
      <c r="D96" s="97">
        <v>89000</v>
      </c>
      <c r="E96" s="155">
        <v>10</v>
      </c>
      <c r="F96" s="125"/>
      <c r="G96" s="140"/>
      <c r="H96" s="140"/>
      <c r="I96" s="140"/>
      <c r="J96" s="148"/>
      <c r="K96" s="132"/>
      <c r="L96" s="71"/>
      <c r="M96" s="120">
        <f t="shared" si="8"/>
        <v>10</v>
      </c>
      <c r="N96" s="71"/>
    </row>
    <row r="97" spans="1:14" s="20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>
        <f t="shared" si="8"/>
        <v>0</v>
      </c>
      <c r="N97" s="73"/>
    </row>
    <row r="98" spans="1:14" s="9" customFormat="1" ht="15" thickBot="1" x14ac:dyDescent="0.25">
      <c r="A98" s="81"/>
      <c r="B98" s="82"/>
      <c r="C98" s="82" t="s">
        <v>104</v>
      </c>
      <c r="D98" s="83"/>
      <c r="E98" s="106">
        <f t="shared" ref="E98:L98" si="12">SUM(E99:E107)</f>
        <v>0</v>
      </c>
      <c r="F98" s="106">
        <f t="shared" si="12"/>
        <v>0</v>
      </c>
      <c r="G98" s="106">
        <f t="shared" si="12"/>
        <v>0</v>
      </c>
      <c r="H98" s="106">
        <f t="shared" si="12"/>
        <v>0</v>
      </c>
      <c r="I98" s="106">
        <f t="shared" si="12"/>
        <v>0</v>
      </c>
      <c r="J98" s="106">
        <f t="shared" si="12"/>
        <v>0</v>
      </c>
      <c r="K98" s="106">
        <f t="shared" si="12"/>
        <v>0</v>
      </c>
      <c r="L98" s="106">
        <f t="shared" si="12"/>
        <v>0</v>
      </c>
      <c r="M98" s="119">
        <f t="shared" si="8"/>
        <v>0</v>
      </c>
      <c r="N98" s="85"/>
    </row>
    <row r="99" spans="1:14" s="9" customFormat="1" x14ac:dyDescent="0.2">
      <c r="A99" s="87">
        <v>1</v>
      </c>
      <c r="B99" s="87">
        <v>5530014</v>
      </c>
      <c r="C99" s="87" t="s">
        <v>105</v>
      </c>
      <c r="D99" s="93">
        <v>33000</v>
      </c>
      <c r="E99" s="155"/>
      <c r="F99" s="125"/>
      <c r="G99" s="140"/>
      <c r="H99" s="140"/>
      <c r="I99" s="140"/>
      <c r="J99" s="148"/>
      <c r="K99" s="132"/>
      <c r="L99" s="71"/>
      <c r="M99" s="120">
        <f t="shared" si="8"/>
        <v>0</v>
      </c>
      <c r="N99" s="71"/>
    </row>
    <row r="100" spans="1:14" s="9" customFormat="1" x14ac:dyDescent="0.2">
      <c r="A100" s="25">
        <v>2</v>
      </c>
      <c r="B100" s="25">
        <v>5530015</v>
      </c>
      <c r="C100" s="25" t="s">
        <v>106</v>
      </c>
      <c r="D100" s="30">
        <v>33000</v>
      </c>
      <c r="E100" s="155"/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3</v>
      </c>
      <c r="B101" s="25">
        <v>5530019</v>
      </c>
      <c r="C101" s="25" t="s">
        <v>107</v>
      </c>
      <c r="D101" s="30">
        <v>33000</v>
      </c>
      <c r="E101" s="155"/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4</v>
      </c>
      <c r="B102" s="25">
        <v>5530016</v>
      </c>
      <c r="C102" s="25" t="s">
        <v>108</v>
      </c>
      <c r="D102" s="30">
        <v>33000</v>
      </c>
      <c r="E102" s="155"/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5</v>
      </c>
      <c r="B103" s="25">
        <v>5530020</v>
      </c>
      <c r="C103" s="25" t="s">
        <v>109</v>
      </c>
      <c r="D103" s="30">
        <v>33000</v>
      </c>
      <c r="E103" s="155"/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6</v>
      </c>
      <c r="B104" s="25">
        <v>5530013</v>
      </c>
      <c r="C104" s="25" t="s">
        <v>110</v>
      </c>
      <c r="D104" s="30">
        <v>33000</v>
      </c>
      <c r="E104" s="155"/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7</v>
      </c>
      <c r="B105" s="43"/>
      <c r="C105" s="43" t="s">
        <v>111</v>
      </c>
      <c r="D105" s="30">
        <v>33000</v>
      </c>
      <c r="E105" s="155"/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8</v>
      </c>
      <c r="B106" s="43"/>
      <c r="C106" s="43" t="s">
        <v>112</v>
      </c>
      <c r="D106" s="30">
        <v>33000</v>
      </c>
      <c r="E106" s="155"/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9</v>
      </c>
      <c r="B107" s="43"/>
      <c r="C107" s="43" t="s">
        <v>113</v>
      </c>
      <c r="D107" s="30">
        <v>33000</v>
      </c>
      <c r="E107" s="155"/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20" customFormat="1" ht="15" thickBot="1" x14ac:dyDescent="0.25">
      <c r="A108" s="43"/>
      <c r="B108" s="43"/>
      <c r="C108" s="43"/>
      <c r="D108" s="48"/>
      <c r="E108" s="157"/>
      <c r="F108" s="127"/>
      <c r="G108" s="142"/>
      <c r="H108" s="142"/>
      <c r="I108" s="142"/>
      <c r="J108" s="150"/>
      <c r="K108" s="134"/>
      <c r="L108" s="73"/>
      <c r="M108" s="121">
        <f t="shared" si="8"/>
        <v>0</v>
      </c>
      <c r="N108" s="73"/>
    </row>
    <row r="109" spans="1:14" s="24" customFormat="1" ht="15" thickBot="1" x14ac:dyDescent="0.25">
      <c r="A109" s="81"/>
      <c r="B109" s="82"/>
      <c r="C109" s="82" t="s">
        <v>114</v>
      </c>
      <c r="D109" s="83"/>
      <c r="E109" s="159"/>
      <c r="F109" s="104"/>
      <c r="G109" s="143"/>
      <c r="H109" s="143"/>
      <c r="I109" s="143"/>
      <c r="J109" s="151"/>
      <c r="K109" s="136"/>
      <c r="L109" s="84"/>
      <c r="M109" s="119">
        <f t="shared" si="8"/>
        <v>0</v>
      </c>
      <c r="N109" s="85"/>
    </row>
    <row r="110" spans="1:14" s="10" customFormat="1" ht="15" thickBot="1" x14ac:dyDescent="0.25">
      <c r="A110" s="94"/>
      <c r="B110" s="95"/>
      <c r="C110" s="95" t="s">
        <v>115</v>
      </c>
      <c r="D110" s="96"/>
      <c r="E110" s="105">
        <f t="shared" ref="E110:L110" si="13">SUM(E111:E140)</f>
        <v>5</v>
      </c>
      <c r="F110" s="105">
        <f t="shared" si="13"/>
        <v>0</v>
      </c>
      <c r="G110" s="105">
        <f t="shared" si="13"/>
        <v>7</v>
      </c>
      <c r="H110" s="105">
        <f t="shared" si="13"/>
        <v>2</v>
      </c>
      <c r="I110" s="105">
        <f t="shared" si="13"/>
        <v>0</v>
      </c>
      <c r="J110" s="105">
        <f t="shared" si="13"/>
        <v>0</v>
      </c>
      <c r="K110" s="105">
        <f t="shared" si="13"/>
        <v>0</v>
      </c>
      <c r="L110" s="105">
        <f t="shared" si="13"/>
        <v>6</v>
      </c>
      <c r="M110" s="119">
        <f t="shared" si="8"/>
        <v>8</v>
      </c>
      <c r="N110" s="85"/>
    </row>
    <row r="111" spans="1:14" s="10" customFormat="1" x14ac:dyDescent="0.2">
      <c r="A111" s="87">
        <v>1</v>
      </c>
      <c r="B111" s="88">
        <v>3500003</v>
      </c>
      <c r="C111" s="88" t="s">
        <v>116</v>
      </c>
      <c r="D111" s="97">
        <v>390000</v>
      </c>
      <c r="E111" s="155"/>
      <c r="F111" s="128"/>
      <c r="G111" s="144">
        <v>1</v>
      </c>
      <c r="H111" s="144">
        <v>1</v>
      </c>
      <c r="I111" s="144"/>
      <c r="J111" s="152"/>
      <c r="K111" s="137"/>
      <c r="L111" s="76">
        <v>1</v>
      </c>
      <c r="M111" s="120">
        <f t="shared" si="8"/>
        <v>1</v>
      </c>
      <c r="N111" s="76"/>
    </row>
    <row r="112" spans="1:14" s="10" customFormat="1" x14ac:dyDescent="0.2">
      <c r="A112" s="25">
        <v>2</v>
      </c>
      <c r="B112" s="26">
        <v>3500004</v>
      </c>
      <c r="C112" s="26" t="s">
        <v>117</v>
      </c>
      <c r="D112" s="27">
        <v>300000</v>
      </c>
      <c r="E112" s="155"/>
      <c r="F112" s="127"/>
      <c r="G112" s="142"/>
      <c r="H112" s="142"/>
      <c r="I112" s="142"/>
      <c r="J112" s="150"/>
      <c r="K112" s="134"/>
      <c r="L112" s="73"/>
      <c r="M112" s="120">
        <f t="shared" si="8"/>
        <v>0</v>
      </c>
      <c r="N112" s="73"/>
    </row>
    <row r="113" spans="1:14" s="10" customFormat="1" x14ac:dyDescent="0.2">
      <c r="A113" s="25">
        <v>3</v>
      </c>
      <c r="B113" s="26">
        <v>3500009</v>
      </c>
      <c r="C113" s="26" t="s">
        <v>118</v>
      </c>
      <c r="D113" s="27">
        <v>390000</v>
      </c>
      <c r="E113" s="155">
        <v>1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1</v>
      </c>
      <c r="N113" s="73"/>
    </row>
    <row r="114" spans="1:14" s="10" customFormat="1" x14ac:dyDescent="0.2">
      <c r="A114" s="25">
        <v>4</v>
      </c>
      <c r="B114" s="26">
        <v>3500010</v>
      </c>
      <c r="C114" s="26" t="s">
        <v>119</v>
      </c>
      <c r="D114" s="27">
        <v>300000</v>
      </c>
      <c r="E114" s="155"/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5</v>
      </c>
      <c r="B115" s="26"/>
      <c r="C115" s="26" t="s">
        <v>120</v>
      </c>
      <c r="D115" s="27">
        <v>490000</v>
      </c>
      <c r="E115" s="155"/>
      <c r="F115" s="126"/>
      <c r="G115" s="141"/>
      <c r="H115" s="141"/>
      <c r="I115" s="141"/>
      <c r="J115" s="149"/>
      <c r="K115" s="133"/>
      <c r="L115" s="72"/>
      <c r="M115" s="120">
        <f t="shared" si="8"/>
        <v>0</v>
      </c>
      <c r="N115" s="72"/>
    </row>
    <row r="116" spans="1:14" s="10" customFormat="1" x14ac:dyDescent="0.2">
      <c r="A116" s="25">
        <v>6</v>
      </c>
      <c r="B116" s="26">
        <v>3500008</v>
      </c>
      <c r="C116" s="26" t="s">
        <v>121</v>
      </c>
      <c r="D116" s="27">
        <v>350000</v>
      </c>
      <c r="E116" s="155"/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7</v>
      </c>
      <c r="B117" s="26"/>
      <c r="C117" s="26" t="s">
        <v>122</v>
      </c>
      <c r="D117" s="27">
        <v>490000</v>
      </c>
      <c r="E117" s="155"/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8</v>
      </c>
      <c r="B118" s="26">
        <v>3502042</v>
      </c>
      <c r="C118" s="26" t="s">
        <v>123</v>
      </c>
      <c r="D118" s="27">
        <v>350000</v>
      </c>
      <c r="E118" s="155"/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9</v>
      </c>
      <c r="B119" s="26">
        <v>3500182</v>
      </c>
      <c r="C119" s="26" t="s">
        <v>124</v>
      </c>
      <c r="D119" s="27">
        <v>390000</v>
      </c>
      <c r="E119" s="155"/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10</v>
      </c>
      <c r="B120" s="26">
        <v>3500181</v>
      </c>
      <c r="C120" s="26" t="s">
        <v>125</v>
      </c>
      <c r="D120" s="27">
        <v>300000</v>
      </c>
      <c r="E120" s="155"/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9" customFormat="1" x14ac:dyDescent="0.2">
      <c r="A121" s="25">
        <v>11</v>
      </c>
      <c r="B121" s="25">
        <v>3500159</v>
      </c>
      <c r="C121" s="25" t="s">
        <v>126</v>
      </c>
      <c r="D121" s="30">
        <v>300000</v>
      </c>
      <c r="E121" s="155"/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12</v>
      </c>
      <c r="B122" s="25">
        <v>3500143</v>
      </c>
      <c r="C122" s="25" t="s">
        <v>127</v>
      </c>
      <c r="D122" s="30">
        <v>220000</v>
      </c>
      <c r="E122" s="155"/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13</v>
      </c>
      <c r="B123" s="26">
        <v>3500144</v>
      </c>
      <c r="C123" s="26" t="s">
        <v>128</v>
      </c>
      <c r="D123" s="27">
        <v>260000</v>
      </c>
      <c r="E123" s="155">
        <v>2</v>
      </c>
      <c r="F123" s="126"/>
      <c r="G123" s="141">
        <v>2</v>
      </c>
      <c r="H123" s="141">
        <v>1</v>
      </c>
      <c r="I123" s="141"/>
      <c r="J123" s="149"/>
      <c r="K123" s="133"/>
      <c r="L123" s="72">
        <v>2</v>
      </c>
      <c r="M123" s="120">
        <f t="shared" si="8"/>
        <v>3</v>
      </c>
      <c r="N123" s="72"/>
    </row>
    <row r="124" spans="1:14" s="10" customFormat="1" x14ac:dyDescent="0.2">
      <c r="A124" s="25">
        <v>14</v>
      </c>
      <c r="B124" s="26">
        <v>3500145</v>
      </c>
      <c r="C124" s="26" t="s">
        <v>129</v>
      </c>
      <c r="D124" s="27">
        <v>350000</v>
      </c>
      <c r="E124" s="155"/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15</v>
      </c>
      <c r="B125" s="26">
        <v>3500147</v>
      </c>
      <c r="C125" s="26" t="s">
        <v>130</v>
      </c>
      <c r="D125" s="27">
        <v>480000</v>
      </c>
      <c r="E125" s="155"/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18</v>
      </c>
      <c r="B126" s="26">
        <v>3500142</v>
      </c>
      <c r="C126" s="26" t="s">
        <v>133</v>
      </c>
      <c r="D126" s="27">
        <v>390000</v>
      </c>
      <c r="E126" s="155"/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19</v>
      </c>
      <c r="B127" s="26">
        <v>3500141</v>
      </c>
      <c r="C127" s="26" t="s">
        <v>134</v>
      </c>
      <c r="D127" s="27">
        <v>300000</v>
      </c>
      <c r="E127" s="155"/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20</v>
      </c>
      <c r="B128" s="26">
        <v>3500021</v>
      </c>
      <c r="C128" s="26" t="s">
        <v>135</v>
      </c>
      <c r="D128" s="27">
        <v>390000</v>
      </c>
      <c r="E128" s="155"/>
      <c r="F128" s="126"/>
      <c r="G128" s="141">
        <v>3</v>
      </c>
      <c r="H128" s="141"/>
      <c r="I128" s="141"/>
      <c r="J128" s="149"/>
      <c r="K128" s="133"/>
      <c r="L128" s="72">
        <v>2</v>
      </c>
      <c r="M128" s="120">
        <f t="shared" si="8"/>
        <v>1</v>
      </c>
      <c r="N128" s="72"/>
    </row>
    <row r="129" spans="1:14" s="10" customFormat="1" x14ac:dyDescent="0.2">
      <c r="A129" s="25">
        <v>21</v>
      </c>
      <c r="B129" s="26">
        <v>3500022</v>
      </c>
      <c r="C129" s="26" t="s">
        <v>136</v>
      </c>
      <c r="D129" s="27">
        <v>300000</v>
      </c>
      <c r="E129" s="155"/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22</v>
      </c>
      <c r="B130" s="26">
        <v>3500152</v>
      </c>
      <c r="C130" s="26" t="s">
        <v>137</v>
      </c>
      <c r="D130" s="27">
        <v>390000</v>
      </c>
      <c r="E130" s="155"/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23</v>
      </c>
      <c r="B131" s="26">
        <v>3500049</v>
      </c>
      <c r="C131" s="26" t="s">
        <v>138</v>
      </c>
      <c r="D131" s="27">
        <v>390000</v>
      </c>
      <c r="E131" s="155"/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24</v>
      </c>
      <c r="B132" s="26">
        <v>3500156</v>
      </c>
      <c r="C132" s="26" t="s">
        <v>139</v>
      </c>
      <c r="D132" s="27">
        <v>390000</v>
      </c>
      <c r="E132" s="155">
        <v>1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1</v>
      </c>
      <c r="N132" s="72"/>
    </row>
    <row r="133" spans="1:14" s="10" customFormat="1" x14ac:dyDescent="0.2">
      <c r="A133" s="25">
        <v>25</v>
      </c>
      <c r="B133" s="26">
        <v>3500155</v>
      </c>
      <c r="C133" s="26" t="s">
        <v>140</v>
      </c>
      <c r="D133" s="27">
        <v>300000</v>
      </c>
      <c r="E133" s="155"/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26</v>
      </c>
      <c r="B134" s="26">
        <v>3500029</v>
      </c>
      <c r="C134" s="26" t="s">
        <v>141</v>
      </c>
      <c r="D134" s="27">
        <v>390000</v>
      </c>
      <c r="E134" s="155">
        <v>1</v>
      </c>
      <c r="F134" s="126"/>
      <c r="G134" s="141"/>
      <c r="H134" s="141"/>
      <c r="I134" s="141"/>
      <c r="J134" s="149"/>
      <c r="K134" s="133"/>
      <c r="L134" s="72">
        <v>1</v>
      </c>
      <c r="M134" s="120">
        <f t="shared" si="8"/>
        <v>0</v>
      </c>
      <c r="N134" s="72"/>
    </row>
    <row r="135" spans="1:14" s="10" customFormat="1" x14ac:dyDescent="0.2">
      <c r="A135" s="25">
        <v>27</v>
      </c>
      <c r="B135" s="26">
        <v>3500030</v>
      </c>
      <c r="C135" s="26" t="s">
        <v>142</v>
      </c>
      <c r="D135" s="27">
        <v>300000</v>
      </c>
      <c r="E135" s="155"/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28</v>
      </c>
      <c r="B136" s="26">
        <v>3500186</v>
      </c>
      <c r="C136" s="26" t="s">
        <v>143</v>
      </c>
      <c r="D136" s="27">
        <v>480000</v>
      </c>
      <c r="E136" s="155"/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29</v>
      </c>
      <c r="B137" s="26">
        <v>3500184</v>
      </c>
      <c r="C137" s="26" t="s">
        <v>144</v>
      </c>
      <c r="D137" s="27">
        <v>350000</v>
      </c>
      <c r="E137" s="155"/>
      <c r="F137" s="126"/>
      <c r="G137" s="141">
        <v>1</v>
      </c>
      <c r="H137" s="141"/>
      <c r="I137" s="141"/>
      <c r="J137" s="149"/>
      <c r="K137" s="133"/>
      <c r="L137" s="72"/>
      <c r="M137" s="120">
        <f t="shared" si="8"/>
        <v>1</v>
      </c>
      <c r="N137" s="72"/>
    </row>
    <row r="138" spans="1:14" s="10" customFormat="1" x14ac:dyDescent="0.2">
      <c r="A138" s="25">
        <v>30</v>
      </c>
      <c r="B138" s="26">
        <v>3503021</v>
      </c>
      <c r="C138" s="26" t="s">
        <v>145</v>
      </c>
      <c r="D138" s="27">
        <v>390000</v>
      </c>
      <c r="E138" s="155"/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31</v>
      </c>
      <c r="B139" s="26">
        <v>3500200</v>
      </c>
      <c r="C139" s="26" t="s">
        <v>146</v>
      </c>
      <c r="D139" s="27">
        <v>280000</v>
      </c>
      <c r="E139" s="155"/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9" customFormat="1" x14ac:dyDescent="0.2">
      <c r="A140" s="25">
        <v>32</v>
      </c>
      <c r="B140" s="26">
        <v>3503022</v>
      </c>
      <c r="C140" s="26" t="s">
        <v>147</v>
      </c>
      <c r="D140" s="27">
        <v>150000</v>
      </c>
      <c r="E140" s="155"/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9" customFormat="1" x14ac:dyDescent="0.2">
      <c r="A141" s="43">
        <v>33</v>
      </c>
      <c r="B141" s="99"/>
      <c r="C141" s="99" t="s">
        <v>275</v>
      </c>
      <c r="D141" s="100">
        <v>320000</v>
      </c>
      <c r="E141" s="155">
        <v>1</v>
      </c>
      <c r="F141" s="127"/>
      <c r="G141" s="142"/>
      <c r="H141" s="142"/>
      <c r="I141" s="142"/>
      <c r="J141" s="150"/>
      <c r="K141" s="134"/>
      <c r="L141" s="73"/>
      <c r="M141" s="120">
        <f t="shared" si="8"/>
        <v>1</v>
      </c>
      <c r="N141" s="73"/>
    </row>
    <row r="142" spans="1:14" s="9" customFormat="1" x14ac:dyDescent="0.2">
      <c r="A142" s="43">
        <v>34</v>
      </c>
      <c r="B142" s="99"/>
      <c r="C142" s="99" t="s">
        <v>276</v>
      </c>
      <c r="D142" s="100">
        <v>320000</v>
      </c>
      <c r="E142" s="155"/>
      <c r="F142" s="127"/>
      <c r="G142" s="142">
        <v>1</v>
      </c>
      <c r="H142" s="142"/>
      <c r="I142" s="142"/>
      <c r="J142" s="150"/>
      <c r="K142" s="134"/>
      <c r="L142" s="73">
        <v>1</v>
      </c>
      <c r="M142" s="120">
        <f t="shared" si="8"/>
        <v>0</v>
      </c>
      <c r="N142" s="73"/>
    </row>
    <row r="143" spans="1:14" s="9" customFormat="1" x14ac:dyDescent="0.2">
      <c r="A143" s="43">
        <v>35</v>
      </c>
      <c r="B143" s="99"/>
      <c r="C143" s="99" t="s">
        <v>274</v>
      </c>
      <c r="D143" s="100">
        <v>350000</v>
      </c>
      <c r="E143" s="160"/>
      <c r="F143" s="127"/>
      <c r="G143" s="142"/>
      <c r="H143" s="142"/>
      <c r="I143" s="142"/>
      <c r="J143" s="150"/>
      <c r="K143" s="134"/>
      <c r="L143" s="73"/>
      <c r="M143" s="120">
        <f t="shared" si="8"/>
        <v>0</v>
      </c>
      <c r="N143" s="73"/>
    </row>
    <row r="144" spans="1:14" s="24" customFormat="1" ht="15" thickBot="1" x14ac:dyDescent="0.25">
      <c r="A144" s="43"/>
      <c r="B144" s="43"/>
      <c r="C144" s="43"/>
      <c r="D144" s="48"/>
      <c r="E144" s="157"/>
      <c r="F144" s="127"/>
      <c r="G144" s="142"/>
      <c r="H144" s="142"/>
      <c r="I144" s="142"/>
      <c r="J144" s="150"/>
      <c r="K144" s="134"/>
      <c r="L144" s="73"/>
      <c r="M144" s="121">
        <f t="shared" si="8"/>
        <v>0</v>
      </c>
      <c r="N144" s="73"/>
    </row>
    <row r="145" spans="1:14" s="9" customFormat="1" ht="15" thickBot="1" x14ac:dyDescent="0.25">
      <c r="A145" s="94"/>
      <c r="B145" s="95"/>
      <c r="C145" s="95" t="s">
        <v>148</v>
      </c>
      <c r="D145" s="96"/>
      <c r="E145" s="105">
        <f t="shared" ref="E145:L145" si="14">SUM(E146:E152)</f>
        <v>13</v>
      </c>
      <c r="F145" s="105">
        <f t="shared" si="14"/>
        <v>0</v>
      </c>
      <c r="G145" s="105">
        <f t="shared" si="14"/>
        <v>30</v>
      </c>
      <c r="H145" s="105">
        <f t="shared" si="14"/>
        <v>0</v>
      </c>
      <c r="I145" s="105">
        <f t="shared" si="14"/>
        <v>0</v>
      </c>
      <c r="J145" s="105">
        <f t="shared" si="14"/>
        <v>0</v>
      </c>
      <c r="K145" s="105">
        <f t="shared" si="14"/>
        <v>0</v>
      </c>
      <c r="L145" s="105">
        <f t="shared" si="14"/>
        <v>17</v>
      </c>
      <c r="M145" s="119">
        <f t="shared" ref="M145:M215" si="15">(E145+F145+G145+H145+I145)-J145-K145-L145</f>
        <v>26</v>
      </c>
      <c r="N145" s="85"/>
    </row>
    <row r="146" spans="1:14" s="9" customFormat="1" x14ac:dyDescent="0.2">
      <c r="A146" s="87">
        <v>1</v>
      </c>
      <c r="B146" s="87">
        <v>3510004</v>
      </c>
      <c r="C146" s="87" t="s">
        <v>149</v>
      </c>
      <c r="D146" s="93">
        <v>43000</v>
      </c>
      <c r="E146" s="155"/>
      <c r="G146" s="140">
        <v>6</v>
      </c>
      <c r="H146" s="140"/>
      <c r="I146" s="140"/>
      <c r="J146" s="148"/>
      <c r="K146" s="132"/>
      <c r="L146" s="71"/>
      <c r="M146" s="120">
        <f>(E146+K150+G146+H146+I146)-J146-K146-L146</f>
        <v>6</v>
      </c>
      <c r="N146" s="71"/>
    </row>
    <row r="147" spans="1:14" s="9" customFormat="1" x14ac:dyDescent="0.2">
      <c r="A147" s="25">
        <v>2</v>
      </c>
      <c r="B147" s="25">
        <v>3512008</v>
      </c>
      <c r="C147" s="25" t="s">
        <v>150</v>
      </c>
      <c r="D147" s="30">
        <v>44000</v>
      </c>
      <c r="E147" s="155">
        <v>1</v>
      </c>
      <c r="F147" s="126"/>
      <c r="G147" s="141">
        <v>9</v>
      </c>
      <c r="H147" s="141"/>
      <c r="I147" s="141"/>
      <c r="J147" s="149"/>
      <c r="K147" s="133"/>
      <c r="L147" s="72">
        <v>7</v>
      </c>
      <c r="M147" s="120">
        <f t="shared" si="15"/>
        <v>3</v>
      </c>
      <c r="N147" s="72"/>
    </row>
    <row r="148" spans="1:14" s="9" customFormat="1" x14ac:dyDescent="0.2">
      <c r="A148" s="25">
        <v>3</v>
      </c>
      <c r="B148" s="25">
        <v>3510107</v>
      </c>
      <c r="C148" s="25" t="s">
        <v>151</v>
      </c>
      <c r="D148" s="30">
        <v>49000</v>
      </c>
      <c r="E148" s="155"/>
      <c r="F148" s="126"/>
      <c r="G148" s="141"/>
      <c r="H148" s="141"/>
      <c r="I148" s="141"/>
      <c r="J148" s="149"/>
      <c r="K148" s="133"/>
      <c r="L148" s="72"/>
      <c r="M148" s="120">
        <f t="shared" si="15"/>
        <v>0</v>
      </c>
      <c r="N148" s="72"/>
    </row>
    <row r="149" spans="1:14" s="9" customFormat="1" x14ac:dyDescent="0.2">
      <c r="A149" s="25">
        <v>4</v>
      </c>
      <c r="B149" s="25">
        <v>3510011</v>
      </c>
      <c r="C149" s="25" t="s">
        <v>152</v>
      </c>
      <c r="D149" s="30">
        <v>42000</v>
      </c>
      <c r="E149" s="155"/>
      <c r="F149" s="126"/>
      <c r="G149" s="141"/>
      <c r="H149" s="141"/>
      <c r="I149" s="141"/>
      <c r="J149" s="149"/>
      <c r="K149" s="133"/>
      <c r="L149" s="72"/>
      <c r="M149" s="120">
        <f t="shared" si="15"/>
        <v>0</v>
      </c>
      <c r="N149" s="72"/>
    </row>
    <row r="150" spans="1:14" s="9" customFormat="1" x14ac:dyDescent="0.2">
      <c r="A150" s="25">
        <v>5</v>
      </c>
      <c r="B150" s="25">
        <v>3510067</v>
      </c>
      <c r="C150" s="25" t="s">
        <v>153</v>
      </c>
      <c r="D150" s="30">
        <v>43000</v>
      </c>
      <c r="E150" s="155">
        <v>5</v>
      </c>
      <c r="F150" s="126"/>
      <c r="G150" s="141"/>
      <c r="H150" s="141"/>
      <c r="I150" s="141"/>
      <c r="J150" s="149"/>
      <c r="K150" s="125"/>
      <c r="L150" s="72">
        <v>3</v>
      </c>
      <c r="M150" s="120">
        <f t="shared" si="15"/>
        <v>2</v>
      </c>
      <c r="N150" s="72"/>
    </row>
    <row r="151" spans="1:14" s="9" customFormat="1" x14ac:dyDescent="0.2">
      <c r="A151" s="25">
        <v>6</v>
      </c>
      <c r="B151" s="25">
        <v>3510012</v>
      </c>
      <c r="C151" s="25" t="s">
        <v>154</v>
      </c>
      <c r="D151" s="30">
        <v>43000</v>
      </c>
      <c r="E151" s="155">
        <v>3</v>
      </c>
      <c r="F151" s="126"/>
      <c r="G151" s="141">
        <v>9</v>
      </c>
      <c r="H151" s="141"/>
      <c r="I151" s="141"/>
      <c r="J151" s="149"/>
      <c r="K151" s="133"/>
      <c r="L151" s="72">
        <v>5</v>
      </c>
      <c r="M151" s="120">
        <f t="shared" si="15"/>
        <v>7</v>
      </c>
      <c r="N151" s="72"/>
    </row>
    <row r="152" spans="1:14" s="9" customFormat="1" x14ac:dyDescent="0.2">
      <c r="A152" s="25">
        <v>7</v>
      </c>
      <c r="B152" s="25">
        <v>3510076</v>
      </c>
      <c r="C152" s="25" t="s">
        <v>155</v>
      </c>
      <c r="D152" s="30">
        <v>45000</v>
      </c>
      <c r="E152" s="155">
        <v>4</v>
      </c>
      <c r="F152" s="126"/>
      <c r="G152" s="141">
        <v>6</v>
      </c>
      <c r="H152" s="141"/>
      <c r="I152" s="141"/>
      <c r="J152" s="149"/>
      <c r="K152" s="133"/>
      <c r="L152" s="72">
        <v>2</v>
      </c>
      <c r="M152" s="120">
        <f t="shared" si="15"/>
        <v>8</v>
      </c>
      <c r="N152" s="72"/>
    </row>
    <row r="153" spans="1:14" s="9" customFormat="1" x14ac:dyDescent="0.2">
      <c r="A153" s="43">
        <v>9</v>
      </c>
      <c r="B153" s="43"/>
      <c r="C153" s="43" t="s">
        <v>277</v>
      </c>
      <c r="D153" s="48"/>
      <c r="E153" s="155">
        <v>1</v>
      </c>
      <c r="F153" s="127"/>
      <c r="G153" s="142">
        <v>5</v>
      </c>
      <c r="H153" s="142"/>
      <c r="I153" s="142"/>
      <c r="J153" s="150"/>
      <c r="K153" s="134"/>
      <c r="L153" s="73"/>
      <c r="M153" s="120">
        <f t="shared" si="15"/>
        <v>6</v>
      </c>
      <c r="N153" s="73"/>
    </row>
    <row r="154" spans="1:14" s="9" customFormat="1" x14ac:dyDescent="0.2">
      <c r="A154" s="43">
        <v>10</v>
      </c>
      <c r="B154" s="43"/>
      <c r="C154" s="43" t="s">
        <v>278</v>
      </c>
      <c r="D154" s="48"/>
      <c r="E154" s="160">
        <v>1</v>
      </c>
      <c r="F154" s="127"/>
      <c r="G154" s="142"/>
      <c r="H154" s="142"/>
      <c r="I154" s="142"/>
      <c r="J154" s="150"/>
      <c r="K154" s="134"/>
      <c r="L154" s="73"/>
      <c r="M154" s="120">
        <f t="shared" si="15"/>
        <v>1</v>
      </c>
      <c r="N154" s="73"/>
    </row>
    <row r="155" spans="1:14" s="24" customFormat="1" ht="15" thickBot="1" x14ac:dyDescent="0.25">
      <c r="A155" s="43"/>
      <c r="B155" s="43"/>
      <c r="C155" s="43"/>
      <c r="D155" s="48"/>
      <c r="E155" s="157"/>
      <c r="F155" s="127"/>
      <c r="G155" s="142"/>
      <c r="H155" s="142"/>
      <c r="I155" s="142"/>
      <c r="J155" s="150"/>
      <c r="K155" s="134"/>
      <c r="L155" s="73"/>
      <c r="M155" s="121">
        <f t="shared" si="15"/>
        <v>0</v>
      </c>
      <c r="N155" s="73"/>
    </row>
    <row r="156" spans="1:14" s="10" customFormat="1" ht="15" thickBot="1" x14ac:dyDescent="0.25">
      <c r="A156" s="109"/>
      <c r="B156" s="110"/>
      <c r="C156" s="82" t="s">
        <v>156</v>
      </c>
      <c r="D156" s="111"/>
      <c r="E156" s="105">
        <f t="shared" ref="E156:L156" si="16">SUM(E157:E166)</f>
        <v>49</v>
      </c>
      <c r="F156" s="105">
        <f t="shared" si="16"/>
        <v>0</v>
      </c>
      <c r="G156" s="105">
        <f t="shared" si="16"/>
        <v>75</v>
      </c>
      <c r="H156" s="105">
        <f t="shared" si="16"/>
        <v>0</v>
      </c>
      <c r="I156" s="105">
        <f t="shared" si="16"/>
        <v>0</v>
      </c>
      <c r="J156" s="105">
        <f t="shared" si="16"/>
        <v>0</v>
      </c>
      <c r="K156" s="105">
        <f t="shared" si="16"/>
        <v>0</v>
      </c>
      <c r="L156" s="105">
        <f t="shared" si="16"/>
        <v>23</v>
      </c>
      <c r="M156" s="119">
        <f t="shared" si="15"/>
        <v>101</v>
      </c>
      <c r="N156" s="112"/>
    </row>
    <row r="157" spans="1:14" s="10" customFormat="1" x14ac:dyDescent="0.2">
      <c r="A157" s="87">
        <v>1</v>
      </c>
      <c r="B157" s="88">
        <v>3530009</v>
      </c>
      <c r="C157" s="88" t="s">
        <v>157</v>
      </c>
      <c r="D157" s="97">
        <v>20000</v>
      </c>
      <c r="E157" s="155">
        <v>26</v>
      </c>
      <c r="F157" s="125"/>
      <c r="G157" s="140"/>
      <c r="H157" s="140"/>
      <c r="I157" s="140"/>
      <c r="J157" s="148"/>
      <c r="K157" s="132"/>
      <c r="L157" s="71"/>
      <c r="M157" s="120">
        <f t="shared" si="15"/>
        <v>26</v>
      </c>
      <c r="N157" s="71"/>
    </row>
    <row r="158" spans="1:14" s="10" customFormat="1" x14ac:dyDescent="0.2">
      <c r="A158" s="25">
        <v>2</v>
      </c>
      <c r="B158" s="26">
        <v>3530010</v>
      </c>
      <c r="C158" s="26" t="s">
        <v>158</v>
      </c>
      <c r="D158" s="27">
        <v>108000</v>
      </c>
      <c r="E158" s="155">
        <v>3</v>
      </c>
      <c r="F158" s="126"/>
      <c r="G158" s="141">
        <v>20</v>
      </c>
      <c r="H158" s="141"/>
      <c r="I158" s="141"/>
      <c r="J158" s="149"/>
      <c r="K158" s="133"/>
      <c r="L158" s="72">
        <v>6</v>
      </c>
      <c r="M158" s="120">
        <f t="shared" si="15"/>
        <v>17</v>
      </c>
      <c r="N158" s="72"/>
    </row>
    <row r="159" spans="1:14" s="10" customFormat="1" x14ac:dyDescent="0.2">
      <c r="A159" s="25">
        <v>3</v>
      </c>
      <c r="B159" s="26">
        <v>3530003</v>
      </c>
      <c r="C159" s="26" t="s">
        <v>159</v>
      </c>
      <c r="D159" s="27">
        <v>20000</v>
      </c>
      <c r="E159" s="155"/>
      <c r="F159" s="126"/>
      <c r="G159" s="141"/>
      <c r="H159" s="141"/>
      <c r="I159" s="141"/>
      <c r="J159" s="149"/>
      <c r="K159" s="133"/>
      <c r="L159" s="72"/>
      <c r="M159" s="120">
        <f t="shared" si="15"/>
        <v>0</v>
      </c>
      <c r="N159" s="72"/>
    </row>
    <row r="160" spans="1:14" s="10" customFormat="1" x14ac:dyDescent="0.2">
      <c r="A160" s="25">
        <v>4</v>
      </c>
      <c r="B160" s="26">
        <v>3530008</v>
      </c>
      <c r="C160" s="26" t="s">
        <v>160</v>
      </c>
      <c r="D160" s="27">
        <v>20000</v>
      </c>
      <c r="E160" s="155"/>
      <c r="F160" s="126"/>
      <c r="G160" s="141"/>
      <c r="H160" s="141"/>
      <c r="I160" s="141"/>
      <c r="J160" s="149"/>
      <c r="K160" s="133"/>
      <c r="L160" s="72"/>
      <c r="M160" s="120">
        <f t="shared" si="15"/>
        <v>0</v>
      </c>
      <c r="N160" s="72"/>
    </row>
    <row r="161" spans="1:14" s="10" customFormat="1" x14ac:dyDescent="0.2">
      <c r="A161" s="25">
        <v>5</v>
      </c>
      <c r="B161" s="26">
        <v>3530014</v>
      </c>
      <c r="C161" s="26" t="s">
        <v>161</v>
      </c>
      <c r="D161" s="27">
        <v>20000</v>
      </c>
      <c r="E161" s="155"/>
      <c r="F161" s="126"/>
      <c r="G161" s="141"/>
      <c r="H161" s="141"/>
      <c r="I161" s="141"/>
      <c r="J161" s="149"/>
      <c r="K161" s="133"/>
      <c r="L161" s="72"/>
      <c r="M161" s="120">
        <f t="shared" si="15"/>
        <v>0</v>
      </c>
      <c r="N161" s="72"/>
    </row>
    <row r="162" spans="1:14" s="10" customFormat="1" x14ac:dyDescent="0.2">
      <c r="A162" s="25">
        <v>6</v>
      </c>
      <c r="B162" s="26">
        <v>3530088</v>
      </c>
      <c r="C162" s="26" t="s">
        <v>162</v>
      </c>
      <c r="D162" s="27">
        <v>22000</v>
      </c>
      <c r="E162" s="155">
        <v>10</v>
      </c>
      <c r="F162" s="126"/>
      <c r="G162" s="141"/>
      <c r="H162" s="141"/>
      <c r="I162" s="141"/>
      <c r="J162" s="149"/>
      <c r="K162" s="133"/>
      <c r="L162" s="72">
        <v>7</v>
      </c>
      <c r="M162" s="120">
        <f t="shared" si="15"/>
        <v>3</v>
      </c>
      <c r="N162" s="72"/>
    </row>
    <row r="163" spans="1:14" s="10" customFormat="1" x14ac:dyDescent="0.2">
      <c r="A163" s="25">
        <v>11</v>
      </c>
      <c r="B163" s="26">
        <v>3550002</v>
      </c>
      <c r="C163" s="26" t="s">
        <v>167</v>
      </c>
      <c r="D163" s="27">
        <v>20000</v>
      </c>
      <c r="E163" s="155"/>
      <c r="F163" s="127"/>
      <c r="G163" s="142">
        <v>28</v>
      </c>
      <c r="H163" s="142"/>
      <c r="I163" s="142"/>
      <c r="J163" s="150"/>
      <c r="K163" s="134"/>
      <c r="L163" s="73">
        <v>8</v>
      </c>
      <c r="M163" s="120">
        <f t="shared" si="15"/>
        <v>20</v>
      </c>
      <c r="N163" s="72"/>
    </row>
    <row r="164" spans="1:14" s="10" customFormat="1" x14ac:dyDescent="0.2">
      <c r="A164" s="25">
        <v>12</v>
      </c>
      <c r="B164" s="26">
        <v>3550005</v>
      </c>
      <c r="C164" s="26" t="s">
        <v>168</v>
      </c>
      <c r="D164" s="27">
        <v>20000</v>
      </c>
      <c r="E164" s="155">
        <v>10</v>
      </c>
      <c r="F164" s="127"/>
      <c r="G164" s="142"/>
      <c r="H164" s="142"/>
      <c r="I164" s="142"/>
      <c r="J164" s="150"/>
      <c r="K164" s="134"/>
      <c r="L164" s="73">
        <v>2</v>
      </c>
      <c r="M164" s="120">
        <f t="shared" si="15"/>
        <v>8</v>
      </c>
      <c r="N164" s="72"/>
    </row>
    <row r="165" spans="1:14" s="10" customFormat="1" x14ac:dyDescent="0.2">
      <c r="A165" s="25">
        <v>13</v>
      </c>
      <c r="B165" s="26">
        <v>3550007</v>
      </c>
      <c r="C165" s="26" t="s">
        <v>169</v>
      </c>
      <c r="D165" s="27">
        <v>20000</v>
      </c>
      <c r="E165" s="155"/>
      <c r="F165" s="127"/>
      <c r="G165" s="142">
        <v>27</v>
      </c>
      <c r="H165" s="142"/>
      <c r="I165" s="142"/>
      <c r="J165" s="150"/>
      <c r="K165" s="134"/>
      <c r="L165" s="73"/>
      <c r="M165" s="120">
        <f t="shared" si="15"/>
        <v>27</v>
      </c>
      <c r="N165" s="72"/>
    </row>
    <row r="166" spans="1:14" s="9" customFormat="1" x14ac:dyDescent="0.2">
      <c r="A166" s="25">
        <v>14</v>
      </c>
      <c r="B166" s="26">
        <v>3530087</v>
      </c>
      <c r="C166" s="26" t="s">
        <v>170</v>
      </c>
      <c r="D166" s="27">
        <v>20000</v>
      </c>
      <c r="E166" s="155"/>
      <c r="F166" s="127"/>
      <c r="G166" s="142"/>
      <c r="H166" s="142"/>
      <c r="I166" s="142"/>
      <c r="J166" s="150"/>
      <c r="K166" s="134"/>
      <c r="L166" s="73"/>
      <c r="M166" s="120">
        <f t="shared" si="15"/>
        <v>0</v>
      </c>
      <c r="N166" s="72"/>
    </row>
    <row r="167" spans="1:14" s="9" customFormat="1" x14ac:dyDescent="0.2">
      <c r="A167" s="25">
        <v>15</v>
      </c>
      <c r="B167" s="43">
        <v>7560084</v>
      </c>
      <c r="C167" s="43" t="s">
        <v>171</v>
      </c>
      <c r="D167" s="48">
        <v>50000</v>
      </c>
      <c r="E167" s="155"/>
      <c r="F167" s="127"/>
      <c r="G167" s="142"/>
      <c r="H167" s="142"/>
      <c r="I167" s="142"/>
      <c r="J167" s="150"/>
      <c r="K167" s="134"/>
      <c r="L167" s="73"/>
      <c r="M167" s="120">
        <f t="shared" si="15"/>
        <v>0</v>
      </c>
      <c r="N167" s="72"/>
    </row>
    <row r="168" spans="1:14" s="9" customFormat="1" x14ac:dyDescent="0.2">
      <c r="A168" s="25">
        <v>16</v>
      </c>
      <c r="B168" s="43">
        <v>7560085</v>
      </c>
      <c r="C168" s="43" t="s">
        <v>172</v>
      </c>
      <c r="D168" s="48">
        <v>80000</v>
      </c>
      <c r="E168" s="155"/>
      <c r="F168" s="126"/>
      <c r="G168" s="141"/>
      <c r="H168" s="141"/>
      <c r="I168" s="141"/>
      <c r="J168" s="149"/>
      <c r="K168" s="133"/>
      <c r="L168" s="72"/>
      <c r="M168" s="120">
        <f t="shared" si="15"/>
        <v>0</v>
      </c>
      <c r="N168" s="72"/>
    </row>
    <row r="169" spans="1:14" s="9" customFormat="1" x14ac:dyDescent="0.2">
      <c r="A169" s="43">
        <v>17</v>
      </c>
      <c r="B169" s="43"/>
      <c r="C169" s="43" t="s">
        <v>279</v>
      </c>
      <c r="D169" s="48">
        <v>78000</v>
      </c>
      <c r="E169" s="155">
        <v>2</v>
      </c>
      <c r="F169" s="126"/>
      <c r="G169" s="141"/>
      <c r="H169" s="141"/>
      <c r="I169" s="141"/>
      <c r="J169" s="149"/>
      <c r="K169" s="133"/>
      <c r="L169" s="72">
        <v>2</v>
      </c>
      <c r="M169" s="120">
        <f t="shared" si="15"/>
        <v>0</v>
      </c>
      <c r="N169" s="73"/>
    </row>
    <row r="170" spans="1:14" s="9" customFormat="1" x14ac:dyDescent="0.2">
      <c r="A170" s="43">
        <v>18</v>
      </c>
      <c r="B170" s="43"/>
      <c r="C170" s="43" t="s">
        <v>280</v>
      </c>
      <c r="D170" s="48">
        <v>29000</v>
      </c>
      <c r="E170" s="155"/>
      <c r="F170" s="126"/>
      <c r="G170" s="141"/>
      <c r="H170" s="141"/>
      <c r="I170" s="141"/>
      <c r="J170" s="149"/>
      <c r="K170" s="133"/>
      <c r="L170" s="72"/>
      <c r="M170" s="120">
        <f t="shared" si="15"/>
        <v>0</v>
      </c>
      <c r="N170" s="73"/>
    </row>
    <row r="171" spans="1:14" s="9" customFormat="1" x14ac:dyDescent="0.2">
      <c r="A171" s="43">
        <v>19</v>
      </c>
      <c r="B171" s="43"/>
      <c r="C171" s="43" t="s">
        <v>281</v>
      </c>
      <c r="D171" s="48">
        <v>78000</v>
      </c>
      <c r="E171" s="155">
        <v>1</v>
      </c>
      <c r="F171" s="126"/>
      <c r="G171" s="141"/>
      <c r="H171" s="141"/>
      <c r="I171" s="141"/>
      <c r="J171" s="149"/>
      <c r="K171" s="133"/>
      <c r="L171" s="72">
        <v>1</v>
      </c>
      <c r="M171" s="120">
        <f t="shared" si="15"/>
        <v>0</v>
      </c>
      <c r="N171" s="73"/>
    </row>
    <row r="172" spans="1:14" s="9" customFormat="1" x14ac:dyDescent="0.2">
      <c r="A172" s="43">
        <v>20</v>
      </c>
      <c r="B172" s="43"/>
      <c r="C172" s="43" t="s">
        <v>282</v>
      </c>
      <c r="D172" s="48">
        <v>29000</v>
      </c>
      <c r="E172" s="155"/>
      <c r="F172" s="126"/>
      <c r="G172" s="141"/>
      <c r="H172" s="141"/>
      <c r="I172" s="141"/>
      <c r="J172" s="149"/>
      <c r="K172" s="133"/>
      <c r="L172" s="72"/>
      <c r="M172" s="120">
        <f t="shared" si="15"/>
        <v>0</v>
      </c>
      <c r="N172" s="73"/>
    </row>
    <row r="173" spans="1:14" s="9" customFormat="1" x14ac:dyDescent="0.2">
      <c r="A173" s="43">
        <v>21</v>
      </c>
      <c r="B173" s="43"/>
      <c r="C173" s="43" t="s">
        <v>283</v>
      </c>
      <c r="D173" s="48">
        <v>45000</v>
      </c>
      <c r="E173" s="155"/>
      <c r="F173" s="126"/>
      <c r="G173" s="141">
        <v>26</v>
      </c>
      <c r="H173" s="141">
        <v>17</v>
      </c>
      <c r="I173" s="141"/>
      <c r="J173" s="149"/>
      <c r="K173" s="133"/>
      <c r="L173" s="72"/>
      <c r="M173" s="120">
        <f t="shared" si="15"/>
        <v>43</v>
      </c>
      <c r="N173" s="73"/>
    </row>
    <row r="174" spans="1:14" s="24" customFormat="1" ht="15" thickBot="1" x14ac:dyDescent="0.25">
      <c r="A174" s="43"/>
      <c r="B174" s="43"/>
      <c r="C174" s="43"/>
      <c r="D174" s="48"/>
      <c r="E174" s="160"/>
      <c r="F174" s="128"/>
      <c r="G174" s="144"/>
      <c r="H174" s="144"/>
      <c r="I174" s="144"/>
      <c r="J174" s="152"/>
      <c r="K174" s="137"/>
      <c r="L174" s="76"/>
      <c r="M174" s="121">
        <f t="shared" si="15"/>
        <v>0</v>
      </c>
      <c r="N174" s="73"/>
    </row>
    <row r="175" spans="1:14" s="10" customFormat="1" ht="15" thickBot="1" x14ac:dyDescent="0.25">
      <c r="A175" s="90"/>
      <c r="B175" s="91"/>
      <c r="C175" s="91" t="s">
        <v>176</v>
      </c>
      <c r="D175" s="98"/>
      <c r="E175" s="103">
        <f>SUM(E176:E178)</f>
        <v>0</v>
      </c>
      <c r="F175" s="103">
        <f>SUM(F176:F178)</f>
        <v>0</v>
      </c>
      <c r="G175" s="103">
        <f t="shared" ref="G175:K175" si="17">SUM(G176:G1840)</f>
        <v>0</v>
      </c>
      <c r="H175" s="103">
        <f t="shared" si="17"/>
        <v>0</v>
      </c>
      <c r="I175" s="103">
        <f t="shared" si="17"/>
        <v>0</v>
      </c>
      <c r="J175" s="103">
        <f t="shared" si="17"/>
        <v>0</v>
      </c>
      <c r="K175" s="103">
        <f t="shared" si="17"/>
        <v>0</v>
      </c>
      <c r="L175" s="103">
        <f ca="1">SUM(L175:L178)</f>
        <v>0</v>
      </c>
      <c r="M175" s="103">
        <f ca="1">SUM(M175:M178)</f>
        <v>0</v>
      </c>
      <c r="N175" s="85"/>
    </row>
    <row r="176" spans="1:14" s="10" customFormat="1" x14ac:dyDescent="0.2">
      <c r="A176" s="87">
        <v>1</v>
      </c>
      <c r="B176" s="88">
        <v>4550013</v>
      </c>
      <c r="C176" s="88" t="s">
        <v>177</v>
      </c>
      <c r="D176" s="97">
        <v>38000</v>
      </c>
      <c r="E176" s="161"/>
      <c r="F176" s="125"/>
      <c r="G176" s="140"/>
      <c r="H176" s="140"/>
      <c r="I176" s="140"/>
      <c r="J176" s="148"/>
      <c r="K176" s="132"/>
      <c r="L176" s="71"/>
      <c r="M176" s="120">
        <f t="shared" si="15"/>
        <v>0</v>
      </c>
      <c r="N176" s="76"/>
    </row>
    <row r="177" spans="1:14" s="10" customFormat="1" x14ac:dyDescent="0.2">
      <c r="A177" s="25">
        <v>2</v>
      </c>
      <c r="B177" s="26">
        <v>4550025</v>
      </c>
      <c r="C177" s="26" t="s">
        <v>178</v>
      </c>
      <c r="D177" s="27">
        <v>38000</v>
      </c>
      <c r="E177" s="161"/>
      <c r="F177" s="125"/>
      <c r="G177" s="140"/>
      <c r="H177" s="140"/>
      <c r="I177" s="140"/>
      <c r="J177" s="148"/>
      <c r="K177" s="132"/>
      <c r="L177" s="71"/>
      <c r="M177" s="120">
        <f t="shared" si="15"/>
        <v>0</v>
      </c>
      <c r="N177" s="73"/>
    </row>
    <row r="178" spans="1:14" s="9" customFormat="1" x14ac:dyDescent="0.2">
      <c r="A178" s="25">
        <v>3</v>
      </c>
      <c r="B178" s="26">
        <v>4550044</v>
      </c>
      <c r="C178" s="26" t="s">
        <v>179</v>
      </c>
      <c r="D178" s="27">
        <v>38000</v>
      </c>
      <c r="E178" s="161"/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3"/>
    </row>
    <row r="179" spans="1:14" s="20" customFormat="1" ht="15" thickBot="1" x14ac:dyDescent="0.25">
      <c r="A179" s="43"/>
      <c r="B179" s="43"/>
      <c r="C179" s="43"/>
      <c r="D179" s="48"/>
      <c r="E179" s="160"/>
      <c r="F179" s="128"/>
      <c r="G179" s="144"/>
      <c r="H179" s="144"/>
      <c r="I179" s="144"/>
      <c r="J179" s="152"/>
      <c r="K179" s="137"/>
      <c r="L179" s="76"/>
      <c r="M179" s="121">
        <f t="shared" si="15"/>
        <v>0</v>
      </c>
      <c r="N179" s="73"/>
    </row>
    <row r="180" spans="1:14" s="24" customFormat="1" ht="15" hidden="1" customHeight="1" thickBot="1" x14ac:dyDescent="0.25">
      <c r="A180" s="81"/>
      <c r="B180" s="82"/>
      <c r="C180" s="82" t="s">
        <v>180</v>
      </c>
      <c r="D180" s="83"/>
      <c r="E180" s="158">
        <v>201</v>
      </c>
      <c r="F180" s="106">
        <f t="shared" ref="F180" si="18">SUM(F181:F191)</f>
        <v>0</v>
      </c>
      <c r="G180" s="106"/>
      <c r="H180" s="106"/>
      <c r="I180" s="106"/>
      <c r="J180" s="146"/>
      <c r="K180" s="135"/>
      <c r="L180" s="106"/>
      <c r="M180" s="119">
        <f t="shared" si="15"/>
        <v>201</v>
      </c>
      <c r="N180" s="85"/>
    </row>
    <row r="181" spans="1:14" s="10" customFormat="1" ht="15" hidden="1" customHeight="1" thickBot="1" x14ac:dyDescent="0.25">
      <c r="A181" s="74"/>
      <c r="B181" s="74"/>
      <c r="C181" s="74" t="s">
        <v>181</v>
      </c>
      <c r="D181" s="75"/>
      <c r="E181" s="155">
        <v>8</v>
      </c>
      <c r="F181" s="125"/>
      <c r="G181" s="140"/>
      <c r="H181" s="140"/>
      <c r="I181" s="140"/>
      <c r="J181" s="148"/>
      <c r="K181" s="132"/>
      <c r="L181" s="71"/>
      <c r="M181" s="120">
        <f t="shared" si="15"/>
        <v>8</v>
      </c>
      <c r="N181" s="76"/>
    </row>
    <row r="182" spans="1:14" s="10" customFormat="1" ht="15" hidden="1" customHeight="1" thickBot="1" x14ac:dyDescent="0.25">
      <c r="A182" s="25">
        <v>1</v>
      </c>
      <c r="B182" s="26">
        <v>5540020</v>
      </c>
      <c r="C182" s="26" t="s">
        <v>182</v>
      </c>
      <c r="D182" s="27">
        <v>40000</v>
      </c>
      <c r="E182" s="155">
        <v>43</v>
      </c>
      <c r="F182" s="125"/>
      <c r="G182" s="140"/>
      <c r="H182" s="140"/>
      <c r="I182" s="140"/>
      <c r="J182" s="148"/>
      <c r="K182" s="132"/>
      <c r="L182" s="71"/>
      <c r="M182" s="120">
        <f t="shared" si="15"/>
        <v>43</v>
      </c>
      <c r="N182" s="73"/>
    </row>
    <row r="183" spans="1:14" s="10" customFormat="1" ht="15" hidden="1" customHeight="1" thickBot="1" x14ac:dyDescent="0.25">
      <c r="A183" s="25">
        <v>2</v>
      </c>
      <c r="B183" s="26">
        <v>5540024</v>
      </c>
      <c r="C183" s="26" t="s">
        <v>183</v>
      </c>
      <c r="D183" s="27">
        <v>45000</v>
      </c>
      <c r="E183" s="155">
        <v>9</v>
      </c>
      <c r="F183" s="125"/>
      <c r="G183" s="140"/>
      <c r="H183" s="140"/>
      <c r="I183" s="140"/>
      <c r="J183" s="148"/>
      <c r="K183" s="132"/>
      <c r="L183" s="71"/>
      <c r="M183" s="120">
        <f t="shared" si="15"/>
        <v>9</v>
      </c>
      <c r="N183" s="73"/>
    </row>
    <row r="184" spans="1:14" s="10" customFormat="1" ht="15" hidden="1" customHeight="1" thickBot="1" x14ac:dyDescent="0.25">
      <c r="A184" s="25">
        <v>3</v>
      </c>
      <c r="B184" s="26">
        <v>5540018</v>
      </c>
      <c r="C184" s="26" t="s">
        <v>184</v>
      </c>
      <c r="D184" s="27">
        <v>32000</v>
      </c>
      <c r="E184" s="155">
        <v>24</v>
      </c>
      <c r="F184" s="125"/>
      <c r="G184" s="140"/>
      <c r="H184" s="140"/>
      <c r="I184" s="140"/>
      <c r="J184" s="148"/>
      <c r="K184" s="132"/>
      <c r="L184" s="71"/>
      <c r="M184" s="120">
        <f t="shared" si="15"/>
        <v>24</v>
      </c>
      <c r="N184" s="73"/>
    </row>
    <row r="185" spans="1:14" s="10" customFormat="1" ht="15" hidden="1" customHeight="1" thickBot="1" x14ac:dyDescent="0.25">
      <c r="A185" s="25">
        <v>4</v>
      </c>
      <c r="B185" s="26">
        <v>5540017</v>
      </c>
      <c r="C185" s="26" t="s">
        <v>185</v>
      </c>
      <c r="D185" s="27">
        <v>25000</v>
      </c>
      <c r="E185" s="156">
        <v>35</v>
      </c>
      <c r="F185" s="126"/>
      <c r="G185" s="141"/>
      <c r="H185" s="141"/>
      <c r="I185" s="141"/>
      <c r="J185" s="149"/>
      <c r="K185" s="133"/>
      <c r="L185" s="72"/>
      <c r="M185" s="120">
        <f t="shared" si="15"/>
        <v>35</v>
      </c>
      <c r="N185" s="72"/>
    </row>
    <row r="186" spans="1:14" s="10" customFormat="1" ht="15" hidden="1" customHeight="1" thickBot="1" x14ac:dyDescent="0.25">
      <c r="A186" s="25">
        <v>5</v>
      </c>
      <c r="B186" s="26">
        <v>5510070</v>
      </c>
      <c r="C186" s="26" t="s">
        <v>186</v>
      </c>
      <c r="D186" s="27">
        <v>28000</v>
      </c>
      <c r="E186" s="156">
        <v>24</v>
      </c>
      <c r="F186" s="126"/>
      <c r="G186" s="141"/>
      <c r="H186" s="141"/>
      <c r="I186" s="141"/>
      <c r="J186" s="149"/>
      <c r="K186" s="133"/>
      <c r="L186" s="72"/>
      <c r="M186" s="120">
        <f t="shared" si="15"/>
        <v>24</v>
      </c>
      <c r="N186" s="72"/>
    </row>
    <row r="187" spans="1:14" s="10" customFormat="1" ht="15" hidden="1" customHeight="1" thickBot="1" x14ac:dyDescent="0.25">
      <c r="A187" s="25">
        <v>6</v>
      </c>
      <c r="B187" s="26">
        <v>5500044</v>
      </c>
      <c r="C187" s="26" t="s">
        <v>187</v>
      </c>
      <c r="D187" s="27">
        <v>28000</v>
      </c>
      <c r="E187" s="156">
        <v>10</v>
      </c>
      <c r="F187" s="126"/>
      <c r="G187" s="141"/>
      <c r="H187" s="141"/>
      <c r="I187" s="141"/>
      <c r="J187" s="149"/>
      <c r="K187" s="133"/>
      <c r="L187" s="72"/>
      <c r="M187" s="120">
        <f t="shared" si="15"/>
        <v>10</v>
      </c>
      <c r="N187" s="71"/>
    </row>
    <row r="188" spans="1:14" s="9" customFormat="1" ht="15" hidden="1" customHeight="1" thickBot="1" x14ac:dyDescent="0.25">
      <c r="A188" s="25">
        <v>7</v>
      </c>
      <c r="B188" s="26">
        <v>5500045</v>
      </c>
      <c r="C188" s="26" t="s">
        <v>188</v>
      </c>
      <c r="D188" s="27">
        <v>30000</v>
      </c>
      <c r="E188" s="156">
        <v>28</v>
      </c>
      <c r="F188" s="126"/>
      <c r="G188" s="141"/>
      <c r="H188" s="141"/>
      <c r="I188" s="141"/>
      <c r="J188" s="149"/>
      <c r="K188" s="133"/>
      <c r="L188" s="72"/>
      <c r="M188" s="120">
        <f t="shared" si="15"/>
        <v>28</v>
      </c>
      <c r="N188" s="71"/>
    </row>
    <row r="189" spans="1:14" s="9" customFormat="1" ht="15" hidden="1" customHeight="1" thickBot="1" x14ac:dyDescent="0.25">
      <c r="A189" s="25">
        <v>8</v>
      </c>
      <c r="B189" s="25">
        <v>5510111</v>
      </c>
      <c r="C189" s="25" t="s">
        <v>189</v>
      </c>
      <c r="D189" s="30">
        <v>39000</v>
      </c>
      <c r="E189" s="156">
        <v>20</v>
      </c>
      <c r="F189" s="126"/>
      <c r="G189" s="141"/>
      <c r="H189" s="141"/>
      <c r="I189" s="141"/>
      <c r="J189" s="149"/>
      <c r="K189" s="133"/>
      <c r="L189" s="72"/>
      <c r="M189" s="120">
        <f t="shared" si="15"/>
        <v>20</v>
      </c>
      <c r="N189" s="71"/>
    </row>
    <row r="190" spans="1:14" s="9" customFormat="1" ht="15" hidden="1" customHeight="1" thickBot="1" x14ac:dyDescent="0.25">
      <c r="A190" s="25">
        <v>9</v>
      </c>
      <c r="B190" s="25">
        <v>5510112</v>
      </c>
      <c r="C190" s="25" t="s">
        <v>190</v>
      </c>
      <c r="D190" s="30">
        <v>39000</v>
      </c>
      <c r="E190" s="155"/>
      <c r="F190" s="125"/>
      <c r="G190" s="125"/>
      <c r="H190" s="125"/>
      <c r="I190" s="125"/>
      <c r="J190" s="148"/>
      <c r="K190" s="132"/>
      <c r="L190" s="71"/>
      <c r="M190" s="120">
        <f t="shared" si="15"/>
        <v>0</v>
      </c>
      <c r="N190" s="71"/>
    </row>
    <row r="191" spans="1:14" s="9" customFormat="1" ht="15" hidden="1" customHeight="1" thickBot="1" x14ac:dyDescent="0.25">
      <c r="A191" s="25">
        <v>10</v>
      </c>
      <c r="B191" s="25">
        <v>5510113</v>
      </c>
      <c r="C191" s="25" t="s">
        <v>191</v>
      </c>
      <c r="D191" s="30">
        <v>39000</v>
      </c>
      <c r="E191" s="155">
        <v>17</v>
      </c>
      <c r="F191" s="125"/>
      <c r="G191" s="125"/>
      <c r="H191" s="125"/>
      <c r="I191" s="125"/>
      <c r="J191" s="148"/>
      <c r="K191" s="132"/>
      <c r="L191" s="71"/>
      <c r="M191" s="120">
        <f t="shared" si="15"/>
        <v>17</v>
      </c>
      <c r="N191" s="71"/>
    </row>
    <row r="192" spans="1:14" s="24" customFormat="1" ht="15" hidden="1" customHeight="1" thickBot="1" x14ac:dyDescent="0.25">
      <c r="A192" s="43"/>
      <c r="B192" s="43"/>
      <c r="C192" s="43"/>
      <c r="D192" s="48"/>
      <c r="E192" s="160"/>
      <c r="F192" s="128"/>
      <c r="G192" s="128"/>
      <c r="H192" s="128"/>
      <c r="I192" s="128"/>
      <c r="J192" s="152"/>
      <c r="K192" s="137"/>
      <c r="L192" s="76"/>
      <c r="M192" s="121">
        <f t="shared" si="15"/>
        <v>0</v>
      </c>
      <c r="N192" s="76"/>
    </row>
    <row r="193" spans="1:14" s="9" customFormat="1" ht="15" thickBot="1" x14ac:dyDescent="0.25">
      <c r="A193" s="94"/>
      <c r="B193" s="95"/>
      <c r="C193" s="95" t="s">
        <v>192</v>
      </c>
      <c r="D193" s="96"/>
      <c r="E193" s="105">
        <f t="shared" ref="E193:L193" si="19">SUM(E194:E202)</f>
        <v>148</v>
      </c>
      <c r="F193" s="105">
        <f t="shared" si="19"/>
        <v>0</v>
      </c>
      <c r="G193" s="105">
        <f t="shared" si="19"/>
        <v>0</v>
      </c>
      <c r="H193" s="105">
        <f t="shared" si="19"/>
        <v>0</v>
      </c>
      <c r="I193" s="105">
        <f t="shared" si="19"/>
        <v>0</v>
      </c>
      <c r="J193" s="105">
        <f t="shared" si="19"/>
        <v>0</v>
      </c>
      <c r="K193" s="105">
        <f t="shared" si="19"/>
        <v>0</v>
      </c>
      <c r="L193" s="105">
        <f t="shared" si="19"/>
        <v>109</v>
      </c>
      <c r="M193" s="119">
        <f t="shared" si="15"/>
        <v>39</v>
      </c>
      <c r="N193" s="85"/>
    </row>
    <row r="194" spans="1:14" s="10" customFormat="1" x14ac:dyDescent="0.2">
      <c r="A194" s="87">
        <v>1</v>
      </c>
      <c r="B194" s="87">
        <v>5540032</v>
      </c>
      <c r="C194" s="87" t="s">
        <v>193</v>
      </c>
      <c r="D194" s="93">
        <v>18000</v>
      </c>
      <c r="E194" s="155">
        <v>1</v>
      </c>
      <c r="F194" s="125"/>
      <c r="G194" s="125"/>
      <c r="H194" s="125"/>
      <c r="I194" s="125"/>
      <c r="J194" s="148"/>
      <c r="K194" s="132"/>
      <c r="L194" s="71"/>
      <c r="M194" s="120">
        <f t="shared" si="15"/>
        <v>1</v>
      </c>
      <c r="N194" s="71"/>
    </row>
    <row r="195" spans="1:14" s="10" customFormat="1" x14ac:dyDescent="0.2">
      <c r="A195" s="25">
        <v>2</v>
      </c>
      <c r="B195" s="26">
        <v>5540001</v>
      </c>
      <c r="C195" s="26" t="s">
        <v>194</v>
      </c>
      <c r="D195" s="27">
        <v>20000</v>
      </c>
      <c r="E195" s="155">
        <v>25</v>
      </c>
      <c r="F195" s="125"/>
      <c r="G195" s="125"/>
      <c r="H195" s="125"/>
      <c r="I195" s="125"/>
      <c r="J195" s="148"/>
      <c r="K195" s="132"/>
      <c r="L195" s="71">
        <v>19</v>
      </c>
      <c r="M195" s="120">
        <f t="shared" si="15"/>
        <v>6</v>
      </c>
      <c r="N195" s="71"/>
    </row>
    <row r="196" spans="1:14" s="10" customFormat="1" x14ac:dyDescent="0.2">
      <c r="A196" s="25">
        <v>3</v>
      </c>
      <c r="B196" s="26">
        <v>5540029</v>
      </c>
      <c r="C196" s="26" t="s">
        <v>195</v>
      </c>
      <c r="D196" s="27">
        <v>20000</v>
      </c>
      <c r="E196" s="155">
        <v>24</v>
      </c>
      <c r="F196" s="125"/>
      <c r="G196" s="125"/>
      <c r="H196" s="125"/>
      <c r="I196" s="125"/>
      <c r="J196" s="148"/>
      <c r="K196" s="132"/>
      <c r="L196" s="71">
        <v>23</v>
      </c>
      <c r="M196" s="120">
        <f t="shared" si="15"/>
        <v>1</v>
      </c>
      <c r="N196" s="71"/>
    </row>
    <row r="197" spans="1:14" s="10" customFormat="1" x14ac:dyDescent="0.2">
      <c r="A197" s="25">
        <v>4</v>
      </c>
      <c r="B197" s="26">
        <v>5540035</v>
      </c>
      <c r="C197" s="26" t="s">
        <v>196</v>
      </c>
      <c r="D197" s="27">
        <v>20000</v>
      </c>
      <c r="E197" s="155">
        <v>6</v>
      </c>
      <c r="F197" s="125"/>
      <c r="G197" s="125"/>
      <c r="H197" s="125"/>
      <c r="I197" s="125"/>
      <c r="J197" s="148"/>
      <c r="K197" s="132"/>
      <c r="L197" s="71">
        <v>4</v>
      </c>
      <c r="M197" s="120">
        <f t="shared" si="15"/>
        <v>2</v>
      </c>
      <c r="N197" s="71"/>
    </row>
    <row r="198" spans="1:14" s="10" customFormat="1" x14ac:dyDescent="0.2">
      <c r="A198" s="25">
        <v>6</v>
      </c>
      <c r="B198" s="26">
        <v>5540008</v>
      </c>
      <c r="C198" s="26" t="s">
        <v>198</v>
      </c>
      <c r="D198" s="27">
        <v>16000</v>
      </c>
      <c r="E198" s="155">
        <v>4</v>
      </c>
      <c r="F198" s="125"/>
      <c r="G198" s="125"/>
      <c r="H198" s="125"/>
      <c r="I198" s="125"/>
      <c r="J198" s="148"/>
      <c r="K198" s="132"/>
      <c r="L198" s="71"/>
      <c r="M198" s="120">
        <f t="shared" si="15"/>
        <v>4</v>
      </c>
      <c r="N198" s="71"/>
    </row>
    <row r="199" spans="1:14" s="10" customFormat="1" x14ac:dyDescent="0.2">
      <c r="A199" s="25">
        <v>7</v>
      </c>
      <c r="B199" s="26">
        <v>5540030</v>
      </c>
      <c r="C199" s="26" t="s">
        <v>199</v>
      </c>
      <c r="D199" s="27">
        <v>22000</v>
      </c>
      <c r="E199" s="155">
        <v>22</v>
      </c>
      <c r="F199" s="125"/>
      <c r="G199" s="125"/>
      <c r="H199" s="125"/>
      <c r="I199" s="125"/>
      <c r="J199" s="148"/>
      <c r="K199" s="132"/>
      <c r="L199" s="71">
        <v>15</v>
      </c>
      <c r="M199" s="120">
        <f t="shared" si="15"/>
        <v>7</v>
      </c>
      <c r="N199" s="71"/>
    </row>
    <row r="200" spans="1:14" s="10" customFormat="1" x14ac:dyDescent="0.2">
      <c r="A200" s="25">
        <v>8</v>
      </c>
      <c r="B200" s="26">
        <v>5540031</v>
      </c>
      <c r="C200" s="26" t="s">
        <v>200</v>
      </c>
      <c r="D200" s="27">
        <v>22000</v>
      </c>
      <c r="E200" s="155">
        <v>15</v>
      </c>
      <c r="F200" s="125"/>
      <c r="G200" s="125"/>
      <c r="H200" s="125"/>
      <c r="I200" s="125"/>
      <c r="J200" s="148"/>
      <c r="K200" s="132"/>
      <c r="L200" s="71">
        <v>7</v>
      </c>
      <c r="M200" s="120">
        <f t="shared" si="15"/>
        <v>8</v>
      </c>
      <c r="N200" s="71"/>
    </row>
    <row r="201" spans="1:14" s="9" customFormat="1" x14ac:dyDescent="0.2">
      <c r="A201" s="25">
        <v>9</v>
      </c>
      <c r="B201" s="26">
        <v>5540003</v>
      </c>
      <c r="C201" s="26" t="s">
        <v>201</v>
      </c>
      <c r="D201" s="27">
        <v>20000</v>
      </c>
      <c r="E201" s="155">
        <v>46</v>
      </c>
      <c r="F201" s="125"/>
      <c r="G201" s="125"/>
      <c r="H201" s="125"/>
      <c r="I201" s="125"/>
      <c r="J201" s="148"/>
      <c r="K201" s="132"/>
      <c r="L201" s="71">
        <v>39</v>
      </c>
      <c r="M201" s="120">
        <f t="shared" si="15"/>
        <v>7</v>
      </c>
      <c r="N201" s="71"/>
    </row>
    <row r="202" spans="1:14" s="9" customFormat="1" x14ac:dyDescent="0.2">
      <c r="A202" s="25">
        <v>10</v>
      </c>
      <c r="B202" s="25">
        <v>5540033</v>
      </c>
      <c r="C202" s="25" t="s">
        <v>202</v>
      </c>
      <c r="D202" s="30">
        <v>18000</v>
      </c>
      <c r="E202" s="155">
        <v>5</v>
      </c>
      <c r="F202" s="125"/>
      <c r="G202" s="125"/>
      <c r="H202" s="125"/>
      <c r="I202" s="125"/>
      <c r="J202" s="148"/>
      <c r="K202" s="132"/>
      <c r="L202" s="71">
        <v>2</v>
      </c>
      <c r="M202" s="120">
        <f t="shared" si="15"/>
        <v>3</v>
      </c>
      <c r="N202" s="71"/>
    </row>
    <row r="203" spans="1:14" s="20" customFormat="1" ht="15" thickBot="1" x14ac:dyDescent="0.25">
      <c r="A203" s="43"/>
      <c r="B203" s="43"/>
      <c r="C203" s="43"/>
      <c r="D203" s="48"/>
      <c r="E203" s="160"/>
      <c r="F203" s="128"/>
      <c r="G203" s="128"/>
      <c r="H203" s="128"/>
      <c r="I203" s="128"/>
      <c r="J203" s="152"/>
      <c r="K203" s="137"/>
      <c r="L203" s="76"/>
      <c r="M203" s="121">
        <f t="shared" si="15"/>
        <v>0</v>
      </c>
      <c r="N203" s="76"/>
    </row>
    <row r="204" spans="1:14" s="24" customFormat="1" ht="15" thickBot="1" x14ac:dyDescent="0.25">
      <c r="A204" s="81"/>
      <c r="B204" s="82"/>
      <c r="C204" s="82" t="s">
        <v>203</v>
      </c>
      <c r="D204" s="83"/>
      <c r="E204" s="106">
        <f t="shared" ref="E204:J204" si="20">SUM(E206:E207)</f>
        <v>8</v>
      </c>
      <c r="F204" s="106">
        <f t="shared" si="20"/>
        <v>0</v>
      </c>
      <c r="G204" s="106">
        <f t="shared" si="20"/>
        <v>0</v>
      </c>
      <c r="H204" s="106">
        <f t="shared" si="20"/>
        <v>0</v>
      </c>
      <c r="I204" s="106">
        <f t="shared" si="20"/>
        <v>0</v>
      </c>
      <c r="J204" s="106">
        <f t="shared" si="20"/>
        <v>0</v>
      </c>
      <c r="K204" s="106">
        <f>SUM(K206:K207)</f>
        <v>0</v>
      </c>
      <c r="L204" s="106">
        <f>SUM(L206:L207)</f>
        <v>8</v>
      </c>
      <c r="M204" s="119">
        <f>(E204+F204+G204+H204+I204)-J204-K204-L204</f>
        <v>0</v>
      </c>
      <c r="N204" s="85"/>
    </row>
    <row r="205" spans="1:14" s="10" customFormat="1" x14ac:dyDescent="0.2">
      <c r="A205" s="79"/>
      <c r="B205" s="79"/>
      <c r="C205" s="79" t="s">
        <v>204</v>
      </c>
      <c r="D205" s="80"/>
      <c r="E205" s="155"/>
      <c r="F205" s="125"/>
      <c r="G205" s="125"/>
      <c r="H205" s="125"/>
      <c r="I205" s="125"/>
      <c r="J205" s="148"/>
      <c r="K205" s="132"/>
      <c r="L205" s="71"/>
      <c r="M205" s="120">
        <f t="shared" si="15"/>
        <v>0</v>
      </c>
      <c r="N205" s="71"/>
    </row>
    <row r="206" spans="1:14" s="10" customFormat="1" x14ac:dyDescent="0.2">
      <c r="A206" s="25">
        <v>1</v>
      </c>
      <c r="B206" s="26">
        <v>7520023</v>
      </c>
      <c r="C206" s="26" t="s">
        <v>205</v>
      </c>
      <c r="D206" s="27">
        <v>20000</v>
      </c>
      <c r="E206" s="155"/>
      <c r="F206" s="125"/>
      <c r="G206" s="125"/>
      <c r="H206" s="125"/>
      <c r="I206" s="125"/>
      <c r="J206" s="148"/>
      <c r="K206" s="132"/>
      <c r="L206" s="71"/>
      <c r="M206" s="120">
        <f t="shared" si="15"/>
        <v>0</v>
      </c>
      <c r="N206" s="71"/>
    </row>
    <row r="207" spans="1:14" s="9" customFormat="1" x14ac:dyDescent="0.2">
      <c r="A207" s="25">
        <v>2</v>
      </c>
      <c r="B207" s="26">
        <v>7520001</v>
      </c>
      <c r="C207" s="26" t="s">
        <v>206</v>
      </c>
      <c r="D207" s="27">
        <v>80000</v>
      </c>
      <c r="E207" s="155">
        <v>8</v>
      </c>
      <c r="F207" s="125"/>
      <c r="G207" s="125"/>
      <c r="H207" s="125"/>
      <c r="I207" s="125"/>
      <c r="J207" s="148"/>
      <c r="K207" s="132"/>
      <c r="L207" s="71">
        <v>8</v>
      </c>
      <c r="M207" s="120">
        <f t="shared" si="15"/>
        <v>0</v>
      </c>
      <c r="N207" s="71"/>
    </row>
    <row r="208" spans="1:14" s="24" customFormat="1" ht="15" thickBot="1" x14ac:dyDescent="0.25">
      <c r="A208" s="43"/>
      <c r="B208" s="43"/>
      <c r="C208" s="43"/>
      <c r="D208" s="86"/>
      <c r="E208" s="157"/>
      <c r="F208" s="127"/>
      <c r="G208" s="127"/>
      <c r="H208" s="127"/>
      <c r="I208" s="127"/>
      <c r="J208" s="150"/>
      <c r="K208" s="134"/>
      <c r="L208" s="73"/>
      <c r="M208" s="122">
        <f t="shared" si="15"/>
        <v>0</v>
      </c>
      <c r="N208" s="73"/>
    </row>
    <row r="209" spans="1:14" s="10" customFormat="1" ht="15" thickBot="1" x14ac:dyDescent="0.25">
      <c r="A209" s="90"/>
      <c r="B209" s="91"/>
      <c r="C209" s="91" t="s">
        <v>207</v>
      </c>
      <c r="D209" s="92"/>
      <c r="E209" s="103">
        <f t="shared" ref="E209:L209" si="21">SUM(E210:E217)</f>
        <v>191</v>
      </c>
      <c r="F209" s="103">
        <f t="shared" si="21"/>
        <v>0</v>
      </c>
      <c r="G209" s="103">
        <f t="shared" si="21"/>
        <v>0</v>
      </c>
      <c r="H209" s="103">
        <f t="shared" si="21"/>
        <v>0</v>
      </c>
      <c r="I209" s="103">
        <f t="shared" si="21"/>
        <v>0</v>
      </c>
      <c r="J209" s="103">
        <f t="shared" si="21"/>
        <v>0</v>
      </c>
      <c r="K209" s="103">
        <f t="shared" si="21"/>
        <v>0</v>
      </c>
      <c r="L209" s="103">
        <f t="shared" si="21"/>
        <v>167</v>
      </c>
      <c r="M209" s="119">
        <f t="shared" si="15"/>
        <v>24</v>
      </c>
      <c r="N209" s="85"/>
    </row>
    <row r="210" spans="1:14" s="10" customFormat="1" x14ac:dyDescent="0.2">
      <c r="A210" s="87">
        <v>1</v>
      </c>
      <c r="B210" s="88">
        <v>7550011</v>
      </c>
      <c r="C210" s="88" t="s">
        <v>208</v>
      </c>
      <c r="D210" s="89">
        <v>16000</v>
      </c>
      <c r="E210" s="155">
        <v>25</v>
      </c>
      <c r="F210" s="125"/>
      <c r="G210" s="125"/>
      <c r="H210" s="125"/>
      <c r="I210" s="125"/>
      <c r="J210" s="148"/>
      <c r="K210" s="132"/>
      <c r="L210" s="71">
        <v>25</v>
      </c>
      <c r="M210" s="120">
        <f t="shared" si="15"/>
        <v>0</v>
      </c>
      <c r="N210" s="71"/>
    </row>
    <row r="211" spans="1:14" s="10" customFormat="1" x14ac:dyDescent="0.2">
      <c r="A211" s="25">
        <v>2</v>
      </c>
      <c r="B211" s="26">
        <v>7550019</v>
      </c>
      <c r="C211" s="26" t="s">
        <v>209</v>
      </c>
      <c r="D211" s="78">
        <v>14000</v>
      </c>
      <c r="E211" s="155">
        <v>6</v>
      </c>
      <c r="F211" s="126"/>
      <c r="G211" s="126"/>
      <c r="H211" s="126"/>
      <c r="I211" s="126"/>
      <c r="J211" s="149"/>
      <c r="K211" s="133"/>
      <c r="L211" s="72">
        <v>6</v>
      </c>
      <c r="M211" s="123">
        <f t="shared" si="15"/>
        <v>0</v>
      </c>
      <c r="N211" s="72"/>
    </row>
    <row r="212" spans="1:14" s="10" customFormat="1" x14ac:dyDescent="0.2">
      <c r="A212" s="25">
        <v>3</v>
      </c>
      <c r="B212" s="26">
        <v>7550026</v>
      </c>
      <c r="C212" s="26" t="s">
        <v>210</v>
      </c>
      <c r="D212" s="78">
        <v>26000</v>
      </c>
      <c r="E212" s="155">
        <v>83</v>
      </c>
      <c r="F212" s="126"/>
      <c r="G212" s="126"/>
      <c r="H212" s="126"/>
      <c r="I212" s="126"/>
      <c r="J212" s="149"/>
      <c r="K212" s="133"/>
      <c r="L212" s="72">
        <v>60</v>
      </c>
      <c r="M212" s="123">
        <f t="shared" si="15"/>
        <v>23</v>
      </c>
      <c r="N212" s="72"/>
    </row>
    <row r="213" spans="1:14" s="10" customFormat="1" x14ac:dyDescent="0.2">
      <c r="A213" s="25">
        <v>4</v>
      </c>
      <c r="B213" s="26">
        <v>7550006</v>
      </c>
      <c r="C213" s="26" t="s">
        <v>211</v>
      </c>
      <c r="D213" s="78">
        <v>12000</v>
      </c>
      <c r="E213" s="155">
        <v>11</v>
      </c>
      <c r="F213" s="126"/>
      <c r="G213" s="126"/>
      <c r="H213" s="126"/>
      <c r="I213" s="126"/>
      <c r="J213" s="149"/>
      <c r="K213" s="133"/>
      <c r="L213" s="72">
        <v>11</v>
      </c>
      <c r="M213" s="123">
        <f t="shared" si="15"/>
        <v>0</v>
      </c>
      <c r="N213" s="72"/>
    </row>
    <row r="214" spans="1:14" s="10" customFormat="1" x14ac:dyDescent="0.2">
      <c r="A214" s="25">
        <v>5</v>
      </c>
      <c r="B214" s="26">
        <v>7550007</v>
      </c>
      <c r="C214" s="26" t="s">
        <v>212</v>
      </c>
      <c r="D214" s="78">
        <v>9000</v>
      </c>
      <c r="E214" s="155">
        <v>11</v>
      </c>
      <c r="F214" s="126"/>
      <c r="G214" s="126"/>
      <c r="H214" s="126"/>
      <c r="I214" s="126"/>
      <c r="J214" s="149"/>
      <c r="K214" s="133"/>
      <c r="L214" s="72">
        <v>11</v>
      </c>
      <c r="M214" s="123">
        <f t="shared" si="15"/>
        <v>0</v>
      </c>
      <c r="N214" s="72"/>
    </row>
    <row r="215" spans="1:14" s="9" customFormat="1" x14ac:dyDescent="0.2">
      <c r="A215" s="25">
        <v>7</v>
      </c>
      <c r="B215" s="26">
        <v>7550017</v>
      </c>
      <c r="C215" s="26" t="s">
        <v>214</v>
      </c>
      <c r="D215" s="78">
        <v>14000</v>
      </c>
      <c r="E215" s="155">
        <v>20</v>
      </c>
      <c r="F215" s="126"/>
      <c r="G215" s="126"/>
      <c r="H215" s="126"/>
      <c r="I215" s="126"/>
      <c r="J215" s="149"/>
      <c r="K215" s="133"/>
      <c r="L215" s="72">
        <v>20</v>
      </c>
      <c r="M215" s="123">
        <f t="shared" si="15"/>
        <v>0</v>
      </c>
      <c r="N215" s="72"/>
    </row>
    <row r="216" spans="1:14" s="10" customFormat="1" x14ac:dyDescent="0.2">
      <c r="A216" s="25">
        <v>8</v>
      </c>
      <c r="B216" s="25">
        <v>7550016</v>
      </c>
      <c r="C216" s="25" t="s">
        <v>215</v>
      </c>
      <c r="D216" s="77">
        <v>14000</v>
      </c>
      <c r="E216" s="155">
        <v>19</v>
      </c>
      <c r="F216" s="126"/>
      <c r="G216" s="126"/>
      <c r="H216" s="126"/>
      <c r="I216" s="126"/>
      <c r="J216" s="149"/>
      <c r="K216" s="133"/>
      <c r="L216" s="72">
        <v>19</v>
      </c>
      <c r="M216" s="123">
        <f t="shared" ref="M216:M217" si="22">(E216+F216+G216+H216+I216)-J216-K216-L216</f>
        <v>0</v>
      </c>
      <c r="N216" s="72"/>
    </row>
    <row r="217" spans="1:14" s="10" customFormat="1" x14ac:dyDescent="0.2">
      <c r="A217" s="25">
        <v>9</v>
      </c>
      <c r="B217" s="26">
        <v>7550015</v>
      </c>
      <c r="C217" s="26" t="s">
        <v>216</v>
      </c>
      <c r="D217" s="78">
        <v>14000</v>
      </c>
      <c r="E217" s="155">
        <v>16</v>
      </c>
      <c r="F217" s="126"/>
      <c r="G217" s="126"/>
      <c r="H217" s="126"/>
      <c r="I217" s="126"/>
      <c r="J217" s="149"/>
      <c r="K217" s="133"/>
      <c r="L217" s="72">
        <v>15</v>
      </c>
      <c r="M217" s="123">
        <f t="shared" si="22"/>
        <v>1</v>
      </c>
      <c r="N217" s="72"/>
    </row>
  </sheetData>
  <autoFilter ref="A3:D217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9"/>
  <sheetViews>
    <sheetView workbookViewId="0">
      <pane xSplit="4" ySplit="4" topLeftCell="E177" activePane="bottomRight" state="frozen"/>
      <selection activeCell="O74" sqref="O74"/>
      <selection pane="topRight" activeCell="O74" sqref="O74"/>
      <selection pane="bottomLeft" activeCell="O74" sqref="O74"/>
      <selection pane="bottomRight" activeCell="L167" sqref="L167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.28515625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81" t="s">
        <v>259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70"/>
    </row>
    <row r="3" spans="1:19" s="16" customFormat="1" ht="25.5" customHeight="1" x14ac:dyDescent="0.2">
      <c r="A3" s="182" t="s">
        <v>261</v>
      </c>
      <c r="B3" s="182" t="s">
        <v>262</v>
      </c>
      <c r="C3" s="182" t="s">
        <v>263</v>
      </c>
      <c r="D3" s="184" t="s">
        <v>264</v>
      </c>
      <c r="E3" s="186" t="s">
        <v>248</v>
      </c>
      <c r="F3" s="188" t="s">
        <v>257</v>
      </c>
      <c r="G3" s="190" t="s">
        <v>249</v>
      </c>
      <c r="H3" s="191"/>
      <c r="I3" s="192"/>
      <c r="J3" s="193" t="s">
        <v>250</v>
      </c>
      <c r="K3" s="195" t="s">
        <v>258</v>
      </c>
      <c r="L3" s="177" t="s">
        <v>251</v>
      </c>
      <c r="M3" s="179" t="s">
        <v>252</v>
      </c>
      <c r="N3" s="177" t="s">
        <v>253</v>
      </c>
    </row>
    <row r="4" spans="1:19" s="20" customFormat="1" ht="25.5" x14ac:dyDescent="0.2">
      <c r="A4" s="183"/>
      <c r="B4" s="183"/>
      <c r="C4" s="183"/>
      <c r="D4" s="185"/>
      <c r="E4" s="187"/>
      <c r="F4" s="189"/>
      <c r="G4" s="139" t="s">
        <v>254</v>
      </c>
      <c r="H4" s="139" t="s">
        <v>255</v>
      </c>
      <c r="I4" s="139" t="s">
        <v>256</v>
      </c>
      <c r="J4" s="194"/>
      <c r="K4" s="196"/>
      <c r="L4" s="178"/>
      <c r="M4" s="180"/>
      <c r="N4" s="178"/>
    </row>
    <row r="5" spans="1:19" s="24" customFormat="1" ht="15" thickBot="1" x14ac:dyDescent="0.25">
      <c r="A5" s="113"/>
      <c r="B5" s="113"/>
      <c r="C5" s="113" t="s">
        <v>10</v>
      </c>
      <c r="D5" s="114"/>
      <c r="E5" s="116">
        <f>E6+E46+E60+E64+E74</f>
        <v>24</v>
      </c>
      <c r="F5" s="116">
        <f t="shared" ref="F5:M5" si="0">F6+F46+F60+F64+F74</f>
        <v>0</v>
      </c>
      <c r="G5" s="116">
        <f t="shared" si="0"/>
        <v>612</v>
      </c>
      <c r="H5" s="116">
        <f t="shared" si="0"/>
        <v>73</v>
      </c>
      <c r="I5" s="116">
        <f t="shared" si="0"/>
        <v>0</v>
      </c>
      <c r="J5" s="145">
        <f t="shared" si="0"/>
        <v>1</v>
      </c>
      <c r="K5" s="130">
        <f t="shared" si="0"/>
        <v>77</v>
      </c>
      <c r="L5" s="116">
        <f t="shared" si="0"/>
        <v>25</v>
      </c>
      <c r="M5" s="118">
        <f t="shared" si="0"/>
        <v>584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05">
        <f>SUM(E7:E44)</f>
        <v>17</v>
      </c>
      <c r="F6" s="105">
        <f t="shared" ref="F6:L6" si="1">SUM(F7:F44)</f>
        <v>0</v>
      </c>
      <c r="G6" s="105">
        <f t="shared" si="1"/>
        <v>322</v>
      </c>
      <c r="H6" s="105">
        <f t="shared" si="1"/>
        <v>73</v>
      </c>
      <c r="I6" s="105">
        <f t="shared" si="1"/>
        <v>0</v>
      </c>
      <c r="J6" s="166">
        <f t="shared" si="1"/>
        <v>1</v>
      </c>
      <c r="K6" s="131">
        <f t="shared" si="1"/>
        <v>34</v>
      </c>
      <c r="L6" s="105">
        <f t="shared" si="1"/>
        <v>24</v>
      </c>
      <c r="M6" s="131">
        <f t="shared" ref="M6" si="2">SUM(M7:M39)</f>
        <v>331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'18'!L7</f>
        <v>1</v>
      </c>
      <c r="F7" s="125"/>
      <c r="G7" s="140">
        <v>6</v>
      </c>
      <c r="H7" s="140"/>
      <c r="I7" s="140"/>
      <c r="J7" s="148"/>
      <c r="K7" s="132"/>
      <c r="L7" s="71">
        <v>4</v>
      </c>
      <c r="M7" s="120">
        <f t="shared" ref="M7:M75" si="3">(E7+F7+G7+H7+I7)-J7-K7-L7</f>
        <v>3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'18'!L8</f>
        <v>0</v>
      </c>
      <c r="F8" s="126"/>
      <c r="G8" s="141">
        <v>12</v>
      </c>
      <c r="H8" s="141">
        <v>8</v>
      </c>
      <c r="I8" s="141"/>
      <c r="J8" s="149">
        <v>1</v>
      </c>
      <c r="K8" s="133"/>
      <c r="L8" s="72"/>
      <c r="M8" s="120">
        <f t="shared" si="3"/>
        <v>19</v>
      </c>
      <c r="N8" s="72" t="s">
        <v>266</v>
      </c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'18'!L9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'18'!L10</f>
        <v>0</v>
      </c>
      <c r="F10" s="126"/>
      <c r="G10" s="141">
        <v>10</v>
      </c>
      <c r="H10" s="141">
        <v>10</v>
      </c>
      <c r="I10" s="141"/>
      <c r="J10" s="149"/>
      <c r="K10" s="133">
        <v>2</v>
      </c>
      <c r="L10" s="72"/>
      <c r="M10" s="120">
        <f t="shared" si="3"/>
        <v>18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'18'!L11</f>
        <v>0</v>
      </c>
      <c r="F11" s="126"/>
      <c r="G11" s="141">
        <v>8</v>
      </c>
      <c r="H11" s="141"/>
      <c r="I11" s="141"/>
      <c r="J11" s="149"/>
      <c r="K11" s="133"/>
      <c r="L11" s="72"/>
      <c r="M11" s="120">
        <f t="shared" si="3"/>
        <v>8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'18'!L12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'18'!L13</f>
        <v>0</v>
      </c>
      <c r="F13" s="126"/>
      <c r="G13" s="141">
        <v>10</v>
      </c>
      <c r="H13" s="141"/>
      <c r="I13" s="141"/>
      <c r="J13" s="149"/>
      <c r="K13" s="133">
        <v>1</v>
      </c>
      <c r="L13" s="72"/>
      <c r="M13" s="120">
        <f t="shared" si="3"/>
        <v>9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'18'!L14</f>
        <v>0</v>
      </c>
      <c r="F14" s="126"/>
      <c r="G14" s="141">
        <v>10</v>
      </c>
      <c r="H14" s="141"/>
      <c r="I14" s="141"/>
      <c r="J14" s="149"/>
      <c r="K14" s="133">
        <v>5</v>
      </c>
      <c r="L14" s="72"/>
      <c r="M14" s="120">
        <f t="shared" si="3"/>
        <v>5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'18'!L15</f>
        <v>0</v>
      </c>
      <c r="F15" s="126"/>
      <c r="G15" s="141">
        <v>10</v>
      </c>
      <c r="H15" s="141"/>
      <c r="I15" s="141"/>
      <c r="J15" s="149"/>
      <c r="K15" s="133"/>
      <c r="L15" s="72"/>
      <c r="M15" s="120">
        <f t="shared" si="3"/>
        <v>10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'18'!L16</f>
        <v>0</v>
      </c>
      <c r="F16" s="126"/>
      <c r="G16" s="141">
        <v>10</v>
      </c>
      <c r="H16" s="141"/>
      <c r="I16" s="141"/>
      <c r="J16" s="149"/>
      <c r="K16" s="133">
        <v>3</v>
      </c>
      <c r="L16" s="72"/>
      <c r="M16" s="120">
        <f t="shared" si="3"/>
        <v>7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'18'!L17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'18'!L18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'18'!L19</f>
        <v>0</v>
      </c>
      <c r="F19" s="126"/>
      <c r="G19" s="141">
        <v>10</v>
      </c>
      <c r="H19" s="141"/>
      <c r="I19" s="141"/>
      <c r="J19" s="149"/>
      <c r="K19" s="133"/>
      <c r="L19" s="72"/>
      <c r="M19" s="120">
        <f t="shared" si="3"/>
        <v>10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'18'!L20</f>
        <v>4</v>
      </c>
      <c r="F20" s="126"/>
      <c r="G20" s="141"/>
      <c r="H20" s="141"/>
      <c r="I20" s="141"/>
      <c r="J20" s="149"/>
      <c r="K20" s="133"/>
      <c r="L20" s="72"/>
      <c r="M20" s="120">
        <f t="shared" si="3"/>
        <v>4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'18'!L21</f>
        <v>0</v>
      </c>
      <c r="F21" s="126"/>
      <c r="G21" s="141">
        <v>10</v>
      </c>
      <c r="H21" s="141"/>
      <c r="I21" s="141"/>
      <c r="J21" s="149"/>
      <c r="K21" s="133"/>
      <c r="L21" s="72"/>
      <c r="M21" s="120">
        <f t="shared" si="3"/>
        <v>10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'18'!L22</f>
        <v>12</v>
      </c>
      <c r="F22" s="126"/>
      <c r="G22" s="141">
        <v>20</v>
      </c>
      <c r="H22" s="141"/>
      <c r="I22" s="141"/>
      <c r="J22" s="149"/>
      <c r="K22" s="133"/>
      <c r="L22" s="72">
        <v>20</v>
      </c>
      <c r="M22" s="120">
        <f t="shared" si="3"/>
        <v>12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'18'!L23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'18'!L24</f>
        <v>0</v>
      </c>
      <c r="F24" s="126"/>
      <c r="G24" s="141">
        <v>15</v>
      </c>
      <c r="H24" s="141"/>
      <c r="I24" s="141"/>
      <c r="J24" s="149"/>
      <c r="K24" s="133"/>
      <c r="L24" s="72"/>
      <c r="M24" s="120">
        <f t="shared" si="3"/>
        <v>15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'18'!L25</f>
        <v>0</v>
      </c>
      <c r="F25" s="126"/>
      <c r="G25" s="141">
        <v>15</v>
      </c>
      <c r="H25" s="141"/>
      <c r="I25" s="141"/>
      <c r="J25" s="149"/>
      <c r="K25" s="133"/>
      <c r="L25" s="72"/>
      <c r="M25" s="120">
        <f t="shared" si="3"/>
        <v>15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'18'!L26</f>
        <v>0</v>
      </c>
      <c r="F26" s="126"/>
      <c r="G26" s="141">
        <v>13</v>
      </c>
      <c r="H26" s="141"/>
      <c r="I26" s="141"/>
      <c r="J26" s="149"/>
      <c r="K26" s="133"/>
      <c r="L26" s="72"/>
      <c r="M26" s="120">
        <f t="shared" si="3"/>
        <v>13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'18'!L27</f>
        <v>0</v>
      </c>
      <c r="F27" s="126"/>
      <c r="G27" s="141">
        <v>10</v>
      </c>
      <c r="H27" s="141"/>
      <c r="I27" s="141"/>
      <c r="J27" s="149"/>
      <c r="K27" s="133"/>
      <c r="L27" s="72"/>
      <c r="M27" s="120">
        <f t="shared" si="3"/>
        <v>10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'18'!L28</f>
        <v>0</v>
      </c>
      <c r="F28" s="126"/>
      <c r="G28" s="141">
        <v>12</v>
      </c>
      <c r="H28" s="141"/>
      <c r="I28" s="141"/>
      <c r="J28" s="149"/>
      <c r="K28" s="133"/>
      <c r="L28" s="72"/>
      <c r="M28" s="120">
        <f t="shared" si="3"/>
        <v>12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'18'!L29</f>
        <v>0</v>
      </c>
      <c r="F29" s="126"/>
      <c r="G29" s="141">
        <v>12</v>
      </c>
      <c r="H29" s="141">
        <v>12</v>
      </c>
      <c r="I29" s="141"/>
      <c r="J29" s="149"/>
      <c r="K29" s="133"/>
      <c r="L29" s="72"/>
      <c r="M29" s="120">
        <f t="shared" si="3"/>
        <v>24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'18'!L30</f>
        <v>0</v>
      </c>
      <c r="F30" s="126"/>
      <c r="G30" s="141">
        <v>10</v>
      </c>
      <c r="H30" s="141">
        <v>8</v>
      </c>
      <c r="I30" s="141"/>
      <c r="J30" s="149"/>
      <c r="K30" s="133">
        <v>2</v>
      </c>
      <c r="L30" s="72"/>
      <c r="M30" s="120">
        <f t="shared" si="3"/>
        <v>16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'18'!L31</f>
        <v>0</v>
      </c>
      <c r="F31" s="126"/>
      <c r="G31" s="141">
        <v>10</v>
      </c>
      <c r="H31" s="141"/>
      <c r="I31" s="141"/>
      <c r="J31" s="149"/>
      <c r="K31" s="133">
        <v>6</v>
      </c>
      <c r="L31" s="72"/>
      <c r="M31" s="120">
        <f t="shared" si="3"/>
        <v>4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'18'!L32</f>
        <v>0</v>
      </c>
      <c r="F32" s="126"/>
      <c r="G32" s="141">
        <v>10</v>
      </c>
      <c r="H32" s="141"/>
      <c r="I32" s="141"/>
      <c r="J32" s="149"/>
      <c r="K32" s="133">
        <v>5</v>
      </c>
      <c r="L32" s="72"/>
      <c r="M32" s="120">
        <f t="shared" si="3"/>
        <v>5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'18'!L33</f>
        <v>0</v>
      </c>
      <c r="F33" s="126"/>
      <c r="G33" s="141">
        <v>8</v>
      </c>
      <c r="H33" s="141"/>
      <c r="I33" s="141"/>
      <c r="J33" s="149"/>
      <c r="K33" s="133"/>
      <c r="L33" s="72"/>
      <c r="M33" s="120">
        <f t="shared" si="3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'18'!L34</f>
        <v>0</v>
      </c>
      <c r="F34" s="126"/>
      <c r="G34" s="141">
        <v>8</v>
      </c>
      <c r="H34" s="141"/>
      <c r="I34" s="141"/>
      <c r="J34" s="149"/>
      <c r="K34" s="133"/>
      <c r="L34" s="72"/>
      <c r="M34" s="120">
        <f t="shared" si="3"/>
        <v>8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'18'!L35</f>
        <v>0</v>
      </c>
      <c r="F35" s="126"/>
      <c r="G35" s="141">
        <v>10</v>
      </c>
      <c r="H35" s="141"/>
      <c r="I35" s="141"/>
      <c r="J35" s="149"/>
      <c r="K35" s="133">
        <v>1</v>
      </c>
      <c r="L35" s="72"/>
      <c r="M35" s="120">
        <f t="shared" si="3"/>
        <v>9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'18'!L36</f>
        <v>0</v>
      </c>
      <c r="F36" s="126"/>
      <c r="G36" s="141">
        <v>10</v>
      </c>
      <c r="H36" s="141"/>
      <c r="I36" s="141"/>
      <c r="J36" s="149"/>
      <c r="K36" s="133"/>
      <c r="L36" s="72"/>
      <c r="M36" s="120">
        <f t="shared" si="3"/>
        <v>10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'18'!L37</f>
        <v>0</v>
      </c>
      <c r="F37" s="126"/>
      <c r="G37" s="141">
        <v>10</v>
      </c>
      <c r="H37" s="141">
        <v>10</v>
      </c>
      <c r="I37" s="141"/>
      <c r="J37" s="149"/>
      <c r="K37" s="133"/>
      <c r="L37" s="72"/>
      <c r="M37" s="120">
        <f t="shared" si="3"/>
        <v>20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'18'!L38</f>
        <v>0</v>
      </c>
      <c r="F38" s="126"/>
      <c r="G38" s="141">
        <v>16</v>
      </c>
      <c r="H38" s="141">
        <v>16</v>
      </c>
      <c r="I38" s="141"/>
      <c r="J38" s="149"/>
      <c r="K38" s="133">
        <v>3</v>
      </c>
      <c r="L38" s="72"/>
      <c r="M38" s="120">
        <f t="shared" si="3"/>
        <v>29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'18'!L39</f>
        <v>0</v>
      </c>
      <c r="F39" s="126"/>
      <c r="G39" s="141">
        <v>9</v>
      </c>
      <c r="H39" s="141">
        <v>9</v>
      </c>
      <c r="I39" s="141"/>
      <c r="J39" s="149"/>
      <c r="K39" s="133"/>
      <c r="L39" s="72"/>
      <c r="M39" s="120">
        <f t="shared" si="3"/>
        <v>18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'18'!L40</f>
        <v>0</v>
      </c>
      <c r="F40" s="127"/>
      <c r="G40" s="142">
        <v>16</v>
      </c>
      <c r="H40" s="142"/>
      <c r="I40" s="142"/>
      <c r="J40" s="150"/>
      <c r="K40" s="134">
        <v>1</v>
      </c>
      <c r="L40" s="73"/>
      <c r="M40" s="120">
        <f t="shared" si="3"/>
        <v>15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25000</v>
      </c>
      <c r="E41" s="155">
        <f>'18'!L41</f>
        <v>0</v>
      </c>
      <c r="F41" s="127"/>
      <c r="G41" s="142">
        <v>12</v>
      </c>
      <c r="H41" s="142"/>
      <c r="I41" s="142"/>
      <c r="J41" s="150"/>
      <c r="K41" s="134">
        <v>5</v>
      </c>
      <c r="L41" s="73"/>
      <c r="M41" s="120">
        <f t="shared" si="3"/>
        <v>7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'18'!L42</f>
        <v>0</v>
      </c>
      <c r="F42" s="127"/>
      <c r="G42" s="142"/>
      <c r="H42" s="142"/>
      <c r="I42" s="142"/>
      <c r="J42" s="150"/>
      <c r="K42" s="134"/>
      <c r="L42" s="73"/>
      <c r="M42" s="120">
        <f t="shared" si="3"/>
        <v>0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'18'!L43</f>
        <v>0</v>
      </c>
      <c r="F43" s="127"/>
      <c r="G43" s="142"/>
      <c r="H43" s="142"/>
      <c r="I43" s="142"/>
      <c r="J43" s="150"/>
      <c r="K43" s="134"/>
      <c r="L43" s="73"/>
      <c r="M43" s="120">
        <f t="shared" si="3"/>
        <v>0</v>
      </c>
      <c r="N43" s="73"/>
    </row>
    <row r="44" spans="1:14" s="10" customFormat="1" x14ac:dyDescent="0.2">
      <c r="A44" s="43">
        <v>44</v>
      </c>
      <c r="B44" s="99"/>
      <c r="C44" s="99" t="s">
        <v>39</v>
      </c>
      <c r="D44" s="100">
        <v>32000</v>
      </c>
      <c r="E44" s="155">
        <f>'18'!L44</f>
        <v>0</v>
      </c>
      <c r="F44" s="127"/>
      <c r="G44" s="142"/>
      <c r="H44" s="142"/>
      <c r="I44" s="142"/>
      <c r="J44" s="150"/>
      <c r="K44" s="134"/>
      <c r="L44" s="73"/>
      <c r="M44" s="121">
        <f t="shared" si="3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/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63">
        <f>SUM(E47:E58)</f>
        <v>7</v>
      </c>
      <c r="F46" s="163">
        <f t="shared" ref="F46:L46" si="4">SUM(F47:F58)</f>
        <v>0</v>
      </c>
      <c r="G46" s="163">
        <f t="shared" si="4"/>
        <v>256</v>
      </c>
      <c r="H46" s="163">
        <f t="shared" si="4"/>
        <v>0</v>
      </c>
      <c r="I46" s="163">
        <f t="shared" si="4"/>
        <v>0</v>
      </c>
      <c r="J46" s="167">
        <f t="shared" si="4"/>
        <v>0</v>
      </c>
      <c r="K46" s="162">
        <f t="shared" si="4"/>
        <v>43</v>
      </c>
      <c r="L46" s="163">
        <f t="shared" si="4"/>
        <v>1</v>
      </c>
      <c r="M46" s="119">
        <f>(E46+F46+G46+H46+I46)-J46-K46-L46</f>
        <v>219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'18'!L47</f>
        <v>0</v>
      </c>
      <c r="F47" s="125"/>
      <c r="G47" s="140">
        <v>10</v>
      </c>
      <c r="H47" s="140"/>
      <c r="I47" s="140"/>
      <c r="J47" s="148"/>
      <c r="K47" s="132">
        <v>5</v>
      </c>
      <c r="L47" s="71"/>
      <c r="M47" s="120">
        <f t="shared" si="3"/>
        <v>5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'18'!L48</f>
        <v>0</v>
      </c>
      <c r="F48" s="126"/>
      <c r="G48" s="141">
        <v>80</v>
      </c>
      <c r="H48" s="141"/>
      <c r="I48" s="141"/>
      <c r="J48" s="149"/>
      <c r="K48" s="133">
        <v>10</v>
      </c>
      <c r="L48" s="72"/>
      <c r="M48" s="120">
        <f t="shared" si="3"/>
        <v>70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'18'!L49</f>
        <v>0</v>
      </c>
      <c r="F49" s="126"/>
      <c r="G49" s="141">
        <v>39</v>
      </c>
      <c r="H49" s="141"/>
      <c r="I49" s="141"/>
      <c r="J49" s="149"/>
      <c r="K49" s="133">
        <v>15</v>
      </c>
      <c r="L49" s="72"/>
      <c r="M49" s="120">
        <f t="shared" si="3"/>
        <v>24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'18'!L50</f>
        <v>0</v>
      </c>
      <c r="F50" s="126"/>
      <c r="G50" s="141">
        <v>80</v>
      </c>
      <c r="H50" s="141"/>
      <c r="I50" s="141"/>
      <c r="J50" s="149"/>
      <c r="K50" s="133">
        <v>6</v>
      </c>
      <c r="L50" s="72"/>
      <c r="M50" s="120">
        <f t="shared" si="3"/>
        <v>74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'18'!L51</f>
        <v>0</v>
      </c>
      <c r="F51" s="126"/>
      <c r="G51" s="141">
        <v>10</v>
      </c>
      <c r="H51" s="141"/>
      <c r="I51" s="141"/>
      <c r="J51" s="149"/>
      <c r="K51" s="133"/>
      <c r="L51" s="72"/>
      <c r="M51" s="120">
        <f t="shared" si="3"/>
        <v>10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'18'!L52</f>
        <v>7</v>
      </c>
      <c r="F52" s="126"/>
      <c r="G52" s="141"/>
      <c r="H52" s="141"/>
      <c r="I52" s="141"/>
      <c r="J52" s="149"/>
      <c r="K52" s="133"/>
      <c r="L52" s="72">
        <v>1</v>
      </c>
      <c r="M52" s="120">
        <f t="shared" si="3"/>
        <v>6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'18'!L53</f>
        <v>0</v>
      </c>
      <c r="F53" s="126"/>
      <c r="G53" s="141">
        <v>10</v>
      </c>
      <c r="H53" s="141"/>
      <c r="I53" s="141"/>
      <c r="J53" s="149"/>
      <c r="K53" s="133"/>
      <c r="L53" s="72"/>
      <c r="M53" s="120">
        <f t="shared" si="3"/>
        <v>10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'18'!L54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'18'!L55</f>
        <v>0</v>
      </c>
      <c r="F55" s="126"/>
      <c r="G55" s="141">
        <v>8</v>
      </c>
      <c r="H55" s="141"/>
      <c r="I55" s="141"/>
      <c r="J55" s="149"/>
      <c r="K55" s="133"/>
      <c r="L55" s="72"/>
      <c r="M55" s="120">
        <f t="shared" si="3"/>
        <v>8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'18'!L56</f>
        <v>0</v>
      </c>
      <c r="F56" s="126"/>
      <c r="G56" s="141">
        <v>8</v>
      </c>
      <c r="H56" s="141"/>
      <c r="I56" s="141"/>
      <c r="J56" s="149"/>
      <c r="K56" s="133">
        <v>1</v>
      </c>
      <c r="L56" s="72"/>
      <c r="M56" s="120">
        <f t="shared" si="3"/>
        <v>7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'18'!L57</f>
        <v>0</v>
      </c>
      <c r="F57" s="127"/>
      <c r="G57" s="142"/>
      <c r="H57" s="142"/>
      <c r="I57" s="142"/>
      <c r="J57" s="150"/>
      <c r="K57" s="134"/>
      <c r="L57" s="73"/>
      <c r="M57" s="120">
        <f t="shared" si="3"/>
        <v>0</v>
      </c>
      <c r="N57" s="73"/>
    </row>
    <row r="58" spans="1:14" s="9" customFormat="1" x14ac:dyDescent="0.2">
      <c r="A58" s="43">
        <v>15</v>
      </c>
      <c r="B58" s="99"/>
      <c r="C58" s="99" t="s">
        <v>271</v>
      </c>
      <c r="D58" s="100"/>
      <c r="E58" s="155">
        <f>'18'!L58</f>
        <v>0</v>
      </c>
      <c r="F58" s="127"/>
      <c r="G58" s="142">
        <v>11</v>
      </c>
      <c r="H58" s="142"/>
      <c r="I58" s="142"/>
      <c r="J58" s="150"/>
      <c r="K58" s="134">
        <v>6</v>
      </c>
      <c r="L58" s="73"/>
      <c r="M58" s="120">
        <f t="shared" si="3"/>
        <v>5</v>
      </c>
      <c r="N58" s="73"/>
    </row>
    <row r="59" spans="1:14" s="24" customFormat="1" ht="15" thickBot="1" x14ac:dyDescent="0.25">
      <c r="A59" s="43"/>
      <c r="B59" s="43"/>
      <c r="C59" s="43"/>
      <c r="D59" s="48"/>
      <c r="E59" s="155"/>
      <c r="F59" s="127"/>
      <c r="G59" s="142"/>
      <c r="H59" s="142"/>
      <c r="I59" s="142"/>
      <c r="J59" s="150"/>
      <c r="K59" s="134"/>
      <c r="L59" s="73"/>
      <c r="M59" s="121"/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63">
        <f>SUM(E61:E62)</f>
        <v>0</v>
      </c>
      <c r="F60" s="163">
        <f t="shared" ref="F60:L60" si="5">SUM(F61:F62)</f>
        <v>0</v>
      </c>
      <c r="G60" s="163">
        <f t="shared" si="5"/>
        <v>0</v>
      </c>
      <c r="H60" s="163">
        <f t="shared" si="5"/>
        <v>0</v>
      </c>
      <c r="I60" s="163">
        <f t="shared" si="5"/>
        <v>0</v>
      </c>
      <c r="J60" s="167">
        <f t="shared" si="5"/>
        <v>0</v>
      </c>
      <c r="K60" s="162">
        <f t="shared" si="5"/>
        <v>0</v>
      </c>
      <c r="L60" s="163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'18'!L61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'18'!L62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5"/>
      <c r="F63" s="127"/>
      <c r="G63" s="142"/>
      <c r="H63" s="142"/>
      <c r="I63" s="142"/>
      <c r="J63" s="150"/>
      <c r="K63" s="134"/>
      <c r="L63" s="73"/>
      <c r="M63" s="121"/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63">
        <f>SUM(E65:E72)</f>
        <v>0</v>
      </c>
      <c r="F64" s="163">
        <f t="shared" ref="F64:L64" si="6">SUM(F65:F72)</f>
        <v>0</v>
      </c>
      <c r="G64" s="163">
        <f t="shared" si="6"/>
        <v>6</v>
      </c>
      <c r="H64" s="163">
        <f t="shared" si="6"/>
        <v>0</v>
      </c>
      <c r="I64" s="163">
        <f t="shared" si="6"/>
        <v>0</v>
      </c>
      <c r="J64" s="167">
        <f t="shared" si="6"/>
        <v>0</v>
      </c>
      <c r="K64" s="162">
        <f t="shared" si="6"/>
        <v>0</v>
      </c>
      <c r="L64" s="163">
        <f t="shared" si="6"/>
        <v>0</v>
      </c>
      <c r="M64" s="119">
        <f t="shared" si="3"/>
        <v>6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'18'!L65</f>
        <v>0</v>
      </c>
      <c r="F65" s="125"/>
      <c r="G65" s="140">
        <v>1</v>
      </c>
      <c r="H65" s="140"/>
      <c r="I65" s="140"/>
      <c r="J65" s="148"/>
      <c r="K65" s="132"/>
      <c r="L65" s="71"/>
      <c r="M65" s="120">
        <f t="shared" si="3"/>
        <v>1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'18'!L66</f>
        <v>0</v>
      </c>
      <c r="F66" s="126"/>
      <c r="G66" s="140">
        <v>1</v>
      </c>
      <c r="H66" s="141"/>
      <c r="I66" s="141"/>
      <c r="J66" s="149"/>
      <c r="K66" s="133"/>
      <c r="L66" s="72"/>
      <c r="M66" s="120">
        <f t="shared" si="3"/>
        <v>1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'18'!L67</f>
        <v>0</v>
      </c>
      <c r="F67" s="126"/>
      <c r="G67" s="140"/>
      <c r="H67" s="141"/>
      <c r="I67" s="141"/>
      <c r="J67" s="149"/>
      <c r="K67" s="133"/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'18'!L68</f>
        <v>0</v>
      </c>
      <c r="F68" s="126"/>
      <c r="G68" s="140">
        <v>1</v>
      </c>
      <c r="H68" s="141"/>
      <c r="I68" s="141"/>
      <c r="J68" s="149"/>
      <c r="K68" s="133"/>
      <c r="L68" s="72"/>
      <c r="M68" s="120">
        <f t="shared" si="3"/>
        <v>1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'18'!L69</f>
        <v>0</v>
      </c>
      <c r="F69" s="126"/>
      <c r="G69" s="140">
        <v>1</v>
      </c>
      <c r="H69" s="141"/>
      <c r="I69" s="141"/>
      <c r="J69" s="149"/>
      <c r="K69" s="133"/>
      <c r="L69" s="72"/>
      <c r="M69" s="120">
        <f t="shared" si="3"/>
        <v>1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'18'!L70</f>
        <v>0</v>
      </c>
      <c r="F70" s="126"/>
      <c r="G70" s="140">
        <v>1</v>
      </c>
      <c r="H70" s="141"/>
      <c r="I70" s="141"/>
      <c r="J70" s="149"/>
      <c r="K70" s="133"/>
      <c r="L70" s="72"/>
      <c r="M70" s="120">
        <f t="shared" si="3"/>
        <v>1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'18'!L71</f>
        <v>0</v>
      </c>
      <c r="F71" s="126"/>
      <c r="G71" s="140"/>
      <c r="H71" s="141"/>
      <c r="I71" s="141"/>
      <c r="J71" s="149"/>
      <c r="K71" s="133"/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'18'!L72</f>
        <v>0</v>
      </c>
      <c r="F72" s="126"/>
      <c r="G72" s="140">
        <v>1</v>
      </c>
      <c r="H72" s="141"/>
      <c r="I72" s="141"/>
      <c r="J72" s="149"/>
      <c r="K72" s="133"/>
      <c r="L72" s="72"/>
      <c r="M72" s="120">
        <f t="shared" si="3"/>
        <v>1</v>
      </c>
      <c r="N72" s="72"/>
    </row>
    <row r="73" spans="1:14" s="24" customFormat="1" ht="15" thickBot="1" x14ac:dyDescent="0.25">
      <c r="A73" s="43"/>
      <c r="B73" s="43"/>
      <c r="C73" s="43"/>
      <c r="D73" s="48"/>
      <c r="E73" s="155"/>
      <c r="F73" s="127"/>
      <c r="G73" s="142"/>
      <c r="H73" s="142"/>
      <c r="I73" s="142"/>
      <c r="J73" s="150"/>
      <c r="K73" s="134"/>
      <c r="L73" s="73"/>
      <c r="M73" s="121"/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>SUM(E75:E81)</f>
        <v>0</v>
      </c>
      <c r="F74" s="106">
        <f t="shared" ref="F74:K74" si="7">SUM(F75:F81)</f>
        <v>0</v>
      </c>
      <c r="G74" s="106">
        <f t="shared" si="7"/>
        <v>28</v>
      </c>
      <c r="H74" s="106">
        <f t="shared" si="7"/>
        <v>0</v>
      </c>
      <c r="I74" s="106">
        <f t="shared" si="7"/>
        <v>0</v>
      </c>
      <c r="J74" s="146">
        <f t="shared" si="7"/>
        <v>0</v>
      </c>
      <c r="K74" s="135">
        <f t="shared" si="7"/>
        <v>0</v>
      </c>
      <c r="L74" s="106">
        <f>SUM(L75:L81)</f>
        <v>0</v>
      </c>
      <c r="M74" s="119">
        <f t="shared" si="3"/>
        <v>28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'18'!L75</f>
        <v>0</v>
      </c>
      <c r="F75" s="126"/>
      <c r="G75" s="141"/>
      <c r="H75" s="141"/>
      <c r="I75" s="141"/>
      <c r="J75" s="149"/>
      <c r="K75" s="133"/>
      <c r="L75" s="72"/>
      <c r="M75" s="120">
        <f t="shared" si="3"/>
        <v>0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'18'!L76</f>
        <v>0</v>
      </c>
      <c r="F76" s="126"/>
      <c r="G76" s="141">
        <v>7</v>
      </c>
      <c r="H76" s="141"/>
      <c r="I76" s="141"/>
      <c r="J76" s="149"/>
      <c r="K76" s="133"/>
      <c r="L76" s="72"/>
      <c r="M76" s="120">
        <f t="shared" ref="M76:M144" si="8">(E76+F76+G76+H76+I76)-J76-K76-L76</f>
        <v>7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'18'!L77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'18'!L78</f>
        <v>0</v>
      </c>
      <c r="F78" s="126"/>
      <c r="G78" s="141">
        <v>21</v>
      </c>
      <c r="H78" s="141"/>
      <c r="I78" s="141"/>
      <c r="J78" s="149"/>
      <c r="K78" s="133"/>
      <c r="L78" s="72"/>
      <c r="M78" s="120">
        <f t="shared" si="8"/>
        <v>21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'18'!L79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'18'!L80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'18'!L81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/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>SUM(E84:E93)</f>
        <v>36</v>
      </c>
      <c r="F83" s="108">
        <f t="shared" ref="F83:L83" si="9">SUM(F84:F93)</f>
        <v>0</v>
      </c>
      <c r="G83" s="108">
        <f t="shared" si="9"/>
        <v>58</v>
      </c>
      <c r="H83" s="108">
        <f t="shared" si="9"/>
        <v>0</v>
      </c>
      <c r="I83" s="108">
        <f t="shared" si="9"/>
        <v>0</v>
      </c>
      <c r="J83" s="168">
        <f t="shared" si="9"/>
        <v>11</v>
      </c>
      <c r="K83" s="164">
        <f t="shared" si="9"/>
        <v>0</v>
      </c>
      <c r="L83" s="108">
        <f t="shared" si="9"/>
        <v>56</v>
      </c>
      <c r="M83" s="119">
        <f t="shared" si="8"/>
        <v>27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'18'!L84</f>
        <v>1</v>
      </c>
      <c r="F84" s="125"/>
      <c r="G84" s="140"/>
      <c r="H84" s="140"/>
      <c r="I84" s="140"/>
      <c r="J84" s="148"/>
      <c r="K84" s="132"/>
      <c r="L84" s="71"/>
      <c r="M84" s="120">
        <f t="shared" si="8"/>
        <v>1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'18'!L85</f>
        <v>3</v>
      </c>
      <c r="F85" s="126"/>
      <c r="G85" s="141">
        <v>10</v>
      </c>
      <c r="H85" s="141"/>
      <c r="I85" s="141"/>
      <c r="J85" s="149">
        <v>3</v>
      </c>
      <c r="K85" s="133"/>
      <c r="L85" s="72">
        <v>8</v>
      </c>
      <c r="M85" s="120">
        <f t="shared" si="8"/>
        <v>2</v>
      </c>
      <c r="N85" s="72"/>
    </row>
    <row r="86" spans="1:14" s="10" customFormat="1" ht="14.25" hidden="1" customHeight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'18'!L86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'18'!L87</f>
        <v>3</v>
      </c>
      <c r="F87" s="126"/>
      <c r="G87" s="141">
        <v>10</v>
      </c>
      <c r="H87" s="141"/>
      <c r="I87" s="141"/>
      <c r="J87" s="149"/>
      <c r="K87" s="133"/>
      <c r="L87" s="72">
        <v>11</v>
      </c>
      <c r="M87" s="120">
        <f t="shared" si="8"/>
        <v>2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'18'!L88</f>
        <v>5</v>
      </c>
      <c r="F88" s="126"/>
      <c r="G88" s="141">
        <v>12</v>
      </c>
      <c r="H88" s="141"/>
      <c r="I88" s="141"/>
      <c r="J88" s="149">
        <v>2</v>
      </c>
      <c r="K88" s="133"/>
      <c r="L88" s="72">
        <v>14</v>
      </c>
      <c r="M88" s="120">
        <f t="shared" si="8"/>
        <v>1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'18'!L89</f>
        <v>1</v>
      </c>
      <c r="F89" s="126"/>
      <c r="G89" s="141">
        <v>10</v>
      </c>
      <c r="H89" s="141"/>
      <c r="I89" s="141"/>
      <c r="J89" s="149"/>
      <c r="K89" s="133"/>
      <c r="L89" s="72">
        <v>10</v>
      </c>
      <c r="M89" s="120">
        <f t="shared" si="8"/>
        <v>1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39000</v>
      </c>
      <c r="E90" s="155">
        <f>'18'!L90</f>
        <v>4</v>
      </c>
      <c r="F90" s="126"/>
      <c r="G90" s="141"/>
      <c r="H90" s="141"/>
      <c r="I90" s="141"/>
      <c r="J90" s="149"/>
      <c r="K90" s="133"/>
      <c r="L90" s="72"/>
      <c r="M90" s="120">
        <f t="shared" si="8"/>
        <v>4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'18'!L91</f>
        <v>13</v>
      </c>
      <c r="F91" s="126"/>
      <c r="G91" s="141">
        <v>16</v>
      </c>
      <c r="H91" s="141"/>
      <c r="I91" s="141"/>
      <c r="J91" s="149">
        <v>6</v>
      </c>
      <c r="K91" s="133"/>
      <c r="L91" s="72">
        <v>13</v>
      </c>
      <c r="M91" s="120">
        <f t="shared" si="8"/>
        <v>10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'18'!L92</f>
        <v>0</v>
      </c>
      <c r="F92" s="126"/>
      <c r="G92" s="141"/>
      <c r="H92" s="141"/>
      <c r="I92" s="141"/>
      <c r="J92" s="149"/>
      <c r="K92" s="133"/>
      <c r="L92" s="72"/>
      <c r="M92" s="120">
        <f t="shared" si="8"/>
        <v>0</v>
      </c>
      <c r="N92" s="72"/>
    </row>
    <row r="93" spans="1:14" s="10" customFormat="1" x14ac:dyDescent="0.2">
      <c r="A93" s="43">
        <v>10</v>
      </c>
      <c r="B93" s="99"/>
      <c r="C93" s="99" t="s">
        <v>272</v>
      </c>
      <c r="D93" s="100">
        <v>39000</v>
      </c>
      <c r="E93" s="155">
        <f>'18'!L93</f>
        <v>6</v>
      </c>
      <c r="F93" s="127"/>
      <c r="G93" s="142"/>
      <c r="H93" s="142"/>
      <c r="I93" s="142"/>
      <c r="J93" s="150"/>
      <c r="K93" s="134"/>
      <c r="L93" s="73"/>
      <c r="M93" s="120">
        <f t="shared" si="8"/>
        <v>6</v>
      </c>
      <c r="N93" s="73"/>
    </row>
    <row r="94" spans="1:14" s="42" customFormat="1" ht="15" thickBot="1" x14ac:dyDescent="0.25">
      <c r="A94" s="43"/>
      <c r="B94" s="99"/>
      <c r="C94" s="99"/>
      <c r="D94" s="100"/>
      <c r="E94" s="157"/>
      <c r="F94" s="127"/>
      <c r="G94" s="142"/>
      <c r="H94" s="142"/>
      <c r="I94" s="142"/>
      <c r="J94" s="150"/>
      <c r="K94" s="134"/>
      <c r="L94" s="73"/>
      <c r="M94" s="121"/>
      <c r="N94" s="73"/>
    </row>
    <row r="95" spans="1:14" s="10" customFormat="1" ht="15" thickBot="1" x14ac:dyDescent="0.25">
      <c r="A95" s="94"/>
      <c r="B95" s="95"/>
      <c r="C95" s="95" t="s">
        <v>102</v>
      </c>
      <c r="D95" s="96"/>
      <c r="E95" s="106">
        <f>SUM(E96)</f>
        <v>8</v>
      </c>
      <c r="F95" s="106">
        <f t="shared" ref="F95:M95" si="10">SUM(F96)</f>
        <v>0</v>
      </c>
      <c r="G95" s="106">
        <f t="shared" si="10"/>
        <v>0</v>
      </c>
      <c r="H95" s="106">
        <f t="shared" si="10"/>
        <v>0</v>
      </c>
      <c r="I95" s="106">
        <f t="shared" si="10"/>
        <v>0</v>
      </c>
      <c r="J95" s="146">
        <f t="shared" si="10"/>
        <v>0</v>
      </c>
      <c r="K95" s="135">
        <f t="shared" si="10"/>
        <v>0</v>
      </c>
      <c r="L95" s="106">
        <f t="shared" si="10"/>
        <v>6</v>
      </c>
      <c r="M95" s="106">
        <f t="shared" si="10"/>
        <v>2</v>
      </c>
      <c r="N95" s="101"/>
    </row>
    <row r="96" spans="1:14" s="10" customFormat="1" x14ac:dyDescent="0.2">
      <c r="A96" s="87">
        <v>1</v>
      </c>
      <c r="B96" s="88">
        <v>1532013</v>
      </c>
      <c r="C96" s="88" t="s">
        <v>103</v>
      </c>
      <c r="D96" s="97">
        <v>89000</v>
      </c>
      <c r="E96" s="155">
        <f>'18'!L96</f>
        <v>8</v>
      </c>
      <c r="F96" s="125"/>
      <c r="G96" s="140"/>
      <c r="H96" s="140"/>
      <c r="I96" s="140"/>
      <c r="J96" s="148"/>
      <c r="K96" s="132"/>
      <c r="L96" s="71">
        <v>6</v>
      </c>
      <c r="M96" s="120">
        <f t="shared" si="8"/>
        <v>2</v>
      </c>
      <c r="N96" s="71"/>
    </row>
    <row r="97" spans="1:14" s="20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/>
      <c r="N97" s="73"/>
    </row>
    <row r="98" spans="1:14" s="9" customFormat="1" ht="15" thickBot="1" x14ac:dyDescent="0.25">
      <c r="A98" s="81"/>
      <c r="B98" s="82"/>
      <c r="C98" s="82" t="s">
        <v>104</v>
      </c>
      <c r="D98" s="83"/>
      <c r="E98" s="106">
        <f>SUM(E99:E107)</f>
        <v>0</v>
      </c>
      <c r="F98" s="106">
        <f t="shared" ref="F98:L98" si="11">SUM(F99:F107)</f>
        <v>0</v>
      </c>
      <c r="G98" s="106">
        <f t="shared" si="11"/>
        <v>0</v>
      </c>
      <c r="H98" s="106">
        <f t="shared" si="11"/>
        <v>0</v>
      </c>
      <c r="I98" s="106">
        <f t="shared" si="11"/>
        <v>0</v>
      </c>
      <c r="J98" s="146">
        <f t="shared" si="11"/>
        <v>0</v>
      </c>
      <c r="K98" s="135">
        <f t="shared" si="11"/>
        <v>0</v>
      </c>
      <c r="L98" s="106">
        <f t="shared" si="11"/>
        <v>0</v>
      </c>
      <c r="M98" s="119">
        <f t="shared" si="8"/>
        <v>0</v>
      </c>
      <c r="N98" s="85"/>
    </row>
    <row r="99" spans="1:14" s="9" customFormat="1" x14ac:dyDescent="0.2">
      <c r="A99" s="87">
        <v>1</v>
      </c>
      <c r="B99" s="87">
        <v>5530014</v>
      </c>
      <c r="C99" s="87" t="s">
        <v>105</v>
      </c>
      <c r="D99" s="93">
        <v>33000</v>
      </c>
      <c r="E99" s="155">
        <f>'18'!L99</f>
        <v>0</v>
      </c>
      <c r="F99" s="125"/>
      <c r="G99" s="140"/>
      <c r="H99" s="140"/>
      <c r="I99" s="140"/>
      <c r="J99" s="148"/>
      <c r="K99" s="132"/>
      <c r="L99" s="71"/>
      <c r="M99" s="120">
        <f t="shared" si="8"/>
        <v>0</v>
      </c>
      <c r="N99" s="71"/>
    </row>
    <row r="100" spans="1:14" s="9" customFormat="1" x14ac:dyDescent="0.2">
      <c r="A100" s="25">
        <v>2</v>
      </c>
      <c r="B100" s="25">
        <v>5530015</v>
      </c>
      <c r="C100" s="25" t="s">
        <v>106</v>
      </c>
      <c r="D100" s="30">
        <v>33000</v>
      </c>
      <c r="E100" s="155">
        <f>'18'!L100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3</v>
      </c>
      <c r="B101" s="25">
        <v>5530019</v>
      </c>
      <c r="C101" s="25" t="s">
        <v>107</v>
      </c>
      <c r="D101" s="30">
        <v>33000</v>
      </c>
      <c r="E101" s="155">
        <f>'18'!L101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4</v>
      </c>
      <c r="B102" s="25">
        <v>5530016</v>
      </c>
      <c r="C102" s="25" t="s">
        <v>108</v>
      </c>
      <c r="D102" s="30">
        <v>33000</v>
      </c>
      <c r="E102" s="155">
        <f>'18'!L102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5</v>
      </c>
      <c r="B103" s="25">
        <v>5530020</v>
      </c>
      <c r="C103" s="25" t="s">
        <v>109</v>
      </c>
      <c r="D103" s="30">
        <v>33000</v>
      </c>
      <c r="E103" s="155">
        <f>'18'!L103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6</v>
      </c>
      <c r="B104" s="25">
        <v>5530013</v>
      </c>
      <c r="C104" s="25" t="s">
        <v>110</v>
      </c>
      <c r="D104" s="30">
        <v>33000</v>
      </c>
      <c r="E104" s="155">
        <f>'18'!L104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7</v>
      </c>
      <c r="B105" s="43"/>
      <c r="C105" s="43" t="s">
        <v>111</v>
      </c>
      <c r="D105" s="30">
        <v>33000</v>
      </c>
      <c r="E105" s="155">
        <f>'18'!L105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8</v>
      </c>
      <c r="B106" s="43"/>
      <c r="C106" s="43" t="s">
        <v>112</v>
      </c>
      <c r="D106" s="30">
        <v>33000</v>
      </c>
      <c r="E106" s="155">
        <f>'18'!L106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9</v>
      </c>
      <c r="B107" s="43"/>
      <c r="C107" s="43" t="s">
        <v>113</v>
      </c>
      <c r="D107" s="30">
        <v>33000</v>
      </c>
      <c r="E107" s="155">
        <f>'18'!L107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20" customFormat="1" ht="15" thickBot="1" x14ac:dyDescent="0.25">
      <c r="A108" s="43"/>
      <c r="B108" s="43"/>
      <c r="C108" s="43"/>
      <c r="D108" s="48"/>
      <c r="E108" s="157"/>
      <c r="F108" s="127"/>
      <c r="G108" s="142"/>
      <c r="H108" s="142"/>
      <c r="I108" s="142"/>
      <c r="J108" s="150"/>
      <c r="K108" s="134"/>
      <c r="L108" s="73"/>
      <c r="M108" s="121"/>
      <c r="N108" s="73"/>
    </row>
    <row r="109" spans="1:14" s="24" customFormat="1" ht="15" thickBot="1" x14ac:dyDescent="0.25">
      <c r="A109" s="81"/>
      <c r="B109" s="82"/>
      <c r="C109" s="82" t="s">
        <v>114</v>
      </c>
      <c r="D109" s="83"/>
      <c r="E109" s="105">
        <f>SUM(E110,E147,E158)</f>
        <v>152</v>
      </c>
      <c r="F109" s="105">
        <f t="shared" ref="F109:L109" si="12">SUM(F110,F147,F158)</f>
        <v>0</v>
      </c>
      <c r="G109" s="105">
        <f t="shared" si="12"/>
        <v>155</v>
      </c>
      <c r="H109" s="105">
        <f t="shared" si="12"/>
        <v>12</v>
      </c>
      <c r="I109" s="105">
        <f t="shared" si="12"/>
        <v>0</v>
      </c>
      <c r="J109" s="166">
        <f t="shared" si="12"/>
        <v>0</v>
      </c>
      <c r="K109" s="131">
        <f t="shared" si="12"/>
        <v>5</v>
      </c>
      <c r="L109" s="105">
        <f t="shared" si="12"/>
        <v>158</v>
      </c>
      <c r="M109" s="119">
        <f t="shared" si="8"/>
        <v>156</v>
      </c>
      <c r="N109" s="85"/>
    </row>
    <row r="110" spans="1:14" s="10" customFormat="1" ht="15" thickBot="1" x14ac:dyDescent="0.25">
      <c r="A110" s="94"/>
      <c r="B110" s="95"/>
      <c r="C110" s="95" t="s">
        <v>115</v>
      </c>
      <c r="D110" s="96"/>
      <c r="E110" s="105">
        <f>SUM(E111:E143)</f>
        <v>5</v>
      </c>
      <c r="F110" s="105">
        <f t="shared" ref="F110:L110" si="13">SUM(F111:F143)</f>
        <v>0</v>
      </c>
      <c r="G110" s="105">
        <f t="shared" si="13"/>
        <v>10</v>
      </c>
      <c r="H110" s="105">
        <f t="shared" si="13"/>
        <v>0</v>
      </c>
      <c r="I110" s="105">
        <f t="shared" si="13"/>
        <v>0</v>
      </c>
      <c r="J110" s="166">
        <f t="shared" si="13"/>
        <v>0</v>
      </c>
      <c r="K110" s="131">
        <f t="shared" si="13"/>
        <v>0</v>
      </c>
      <c r="L110" s="105">
        <f t="shared" si="13"/>
        <v>4</v>
      </c>
      <c r="M110" s="119">
        <f t="shared" si="8"/>
        <v>11</v>
      </c>
      <c r="N110" s="85"/>
    </row>
    <row r="111" spans="1:14" s="10" customFormat="1" x14ac:dyDescent="0.2">
      <c r="A111" s="87">
        <v>1</v>
      </c>
      <c r="B111" s="88">
        <v>3500003</v>
      </c>
      <c r="C111" s="88" t="s">
        <v>116</v>
      </c>
      <c r="D111" s="97">
        <v>390000</v>
      </c>
      <c r="E111" s="155">
        <f>'18'!L111</f>
        <v>0</v>
      </c>
      <c r="F111" s="128"/>
      <c r="G111" s="144"/>
      <c r="H111" s="144"/>
      <c r="I111" s="144"/>
      <c r="J111" s="152"/>
      <c r="K111" s="137"/>
      <c r="L111" s="76"/>
      <c r="M111" s="120">
        <f t="shared" si="8"/>
        <v>0</v>
      </c>
      <c r="N111" s="76"/>
    </row>
    <row r="112" spans="1:14" s="10" customFormat="1" x14ac:dyDescent="0.2">
      <c r="A112" s="25">
        <v>2</v>
      </c>
      <c r="B112" s="26">
        <v>3500004</v>
      </c>
      <c r="C112" s="26" t="s">
        <v>117</v>
      </c>
      <c r="D112" s="27">
        <v>300000</v>
      </c>
      <c r="E112" s="155">
        <f>'18'!L112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8"/>
        <v>0</v>
      </c>
      <c r="N112" s="73"/>
    </row>
    <row r="113" spans="1:14" s="10" customFormat="1" x14ac:dyDescent="0.2">
      <c r="A113" s="25">
        <v>3</v>
      </c>
      <c r="B113" s="26">
        <v>3500009</v>
      </c>
      <c r="C113" s="26" t="s">
        <v>118</v>
      </c>
      <c r="D113" s="27">
        <v>390000</v>
      </c>
      <c r="E113" s="155">
        <f>'18'!L113</f>
        <v>0</v>
      </c>
      <c r="F113" s="127"/>
      <c r="G113" s="142">
        <v>2</v>
      </c>
      <c r="H113" s="142"/>
      <c r="I113" s="142"/>
      <c r="J113" s="150"/>
      <c r="K113" s="134"/>
      <c r="L113" s="73"/>
      <c r="M113" s="120">
        <f t="shared" si="8"/>
        <v>2</v>
      </c>
      <c r="N113" s="73"/>
    </row>
    <row r="114" spans="1:14" s="10" customFormat="1" x14ac:dyDescent="0.2">
      <c r="A114" s="25">
        <v>4</v>
      </c>
      <c r="B114" s="26">
        <v>3500010</v>
      </c>
      <c r="C114" s="26" t="s">
        <v>119</v>
      </c>
      <c r="D114" s="27">
        <v>300000</v>
      </c>
      <c r="E114" s="155">
        <f>'18'!L114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5</v>
      </c>
      <c r="B115" s="26"/>
      <c r="C115" s="26" t="s">
        <v>120</v>
      </c>
      <c r="D115" s="27">
        <v>490000</v>
      </c>
      <c r="E115" s="155">
        <f>'18'!L115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0</v>
      </c>
      <c r="N115" s="72"/>
    </row>
    <row r="116" spans="1:14" s="10" customFormat="1" x14ac:dyDescent="0.2">
      <c r="A116" s="25">
        <v>6</v>
      </c>
      <c r="B116" s="26">
        <v>3500008</v>
      </c>
      <c r="C116" s="26" t="s">
        <v>121</v>
      </c>
      <c r="D116" s="27">
        <v>350000</v>
      </c>
      <c r="E116" s="155">
        <f>'18'!L116</f>
        <v>0</v>
      </c>
      <c r="F116" s="126"/>
      <c r="G116" s="141">
        <v>1</v>
      </c>
      <c r="H116" s="141"/>
      <c r="I116" s="141"/>
      <c r="J116" s="149"/>
      <c r="K116" s="133"/>
      <c r="L116" s="72">
        <v>1</v>
      </c>
      <c r="M116" s="120">
        <f t="shared" si="8"/>
        <v>0</v>
      </c>
      <c r="N116" s="72"/>
    </row>
    <row r="117" spans="1:14" s="10" customFormat="1" x14ac:dyDescent="0.2">
      <c r="A117" s="25">
        <v>7</v>
      </c>
      <c r="B117" s="26"/>
      <c r="C117" s="26" t="s">
        <v>122</v>
      </c>
      <c r="D117" s="27">
        <v>490000</v>
      </c>
      <c r="E117" s="155">
        <f>'18'!L117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8</v>
      </c>
      <c r="B118" s="26">
        <v>3502042</v>
      </c>
      <c r="C118" s="26" t="s">
        <v>123</v>
      </c>
      <c r="D118" s="27">
        <v>350000</v>
      </c>
      <c r="E118" s="155">
        <f>'18'!L118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9</v>
      </c>
      <c r="B119" s="26">
        <v>3500182</v>
      </c>
      <c r="C119" s="26" t="s">
        <v>124</v>
      </c>
      <c r="D119" s="27">
        <v>390000</v>
      </c>
      <c r="E119" s="155">
        <f>'18'!L119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10</v>
      </c>
      <c r="B120" s="26">
        <v>3500181</v>
      </c>
      <c r="C120" s="26" t="s">
        <v>125</v>
      </c>
      <c r="D120" s="27">
        <v>300000</v>
      </c>
      <c r="E120" s="155">
        <f>'18'!L120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9" customFormat="1" x14ac:dyDescent="0.2">
      <c r="A121" s="25">
        <v>11</v>
      </c>
      <c r="B121" s="25">
        <v>3500159</v>
      </c>
      <c r="C121" s="25" t="s">
        <v>126</v>
      </c>
      <c r="D121" s="30">
        <v>300000</v>
      </c>
      <c r="E121" s="155">
        <f>'18'!L121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12</v>
      </c>
      <c r="B122" s="25">
        <v>3500143</v>
      </c>
      <c r="C122" s="25" t="s">
        <v>127</v>
      </c>
      <c r="D122" s="30">
        <v>220000</v>
      </c>
      <c r="E122" s="155">
        <f>'18'!L122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13</v>
      </c>
      <c r="B123" s="26">
        <v>3500144</v>
      </c>
      <c r="C123" s="26" t="s">
        <v>128</v>
      </c>
      <c r="D123" s="27">
        <v>260000</v>
      </c>
      <c r="E123" s="155">
        <f>'18'!L123</f>
        <v>0</v>
      </c>
      <c r="F123" s="126"/>
      <c r="G123" s="141">
        <v>3</v>
      </c>
      <c r="H123" s="141"/>
      <c r="I123" s="141"/>
      <c r="J123" s="149"/>
      <c r="K123" s="133"/>
      <c r="L123" s="72">
        <v>2</v>
      </c>
      <c r="M123" s="120">
        <f t="shared" si="8"/>
        <v>1</v>
      </c>
      <c r="N123" s="72"/>
    </row>
    <row r="124" spans="1:14" s="10" customFormat="1" x14ac:dyDescent="0.2">
      <c r="A124" s="25">
        <v>14</v>
      </c>
      <c r="B124" s="26">
        <v>3500145</v>
      </c>
      <c r="C124" s="26" t="s">
        <v>129</v>
      </c>
      <c r="D124" s="27">
        <v>350000</v>
      </c>
      <c r="E124" s="155">
        <f>'18'!L124</f>
        <v>1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1</v>
      </c>
      <c r="N124" s="72"/>
    </row>
    <row r="125" spans="1:14" s="10" customFormat="1" x14ac:dyDescent="0.2">
      <c r="A125" s="25">
        <v>15</v>
      </c>
      <c r="B125" s="26">
        <v>3500147</v>
      </c>
      <c r="C125" s="26" t="s">
        <v>130</v>
      </c>
      <c r="D125" s="27">
        <v>480000</v>
      </c>
      <c r="E125" s="155">
        <f>'18'!L125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18</v>
      </c>
      <c r="B126" s="26">
        <v>3500142</v>
      </c>
      <c r="C126" s="26" t="s">
        <v>133</v>
      </c>
      <c r="D126" s="27">
        <v>390000</v>
      </c>
      <c r="E126" s="155">
        <f>'18'!L126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19</v>
      </c>
      <c r="B127" s="26">
        <v>3500141</v>
      </c>
      <c r="C127" s="26" t="s">
        <v>134</v>
      </c>
      <c r="D127" s="27">
        <v>300000</v>
      </c>
      <c r="E127" s="155">
        <f>'18'!L127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20</v>
      </c>
      <c r="B128" s="26">
        <v>3500021</v>
      </c>
      <c r="C128" s="26" t="s">
        <v>135</v>
      </c>
      <c r="D128" s="27">
        <v>390000</v>
      </c>
      <c r="E128" s="155">
        <f>'18'!L128</f>
        <v>1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1</v>
      </c>
      <c r="N128" s="72"/>
    </row>
    <row r="129" spans="1:14" s="10" customFormat="1" x14ac:dyDescent="0.2">
      <c r="A129" s="25">
        <v>21</v>
      </c>
      <c r="B129" s="26">
        <v>3500022</v>
      </c>
      <c r="C129" s="26" t="s">
        <v>136</v>
      </c>
      <c r="D129" s="27">
        <v>300000</v>
      </c>
      <c r="E129" s="155">
        <f>'18'!L129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22</v>
      </c>
      <c r="B130" s="26">
        <v>3500152</v>
      </c>
      <c r="C130" s="26" t="s">
        <v>137</v>
      </c>
      <c r="D130" s="27">
        <v>390000</v>
      </c>
      <c r="E130" s="155">
        <f>'18'!L130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23</v>
      </c>
      <c r="B131" s="26">
        <v>3500049</v>
      </c>
      <c r="C131" s="26" t="s">
        <v>138</v>
      </c>
      <c r="D131" s="27">
        <v>390000</v>
      </c>
      <c r="E131" s="155">
        <f>'18'!L131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24</v>
      </c>
      <c r="B132" s="26">
        <v>3500156</v>
      </c>
      <c r="C132" s="26" t="s">
        <v>139</v>
      </c>
      <c r="D132" s="27">
        <v>390000</v>
      </c>
      <c r="E132" s="155">
        <f>'18'!L132</f>
        <v>0</v>
      </c>
      <c r="F132" s="126"/>
      <c r="G132" s="141">
        <v>1</v>
      </c>
      <c r="H132" s="141"/>
      <c r="I132" s="141"/>
      <c r="J132" s="149"/>
      <c r="K132" s="133"/>
      <c r="L132" s="72"/>
      <c r="M132" s="120">
        <f t="shared" si="8"/>
        <v>1</v>
      </c>
      <c r="N132" s="72"/>
    </row>
    <row r="133" spans="1:14" s="10" customFormat="1" x14ac:dyDescent="0.2">
      <c r="A133" s="25">
        <v>25</v>
      </c>
      <c r="B133" s="26">
        <v>3500155</v>
      </c>
      <c r="C133" s="26" t="s">
        <v>140</v>
      </c>
      <c r="D133" s="27">
        <v>300000</v>
      </c>
      <c r="E133" s="155">
        <f>'18'!L133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26</v>
      </c>
      <c r="B134" s="26">
        <v>3500029</v>
      </c>
      <c r="C134" s="26" t="s">
        <v>141</v>
      </c>
      <c r="D134" s="27">
        <v>390000</v>
      </c>
      <c r="E134" s="155">
        <f>'18'!L134</f>
        <v>0</v>
      </c>
      <c r="F134" s="126"/>
      <c r="G134" s="141">
        <v>1</v>
      </c>
      <c r="H134" s="141"/>
      <c r="I134" s="141"/>
      <c r="J134" s="149"/>
      <c r="K134" s="133"/>
      <c r="L134" s="72"/>
      <c r="M134" s="120">
        <f t="shared" si="8"/>
        <v>1</v>
      </c>
      <c r="N134" s="72"/>
    </row>
    <row r="135" spans="1:14" s="10" customFormat="1" x14ac:dyDescent="0.2">
      <c r="A135" s="25">
        <v>27</v>
      </c>
      <c r="B135" s="26">
        <v>3500030</v>
      </c>
      <c r="C135" s="26" t="s">
        <v>142</v>
      </c>
      <c r="D135" s="27">
        <v>300000</v>
      </c>
      <c r="E135" s="155">
        <f>'18'!L135</f>
        <v>0</v>
      </c>
      <c r="F135" s="126"/>
      <c r="G135" s="141">
        <v>1</v>
      </c>
      <c r="H135" s="141"/>
      <c r="I135" s="141"/>
      <c r="J135" s="149"/>
      <c r="K135" s="133"/>
      <c r="L135" s="72"/>
      <c r="M135" s="120">
        <f t="shared" si="8"/>
        <v>1</v>
      </c>
      <c r="N135" s="72"/>
    </row>
    <row r="136" spans="1:14" s="10" customFormat="1" x14ac:dyDescent="0.2">
      <c r="A136" s="25">
        <v>28</v>
      </c>
      <c r="B136" s="26">
        <v>3500186</v>
      </c>
      <c r="C136" s="26" t="s">
        <v>143</v>
      </c>
      <c r="D136" s="27">
        <v>480000</v>
      </c>
      <c r="E136" s="155">
        <f>'18'!L136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29</v>
      </c>
      <c r="B137" s="26">
        <v>3500184</v>
      </c>
      <c r="C137" s="26" t="s">
        <v>144</v>
      </c>
      <c r="D137" s="27">
        <v>350000</v>
      </c>
      <c r="E137" s="155">
        <f>'18'!L137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30</v>
      </c>
      <c r="B138" s="26">
        <v>3503021</v>
      </c>
      <c r="C138" s="26" t="s">
        <v>145</v>
      </c>
      <c r="D138" s="27">
        <v>390000</v>
      </c>
      <c r="E138" s="155">
        <f>'18'!L138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31</v>
      </c>
      <c r="B139" s="26">
        <v>3500200</v>
      </c>
      <c r="C139" s="26" t="s">
        <v>146</v>
      </c>
      <c r="D139" s="27">
        <v>280000</v>
      </c>
      <c r="E139" s="155">
        <f>'18'!L139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9" customFormat="1" x14ac:dyDescent="0.2">
      <c r="A140" s="25">
        <v>32</v>
      </c>
      <c r="B140" s="26">
        <v>3503022</v>
      </c>
      <c r="C140" s="26" t="s">
        <v>147</v>
      </c>
      <c r="D140" s="27">
        <v>150000</v>
      </c>
      <c r="E140" s="155">
        <f>'18'!L140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9" customFormat="1" x14ac:dyDescent="0.2">
      <c r="A141" s="43">
        <v>33</v>
      </c>
      <c r="B141" s="99"/>
      <c r="C141" s="99" t="s">
        <v>275</v>
      </c>
      <c r="D141" s="100">
        <v>320000</v>
      </c>
      <c r="E141" s="155">
        <f>'18'!L141</f>
        <v>0</v>
      </c>
      <c r="F141" s="127"/>
      <c r="G141" s="142"/>
      <c r="H141" s="142"/>
      <c r="I141" s="142"/>
      <c r="J141" s="150"/>
      <c r="K141" s="134"/>
      <c r="L141" s="73"/>
      <c r="M141" s="120">
        <f t="shared" si="8"/>
        <v>0</v>
      </c>
      <c r="N141" s="73"/>
    </row>
    <row r="142" spans="1:14" s="9" customFormat="1" x14ac:dyDescent="0.2">
      <c r="A142" s="43">
        <v>34</v>
      </c>
      <c r="B142" s="99"/>
      <c r="C142" s="99" t="s">
        <v>276</v>
      </c>
      <c r="D142" s="100">
        <v>320000</v>
      </c>
      <c r="E142" s="155">
        <f>'18'!L142</f>
        <v>0</v>
      </c>
      <c r="F142" s="127"/>
      <c r="G142" s="142"/>
      <c r="H142" s="142"/>
      <c r="I142" s="142"/>
      <c r="J142" s="150"/>
      <c r="K142" s="134"/>
      <c r="L142" s="73"/>
      <c r="M142" s="120">
        <f t="shared" si="8"/>
        <v>0</v>
      </c>
      <c r="N142" s="73"/>
    </row>
    <row r="143" spans="1:14" s="9" customFormat="1" x14ac:dyDescent="0.2">
      <c r="A143" s="43">
        <v>35</v>
      </c>
      <c r="B143" s="99"/>
      <c r="C143" s="99" t="s">
        <v>274</v>
      </c>
      <c r="D143" s="100">
        <v>350000</v>
      </c>
      <c r="E143" s="155">
        <f>'18'!L143</f>
        <v>3</v>
      </c>
      <c r="F143" s="127"/>
      <c r="G143" s="142">
        <v>1</v>
      </c>
      <c r="H143" s="142"/>
      <c r="I143" s="142"/>
      <c r="J143" s="150"/>
      <c r="K143" s="134"/>
      <c r="L143" s="73">
        <v>1</v>
      </c>
      <c r="M143" s="120">
        <f t="shared" si="8"/>
        <v>3</v>
      </c>
      <c r="N143" s="73"/>
    </row>
    <row r="144" spans="1:14" s="9" customFormat="1" x14ac:dyDescent="0.2">
      <c r="A144" s="43">
        <v>36</v>
      </c>
      <c r="B144" s="99"/>
      <c r="C144" s="99" t="s">
        <v>285</v>
      </c>
      <c r="D144" s="100">
        <v>320000</v>
      </c>
      <c r="E144" s="155">
        <f>'18'!L144</f>
        <v>0</v>
      </c>
      <c r="F144" s="127"/>
      <c r="G144" s="142"/>
      <c r="H144" s="142"/>
      <c r="I144" s="142"/>
      <c r="J144" s="150"/>
      <c r="K144" s="134"/>
      <c r="L144" s="73"/>
      <c r="M144" s="120">
        <f t="shared" si="8"/>
        <v>0</v>
      </c>
      <c r="N144" s="73"/>
    </row>
    <row r="145" spans="1:14" s="9" customFormat="1" x14ac:dyDescent="0.2">
      <c r="A145" s="43">
        <v>37</v>
      </c>
      <c r="B145" s="99"/>
      <c r="C145" s="99" t="s">
        <v>286</v>
      </c>
      <c r="D145" s="100">
        <v>350000</v>
      </c>
      <c r="E145" s="155">
        <f>'18'!L145</f>
        <v>0</v>
      </c>
      <c r="F145" s="127"/>
      <c r="G145" s="142"/>
      <c r="H145" s="142"/>
      <c r="I145" s="142"/>
      <c r="J145" s="150"/>
      <c r="K145" s="134"/>
      <c r="L145" s="73"/>
      <c r="M145" s="120">
        <f>(E145+F145+G145+H145+I145)-J145-K145-L145</f>
        <v>0</v>
      </c>
      <c r="N145" s="73"/>
    </row>
    <row r="146" spans="1:14" s="24" customFormat="1" ht="15" thickBot="1" x14ac:dyDescent="0.25">
      <c r="A146" s="43"/>
      <c r="B146" s="43"/>
      <c r="C146" s="43"/>
      <c r="D146" s="48"/>
      <c r="E146" s="157"/>
      <c r="F146" s="127"/>
      <c r="G146" s="142"/>
      <c r="H146" s="142"/>
      <c r="I146" s="142"/>
      <c r="J146" s="150"/>
      <c r="K146" s="134"/>
      <c r="L146" s="73"/>
      <c r="M146" s="121"/>
      <c r="N146" s="73"/>
    </row>
    <row r="147" spans="1:14" s="9" customFormat="1" ht="15" thickBot="1" x14ac:dyDescent="0.25">
      <c r="A147" s="94"/>
      <c r="B147" s="95"/>
      <c r="C147" s="95" t="s">
        <v>148</v>
      </c>
      <c r="D147" s="96"/>
      <c r="E147" s="105">
        <f>SUM(E148:E156)</f>
        <v>34</v>
      </c>
      <c r="F147" s="105">
        <f t="shared" ref="F147:L147" si="14">SUM(F148:F156)</f>
        <v>0</v>
      </c>
      <c r="G147" s="105">
        <f t="shared" si="14"/>
        <v>13</v>
      </c>
      <c r="H147" s="105">
        <f t="shared" si="14"/>
        <v>0</v>
      </c>
      <c r="I147" s="105">
        <f t="shared" si="14"/>
        <v>0</v>
      </c>
      <c r="J147" s="166">
        <f t="shared" si="14"/>
        <v>0</v>
      </c>
      <c r="K147" s="131">
        <f t="shared" si="14"/>
        <v>5</v>
      </c>
      <c r="L147" s="105">
        <f t="shared" si="14"/>
        <v>29</v>
      </c>
      <c r="M147" s="119">
        <f t="shared" ref="M147:M217" si="15">(E147+F147+G147+H147+I147)-J147-K147-L147</f>
        <v>13</v>
      </c>
      <c r="N147" s="85"/>
    </row>
    <row r="148" spans="1:14" s="9" customFormat="1" x14ac:dyDescent="0.2">
      <c r="A148" s="87">
        <v>1</v>
      </c>
      <c r="B148" s="87">
        <v>3510004</v>
      </c>
      <c r="C148" s="87" t="s">
        <v>149</v>
      </c>
      <c r="D148" s="93">
        <v>43000</v>
      </c>
      <c r="E148" s="155">
        <f>'18'!L148</f>
        <v>8</v>
      </c>
      <c r="F148" s="170"/>
      <c r="G148" s="140"/>
      <c r="H148" s="140"/>
      <c r="I148" s="140"/>
      <c r="J148" s="148"/>
      <c r="K148" s="132"/>
      <c r="L148" s="71">
        <v>5</v>
      </c>
      <c r="M148" s="120">
        <f t="shared" si="15"/>
        <v>3</v>
      </c>
      <c r="N148" s="71"/>
    </row>
    <row r="149" spans="1:14" s="9" customFormat="1" x14ac:dyDescent="0.2">
      <c r="A149" s="25">
        <v>2</v>
      </c>
      <c r="B149" s="25">
        <v>3512008</v>
      </c>
      <c r="C149" s="25" t="s">
        <v>150</v>
      </c>
      <c r="D149" s="30">
        <v>44000</v>
      </c>
      <c r="E149" s="155">
        <f>'18'!L149</f>
        <v>4</v>
      </c>
      <c r="F149" s="126"/>
      <c r="G149" s="141">
        <v>5</v>
      </c>
      <c r="H149" s="141"/>
      <c r="I149" s="141"/>
      <c r="J149" s="149"/>
      <c r="K149" s="133"/>
      <c r="L149" s="72">
        <v>6</v>
      </c>
      <c r="M149" s="120">
        <f t="shared" si="15"/>
        <v>3</v>
      </c>
      <c r="N149" s="72"/>
    </row>
    <row r="150" spans="1:14" s="9" customFormat="1" x14ac:dyDescent="0.2">
      <c r="A150" s="25">
        <v>3</v>
      </c>
      <c r="B150" s="25">
        <v>3510107</v>
      </c>
      <c r="C150" s="25" t="s">
        <v>151</v>
      </c>
      <c r="D150" s="30">
        <v>49000</v>
      </c>
      <c r="E150" s="155">
        <f>'18'!L150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4</v>
      </c>
      <c r="B151" s="25">
        <v>3510011</v>
      </c>
      <c r="C151" s="25" t="s">
        <v>152</v>
      </c>
      <c r="D151" s="30">
        <v>42000</v>
      </c>
      <c r="E151" s="155">
        <f>'18'!L151</f>
        <v>0</v>
      </c>
      <c r="F151" s="126"/>
      <c r="G151" s="141"/>
      <c r="H151" s="141"/>
      <c r="I151" s="141"/>
      <c r="J151" s="149"/>
      <c r="K151" s="133"/>
      <c r="L151" s="72"/>
      <c r="M151" s="120">
        <f t="shared" si="15"/>
        <v>0</v>
      </c>
      <c r="N151" s="72"/>
    </row>
    <row r="152" spans="1:14" s="9" customFormat="1" x14ac:dyDescent="0.2">
      <c r="A152" s="25">
        <v>5</v>
      </c>
      <c r="B152" s="25">
        <v>3510067</v>
      </c>
      <c r="C152" s="25" t="s">
        <v>153</v>
      </c>
      <c r="D152" s="30">
        <v>43000</v>
      </c>
      <c r="E152" s="155">
        <f>'18'!L152</f>
        <v>4</v>
      </c>
      <c r="F152" s="126"/>
      <c r="G152" s="141">
        <v>8</v>
      </c>
      <c r="H152" s="141"/>
      <c r="I152" s="141"/>
      <c r="J152" s="149"/>
      <c r="K152" s="132">
        <v>4</v>
      </c>
      <c r="L152" s="72">
        <v>5</v>
      </c>
      <c r="M152" s="120">
        <f t="shared" si="15"/>
        <v>3</v>
      </c>
      <c r="N152" s="72"/>
    </row>
    <row r="153" spans="1:14" s="9" customFormat="1" x14ac:dyDescent="0.2">
      <c r="A153" s="25">
        <v>6</v>
      </c>
      <c r="B153" s="25">
        <v>3510012</v>
      </c>
      <c r="C153" s="25" t="s">
        <v>154</v>
      </c>
      <c r="D153" s="30">
        <v>43000</v>
      </c>
      <c r="E153" s="155">
        <f>'18'!L153</f>
        <v>8</v>
      </c>
      <c r="F153" s="126"/>
      <c r="G153" s="141"/>
      <c r="H153" s="141"/>
      <c r="I153" s="141"/>
      <c r="J153" s="149"/>
      <c r="K153" s="133"/>
      <c r="L153" s="72">
        <v>6</v>
      </c>
      <c r="M153" s="120">
        <f t="shared" si="15"/>
        <v>2</v>
      </c>
      <c r="N153" s="72"/>
    </row>
    <row r="154" spans="1:14" s="9" customFormat="1" x14ac:dyDescent="0.2">
      <c r="A154" s="25">
        <v>7</v>
      </c>
      <c r="B154" s="25">
        <v>3510076</v>
      </c>
      <c r="C154" s="25" t="s">
        <v>155</v>
      </c>
      <c r="D154" s="30">
        <v>45000</v>
      </c>
      <c r="E154" s="155">
        <f>'18'!L154</f>
        <v>7</v>
      </c>
      <c r="F154" s="126"/>
      <c r="G154" s="141"/>
      <c r="H154" s="141"/>
      <c r="I154" s="141"/>
      <c r="J154" s="149"/>
      <c r="K154" s="133">
        <v>1</v>
      </c>
      <c r="L154" s="72">
        <v>4</v>
      </c>
      <c r="M154" s="120">
        <f t="shared" si="15"/>
        <v>2</v>
      </c>
      <c r="N154" s="72"/>
    </row>
    <row r="155" spans="1:14" s="9" customFormat="1" x14ac:dyDescent="0.2">
      <c r="A155" s="43">
        <v>9</v>
      </c>
      <c r="B155" s="43"/>
      <c r="C155" s="43" t="s">
        <v>277</v>
      </c>
      <c r="D155" s="48"/>
      <c r="E155" s="155">
        <f>'18'!L155</f>
        <v>1</v>
      </c>
      <c r="F155" s="127"/>
      <c r="G155" s="142"/>
      <c r="H155" s="142"/>
      <c r="I155" s="142"/>
      <c r="J155" s="150"/>
      <c r="K155" s="134"/>
      <c r="L155" s="73">
        <v>1</v>
      </c>
      <c r="M155" s="120">
        <f t="shared" si="15"/>
        <v>0</v>
      </c>
      <c r="N155" s="73"/>
    </row>
    <row r="156" spans="1:14" s="9" customFormat="1" x14ac:dyDescent="0.2">
      <c r="A156" s="43">
        <v>10</v>
      </c>
      <c r="B156" s="43"/>
      <c r="C156" s="43" t="s">
        <v>278</v>
      </c>
      <c r="D156" s="48"/>
      <c r="E156" s="155">
        <f>'18'!L156</f>
        <v>2</v>
      </c>
      <c r="F156" s="127"/>
      <c r="G156" s="142"/>
      <c r="H156" s="142"/>
      <c r="I156" s="142"/>
      <c r="J156" s="150"/>
      <c r="K156" s="134"/>
      <c r="L156" s="73">
        <v>2</v>
      </c>
      <c r="M156" s="120">
        <f t="shared" si="15"/>
        <v>0</v>
      </c>
      <c r="N156" s="73"/>
    </row>
    <row r="157" spans="1:14" s="24" customFormat="1" ht="15" thickBot="1" x14ac:dyDescent="0.25">
      <c r="A157" s="43"/>
      <c r="B157" s="43"/>
      <c r="C157" s="43"/>
      <c r="D157" s="48"/>
      <c r="E157" s="157"/>
      <c r="F157" s="127"/>
      <c r="G157" s="142"/>
      <c r="H157" s="142"/>
      <c r="I157" s="142"/>
      <c r="J157" s="150"/>
      <c r="K157" s="134"/>
      <c r="L157" s="73"/>
      <c r="M157" s="121"/>
      <c r="N157" s="73"/>
    </row>
    <row r="158" spans="1:14" s="10" customFormat="1" ht="15" thickBot="1" x14ac:dyDescent="0.25">
      <c r="A158" s="109"/>
      <c r="B158" s="110"/>
      <c r="C158" s="82" t="s">
        <v>156</v>
      </c>
      <c r="D158" s="111"/>
      <c r="E158" s="105">
        <f>SUM(E159:E175)</f>
        <v>113</v>
      </c>
      <c r="F158" s="105">
        <f t="shared" ref="F158:L158" si="16">SUM(F159:F175)</f>
        <v>0</v>
      </c>
      <c r="G158" s="105">
        <f t="shared" si="16"/>
        <v>132</v>
      </c>
      <c r="H158" s="105">
        <f t="shared" si="16"/>
        <v>12</v>
      </c>
      <c r="I158" s="105">
        <f t="shared" si="16"/>
        <v>0</v>
      </c>
      <c r="J158" s="166">
        <f t="shared" si="16"/>
        <v>0</v>
      </c>
      <c r="K158" s="131">
        <f t="shared" si="16"/>
        <v>0</v>
      </c>
      <c r="L158" s="105">
        <f t="shared" si="16"/>
        <v>125</v>
      </c>
      <c r="M158" s="119">
        <f t="shared" si="15"/>
        <v>132</v>
      </c>
      <c r="N158" s="112"/>
    </row>
    <row r="159" spans="1:14" s="10" customFormat="1" x14ac:dyDescent="0.2">
      <c r="A159" s="87">
        <v>1</v>
      </c>
      <c r="B159" s="88">
        <v>3530009</v>
      </c>
      <c r="C159" s="88" t="s">
        <v>157</v>
      </c>
      <c r="D159" s="97">
        <v>20000</v>
      </c>
      <c r="E159" s="155">
        <f>'18'!L159</f>
        <v>0</v>
      </c>
      <c r="F159" s="125"/>
      <c r="G159" s="140">
        <v>64</v>
      </c>
      <c r="H159" s="140"/>
      <c r="I159" s="140"/>
      <c r="J159" s="148"/>
      <c r="K159" s="132"/>
      <c r="L159" s="71">
        <v>42</v>
      </c>
      <c r="M159" s="120">
        <f t="shared" si="15"/>
        <v>22</v>
      </c>
      <c r="N159" s="71"/>
    </row>
    <row r="160" spans="1:14" s="10" customFormat="1" x14ac:dyDescent="0.2">
      <c r="A160" s="25">
        <v>2</v>
      </c>
      <c r="B160" s="26">
        <v>3530010</v>
      </c>
      <c r="C160" s="26" t="s">
        <v>158</v>
      </c>
      <c r="D160" s="27">
        <v>108000</v>
      </c>
      <c r="E160" s="155">
        <f>'18'!L160</f>
        <v>8</v>
      </c>
      <c r="F160" s="126"/>
      <c r="G160" s="141"/>
      <c r="H160" s="141"/>
      <c r="I160" s="141"/>
      <c r="J160" s="149"/>
      <c r="K160" s="133"/>
      <c r="L160" s="72">
        <v>3</v>
      </c>
      <c r="M160" s="120">
        <f t="shared" si="15"/>
        <v>5</v>
      </c>
      <c r="N160" s="72"/>
    </row>
    <row r="161" spans="1:14" s="10" customFormat="1" x14ac:dyDescent="0.2">
      <c r="A161" s="25">
        <v>3</v>
      </c>
      <c r="B161" s="26">
        <v>3530003</v>
      </c>
      <c r="C161" s="26" t="s">
        <v>159</v>
      </c>
      <c r="D161" s="27">
        <v>20000</v>
      </c>
      <c r="E161" s="155">
        <f>'18'!L161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5"/>
        <v>0</v>
      </c>
      <c r="N161" s="72"/>
    </row>
    <row r="162" spans="1:14" s="10" customFormat="1" x14ac:dyDescent="0.2">
      <c r="A162" s="25">
        <v>4</v>
      </c>
      <c r="B162" s="26">
        <v>3530008</v>
      </c>
      <c r="C162" s="26" t="s">
        <v>160</v>
      </c>
      <c r="D162" s="27">
        <v>20000</v>
      </c>
      <c r="E162" s="155">
        <f>'18'!L162</f>
        <v>7</v>
      </c>
      <c r="F162" s="126"/>
      <c r="G162" s="141"/>
      <c r="H162" s="141"/>
      <c r="I162" s="141"/>
      <c r="J162" s="149"/>
      <c r="K162" s="133"/>
      <c r="L162" s="72">
        <v>1</v>
      </c>
      <c r="M162" s="120">
        <f t="shared" si="15"/>
        <v>6</v>
      </c>
      <c r="N162" s="72"/>
    </row>
    <row r="163" spans="1:14" s="10" customFormat="1" x14ac:dyDescent="0.2">
      <c r="A163" s="25">
        <v>5</v>
      </c>
      <c r="B163" s="26">
        <v>3530014</v>
      </c>
      <c r="C163" s="26" t="s">
        <v>161</v>
      </c>
      <c r="D163" s="27">
        <v>20000</v>
      </c>
      <c r="E163" s="155">
        <f>'18'!L163</f>
        <v>6</v>
      </c>
      <c r="F163" s="126"/>
      <c r="G163" s="141"/>
      <c r="H163" s="141"/>
      <c r="I163" s="141"/>
      <c r="J163" s="149"/>
      <c r="K163" s="133"/>
      <c r="L163" s="72"/>
      <c r="M163" s="120">
        <f t="shared" si="15"/>
        <v>6</v>
      </c>
      <c r="N163" s="72"/>
    </row>
    <row r="164" spans="1:14" s="10" customFormat="1" x14ac:dyDescent="0.2">
      <c r="A164" s="25">
        <v>6</v>
      </c>
      <c r="B164" s="26">
        <v>3530088</v>
      </c>
      <c r="C164" s="26" t="s">
        <v>162</v>
      </c>
      <c r="D164" s="27">
        <v>22000</v>
      </c>
      <c r="E164" s="155">
        <f>'18'!L164</f>
        <v>74</v>
      </c>
      <c r="F164" s="126"/>
      <c r="G164" s="141"/>
      <c r="H164" s="141"/>
      <c r="I164" s="141"/>
      <c r="J164" s="149"/>
      <c r="K164" s="133"/>
      <c r="L164" s="72">
        <v>56</v>
      </c>
      <c r="M164" s="120">
        <f t="shared" si="15"/>
        <v>18</v>
      </c>
      <c r="N164" s="72"/>
    </row>
    <row r="165" spans="1:14" s="10" customFormat="1" x14ac:dyDescent="0.2">
      <c r="A165" s="25">
        <v>11</v>
      </c>
      <c r="B165" s="26">
        <v>3550002</v>
      </c>
      <c r="C165" s="26" t="s">
        <v>167</v>
      </c>
      <c r="D165" s="27">
        <v>20000</v>
      </c>
      <c r="E165" s="155">
        <f>'18'!L165</f>
        <v>3</v>
      </c>
      <c r="F165" s="127"/>
      <c r="G165" s="142">
        <v>28</v>
      </c>
      <c r="H165" s="142"/>
      <c r="I165" s="142"/>
      <c r="J165" s="150"/>
      <c r="K165" s="134"/>
      <c r="L165" s="73">
        <v>6</v>
      </c>
      <c r="M165" s="120">
        <f t="shared" si="15"/>
        <v>25</v>
      </c>
      <c r="N165" s="72"/>
    </row>
    <row r="166" spans="1:14" s="10" customFormat="1" x14ac:dyDescent="0.2">
      <c r="A166" s="25">
        <v>12</v>
      </c>
      <c r="B166" s="26">
        <v>3550005</v>
      </c>
      <c r="C166" s="26" t="s">
        <v>168</v>
      </c>
      <c r="D166" s="27">
        <v>20000</v>
      </c>
      <c r="E166" s="155">
        <f>'18'!L166</f>
        <v>6</v>
      </c>
      <c r="F166" s="127"/>
      <c r="G166" s="142"/>
      <c r="H166" s="142"/>
      <c r="I166" s="142"/>
      <c r="J166" s="150"/>
      <c r="K166" s="134"/>
      <c r="L166" s="73"/>
      <c r="M166" s="120">
        <f t="shared" si="15"/>
        <v>6</v>
      </c>
      <c r="N166" s="72"/>
    </row>
    <row r="167" spans="1:14" s="10" customFormat="1" x14ac:dyDescent="0.2">
      <c r="A167" s="25">
        <v>13</v>
      </c>
      <c r="B167" s="26">
        <v>3550007</v>
      </c>
      <c r="C167" s="26" t="s">
        <v>169</v>
      </c>
      <c r="D167" s="27">
        <v>20000</v>
      </c>
      <c r="E167" s="155">
        <f>'18'!L167</f>
        <v>9</v>
      </c>
      <c r="F167" s="127"/>
      <c r="G167" s="142">
        <v>28</v>
      </c>
      <c r="H167" s="142"/>
      <c r="I167" s="142"/>
      <c r="J167" s="150"/>
      <c r="K167" s="134"/>
      <c r="L167" s="73">
        <v>13</v>
      </c>
      <c r="M167" s="120">
        <f t="shared" si="15"/>
        <v>24</v>
      </c>
      <c r="N167" s="72"/>
    </row>
    <row r="168" spans="1:14" s="9" customFormat="1" x14ac:dyDescent="0.2">
      <c r="A168" s="25">
        <v>14</v>
      </c>
      <c r="B168" s="26">
        <v>3530087</v>
      </c>
      <c r="C168" s="26" t="s">
        <v>170</v>
      </c>
      <c r="D168" s="27">
        <v>20000</v>
      </c>
      <c r="E168" s="155">
        <f>'18'!L168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5"/>
        <v>0</v>
      </c>
      <c r="N168" s="72"/>
    </row>
    <row r="169" spans="1:14" s="9" customFormat="1" x14ac:dyDescent="0.2">
      <c r="A169" s="25">
        <v>15</v>
      </c>
      <c r="B169" s="43">
        <v>7560084</v>
      </c>
      <c r="C169" s="43" t="s">
        <v>171</v>
      </c>
      <c r="D169" s="48">
        <v>50000</v>
      </c>
      <c r="E169" s="155">
        <f>'18'!L169</f>
        <v>0</v>
      </c>
      <c r="F169" s="127"/>
      <c r="G169" s="142"/>
      <c r="H169" s="142"/>
      <c r="I169" s="142"/>
      <c r="J169" s="150"/>
      <c r="K169" s="134"/>
      <c r="L169" s="73"/>
      <c r="M169" s="120">
        <f t="shared" si="15"/>
        <v>0</v>
      </c>
      <c r="N169" s="72"/>
    </row>
    <row r="170" spans="1:14" s="9" customFormat="1" x14ac:dyDescent="0.2">
      <c r="A170" s="25">
        <v>16</v>
      </c>
      <c r="B170" s="43">
        <v>7560085</v>
      </c>
      <c r="C170" s="43" t="s">
        <v>172</v>
      </c>
      <c r="D170" s="48">
        <v>80000</v>
      </c>
      <c r="E170" s="155">
        <f>'18'!L170</f>
        <v>0</v>
      </c>
      <c r="F170" s="126"/>
      <c r="G170" s="141"/>
      <c r="H170" s="141"/>
      <c r="I170" s="141"/>
      <c r="J170" s="149"/>
      <c r="K170" s="133"/>
      <c r="L170" s="72"/>
      <c r="M170" s="120">
        <f t="shared" si="15"/>
        <v>0</v>
      </c>
      <c r="N170" s="72"/>
    </row>
    <row r="171" spans="1:14" s="9" customFormat="1" x14ac:dyDescent="0.2">
      <c r="A171" s="43">
        <v>17</v>
      </c>
      <c r="B171" s="43"/>
      <c r="C171" s="43" t="s">
        <v>279</v>
      </c>
      <c r="D171" s="48">
        <v>78000</v>
      </c>
      <c r="E171" s="155">
        <f>'18'!L171</f>
        <v>0</v>
      </c>
      <c r="F171" s="126"/>
      <c r="G171" s="141"/>
      <c r="H171" s="141"/>
      <c r="I171" s="141"/>
      <c r="J171" s="149"/>
      <c r="K171" s="133"/>
      <c r="L171" s="72"/>
      <c r="M171" s="120">
        <f t="shared" si="15"/>
        <v>0</v>
      </c>
      <c r="N171" s="73"/>
    </row>
    <row r="172" spans="1:14" s="9" customFormat="1" x14ac:dyDescent="0.2">
      <c r="A172" s="43">
        <v>18</v>
      </c>
      <c r="B172" s="43"/>
      <c r="C172" s="43" t="s">
        <v>280</v>
      </c>
      <c r="D172" s="48">
        <v>29000</v>
      </c>
      <c r="E172" s="155">
        <f>'18'!L172</f>
        <v>0</v>
      </c>
      <c r="F172" s="126"/>
      <c r="G172" s="141"/>
      <c r="H172" s="141"/>
      <c r="I172" s="141"/>
      <c r="J172" s="149"/>
      <c r="K172" s="133"/>
      <c r="L172" s="72"/>
      <c r="M172" s="120">
        <f t="shared" si="15"/>
        <v>0</v>
      </c>
      <c r="N172" s="73"/>
    </row>
    <row r="173" spans="1:14" s="9" customFormat="1" x14ac:dyDescent="0.2">
      <c r="A173" s="43">
        <v>19</v>
      </c>
      <c r="B173" s="43"/>
      <c r="C173" s="43" t="s">
        <v>281</v>
      </c>
      <c r="D173" s="48">
        <v>78000</v>
      </c>
      <c r="E173" s="155">
        <f>'18'!L173</f>
        <v>0</v>
      </c>
      <c r="F173" s="126"/>
      <c r="G173" s="141"/>
      <c r="H173" s="141"/>
      <c r="I173" s="141"/>
      <c r="J173" s="149"/>
      <c r="K173" s="133"/>
      <c r="L173" s="72"/>
      <c r="M173" s="120">
        <f t="shared" si="15"/>
        <v>0</v>
      </c>
      <c r="N173" s="73"/>
    </row>
    <row r="174" spans="1:14" s="9" customFormat="1" x14ac:dyDescent="0.2">
      <c r="A174" s="43">
        <v>20</v>
      </c>
      <c r="B174" s="43"/>
      <c r="C174" s="43" t="s">
        <v>282</v>
      </c>
      <c r="D174" s="48">
        <v>29000</v>
      </c>
      <c r="E174" s="155">
        <f>'18'!L174</f>
        <v>0</v>
      </c>
      <c r="F174" s="126"/>
      <c r="G174" s="141"/>
      <c r="H174" s="141"/>
      <c r="I174" s="141"/>
      <c r="J174" s="149"/>
      <c r="K174" s="133"/>
      <c r="L174" s="72"/>
      <c r="M174" s="120">
        <f t="shared" si="15"/>
        <v>0</v>
      </c>
      <c r="N174" s="73"/>
    </row>
    <row r="175" spans="1:14" s="9" customFormat="1" x14ac:dyDescent="0.2">
      <c r="A175" s="43">
        <v>21</v>
      </c>
      <c r="B175" s="43"/>
      <c r="C175" s="43" t="s">
        <v>283</v>
      </c>
      <c r="D175" s="48">
        <v>45000</v>
      </c>
      <c r="E175" s="155">
        <f>'18'!L175</f>
        <v>0</v>
      </c>
      <c r="F175" s="126"/>
      <c r="G175" s="141">
        <v>12</v>
      </c>
      <c r="H175" s="141">
        <v>12</v>
      </c>
      <c r="I175" s="141"/>
      <c r="J175" s="149"/>
      <c r="K175" s="133"/>
      <c r="L175" s="72">
        <v>4</v>
      </c>
      <c r="M175" s="120">
        <f t="shared" si="15"/>
        <v>20</v>
      </c>
      <c r="N175" s="73"/>
    </row>
    <row r="176" spans="1:14" s="24" customFormat="1" ht="15" thickBot="1" x14ac:dyDescent="0.25">
      <c r="A176" s="43"/>
      <c r="B176" s="43"/>
      <c r="C176" s="43"/>
      <c r="D176" s="48"/>
      <c r="E176" s="160"/>
      <c r="F176" s="128"/>
      <c r="G176" s="144"/>
      <c r="H176" s="144"/>
      <c r="I176" s="144"/>
      <c r="J176" s="152"/>
      <c r="K176" s="137"/>
      <c r="L176" s="76"/>
      <c r="M176" s="121"/>
      <c r="N176" s="73"/>
    </row>
    <row r="177" spans="1:14" s="10" customFormat="1" ht="15" thickBot="1" x14ac:dyDescent="0.25">
      <c r="A177" s="90"/>
      <c r="B177" s="91"/>
      <c r="C177" s="91" t="s">
        <v>176</v>
      </c>
      <c r="D177" s="98"/>
      <c r="E177" s="103">
        <f>SUM(E178:E180)</f>
        <v>0</v>
      </c>
      <c r="F177" s="103">
        <f t="shared" ref="F177:L177" si="17">SUM(F178:F180)</f>
        <v>0</v>
      </c>
      <c r="G177" s="103">
        <f t="shared" si="17"/>
        <v>0</v>
      </c>
      <c r="H177" s="103">
        <f t="shared" si="17"/>
        <v>0</v>
      </c>
      <c r="I177" s="103">
        <f t="shared" si="17"/>
        <v>0</v>
      </c>
      <c r="J177" s="169">
        <f t="shared" si="17"/>
        <v>0</v>
      </c>
      <c r="K177" s="165">
        <f t="shared" si="17"/>
        <v>0</v>
      </c>
      <c r="L177" s="103">
        <f t="shared" si="17"/>
        <v>0</v>
      </c>
      <c r="M177" s="103">
        <f ca="1">SUM(M177:M180)</f>
        <v>0</v>
      </c>
      <c r="N177" s="85"/>
    </row>
    <row r="178" spans="1:14" s="10" customFormat="1" x14ac:dyDescent="0.2">
      <c r="A178" s="87">
        <v>1</v>
      </c>
      <c r="B178" s="88">
        <v>4550013</v>
      </c>
      <c r="C178" s="88" t="s">
        <v>177</v>
      </c>
      <c r="D178" s="97">
        <v>38000</v>
      </c>
      <c r="E178" s="161">
        <f>'18'!L178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6"/>
    </row>
    <row r="179" spans="1:14" s="10" customFormat="1" x14ac:dyDescent="0.2">
      <c r="A179" s="25">
        <v>2</v>
      </c>
      <c r="B179" s="26">
        <v>4550025</v>
      </c>
      <c r="C179" s="26" t="s">
        <v>178</v>
      </c>
      <c r="D179" s="27">
        <v>38000</v>
      </c>
      <c r="E179" s="161">
        <f>'18'!L179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9" customFormat="1" x14ac:dyDescent="0.2">
      <c r="A180" s="25">
        <v>3</v>
      </c>
      <c r="B180" s="26">
        <v>4550044</v>
      </c>
      <c r="C180" s="26" t="s">
        <v>179</v>
      </c>
      <c r="D180" s="27">
        <v>38000</v>
      </c>
      <c r="E180" s="161">
        <f>'18'!L180</f>
        <v>0</v>
      </c>
      <c r="F180" s="125"/>
      <c r="G180" s="140"/>
      <c r="H180" s="140"/>
      <c r="I180" s="140"/>
      <c r="J180" s="148"/>
      <c r="K180" s="132"/>
      <c r="L180" s="71"/>
      <c r="M180" s="120">
        <f t="shared" si="15"/>
        <v>0</v>
      </c>
      <c r="N180" s="73"/>
    </row>
    <row r="181" spans="1:14" s="20" customFormat="1" ht="15" thickBot="1" x14ac:dyDescent="0.25">
      <c r="A181" s="43"/>
      <c r="B181" s="43"/>
      <c r="C181" s="43"/>
      <c r="D181" s="48"/>
      <c r="E181" s="160"/>
      <c r="F181" s="128"/>
      <c r="G181" s="144"/>
      <c r="H181" s="144"/>
      <c r="I181" s="144"/>
      <c r="J181" s="152"/>
      <c r="K181" s="137"/>
      <c r="L181" s="76"/>
      <c r="M181" s="121"/>
      <c r="N181" s="73"/>
    </row>
    <row r="182" spans="1:14" s="24" customFormat="1" ht="15" hidden="1" customHeight="1" thickBot="1" x14ac:dyDescent="0.25">
      <c r="A182" s="81"/>
      <c r="B182" s="82"/>
      <c r="C182" s="82" t="s">
        <v>180</v>
      </c>
      <c r="D182" s="83"/>
      <c r="E182" s="158">
        <v>201</v>
      </c>
      <c r="F182" s="106">
        <f t="shared" ref="F182" si="18">SUM(F183:F193)</f>
        <v>0</v>
      </c>
      <c r="G182" s="106"/>
      <c r="H182" s="106"/>
      <c r="I182" s="106"/>
      <c r="J182" s="146"/>
      <c r="K182" s="135"/>
      <c r="L182" s="106"/>
      <c r="M182" s="119">
        <f t="shared" si="15"/>
        <v>201</v>
      </c>
      <c r="N182" s="85"/>
    </row>
    <row r="183" spans="1:14" s="10" customFormat="1" ht="15" hidden="1" customHeight="1" thickBot="1" x14ac:dyDescent="0.25">
      <c r="A183" s="74"/>
      <c r="B183" s="74"/>
      <c r="C183" s="74" t="s">
        <v>181</v>
      </c>
      <c r="D183" s="75"/>
      <c r="E183" s="155">
        <v>8</v>
      </c>
      <c r="F183" s="125"/>
      <c r="G183" s="140"/>
      <c r="H183" s="140"/>
      <c r="I183" s="140"/>
      <c r="J183" s="148"/>
      <c r="K183" s="132"/>
      <c r="L183" s="71"/>
      <c r="M183" s="120">
        <f t="shared" si="15"/>
        <v>8</v>
      </c>
      <c r="N183" s="76"/>
    </row>
    <row r="184" spans="1:14" s="10" customFormat="1" ht="15" hidden="1" customHeight="1" thickBot="1" x14ac:dyDescent="0.25">
      <c r="A184" s="25">
        <v>1</v>
      </c>
      <c r="B184" s="26">
        <v>5540020</v>
      </c>
      <c r="C184" s="26" t="s">
        <v>182</v>
      </c>
      <c r="D184" s="27">
        <v>40000</v>
      </c>
      <c r="E184" s="155">
        <v>43</v>
      </c>
      <c r="F184" s="125"/>
      <c r="G184" s="140"/>
      <c r="H184" s="140"/>
      <c r="I184" s="140"/>
      <c r="J184" s="148"/>
      <c r="K184" s="132"/>
      <c r="L184" s="71"/>
      <c r="M184" s="120">
        <f t="shared" si="15"/>
        <v>43</v>
      </c>
      <c r="N184" s="73"/>
    </row>
    <row r="185" spans="1:14" s="10" customFormat="1" ht="15" hidden="1" customHeight="1" thickBot="1" x14ac:dyDescent="0.25">
      <c r="A185" s="25">
        <v>2</v>
      </c>
      <c r="B185" s="26">
        <v>5540024</v>
      </c>
      <c r="C185" s="26" t="s">
        <v>183</v>
      </c>
      <c r="D185" s="27">
        <v>45000</v>
      </c>
      <c r="E185" s="155">
        <v>9</v>
      </c>
      <c r="F185" s="125"/>
      <c r="G185" s="140"/>
      <c r="H185" s="140"/>
      <c r="I185" s="140"/>
      <c r="J185" s="148"/>
      <c r="K185" s="132"/>
      <c r="L185" s="71"/>
      <c r="M185" s="120">
        <f t="shared" si="15"/>
        <v>9</v>
      </c>
      <c r="N185" s="73"/>
    </row>
    <row r="186" spans="1:14" s="10" customFormat="1" ht="15" hidden="1" customHeight="1" thickBot="1" x14ac:dyDescent="0.25">
      <c r="A186" s="25">
        <v>3</v>
      </c>
      <c r="B186" s="26">
        <v>5540018</v>
      </c>
      <c r="C186" s="26" t="s">
        <v>184</v>
      </c>
      <c r="D186" s="27">
        <v>32000</v>
      </c>
      <c r="E186" s="155">
        <v>24</v>
      </c>
      <c r="F186" s="125"/>
      <c r="G186" s="140"/>
      <c r="H186" s="140"/>
      <c r="I186" s="140"/>
      <c r="J186" s="148"/>
      <c r="K186" s="132"/>
      <c r="L186" s="71"/>
      <c r="M186" s="120">
        <f t="shared" si="15"/>
        <v>24</v>
      </c>
      <c r="N186" s="73"/>
    </row>
    <row r="187" spans="1:14" s="10" customFormat="1" ht="15" hidden="1" customHeight="1" thickBot="1" x14ac:dyDescent="0.25">
      <c r="A187" s="25">
        <v>4</v>
      </c>
      <c r="B187" s="26">
        <v>5540017</v>
      </c>
      <c r="C187" s="26" t="s">
        <v>185</v>
      </c>
      <c r="D187" s="27">
        <v>25000</v>
      </c>
      <c r="E187" s="156">
        <v>35</v>
      </c>
      <c r="F187" s="126"/>
      <c r="G187" s="141"/>
      <c r="H187" s="141"/>
      <c r="I187" s="141"/>
      <c r="J187" s="149"/>
      <c r="K187" s="133"/>
      <c r="L187" s="72"/>
      <c r="M187" s="120">
        <f t="shared" si="15"/>
        <v>35</v>
      </c>
      <c r="N187" s="72"/>
    </row>
    <row r="188" spans="1:14" s="10" customFormat="1" ht="15" hidden="1" customHeight="1" thickBot="1" x14ac:dyDescent="0.25">
      <c r="A188" s="25">
        <v>5</v>
      </c>
      <c r="B188" s="26">
        <v>5510070</v>
      </c>
      <c r="C188" s="26" t="s">
        <v>186</v>
      </c>
      <c r="D188" s="27">
        <v>28000</v>
      </c>
      <c r="E188" s="156">
        <v>24</v>
      </c>
      <c r="F188" s="126"/>
      <c r="G188" s="141"/>
      <c r="H188" s="141"/>
      <c r="I188" s="141"/>
      <c r="J188" s="149"/>
      <c r="K188" s="133"/>
      <c r="L188" s="72"/>
      <c r="M188" s="120">
        <f t="shared" si="15"/>
        <v>24</v>
      </c>
      <c r="N188" s="72"/>
    </row>
    <row r="189" spans="1:14" s="10" customFormat="1" ht="15" hidden="1" customHeight="1" thickBot="1" x14ac:dyDescent="0.25">
      <c r="A189" s="25">
        <v>6</v>
      </c>
      <c r="B189" s="26">
        <v>5500044</v>
      </c>
      <c r="C189" s="26" t="s">
        <v>187</v>
      </c>
      <c r="D189" s="27">
        <v>28000</v>
      </c>
      <c r="E189" s="156">
        <v>10</v>
      </c>
      <c r="F189" s="126"/>
      <c r="G189" s="141"/>
      <c r="H189" s="141"/>
      <c r="I189" s="141"/>
      <c r="J189" s="149"/>
      <c r="K189" s="133"/>
      <c r="L189" s="72"/>
      <c r="M189" s="120">
        <f t="shared" si="15"/>
        <v>10</v>
      </c>
      <c r="N189" s="71"/>
    </row>
    <row r="190" spans="1:14" s="9" customFormat="1" ht="15" hidden="1" customHeight="1" thickBot="1" x14ac:dyDescent="0.25">
      <c r="A190" s="25">
        <v>7</v>
      </c>
      <c r="B190" s="26">
        <v>5500045</v>
      </c>
      <c r="C190" s="26" t="s">
        <v>188</v>
      </c>
      <c r="D190" s="27">
        <v>30000</v>
      </c>
      <c r="E190" s="156">
        <v>28</v>
      </c>
      <c r="F190" s="126"/>
      <c r="G190" s="141"/>
      <c r="H190" s="141"/>
      <c r="I190" s="141"/>
      <c r="J190" s="149"/>
      <c r="K190" s="133"/>
      <c r="L190" s="72"/>
      <c r="M190" s="120">
        <f t="shared" si="15"/>
        <v>28</v>
      </c>
      <c r="N190" s="71"/>
    </row>
    <row r="191" spans="1:14" s="9" customFormat="1" ht="15" hidden="1" customHeight="1" thickBot="1" x14ac:dyDescent="0.25">
      <c r="A191" s="25">
        <v>8</v>
      </c>
      <c r="B191" s="25">
        <v>5510111</v>
      </c>
      <c r="C191" s="25" t="s">
        <v>189</v>
      </c>
      <c r="D191" s="30">
        <v>39000</v>
      </c>
      <c r="E191" s="156">
        <v>20</v>
      </c>
      <c r="F191" s="126"/>
      <c r="G191" s="141"/>
      <c r="H191" s="141"/>
      <c r="I191" s="141"/>
      <c r="J191" s="149"/>
      <c r="K191" s="133"/>
      <c r="L191" s="72"/>
      <c r="M191" s="120">
        <f t="shared" si="15"/>
        <v>20</v>
      </c>
      <c r="N191" s="71"/>
    </row>
    <row r="192" spans="1:14" s="9" customFormat="1" ht="15" hidden="1" customHeight="1" thickBot="1" x14ac:dyDescent="0.25">
      <c r="A192" s="25">
        <v>9</v>
      </c>
      <c r="B192" s="25">
        <v>5510112</v>
      </c>
      <c r="C192" s="25" t="s">
        <v>190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9" customFormat="1" ht="15" hidden="1" customHeight="1" thickBot="1" x14ac:dyDescent="0.25">
      <c r="A193" s="25">
        <v>10</v>
      </c>
      <c r="B193" s="25">
        <v>5510113</v>
      </c>
      <c r="C193" s="25" t="s">
        <v>191</v>
      </c>
      <c r="D193" s="30">
        <v>39000</v>
      </c>
      <c r="E193" s="155">
        <v>17</v>
      </c>
      <c r="F193" s="125"/>
      <c r="G193" s="125"/>
      <c r="H193" s="125"/>
      <c r="I193" s="125"/>
      <c r="J193" s="148"/>
      <c r="K193" s="132"/>
      <c r="L193" s="71"/>
      <c r="M193" s="120">
        <f t="shared" si="15"/>
        <v>17</v>
      </c>
      <c r="N193" s="71"/>
    </row>
    <row r="194" spans="1:14" s="24" customFormat="1" ht="15" hidden="1" customHeight="1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9" customFormat="1" ht="15" thickBot="1" x14ac:dyDescent="0.25">
      <c r="A195" s="94"/>
      <c r="B195" s="95"/>
      <c r="C195" s="95" t="s">
        <v>192</v>
      </c>
      <c r="D195" s="96"/>
      <c r="E195" s="105">
        <f>SUM(E196:E204)</f>
        <v>172</v>
      </c>
      <c r="F195" s="105">
        <f t="shared" ref="F195:K195" si="19">SUM(F196:F204)</f>
        <v>0</v>
      </c>
      <c r="G195" s="105">
        <f t="shared" si="19"/>
        <v>0</v>
      </c>
      <c r="H195" s="105">
        <f t="shared" si="19"/>
        <v>0</v>
      </c>
      <c r="I195" s="105">
        <f t="shared" si="19"/>
        <v>0</v>
      </c>
      <c r="J195" s="166">
        <f t="shared" si="19"/>
        <v>0</v>
      </c>
      <c r="K195" s="131">
        <f t="shared" si="19"/>
        <v>0</v>
      </c>
      <c r="L195" s="105">
        <f>SUM(L196:L200)</f>
        <v>73</v>
      </c>
      <c r="M195" s="119">
        <f t="shared" si="15"/>
        <v>99</v>
      </c>
      <c r="N195" s="85"/>
    </row>
    <row r="196" spans="1:14" s="10" customFormat="1" x14ac:dyDescent="0.2">
      <c r="A196" s="87">
        <v>1</v>
      </c>
      <c r="B196" s="87">
        <v>5540032</v>
      </c>
      <c r="C196" s="87" t="s">
        <v>193</v>
      </c>
      <c r="D196" s="93">
        <v>18000</v>
      </c>
      <c r="E196" s="155">
        <f>'18'!L196</f>
        <v>28</v>
      </c>
      <c r="F196" s="125"/>
      <c r="G196" s="125"/>
      <c r="H196" s="125"/>
      <c r="I196" s="125"/>
      <c r="J196" s="148"/>
      <c r="K196" s="132"/>
      <c r="L196" s="71">
        <v>26</v>
      </c>
      <c r="M196" s="120">
        <f t="shared" si="15"/>
        <v>2</v>
      </c>
      <c r="N196" s="71"/>
    </row>
    <row r="197" spans="1:14" s="10" customFormat="1" x14ac:dyDescent="0.2">
      <c r="A197" s="25">
        <v>2</v>
      </c>
      <c r="B197" s="26">
        <v>5540001</v>
      </c>
      <c r="C197" s="26" t="s">
        <v>194</v>
      </c>
      <c r="D197" s="27">
        <v>20000</v>
      </c>
      <c r="E197" s="155">
        <f>'18'!L197</f>
        <v>9</v>
      </c>
      <c r="F197" s="125"/>
      <c r="G197" s="125"/>
      <c r="H197" s="125"/>
      <c r="I197" s="125"/>
      <c r="J197" s="148"/>
      <c r="K197" s="132"/>
      <c r="L197" s="71">
        <v>6</v>
      </c>
      <c r="M197" s="120">
        <f t="shared" si="15"/>
        <v>3</v>
      </c>
      <c r="N197" s="71"/>
    </row>
    <row r="198" spans="1:14" s="10" customFormat="1" x14ac:dyDescent="0.2">
      <c r="A198" s="25">
        <v>3</v>
      </c>
      <c r="B198" s="26">
        <v>5540029</v>
      </c>
      <c r="C198" s="26" t="s">
        <v>195</v>
      </c>
      <c r="D198" s="27">
        <v>20000</v>
      </c>
      <c r="E198" s="155">
        <f>'18'!L198</f>
        <v>14</v>
      </c>
      <c r="F198" s="125"/>
      <c r="G198" s="125"/>
      <c r="H198" s="125"/>
      <c r="I198" s="125"/>
      <c r="J198" s="148"/>
      <c r="K198" s="132"/>
      <c r="L198" s="71">
        <v>12</v>
      </c>
      <c r="M198" s="120">
        <f t="shared" si="15"/>
        <v>2</v>
      </c>
      <c r="N198" s="71"/>
    </row>
    <row r="199" spans="1:14" s="10" customFormat="1" x14ac:dyDescent="0.2">
      <c r="A199" s="25">
        <v>4</v>
      </c>
      <c r="B199" s="26">
        <v>5540035</v>
      </c>
      <c r="C199" s="26" t="s">
        <v>196</v>
      </c>
      <c r="D199" s="27">
        <v>20000</v>
      </c>
      <c r="E199" s="155">
        <f>'18'!L199</f>
        <v>26</v>
      </c>
      <c r="F199" s="125"/>
      <c r="G199" s="125"/>
      <c r="H199" s="125"/>
      <c r="I199" s="125"/>
      <c r="J199" s="148"/>
      <c r="K199" s="132"/>
      <c r="L199" s="71">
        <v>25</v>
      </c>
      <c r="M199" s="120">
        <f t="shared" si="15"/>
        <v>1</v>
      </c>
      <c r="N199" s="71"/>
    </row>
    <row r="200" spans="1:14" s="10" customFormat="1" x14ac:dyDescent="0.2">
      <c r="A200" s="25">
        <v>6</v>
      </c>
      <c r="B200" s="26">
        <v>5540008</v>
      </c>
      <c r="C200" s="26" t="s">
        <v>198</v>
      </c>
      <c r="D200" s="27">
        <v>16000</v>
      </c>
      <c r="E200" s="155">
        <f>'18'!L200</f>
        <v>29</v>
      </c>
      <c r="F200" s="125"/>
      <c r="G200" s="125"/>
      <c r="H200" s="125"/>
      <c r="I200" s="125"/>
      <c r="J200" s="148"/>
      <c r="K200" s="132"/>
      <c r="L200" s="71">
        <v>4</v>
      </c>
      <c r="M200" s="120">
        <f t="shared" si="15"/>
        <v>25</v>
      </c>
      <c r="N200" s="71"/>
    </row>
    <row r="201" spans="1:14" s="10" customFormat="1" x14ac:dyDescent="0.2">
      <c r="A201" s="25">
        <v>7</v>
      </c>
      <c r="B201" s="26">
        <v>5540030</v>
      </c>
      <c r="C201" s="26" t="s">
        <v>199</v>
      </c>
      <c r="D201" s="27">
        <v>22000</v>
      </c>
      <c r="E201" s="155">
        <f>'18'!L201</f>
        <v>18</v>
      </c>
      <c r="F201" s="125"/>
      <c r="G201" s="125"/>
      <c r="H201" s="125"/>
      <c r="I201" s="125"/>
      <c r="J201" s="148"/>
      <c r="K201" s="132"/>
      <c r="L201" s="71">
        <v>17</v>
      </c>
      <c r="M201" s="120">
        <f t="shared" si="15"/>
        <v>1</v>
      </c>
      <c r="N201" s="71"/>
    </row>
    <row r="202" spans="1:14" s="10" customFormat="1" x14ac:dyDescent="0.2">
      <c r="A202" s="25">
        <v>8</v>
      </c>
      <c r="B202" s="26">
        <v>5540031</v>
      </c>
      <c r="C202" s="26" t="s">
        <v>200</v>
      </c>
      <c r="D202" s="27">
        <v>22000</v>
      </c>
      <c r="E202" s="155">
        <f>'18'!L202</f>
        <v>14</v>
      </c>
      <c r="F202" s="125"/>
      <c r="G202" s="125"/>
      <c r="H202" s="125"/>
      <c r="I202" s="125"/>
      <c r="J202" s="148"/>
      <c r="K202" s="132"/>
      <c r="L202" s="71">
        <v>12</v>
      </c>
      <c r="M202" s="120">
        <f t="shared" si="15"/>
        <v>2</v>
      </c>
      <c r="N202" s="71"/>
    </row>
    <row r="203" spans="1:14" s="9" customFormat="1" x14ac:dyDescent="0.2">
      <c r="A203" s="25">
        <v>9</v>
      </c>
      <c r="B203" s="26">
        <v>5540003</v>
      </c>
      <c r="C203" s="26" t="s">
        <v>201</v>
      </c>
      <c r="D203" s="27">
        <v>20000</v>
      </c>
      <c r="E203" s="155">
        <f>'18'!L203</f>
        <v>22</v>
      </c>
      <c r="F203" s="125"/>
      <c r="G203" s="125"/>
      <c r="H203" s="125"/>
      <c r="I203" s="125"/>
      <c r="J203" s="148"/>
      <c r="K203" s="132"/>
      <c r="L203" s="71">
        <v>16</v>
      </c>
      <c r="M203" s="120">
        <f t="shared" si="15"/>
        <v>6</v>
      </c>
      <c r="N203" s="71"/>
    </row>
    <row r="204" spans="1:14" s="9" customFormat="1" x14ac:dyDescent="0.2">
      <c r="A204" s="25">
        <v>10</v>
      </c>
      <c r="B204" s="25">
        <v>5540033</v>
      </c>
      <c r="C204" s="25" t="s">
        <v>202</v>
      </c>
      <c r="D204" s="30">
        <v>18000</v>
      </c>
      <c r="E204" s="155">
        <f>'18'!L204</f>
        <v>12</v>
      </c>
      <c r="F204" s="125"/>
      <c r="G204" s="125"/>
      <c r="H204" s="125"/>
      <c r="I204" s="125"/>
      <c r="J204" s="148"/>
      <c r="K204" s="132"/>
      <c r="L204" s="71">
        <v>5</v>
      </c>
      <c r="M204" s="120">
        <f t="shared" si="15"/>
        <v>7</v>
      </c>
      <c r="N204" s="71"/>
    </row>
    <row r="205" spans="1:14" s="20" customFormat="1" ht="15" thickBot="1" x14ac:dyDescent="0.25">
      <c r="A205" s="43"/>
      <c r="B205" s="43"/>
      <c r="C205" s="43"/>
      <c r="D205" s="48"/>
      <c r="E205" s="160"/>
      <c r="F205" s="128"/>
      <c r="G205" s="128"/>
      <c r="H205" s="128"/>
      <c r="I205" s="128"/>
      <c r="J205" s="152"/>
      <c r="K205" s="137"/>
      <c r="L205" s="76"/>
      <c r="M205" s="121"/>
      <c r="N205" s="76"/>
    </row>
    <row r="206" spans="1:14" s="24" customFormat="1" ht="15" thickBot="1" x14ac:dyDescent="0.25">
      <c r="A206" s="81"/>
      <c r="B206" s="82"/>
      <c r="C206" s="82" t="s">
        <v>203</v>
      </c>
      <c r="D206" s="83"/>
      <c r="E206" s="106">
        <f>SUM(E208:E209)</f>
        <v>7</v>
      </c>
      <c r="F206" s="106">
        <f t="shared" ref="F206:L206" si="20">SUM(F208:F209)</f>
        <v>0</v>
      </c>
      <c r="G206" s="106">
        <f t="shared" si="20"/>
        <v>0</v>
      </c>
      <c r="H206" s="106">
        <f t="shared" si="20"/>
        <v>0</v>
      </c>
      <c r="I206" s="106">
        <f t="shared" si="20"/>
        <v>0</v>
      </c>
      <c r="J206" s="146">
        <f t="shared" si="20"/>
        <v>0</v>
      </c>
      <c r="K206" s="135">
        <f t="shared" si="20"/>
        <v>0</v>
      </c>
      <c r="L206" s="106">
        <f t="shared" si="20"/>
        <v>7</v>
      </c>
      <c r="M206" s="119">
        <f>(E206+F206+G206+H206+I206)-J206-K206-L206</f>
        <v>0</v>
      </c>
      <c r="N206" s="85"/>
    </row>
    <row r="207" spans="1:14" s="10" customFormat="1" x14ac:dyDescent="0.2">
      <c r="A207" s="79"/>
      <c r="B207" s="79"/>
      <c r="C207" s="79" t="s">
        <v>204</v>
      </c>
      <c r="D207" s="80"/>
      <c r="E207" s="155"/>
      <c r="F207" s="125"/>
      <c r="G207" s="125"/>
      <c r="H207" s="125"/>
      <c r="I207" s="125"/>
      <c r="J207" s="148"/>
      <c r="K207" s="132"/>
      <c r="L207" s="71"/>
      <c r="M207" s="120">
        <f t="shared" si="15"/>
        <v>0</v>
      </c>
      <c r="N207" s="71"/>
    </row>
    <row r="208" spans="1:14" s="10" customFormat="1" x14ac:dyDescent="0.2">
      <c r="A208" s="25">
        <v>1</v>
      </c>
      <c r="B208" s="26">
        <v>7520023</v>
      </c>
      <c r="C208" s="26" t="s">
        <v>205</v>
      </c>
      <c r="D208" s="27">
        <v>20000</v>
      </c>
      <c r="E208" s="155">
        <f>'18'!L208</f>
        <v>0</v>
      </c>
      <c r="F208" s="125"/>
      <c r="G208" s="125"/>
      <c r="H208" s="125"/>
      <c r="I208" s="125"/>
      <c r="J208" s="148"/>
      <c r="K208" s="132"/>
      <c r="L208" s="71"/>
      <c r="M208" s="120">
        <f t="shared" si="15"/>
        <v>0</v>
      </c>
      <c r="N208" s="71"/>
    </row>
    <row r="209" spans="1:14" s="9" customFormat="1" x14ac:dyDescent="0.2">
      <c r="A209" s="25">
        <v>2</v>
      </c>
      <c r="B209" s="26">
        <v>7520001</v>
      </c>
      <c r="C209" s="26" t="s">
        <v>206</v>
      </c>
      <c r="D209" s="27">
        <v>80000</v>
      </c>
      <c r="E209" s="155">
        <f>'18'!L209</f>
        <v>7</v>
      </c>
      <c r="F209" s="125"/>
      <c r="G209" s="125"/>
      <c r="H209" s="125"/>
      <c r="I209" s="125"/>
      <c r="J209" s="148"/>
      <c r="K209" s="132"/>
      <c r="L209" s="71">
        <v>7</v>
      </c>
      <c r="M209" s="120">
        <f t="shared" si="15"/>
        <v>0</v>
      </c>
      <c r="N209" s="71"/>
    </row>
    <row r="210" spans="1:14" s="24" customFormat="1" ht="15" thickBot="1" x14ac:dyDescent="0.25">
      <c r="A210" s="43"/>
      <c r="B210" s="43"/>
      <c r="C210" s="43"/>
      <c r="D210" s="86"/>
      <c r="E210" s="157"/>
      <c r="F210" s="127"/>
      <c r="G210" s="127"/>
      <c r="H210" s="127"/>
      <c r="I210" s="127"/>
      <c r="J210" s="150"/>
      <c r="K210" s="134"/>
      <c r="L210" s="73"/>
      <c r="M210" s="122"/>
      <c r="N210" s="73"/>
    </row>
    <row r="211" spans="1:14" s="10" customFormat="1" ht="15" thickBot="1" x14ac:dyDescent="0.25">
      <c r="A211" s="90"/>
      <c r="B211" s="91"/>
      <c r="C211" s="91" t="s">
        <v>207</v>
      </c>
      <c r="D211" s="92"/>
      <c r="E211" s="103">
        <f>SUM(E212:E219)</f>
        <v>109</v>
      </c>
      <c r="F211" s="103">
        <f t="shared" ref="F211:L211" si="21">SUM(F212:F219)</f>
        <v>0</v>
      </c>
      <c r="G211" s="103">
        <f t="shared" si="21"/>
        <v>0</v>
      </c>
      <c r="H211" s="103">
        <f t="shared" si="21"/>
        <v>0</v>
      </c>
      <c r="I211" s="103">
        <f t="shared" si="21"/>
        <v>0</v>
      </c>
      <c r="J211" s="169">
        <f t="shared" si="21"/>
        <v>0</v>
      </c>
      <c r="K211" s="165">
        <f t="shared" si="21"/>
        <v>0</v>
      </c>
      <c r="L211" s="103">
        <f t="shared" si="21"/>
        <v>87</v>
      </c>
      <c r="M211" s="119">
        <f t="shared" si="15"/>
        <v>22</v>
      </c>
      <c r="N211" s="85"/>
    </row>
    <row r="212" spans="1:14" s="10" customFormat="1" x14ac:dyDescent="0.2">
      <c r="A212" s="87">
        <v>1</v>
      </c>
      <c r="B212" s="88">
        <v>7550011</v>
      </c>
      <c r="C212" s="88" t="s">
        <v>208</v>
      </c>
      <c r="D212" s="89">
        <v>16000</v>
      </c>
      <c r="E212" s="155">
        <f>'18'!L212</f>
        <v>16</v>
      </c>
      <c r="F212" s="125"/>
      <c r="G212" s="125"/>
      <c r="H212" s="125"/>
      <c r="I212" s="125"/>
      <c r="J212" s="148"/>
      <c r="K212" s="132"/>
      <c r="L212" s="71">
        <v>6</v>
      </c>
      <c r="M212" s="120">
        <f t="shared" si="15"/>
        <v>10</v>
      </c>
      <c r="N212" s="71"/>
    </row>
    <row r="213" spans="1:14" s="10" customFormat="1" x14ac:dyDescent="0.2">
      <c r="A213" s="25">
        <v>2</v>
      </c>
      <c r="B213" s="26">
        <v>7550019</v>
      </c>
      <c r="C213" s="26" t="s">
        <v>209</v>
      </c>
      <c r="D213" s="78">
        <v>14000</v>
      </c>
      <c r="E213" s="155">
        <f>'18'!L213</f>
        <v>0</v>
      </c>
      <c r="F213" s="126"/>
      <c r="G213" s="126"/>
      <c r="H213" s="126"/>
      <c r="I213" s="126"/>
      <c r="J213" s="149"/>
      <c r="K213" s="133"/>
      <c r="L213" s="72"/>
      <c r="M213" s="123">
        <f t="shared" si="15"/>
        <v>0</v>
      </c>
      <c r="N213" s="72"/>
    </row>
    <row r="214" spans="1:14" s="10" customFormat="1" x14ac:dyDescent="0.2">
      <c r="A214" s="25">
        <v>3</v>
      </c>
      <c r="B214" s="26">
        <v>7550026</v>
      </c>
      <c r="C214" s="26" t="s">
        <v>210</v>
      </c>
      <c r="D214" s="78">
        <v>26000</v>
      </c>
      <c r="E214" s="155">
        <f>'18'!L214</f>
        <v>17</v>
      </c>
      <c r="F214" s="126"/>
      <c r="G214" s="126"/>
      <c r="H214" s="126"/>
      <c r="I214" s="126"/>
      <c r="J214" s="149"/>
      <c r="K214" s="133"/>
      <c r="L214" s="72">
        <v>11</v>
      </c>
      <c r="M214" s="123">
        <f t="shared" si="15"/>
        <v>6</v>
      </c>
      <c r="N214" s="72"/>
    </row>
    <row r="215" spans="1:14" s="10" customFormat="1" x14ac:dyDescent="0.2">
      <c r="A215" s="25">
        <v>4</v>
      </c>
      <c r="B215" s="26">
        <v>7550006</v>
      </c>
      <c r="C215" s="26" t="s">
        <v>211</v>
      </c>
      <c r="D215" s="78">
        <v>12000</v>
      </c>
      <c r="E215" s="155">
        <f>'18'!L215</f>
        <v>11</v>
      </c>
      <c r="F215" s="126"/>
      <c r="G215" s="126"/>
      <c r="H215" s="126"/>
      <c r="I215" s="126"/>
      <c r="J215" s="149"/>
      <c r="K215" s="133"/>
      <c r="L215" s="72">
        <v>8</v>
      </c>
      <c r="M215" s="123">
        <f t="shared" si="15"/>
        <v>3</v>
      </c>
      <c r="N215" s="72"/>
    </row>
    <row r="216" spans="1:14" s="10" customFormat="1" x14ac:dyDescent="0.2">
      <c r="A216" s="25">
        <v>5</v>
      </c>
      <c r="B216" s="26">
        <v>7550007</v>
      </c>
      <c r="C216" s="26" t="s">
        <v>212</v>
      </c>
      <c r="D216" s="78">
        <v>9000</v>
      </c>
      <c r="E216" s="155">
        <f>'18'!L216</f>
        <v>19</v>
      </c>
      <c r="F216" s="126"/>
      <c r="G216" s="126"/>
      <c r="H216" s="126"/>
      <c r="I216" s="126"/>
      <c r="J216" s="149"/>
      <c r="K216" s="133"/>
      <c r="L216" s="72">
        <v>19</v>
      </c>
      <c r="M216" s="123">
        <f t="shared" si="15"/>
        <v>0</v>
      </c>
      <c r="N216" s="72"/>
    </row>
    <row r="217" spans="1:14" s="9" customFormat="1" x14ac:dyDescent="0.2">
      <c r="A217" s="25">
        <v>7</v>
      </c>
      <c r="B217" s="26">
        <v>7550017</v>
      </c>
      <c r="C217" s="26" t="s">
        <v>214</v>
      </c>
      <c r="D217" s="78">
        <v>14000</v>
      </c>
      <c r="E217" s="155">
        <f>'18'!L217</f>
        <v>21</v>
      </c>
      <c r="F217" s="126"/>
      <c r="G217" s="126"/>
      <c r="H217" s="126"/>
      <c r="I217" s="126"/>
      <c r="J217" s="149"/>
      <c r="K217" s="133"/>
      <c r="L217" s="72">
        <v>21</v>
      </c>
      <c r="M217" s="123">
        <f t="shared" si="15"/>
        <v>0</v>
      </c>
      <c r="N217" s="72"/>
    </row>
    <row r="218" spans="1:14" s="10" customFormat="1" x14ac:dyDescent="0.2">
      <c r="A218" s="25">
        <v>8</v>
      </c>
      <c r="B218" s="25">
        <v>7550016</v>
      </c>
      <c r="C218" s="25" t="s">
        <v>215</v>
      </c>
      <c r="D218" s="77">
        <v>14000</v>
      </c>
      <c r="E218" s="155">
        <f>'18'!L218</f>
        <v>10</v>
      </c>
      <c r="F218" s="126"/>
      <c r="G218" s="126"/>
      <c r="H218" s="126"/>
      <c r="I218" s="126"/>
      <c r="J218" s="149"/>
      <c r="K218" s="133"/>
      <c r="L218" s="72">
        <v>10</v>
      </c>
      <c r="M218" s="123">
        <f t="shared" ref="M218:M219" si="22">(E218+F218+G218+H218+I218)-J218-K218-L218</f>
        <v>0</v>
      </c>
      <c r="N218" s="72"/>
    </row>
    <row r="219" spans="1:14" s="10" customFormat="1" x14ac:dyDescent="0.2">
      <c r="A219" s="25">
        <v>9</v>
      </c>
      <c r="B219" s="26">
        <v>7550015</v>
      </c>
      <c r="C219" s="26" t="s">
        <v>216</v>
      </c>
      <c r="D219" s="78">
        <v>14000</v>
      </c>
      <c r="E219" s="155">
        <f>'18'!L219</f>
        <v>15</v>
      </c>
      <c r="F219" s="126"/>
      <c r="G219" s="126"/>
      <c r="H219" s="126"/>
      <c r="I219" s="126"/>
      <c r="J219" s="149"/>
      <c r="K219" s="133"/>
      <c r="L219" s="72">
        <v>12</v>
      </c>
      <c r="M219" s="123">
        <f t="shared" si="22"/>
        <v>3</v>
      </c>
      <c r="N219" s="72"/>
    </row>
  </sheetData>
  <autoFilter ref="A3:D219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9"/>
  <sheetViews>
    <sheetView workbookViewId="0">
      <pane xSplit="4" ySplit="4" topLeftCell="E141" activePane="bottomRight" state="frozen"/>
      <selection activeCell="O74" sqref="O74"/>
      <selection pane="topRight" activeCell="O74" sqref="O74"/>
      <selection pane="bottomLeft" activeCell="O74" sqref="O74"/>
      <selection pane="bottomRight" activeCell="E148" sqref="E148:I15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.28515625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81" t="s">
        <v>259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70"/>
    </row>
    <row r="3" spans="1:19" s="16" customFormat="1" ht="25.5" customHeight="1" x14ac:dyDescent="0.2">
      <c r="A3" s="182" t="s">
        <v>261</v>
      </c>
      <c r="B3" s="182" t="s">
        <v>262</v>
      </c>
      <c r="C3" s="182" t="s">
        <v>263</v>
      </c>
      <c r="D3" s="184" t="s">
        <v>264</v>
      </c>
      <c r="E3" s="186" t="s">
        <v>248</v>
      </c>
      <c r="F3" s="188" t="s">
        <v>257</v>
      </c>
      <c r="G3" s="190" t="s">
        <v>249</v>
      </c>
      <c r="H3" s="191"/>
      <c r="I3" s="192"/>
      <c r="J3" s="193" t="s">
        <v>250</v>
      </c>
      <c r="K3" s="195" t="s">
        <v>258</v>
      </c>
      <c r="L3" s="177" t="s">
        <v>251</v>
      </c>
      <c r="M3" s="179" t="s">
        <v>252</v>
      </c>
      <c r="N3" s="177" t="s">
        <v>253</v>
      </c>
    </row>
    <row r="4" spans="1:19" s="20" customFormat="1" ht="25.5" x14ac:dyDescent="0.2">
      <c r="A4" s="183"/>
      <c r="B4" s="183"/>
      <c r="C4" s="183"/>
      <c r="D4" s="185"/>
      <c r="E4" s="187"/>
      <c r="F4" s="189"/>
      <c r="G4" s="139" t="s">
        <v>254</v>
      </c>
      <c r="H4" s="139" t="s">
        <v>255</v>
      </c>
      <c r="I4" s="139" t="s">
        <v>256</v>
      </c>
      <c r="J4" s="194"/>
      <c r="K4" s="196"/>
      <c r="L4" s="178"/>
      <c r="M4" s="180"/>
      <c r="N4" s="178"/>
    </row>
    <row r="5" spans="1:19" s="24" customFormat="1" ht="15" thickBot="1" x14ac:dyDescent="0.25">
      <c r="A5" s="113"/>
      <c r="B5" s="113"/>
      <c r="C5" s="113" t="s">
        <v>10</v>
      </c>
      <c r="D5" s="114"/>
      <c r="E5" s="116">
        <f>E6+E46+E60+E64+E74</f>
        <v>25</v>
      </c>
      <c r="F5" s="116">
        <f t="shared" ref="F5:M5" si="0">F6+F46+F60+F64+F74</f>
        <v>0</v>
      </c>
      <c r="G5" s="116">
        <f t="shared" si="0"/>
        <v>758</v>
      </c>
      <c r="H5" s="116">
        <f t="shared" si="0"/>
        <v>173</v>
      </c>
      <c r="I5" s="116">
        <f t="shared" si="0"/>
        <v>38</v>
      </c>
      <c r="J5" s="145">
        <f t="shared" si="0"/>
        <v>1</v>
      </c>
      <c r="K5" s="130">
        <f t="shared" si="0"/>
        <v>0</v>
      </c>
      <c r="L5" s="116">
        <f t="shared" si="0"/>
        <v>4</v>
      </c>
      <c r="M5" s="118">
        <f t="shared" si="0"/>
        <v>973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05">
        <f>SUM(E7:E44)</f>
        <v>24</v>
      </c>
      <c r="F6" s="105">
        <f t="shared" ref="F6:L6" si="1">SUM(F7:F44)</f>
        <v>0</v>
      </c>
      <c r="G6" s="105">
        <f t="shared" si="1"/>
        <v>333</v>
      </c>
      <c r="H6" s="105">
        <f t="shared" si="1"/>
        <v>173</v>
      </c>
      <c r="I6" s="105">
        <f t="shared" si="1"/>
        <v>38</v>
      </c>
      <c r="J6" s="166">
        <f t="shared" si="1"/>
        <v>0</v>
      </c>
      <c r="K6" s="131">
        <f t="shared" si="1"/>
        <v>0</v>
      </c>
      <c r="L6" s="105">
        <f t="shared" si="1"/>
        <v>4</v>
      </c>
      <c r="M6" s="131">
        <f t="shared" ref="M6" si="2">SUM(M7:M39)</f>
        <v>548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'19'!L7</f>
        <v>4</v>
      </c>
      <c r="F7" s="125"/>
      <c r="G7" s="140"/>
      <c r="H7" s="140"/>
      <c r="I7" s="140"/>
      <c r="J7" s="148"/>
      <c r="K7" s="132"/>
      <c r="L7" s="71"/>
      <c r="M7" s="120">
        <f t="shared" ref="M7:M75" si="3">(E7+F7+G7+H7+I7)-J7-K7-L7</f>
        <v>4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'19'!L8</f>
        <v>0</v>
      </c>
      <c r="F8" s="126"/>
      <c r="G8" s="141">
        <v>12</v>
      </c>
      <c r="H8" s="141">
        <v>10</v>
      </c>
      <c r="I8" s="141"/>
      <c r="J8" s="149"/>
      <c r="K8" s="133"/>
      <c r="L8" s="72"/>
      <c r="M8" s="120">
        <f t="shared" si="3"/>
        <v>22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'19'!L9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'19'!L10</f>
        <v>0</v>
      </c>
      <c r="F10" s="126"/>
      <c r="G10" s="141">
        <v>12</v>
      </c>
      <c r="H10" s="141">
        <v>10</v>
      </c>
      <c r="I10" s="141"/>
      <c r="J10" s="149"/>
      <c r="K10" s="133"/>
      <c r="L10" s="72"/>
      <c r="M10" s="120">
        <f t="shared" si="3"/>
        <v>22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'19'!L11</f>
        <v>0</v>
      </c>
      <c r="F11" s="126"/>
      <c r="G11" s="141">
        <v>8</v>
      </c>
      <c r="H11" s="141"/>
      <c r="I11" s="141"/>
      <c r="J11" s="149"/>
      <c r="K11" s="133"/>
      <c r="L11" s="72"/>
      <c r="M11" s="120">
        <f t="shared" si="3"/>
        <v>8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'19'!L12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'19'!L13</f>
        <v>0</v>
      </c>
      <c r="F13" s="126"/>
      <c r="G13" s="141">
        <v>12</v>
      </c>
      <c r="H13" s="141">
        <v>9</v>
      </c>
      <c r="I13" s="141"/>
      <c r="J13" s="149"/>
      <c r="K13" s="133"/>
      <c r="L13" s="72"/>
      <c r="M13" s="120">
        <f t="shared" si="3"/>
        <v>21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'19'!L14</f>
        <v>0</v>
      </c>
      <c r="F14" s="126"/>
      <c r="G14" s="141">
        <v>12</v>
      </c>
      <c r="H14" s="141">
        <v>10</v>
      </c>
      <c r="I14" s="141">
        <v>10</v>
      </c>
      <c r="J14" s="149"/>
      <c r="K14" s="133"/>
      <c r="L14" s="72"/>
      <c r="M14" s="120">
        <f t="shared" si="3"/>
        <v>32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'19'!L15</f>
        <v>0</v>
      </c>
      <c r="F15" s="126"/>
      <c r="G15" s="141">
        <v>12</v>
      </c>
      <c r="H15" s="141">
        <v>10</v>
      </c>
      <c r="I15" s="141">
        <v>10</v>
      </c>
      <c r="J15" s="149"/>
      <c r="K15" s="133"/>
      <c r="L15" s="72"/>
      <c r="M15" s="120">
        <f t="shared" si="3"/>
        <v>32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'19'!L16</f>
        <v>0</v>
      </c>
      <c r="F16" s="126"/>
      <c r="G16" s="141">
        <v>12</v>
      </c>
      <c r="H16" s="141">
        <v>10</v>
      </c>
      <c r="I16" s="141"/>
      <c r="J16" s="149"/>
      <c r="K16" s="133"/>
      <c r="L16" s="72"/>
      <c r="M16" s="120">
        <f t="shared" si="3"/>
        <v>22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'19'!L17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'19'!L18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'19'!L19</f>
        <v>0</v>
      </c>
      <c r="F19" s="126"/>
      <c r="G19" s="141">
        <v>12</v>
      </c>
      <c r="H19" s="141"/>
      <c r="I19" s="141"/>
      <c r="J19" s="149"/>
      <c r="K19" s="133"/>
      <c r="L19" s="72"/>
      <c r="M19" s="120">
        <f t="shared" si="3"/>
        <v>12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'19'!L20</f>
        <v>0</v>
      </c>
      <c r="F20" s="126"/>
      <c r="G20" s="141">
        <v>12</v>
      </c>
      <c r="H20" s="141"/>
      <c r="I20" s="141"/>
      <c r="J20" s="149"/>
      <c r="K20" s="133"/>
      <c r="L20" s="72">
        <v>4</v>
      </c>
      <c r="M20" s="120">
        <f t="shared" si="3"/>
        <v>8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'19'!L21</f>
        <v>0</v>
      </c>
      <c r="F21" s="126"/>
      <c r="G21" s="141">
        <v>12</v>
      </c>
      <c r="H21" s="141">
        <v>10</v>
      </c>
      <c r="I21" s="141"/>
      <c r="J21" s="149"/>
      <c r="K21" s="133"/>
      <c r="L21" s="72"/>
      <c r="M21" s="120">
        <f t="shared" si="3"/>
        <v>22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'19'!L22</f>
        <v>20</v>
      </c>
      <c r="F22" s="126"/>
      <c r="G22" s="141"/>
      <c r="H22" s="141"/>
      <c r="I22" s="141"/>
      <c r="J22" s="149"/>
      <c r="K22" s="133"/>
      <c r="L22" s="72"/>
      <c r="M22" s="120">
        <f t="shared" si="3"/>
        <v>20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'19'!L23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'19'!L24</f>
        <v>0</v>
      </c>
      <c r="F24" s="126"/>
      <c r="G24" s="141">
        <v>20</v>
      </c>
      <c r="H24" s="141"/>
      <c r="I24" s="141"/>
      <c r="J24" s="149"/>
      <c r="K24" s="133"/>
      <c r="L24" s="72"/>
      <c r="M24" s="120">
        <f t="shared" si="3"/>
        <v>20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'19'!L25</f>
        <v>0</v>
      </c>
      <c r="F25" s="126"/>
      <c r="G25" s="141">
        <v>20</v>
      </c>
      <c r="H25" s="141"/>
      <c r="I25" s="141"/>
      <c r="J25" s="149"/>
      <c r="K25" s="133"/>
      <c r="L25" s="72"/>
      <c r="M25" s="120">
        <f t="shared" si="3"/>
        <v>20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'19'!L26</f>
        <v>0</v>
      </c>
      <c r="F26" s="126"/>
      <c r="G26" s="141">
        <v>20</v>
      </c>
      <c r="H26" s="141"/>
      <c r="I26" s="141"/>
      <c r="J26" s="149"/>
      <c r="K26" s="133"/>
      <c r="L26" s="72"/>
      <c r="M26" s="120">
        <f t="shared" si="3"/>
        <v>20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'19'!L27</f>
        <v>0</v>
      </c>
      <c r="F27" s="126"/>
      <c r="G27" s="141">
        <v>12</v>
      </c>
      <c r="H27" s="141">
        <v>10</v>
      </c>
      <c r="I27" s="141"/>
      <c r="J27" s="149"/>
      <c r="K27" s="133"/>
      <c r="L27" s="72"/>
      <c r="M27" s="120">
        <f t="shared" si="3"/>
        <v>22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'19'!L28</f>
        <v>0</v>
      </c>
      <c r="F28" s="126"/>
      <c r="G28" s="141">
        <v>9</v>
      </c>
      <c r="H28" s="141">
        <v>18</v>
      </c>
      <c r="I28" s="141"/>
      <c r="J28" s="149"/>
      <c r="K28" s="133"/>
      <c r="L28" s="72"/>
      <c r="M28" s="120">
        <f t="shared" si="3"/>
        <v>27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'19'!L29</f>
        <v>0</v>
      </c>
      <c r="F29" s="126"/>
      <c r="G29" s="141">
        <v>9</v>
      </c>
      <c r="H29" s="141">
        <v>10</v>
      </c>
      <c r="I29" s="141">
        <v>18</v>
      </c>
      <c r="J29" s="149"/>
      <c r="K29" s="133"/>
      <c r="L29" s="72"/>
      <c r="M29" s="120">
        <f t="shared" si="3"/>
        <v>37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'19'!L30</f>
        <v>0</v>
      </c>
      <c r="F30" s="126"/>
      <c r="G30" s="141">
        <v>10</v>
      </c>
      <c r="H30" s="141">
        <v>10</v>
      </c>
      <c r="I30" s="141"/>
      <c r="J30" s="149"/>
      <c r="K30" s="133"/>
      <c r="L30" s="72"/>
      <c r="M30" s="120">
        <f t="shared" si="3"/>
        <v>20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'19'!L31</f>
        <v>0</v>
      </c>
      <c r="F31" s="126"/>
      <c r="G31" s="141">
        <v>11</v>
      </c>
      <c r="H31" s="141"/>
      <c r="I31" s="141"/>
      <c r="J31" s="149"/>
      <c r="K31" s="133"/>
      <c r="L31" s="72"/>
      <c r="M31" s="120">
        <f t="shared" si="3"/>
        <v>11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'19'!L32</f>
        <v>0</v>
      </c>
      <c r="F32" s="126"/>
      <c r="G32" s="141">
        <v>12</v>
      </c>
      <c r="H32" s="141"/>
      <c r="I32" s="141"/>
      <c r="J32" s="149"/>
      <c r="K32" s="133"/>
      <c r="L32" s="72"/>
      <c r="M32" s="120">
        <f t="shared" si="3"/>
        <v>12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'19'!L33</f>
        <v>0</v>
      </c>
      <c r="F33" s="126"/>
      <c r="G33" s="141">
        <v>8</v>
      </c>
      <c r="H33" s="141"/>
      <c r="I33" s="141"/>
      <c r="J33" s="149"/>
      <c r="K33" s="133"/>
      <c r="L33" s="72"/>
      <c r="M33" s="120">
        <f t="shared" si="3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'19'!L34</f>
        <v>0</v>
      </c>
      <c r="F34" s="126"/>
      <c r="G34" s="141">
        <v>8</v>
      </c>
      <c r="H34" s="141">
        <v>8</v>
      </c>
      <c r="I34" s="141"/>
      <c r="J34" s="149"/>
      <c r="K34" s="133"/>
      <c r="L34" s="72"/>
      <c r="M34" s="120">
        <f t="shared" si="3"/>
        <v>16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'19'!L35</f>
        <v>0</v>
      </c>
      <c r="F35" s="126"/>
      <c r="G35" s="141">
        <v>12</v>
      </c>
      <c r="H35" s="141">
        <v>10</v>
      </c>
      <c r="I35" s="141"/>
      <c r="J35" s="149"/>
      <c r="K35" s="133"/>
      <c r="L35" s="72"/>
      <c r="M35" s="120">
        <f t="shared" si="3"/>
        <v>22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'19'!L36</f>
        <v>0</v>
      </c>
      <c r="F36" s="126"/>
      <c r="G36" s="141">
        <v>12</v>
      </c>
      <c r="H36" s="141"/>
      <c r="I36" s="141"/>
      <c r="J36" s="149"/>
      <c r="K36" s="133"/>
      <c r="L36" s="72"/>
      <c r="M36" s="120">
        <f t="shared" si="3"/>
        <v>12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'19'!L37</f>
        <v>0</v>
      </c>
      <c r="F37" s="126"/>
      <c r="G37" s="141">
        <v>10</v>
      </c>
      <c r="H37" s="141">
        <v>10</v>
      </c>
      <c r="I37" s="141"/>
      <c r="J37" s="149"/>
      <c r="K37" s="133"/>
      <c r="L37" s="72"/>
      <c r="M37" s="120">
        <f t="shared" si="3"/>
        <v>20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'19'!L38</f>
        <v>0</v>
      </c>
      <c r="F38" s="126"/>
      <c r="G38" s="141">
        <v>16</v>
      </c>
      <c r="H38" s="141">
        <v>16</v>
      </c>
      <c r="I38" s="141"/>
      <c r="J38" s="149"/>
      <c r="K38" s="133"/>
      <c r="L38" s="72"/>
      <c r="M38" s="120">
        <f t="shared" si="3"/>
        <v>32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'19'!L39</f>
        <v>0</v>
      </c>
      <c r="F39" s="126"/>
      <c r="G39" s="141">
        <v>12</v>
      </c>
      <c r="H39" s="141">
        <v>12</v>
      </c>
      <c r="I39" s="141"/>
      <c r="J39" s="149"/>
      <c r="K39" s="133"/>
      <c r="L39" s="72"/>
      <c r="M39" s="120">
        <f t="shared" si="3"/>
        <v>24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'19'!L40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25000</v>
      </c>
      <c r="E41" s="155">
        <f>'19'!L41</f>
        <v>0</v>
      </c>
      <c r="F41" s="127"/>
      <c r="G41" s="142">
        <v>16</v>
      </c>
      <c r="H41" s="142"/>
      <c r="I41" s="142"/>
      <c r="J41" s="150"/>
      <c r="K41" s="134"/>
      <c r="L41" s="73"/>
      <c r="M41" s="120">
        <f t="shared" si="3"/>
        <v>16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'19'!L42</f>
        <v>0</v>
      </c>
      <c r="F42" s="127"/>
      <c r="G42" s="142"/>
      <c r="H42" s="142"/>
      <c r="I42" s="142"/>
      <c r="J42" s="150"/>
      <c r="K42" s="134"/>
      <c r="L42" s="73"/>
      <c r="M42" s="120">
        <f t="shared" si="3"/>
        <v>0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'19'!L43</f>
        <v>0</v>
      </c>
      <c r="F43" s="127"/>
      <c r="G43" s="142"/>
      <c r="H43" s="142"/>
      <c r="I43" s="142"/>
      <c r="J43" s="150"/>
      <c r="K43" s="134"/>
      <c r="L43" s="73"/>
      <c r="M43" s="120">
        <f t="shared" si="3"/>
        <v>0</v>
      </c>
      <c r="N43" s="73"/>
    </row>
    <row r="44" spans="1:14" s="10" customFormat="1" x14ac:dyDescent="0.2">
      <c r="A44" s="43">
        <v>44</v>
      </c>
      <c r="B44" s="99"/>
      <c r="C44" s="99" t="s">
        <v>39</v>
      </c>
      <c r="D44" s="100">
        <v>32000</v>
      </c>
      <c r="E44" s="155">
        <f>'19'!L44</f>
        <v>0</v>
      </c>
      <c r="F44" s="127"/>
      <c r="G44" s="142"/>
      <c r="H44" s="142"/>
      <c r="I44" s="142"/>
      <c r="J44" s="150"/>
      <c r="K44" s="134"/>
      <c r="L44" s="73"/>
      <c r="M44" s="121">
        <f t="shared" si="3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/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63">
        <f>SUM(E47:E58)</f>
        <v>1</v>
      </c>
      <c r="F46" s="163">
        <f t="shared" ref="F46:L46" si="4">SUM(F47:F58)</f>
        <v>0</v>
      </c>
      <c r="G46" s="163">
        <f t="shared" si="4"/>
        <v>381</v>
      </c>
      <c r="H46" s="163">
        <f t="shared" si="4"/>
        <v>0</v>
      </c>
      <c r="I46" s="163">
        <f t="shared" si="4"/>
        <v>0</v>
      </c>
      <c r="J46" s="167">
        <f t="shared" si="4"/>
        <v>0</v>
      </c>
      <c r="K46" s="162">
        <f t="shared" si="4"/>
        <v>0</v>
      </c>
      <c r="L46" s="163">
        <f t="shared" si="4"/>
        <v>0</v>
      </c>
      <c r="M46" s="119">
        <f>(E46+F46+G46+H46+I46)-J46-K46-L46</f>
        <v>382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'19'!L47</f>
        <v>0</v>
      </c>
      <c r="F47" s="125"/>
      <c r="G47" s="140">
        <v>10</v>
      </c>
      <c r="H47" s="140"/>
      <c r="I47" s="140"/>
      <c r="J47" s="148"/>
      <c r="K47" s="132"/>
      <c r="L47" s="71"/>
      <c r="M47" s="120">
        <f t="shared" si="3"/>
        <v>10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'19'!L48</f>
        <v>0</v>
      </c>
      <c r="F48" s="126"/>
      <c r="G48" s="141">
        <v>115</v>
      </c>
      <c r="H48" s="141"/>
      <c r="I48" s="141"/>
      <c r="J48" s="149"/>
      <c r="K48" s="133"/>
      <c r="L48" s="72"/>
      <c r="M48" s="120">
        <f t="shared" si="3"/>
        <v>115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'19'!L49</f>
        <v>0</v>
      </c>
      <c r="F49" s="126"/>
      <c r="G49" s="141">
        <v>55</v>
      </c>
      <c r="H49" s="141"/>
      <c r="I49" s="141"/>
      <c r="J49" s="149"/>
      <c r="K49" s="133"/>
      <c r="L49" s="72"/>
      <c r="M49" s="120">
        <f t="shared" si="3"/>
        <v>55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'19'!L50</f>
        <v>0</v>
      </c>
      <c r="F50" s="126"/>
      <c r="G50" s="141">
        <v>120</v>
      </c>
      <c r="H50" s="141"/>
      <c r="I50" s="141"/>
      <c r="J50" s="149"/>
      <c r="K50" s="133"/>
      <c r="L50" s="72"/>
      <c r="M50" s="120">
        <f t="shared" si="3"/>
        <v>120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'19'!L51</f>
        <v>0</v>
      </c>
      <c r="F51" s="126"/>
      <c r="G51" s="141">
        <v>10</v>
      </c>
      <c r="H51" s="141"/>
      <c r="I51" s="141"/>
      <c r="J51" s="149"/>
      <c r="K51" s="133"/>
      <c r="L51" s="72"/>
      <c r="M51" s="120">
        <f t="shared" si="3"/>
        <v>10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'19'!L52</f>
        <v>1</v>
      </c>
      <c r="F52" s="126"/>
      <c r="G52" s="141"/>
      <c r="H52" s="141"/>
      <c r="I52" s="141"/>
      <c r="J52" s="149"/>
      <c r="K52" s="133"/>
      <c r="L52" s="72"/>
      <c r="M52" s="120">
        <f t="shared" si="3"/>
        <v>1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'19'!L53</f>
        <v>0</v>
      </c>
      <c r="F53" s="126"/>
      <c r="G53" s="141">
        <v>10</v>
      </c>
      <c r="H53" s="141"/>
      <c r="I53" s="141"/>
      <c r="J53" s="149"/>
      <c r="K53" s="133"/>
      <c r="L53" s="72"/>
      <c r="M53" s="120">
        <f t="shared" si="3"/>
        <v>10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'19'!L54</f>
        <v>0</v>
      </c>
      <c r="F54" s="126"/>
      <c r="G54" s="141">
        <v>20</v>
      </c>
      <c r="H54" s="141"/>
      <c r="I54" s="141"/>
      <c r="J54" s="149"/>
      <c r="K54" s="133"/>
      <c r="L54" s="72"/>
      <c r="M54" s="120">
        <f t="shared" si="3"/>
        <v>20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'19'!L55</f>
        <v>0</v>
      </c>
      <c r="F55" s="126"/>
      <c r="G55" s="141">
        <v>10</v>
      </c>
      <c r="H55" s="141"/>
      <c r="I55" s="141"/>
      <c r="J55" s="149"/>
      <c r="K55" s="133"/>
      <c r="L55" s="72"/>
      <c r="M55" s="120">
        <f t="shared" si="3"/>
        <v>10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'19'!L56</f>
        <v>0</v>
      </c>
      <c r="F56" s="126"/>
      <c r="G56" s="141">
        <v>9</v>
      </c>
      <c r="H56" s="141"/>
      <c r="I56" s="141"/>
      <c r="J56" s="149"/>
      <c r="K56" s="133"/>
      <c r="L56" s="72"/>
      <c r="M56" s="120">
        <f t="shared" si="3"/>
        <v>9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'19'!L57</f>
        <v>0</v>
      </c>
      <c r="F57" s="127"/>
      <c r="G57" s="142">
        <v>10</v>
      </c>
      <c r="H57" s="142"/>
      <c r="I57" s="142"/>
      <c r="J57" s="150"/>
      <c r="K57" s="134"/>
      <c r="L57" s="73"/>
      <c r="M57" s="120">
        <f t="shared" si="3"/>
        <v>10</v>
      </c>
      <c r="N57" s="73"/>
    </row>
    <row r="58" spans="1:14" s="9" customFormat="1" x14ac:dyDescent="0.2">
      <c r="A58" s="43">
        <v>15</v>
      </c>
      <c r="B58" s="99"/>
      <c r="C58" s="99" t="s">
        <v>271</v>
      </c>
      <c r="D58" s="100"/>
      <c r="E58" s="155">
        <f>'19'!L58</f>
        <v>0</v>
      </c>
      <c r="F58" s="127"/>
      <c r="G58" s="142">
        <v>12</v>
      </c>
      <c r="H58" s="142"/>
      <c r="I58" s="142"/>
      <c r="J58" s="150"/>
      <c r="K58" s="134"/>
      <c r="L58" s="73"/>
      <c r="M58" s="120">
        <f t="shared" si="3"/>
        <v>12</v>
      </c>
      <c r="N58" s="73"/>
    </row>
    <row r="59" spans="1:14" s="24" customFormat="1" ht="15" thickBot="1" x14ac:dyDescent="0.25">
      <c r="A59" s="43"/>
      <c r="B59" s="43"/>
      <c r="C59" s="43"/>
      <c r="D59" s="48"/>
      <c r="E59" s="155"/>
      <c r="F59" s="127"/>
      <c r="G59" s="142"/>
      <c r="H59" s="142"/>
      <c r="I59" s="142"/>
      <c r="J59" s="150"/>
      <c r="K59" s="134"/>
      <c r="L59" s="73"/>
      <c r="M59" s="121"/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63">
        <f>SUM(E61:E62)</f>
        <v>0</v>
      </c>
      <c r="F60" s="163">
        <f t="shared" ref="F60:L60" si="5">SUM(F61:F62)</f>
        <v>0</v>
      </c>
      <c r="G60" s="163">
        <f t="shared" si="5"/>
        <v>0</v>
      </c>
      <c r="H60" s="163">
        <f t="shared" si="5"/>
        <v>0</v>
      </c>
      <c r="I60" s="163">
        <f t="shared" si="5"/>
        <v>0</v>
      </c>
      <c r="J60" s="167">
        <f t="shared" si="5"/>
        <v>0</v>
      </c>
      <c r="K60" s="162">
        <f t="shared" si="5"/>
        <v>0</v>
      </c>
      <c r="L60" s="163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'19'!L61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'19'!L62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5"/>
      <c r="F63" s="127"/>
      <c r="G63" s="142"/>
      <c r="H63" s="142"/>
      <c r="I63" s="142"/>
      <c r="J63" s="150"/>
      <c r="K63" s="134"/>
      <c r="L63" s="73"/>
      <c r="M63" s="121"/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63">
        <f>SUM(E65:E72)</f>
        <v>0</v>
      </c>
      <c r="F64" s="163">
        <f t="shared" ref="F64:L64" si="6">SUM(F65:F72)</f>
        <v>0</v>
      </c>
      <c r="G64" s="163">
        <f t="shared" si="6"/>
        <v>8</v>
      </c>
      <c r="H64" s="163">
        <f t="shared" si="6"/>
        <v>0</v>
      </c>
      <c r="I64" s="163">
        <f t="shared" si="6"/>
        <v>0</v>
      </c>
      <c r="J64" s="167">
        <f t="shared" si="6"/>
        <v>0</v>
      </c>
      <c r="K64" s="162">
        <f t="shared" si="6"/>
        <v>0</v>
      </c>
      <c r="L64" s="163">
        <f t="shared" si="6"/>
        <v>0</v>
      </c>
      <c r="M64" s="119">
        <f t="shared" si="3"/>
        <v>8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'19'!L65</f>
        <v>0</v>
      </c>
      <c r="F65" s="125"/>
      <c r="G65" s="140"/>
      <c r="H65" s="140"/>
      <c r="I65" s="140"/>
      <c r="J65" s="148"/>
      <c r="K65" s="132"/>
      <c r="L65" s="71"/>
      <c r="M65" s="120">
        <f t="shared" si="3"/>
        <v>0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'19'!L66</f>
        <v>0</v>
      </c>
      <c r="F66" s="126"/>
      <c r="G66" s="140">
        <v>2</v>
      </c>
      <c r="H66" s="141"/>
      <c r="I66" s="141"/>
      <c r="J66" s="149"/>
      <c r="K66" s="133"/>
      <c r="L66" s="72"/>
      <c r="M66" s="120">
        <f t="shared" si="3"/>
        <v>2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'19'!L67</f>
        <v>0</v>
      </c>
      <c r="F67" s="126"/>
      <c r="G67" s="140"/>
      <c r="H67" s="141"/>
      <c r="I67" s="141"/>
      <c r="J67" s="149"/>
      <c r="K67" s="133"/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'19'!L68</f>
        <v>0</v>
      </c>
      <c r="F68" s="126"/>
      <c r="G68" s="140">
        <v>2</v>
      </c>
      <c r="H68" s="141"/>
      <c r="I68" s="141"/>
      <c r="J68" s="149"/>
      <c r="K68" s="133"/>
      <c r="L68" s="72"/>
      <c r="M68" s="120">
        <f t="shared" si="3"/>
        <v>2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'19'!L69</f>
        <v>0</v>
      </c>
      <c r="F69" s="126"/>
      <c r="G69" s="140"/>
      <c r="H69" s="141"/>
      <c r="I69" s="141"/>
      <c r="J69" s="149"/>
      <c r="K69" s="133"/>
      <c r="L69" s="72"/>
      <c r="M69" s="120">
        <f t="shared" si="3"/>
        <v>0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'19'!L70</f>
        <v>0</v>
      </c>
      <c r="F70" s="126"/>
      <c r="G70" s="140">
        <v>2</v>
      </c>
      <c r="H70" s="141"/>
      <c r="I70" s="141"/>
      <c r="J70" s="149"/>
      <c r="K70" s="133"/>
      <c r="L70" s="72"/>
      <c r="M70" s="120">
        <f t="shared" si="3"/>
        <v>2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'19'!L71</f>
        <v>0</v>
      </c>
      <c r="F71" s="126"/>
      <c r="G71" s="140"/>
      <c r="H71" s="141"/>
      <c r="I71" s="141"/>
      <c r="J71" s="149"/>
      <c r="K71" s="133"/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'19'!L72</f>
        <v>0</v>
      </c>
      <c r="F72" s="126"/>
      <c r="G72" s="140">
        <v>2</v>
      </c>
      <c r="H72" s="141"/>
      <c r="I72" s="141"/>
      <c r="J72" s="149"/>
      <c r="K72" s="133"/>
      <c r="L72" s="72"/>
      <c r="M72" s="120">
        <f t="shared" si="3"/>
        <v>2</v>
      </c>
      <c r="N72" s="72"/>
    </row>
    <row r="73" spans="1:14" s="24" customFormat="1" ht="15" thickBot="1" x14ac:dyDescent="0.25">
      <c r="A73" s="43"/>
      <c r="B73" s="43"/>
      <c r="C73" s="43"/>
      <c r="D73" s="48"/>
      <c r="E73" s="155"/>
      <c r="F73" s="127"/>
      <c r="G73" s="142"/>
      <c r="H73" s="142"/>
      <c r="I73" s="142"/>
      <c r="J73" s="150"/>
      <c r="K73" s="134"/>
      <c r="L73" s="73"/>
      <c r="M73" s="121"/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>SUM(E75:E81)</f>
        <v>0</v>
      </c>
      <c r="F74" s="106">
        <f t="shared" ref="F74:K74" si="7">SUM(F75:F81)</f>
        <v>0</v>
      </c>
      <c r="G74" s="106">
        <f t="shared" si="7"/>
        <v>36</v>
      </c>
      <c r="H74" s="106">
        <f t="shared" si="7"/>
        <v>0</v>
      </c>
      <c r="I74" s="106">
        <f t="shared" si="7"/>
        <v>0</v>
      </c>
      <c r="J74" s="146">
        <f t="shared" si="7"/>
        <v>1</v>
      </c>
      <c r="K74" s="135">
        <f t="shared" si="7"/>
        <v>0</v>
      </c>
      <c r="L74" s="106">
        <f>SUM(L75:L81)</f>
        <v>0</v>
      </c>
      <c r="M74" s="119">
        <f t="shared" si="3"/>
        <v>35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'19'!L75</f>
        <v>0</v>
      </c>
      <c r="F75" s="126"/>
      <c r="G75" s="141">
        <v>8</v>
      </c>
      <c r="H75" s="141"/>
      <c r="I75" s="141"/>
      <c r="J75" s="149"/>
      <c r="K75" s="133"/>
      <c r="L75" s="72"/>
      <c r="M75" s="120">
        <f t="shared" si="3"/>
        <v>8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'19'!L76</f>
        <v>0</v>
      </c>
      <c r="F76" s="126"/>
      <c r="G76" s="141">
        <v>14</v>
      </c>
      <c r="H76" s="141"/>
      <c r="I76" s="141"/>
      <c r="J76" s="149"/>
      <c r="K76" s="133"/>
      <c r="L76" s="72"/>
      <c r="M76" s="120">
        <f t="shared" ref="M76:M144" si="8">(E76+F76+G76+H76+I76)-J76-K76-L76</f>
        <v>14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'19'!L77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'19'!L78</f>
        <v>0</v>
      </c>
      <c r="F78" s="126"/>
      <c r="G78" s="141">
        <v>14</v>
      </c>
      <c r="H78" s="141"/>
      <c r="I78" s="141"/>
      <c r="J78" s="149">
        <v>1</v>
      </c>
      <c r="K78" s="133"/>
      <c r="L78" s="72"/>
      <c r="M78" s="120">
        <f t="shared" si="8"/>
        <v>13</v>
      </c>
      <c r="N78" s="72" t="s">
        <v>266</v>
      </c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'19'!L79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'19'!L80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'19'!L81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/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>SUM(E84:E93)</f>
        <v>56</v>
      </c>
      <c r="F83" s="108">
        <f t="shared" ref="F83:L83" si="9">SUM(F84:F93)</f>
        <v>0</v>
      </c>
      <c r="G83" s="108">
        <f t="shared" si="9"/>
        <v>44</v>
      </c>
      <c r="H83" s="108">
        <f t="shared" si="9"/>
        <v>0</v>
      </c>
      <c r="I83" s="108">
        <f t="shared" si="9"/>
        <v>0</v>
      </c>
      <c r="J83" s="168">
        <f t="shared" si="9"/>
        <v>12</v>
      </c>
      <c r="K83" s="164">
        <f t="shared" si="9"/>
        <v>0</v>
      </c>
      <c r="L83" s="108">
        <f t="shared" si="9"/>
        <v>35</v>
      </c>
      <c r="M83" s="119">
        <f t="shared" si="8"/>
        <v>53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'19'!L84</f>
        <v>0</v>
      </c>
      <c r="F84" s="125"/>
      <c r="G84" s="140">
        <v>4</v>
      </c>
      <c r="H84" s="140"/>
      <c r="I84" s="140"/>
      <c r="J84" s="148"/>
      <c r="K84" s="132"/>
      <c r="L84" s="71">
        <v>1</v>
      </c>
      <c r="M84" s="120">
        <f t="shared" si="8"/>
        <v>3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'19'!L85</f>
        <v>8</v>
      </c>
      <c r="F85" s="126"/>
      <c r="G85" s="141"/>
      <c r="H85" s="141"/>
      <c r="I85" s="141"/>
      <c r="J85" s="149"/>
      <c r="K85" s="133"/>
      <c r="L85" s="72">
        <v>1</v>
      </c>
      <c r="M85" s="120">
        <f t="shared" si="8"/>
        <v>7</v>
      </c>
      <c r="N85" s="72"/>
    </row>
    <row r="86" spans="1:14" s="10" customFormat="1" ht="14.25" hidden="1" customHeight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'19'!L86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'19'!L87</f>
        <v>11</v>
      </c>
      <c r="F87" s="126"/>
      <c r="G87" s="141"/>
      <c r="H87" s="141"/>
      <c r="I87" s="141"/>
      <c r="J87" s="149"/>
      <c r="K87" s="133"/>
      <c r="L87" s="72">
        <v>2</v>
      </c>
      <c r="M87" s="120">
        <f t="shared" si="8"/>
        <v>9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'19'!L88</f>
        <v>14</v>
      </c>
      <c r="F88" s="126"/>
      <c r="G88" s="141">
        <v>8</v>
      </c>
      <c r="H88" s="141"/>
      <c r="I88" s="141"/>
      <c r="J88" s="149">
        <v>4</v>
      </c>
      <c r="K88" s="133"/>
      <c r="L88" s="72">
        <v>4</v>
      </c>
      <c r="M88" s="120">
        <f t="shared" si="8"/>
        <v>14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'19'!L89</f>
        <v>10</v>
      </c>
      <c r="F89" s="126"/>
      <c r="G89" s="141"/>
      <c r="H89" s="141"/>
      <c r="I89" s="141"/>
      <c r="J89" s="149"/>
      <c r="K89" s="133"/>
      <c r="L89" s="72">
        <v>2</v>
      </c>
      <c r="M89" s="120">
        <f t="shared" si="8"/>
        <v>8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39000</v>
      </c>
      <c r="E90" s="155">
        <f>'19'!L90</f>
        <v>0</v>
      </c>
      <c r="F90" s="126"/>
      <c r="G90" s="141">
        <v>10</v>
      </c>
      <c r="H90" s="141"/>
      <c r="I90" s="141"/>
      <c r="J90" s="149"/>
      <c r="K90" s="133"/>
      <c r="L90" s="72">
        <v>8</v>
      </c>
      <c r="M90" s="120">
        <f t="shared" si="8"/>
        <v>2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'19'!L91</f>
        <v>13</v>
      </c>
      <c r="F91" s="126"/>
      <c r="G91" s="141">
        <v>12</v>
      </c>
      <c r="H91" s="141"/>
      <c r="I91" s="141"/>
      <c r="J91" s="149">
        <v>8</v>
      </c>
      <c r="K91" s="133"/>
      <c r="L91" s="72">
        <v>10</v>
      </c>
      <c r="M91" s="120">
        <f t="shared" si="8"/>
        <v>7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'19'!L92</f>
        <v>0</v>
      </c>
      <c r="F92" s="126"/>
      <c r="G92" s="141"/>
      <c r="H92" s="141"/>
      <c r="I92" s="141"/>
      <c r="J92" s="149"/>
      <c r="K92" s="133"/>
      <c r="L92" s="72"/>
      <c r="M92" s="120">
        <f t="shared" si="8"/>
        <v>0</v>
      </c>
      <c r="N92" s="72"/>
    </row>
    <row r="93" spans="1:14" s="10" customFormat="1" x14ac:dyDescent="0.2">
      <c r="A93" s="43">
        <v>10</v>
      </c>
      <c r="B93" s="99"/>
      <c r="C93" s="99" t="s">
        <v>272</v>
      </c>
      <c r="D93" s="100">
        <v>39000</v>
      </c>
      <c r="E93" s="155">
        <f>'19'!L93</f>
        <v>0</v>
      </c>
      <c r="F93" s="127"/>
      <c r="G93" s="142">
        <v>10</v>
      </c>
      <c r="H93" s="142"/>
      <c r="I93" s="142"/>
      <c r="J93" s="150"/>
      <c r="K93" s="134"/>
      <c r="L93" s="73">
        <v>7</v>
      </c>
      <c r="M93" s="120">
        <f t="shared" si="8"/>
        <v>3</v>
      </c>
      <c r="N93" s="73"/>
    </row>
    <row r="94" spans="1:14" s="42" customFormat="1" ht="15" thickBot="1" x14ac:dyDescent="0.25">
      <c r="A94" s="43"/>
      <c r="B94" s="99"/>
      <c r="C94" s="99"/>
      <c r="D94" s="100"/>
      <c r="E94" s="157"/>
      <c r="F94" s="127"/>
      <c r="G94" s="142"/>
      <c r="H94" s="142"/>
      <c r="I94" s="142"/>
      <c r="J94" s="150"/>
      <c r="K94" s="134"/>
      <c r="L94" s="73"/>
      <c r="M94" s="121"/>
      <c r="N94" s="73"/>
    </row>
    <row r="95" spans="1:14" s="10" customFormat="1" ht="15" thickBot="1" x14ac:dyDescent="0.25">
      <c r="A95" s="94"/>
      <c r="B95" s="95"/>
      <c r="C95" s="95" t="s">
        <v>102</v>
      </c>
      <c r="D95" s="96"/>
      <c r="E95" s="106">
        <f>SUM(E96)</f>
        <v>6</v>
      </c>
      <c r="F95" s="106">
        <f t="shared" ref="F95:M95" si="10">SUM(F96)</f>
        <v>0</v>
      </c>
      <c r="G95" s="106">
        <f t="shared" si="10"/>
        <v>0</v>
      </c>
      <c r="H95" s="106">
        <f t="shared" si="10"/>
        <v>0</v>
      </c>
      <c r="I95" s="106">
        <f t="shared" si="10"/>
        <v>0</v>
      </c>
      <c r="J95" s="146">
        <f t="shared" si="10"/>
        <v>0</v>
      </c>
      <c r="K95" s="135">
        <f t="shared" si="10"/>
        <v>0</v>
      </c>
      <c r="L95" s="106">
        <f t="shared" si="10"/>
        <v>0</v>
      </c>
      <c r="M95" s="106">
        <f t="shared" si="10"/>
        <v>6</v>
      </c>
      <c r="N95" s="101"/>
    </row>
    <row r="96" spans="1:14" s="10" customFormat="1" x14ac:dyDescent="0.2">
      <c r="A96" s="87">
        <v>1</v>
      </c>
      <c r="B96" s="88">
        <v>1532013</v>
      </c>
      <c r="C96" s="88" t="s">
        <v>103</v>
      </c>
      <c r="D96" s="97">
        <v>89000</v>
      </c>
      <c r="E96" s="155">
        <f>'19'!L96</f>
        <v>6</v>
      </c>
      <c r="F96" s="125"/>
      <c r="G96" s="140"/>
      <c r="H96" s="140"/>
      <c r="I96" s="140"/>
      <c r="J96" s="148"/>
      <c r="K96" s="132"/>
      <c r="L96" s="71"/>
      <c r="M96" s="120">
        <f t="shared" si="8"/>
        <v>6</v>
      </c>
      <c r="N96" s="71"/>
    </row>
    <row r="97" spans="1:14" s="20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/>
      <c r="N97" s="73"/>
    </row>
    <row r="98" spans="1:14" s="9" customFormat="1" ht="15" thickBot="1" x14ac:dyDescent="0.25">
      <c r="A98" s="81"/>
      <c r="B98" s="82"/>
      <c r="C98" s="82" t="s">
        <v>104</v>
      </c>
      <c r="D98" s="83"/>
      <c r="E98" s="106">
        <f>SUM(E99:E107)</f>
        <v>0</v>
      </c>
      <c r="F98" s="106">
        <f t="shared" ref="F98:L98" si="11">SUM(F99:F107)</f>
        <v>0</v>
      </c>
      <c r="G98" s="106">
        <f t="shared" si="11"/>
        <v>0</v>
      </c>
      <c r="H98" s="106">
        <f t="shared" si="11"/>
        <v>0</v>
      </c>
      <c r="I98" s="106">
        <f t="shared" si="11"/>
        <v>0</v>
      </c>
      <c r="J98" s="146">
        <f t="shared" si="11"/>
        <v>0</v>
      </c>
      <c r="K98" s="135">
        <f t="shared" si="11"/>
        <v>0</v>
      </c>
      <c r="L98" s="106">
        <f t="shared" si="11"/>
        <v>0</v>
      </c>
      <c r="M98" s="119">
        <f t="shared" si="8"/>
        <v>0</v>
      </c>
      <c r="N98" s="85"/>
    </row>
    <row r="99" spans="1:14" s="9" customFormat="1" x14ac:dyDescent="0.2">
      <c r="A99" s="87">
        <v>1</v>
      </c>
      <c r="B99" s="87">
        <v>5530014</v>
      </c>
      <c r="C99" s="87" t="s">
        <v>105</v>
      </c>
      <c r="D99" s="93">
        <v>33000</v>
      </c>
      <c r="E99" s="155">
        <f>'19'!L99</f>
        <v>0</v>
      </c>
      <c r="F99" s="125"/>
      <c r="G99" s="140"/>
      <c r="H99" s="140"/>
      <c r="I99" s="140"/>
      <c r="J99" s="148"/>
      <c r="K99" s="132"/>
      <c r="L99" s="71"/>
      <c r="M99" s="120">
        <f t="shared" si="8"/>
        <v>0</v>
      </c>
      <c r="N99" s="71"/>
    </row>
    <row r="100" spans="1:14" s="9" customFormat="1" x14ac:dyDescent="0.2">
      <c r="A100" s="25">
        <v>2</v>
      </c>
      <c r="B100" s="25">
        <v>5530015</v>
      </c>
      <c r="C100" s="25" t="s">
        <v>106</v>
      </c>
      <c r="D100" s="30">
        <v>33000</v>
      </c>
      <c r="E100" s="155">
        <f>'19'!L100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3</v>
      </c>
      <c r="B101" s="25">
        <v>5530019</v>
      </c>
      <c r="C101" s="25" t="s">
        <v>107</v>
      </c>
      <c r="D101" s="30">
        <v>33000</v>
      </c>
      <c r="E101" s="155">
        <f>'19'!L101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4</v>
      </c>
      <c r="B102" s="25">
        <v>5530016</v>
      </c>
      <c r="C102" s="25" t="s">
        <v>108</v>
      </c>
      <c r="D102" s="30">
        <v>33000</v>
      </c>
      <c r="E102" s="155">
        <f>'19'!L102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5</v>
      </c>
      <c r="B103" s="25">
        <v>5530020</v>
      </c>
      <c r="C103" s="25" t="s">
        <v>109</v>
      </c>
      <c r="D103" s="30">
        <v>33000</v>
      </c>
      <c r="E103" s="155">
        <f>'19'!L103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6</v>
      </c>
      <c r="B104" s="25">
        <v>5530013</v>
      </c>
      <c r="C104" s="25" t="s">
        <v>110</v>
      </c>
      <c r="D104" s="30">
        <v>33000</v>
      </c>
      <c r="E104" s="155">
        <f>'19'!L104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7</v>
      </c>
      <c r="B105" s="43"/>
      <c r="C105" s="43" t="s">
        <v>111</v>
      </c>
      <c r="D105" s="30">
        <v>33000</v>
      </c>
      <c r="E105" s="155">
        <f>'19'!L105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8</v>
      </c>
      <c r="B106" s="43"/>
      <c r="C106" s="43" t="s">
        <v>112</v>
      </c>
      <c r="D106" s="30">
        <v>33000</v>
      </c>
      <c r="E106" s="155">
        <f>'19'!L106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9</v>
      </c>
      <c r="B107" s="43"/>
      <c r="C107" s="43" t="s">
        <v>113</v>
      </c>
      <c r="D107" s="30">
        <v>33000</v>
      </c>
      <c r="E107" s="155">
        <f>'19'!L107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20" customFormat="1" ht="15" thickBot="1" x14ac:dyDescent="0.25">
      <c r="A108" s="43"/>
      <c r="B108" s="43"/>
      <c r="C108" s="43"/>
      <c r="D108" s="48"/>
      <c r="E108" s="157"/>
      <c r="F108" s="127"/>
      <c r="G108" s="142"/>
      <c r="H108" s="142"/>
      <c r="I108" s="142"/>
      <c r="J108" s="150"/>
      <c r="K108" s="134"/>
      <c r="L108" s="73"/>
      <c r="M108" s="121"/>
      <c r="N108" s="73"/>
    </row>
    <row r="109" spans="1:14" s="24" customFormat="1" ht="15" thickBot="1" x14ac:dyDescent="0.25">
      <c r="A109" s="81"/>
      <c r="B109" s="82"/>
      <c r="C109" s="82" t="s">
        <v>114</v>
      </c>
      <c r="D109" s="83"/>
      <c r="E109" s="105">
        <f>SUM(E110,E147,E158)</f>
        <v>158</v>
      </c>
      <c r="F109" s="105">
        <f t="shared" ref="F109:L109" si="12">SUM(F110,F147,F158)</f>
        <v>0</v>
      </c>
      <c r="G109" s="105">
        <f t="shared" si="12"/>
        <v>138</v>
      </c>
      <c r="H109" s="105">
        <f t="shared" si="12"/>
        <v>63</v>
      </c>
      <c r="I109" s="105">
        <f t="shared" si="12"/>
        <v>6</v>
      </c>
      <c r="J109" s="166">
        <f t="shared" si="12"/>
        <v>0</v>
      </c>
      <c r="K109" s="131">
        <f t="shared" si="12"/>
        <v>0</v>
      </c>
      <c r="L109" s="105">
        <f t="shared" si="12"/>
        <v>98</v>
      </c>
      <c r="M109" s="119">
        <f t="shared" si="8"/>
        <v>267</v>
      </c>
      <c r="N109" s="85"/>
    </row>
    <row r="110" spans="1:14" s="10" customFormat="1" ht="15" thickBot="1" x14ac:dyDescent="0.25">
      <c r="A110" s="94"/>
      <c r="B110" s="95"/>
      <c r="C110" s="95" t="s">
        <v>115</v>
      </c>
      <c r="D110" s="96"/>
      <c r="E110" s="105">
        <f>SUM(E111:E143)</f>
        <v>4</v>
      </c>
      <c r="F110" s="105">
        <f t="shared" ref="F110:L110" si="13">SUM(F111:F143)</f>
        <v>0</v>
      </c>
      <c r="G110" s="105">
        <f t="shared" si="13"/>
        <v>7</v>
      </c>
      <c r="H110" s="105">
        <f t="shared" si="13"/>
        <v>2</v>
      </c>
      <c r="I110" s="105">
        <f t="shared" si="13"/>
        <v>0</v>
      </c>
      <c r="J110" s="166">
        <f t="shared" si="13"/>
        <v>0</v>
      </c>
      <c r="K110" s="131">
        <f t="shared" si="13"/>
        <v>0</v>
      </c>
      <c r="L110" s="105">
        <f t="shared" si="13"/>
        <v>2</v>
      </c>
      <c r="M110" s="119">
        <f t="shared" si="8"/>
        <v>11</v>
      </c>
      <c r="N110" s="85"/>
    </row>
    <row r="111" spans="1:14" s="10" customFormat="1" x14ac:dyDescent="0.2">
      <c r="A111" s="87">
        <v>1</v>
      </c>
      <c r="B111" s="88">
        <v>3500003</v>
      </c>
      <c r="C111" s="88" t="s">
        <v>116</v>
      </c>
      <c r="D111" s="97">
        <v>390000</v>
      </c>
      <c r="E111" s="155">
        <f>'19'!L111</f>
        <v>0</v>
      </c>
      <c r="F111" s="128"/>
      <c r="G111" s="144">
        <v>2</v>
      </c>
      <c r="H111" s="144"/>
      <c r="I111" s="144"/>
      <c r="J111" s="152"/>
      <c r="K111" s="137"/>
      <c r="L111" s="76"/>
      <c r="M111" s="120">
        <f t="shared" si="8"/>
        <v>2</v>
      </c>
      <c r="N111" s="76"/>
    </row>
    <row r="112" spans="1:14" s="10" customFormat="1" x14ac:dyDescent="0.2">
      <c r="A112" s="25">
        <v>2</v>
      </c>
      <c r="B112" s="26">
        <v>3500004</v>
      </c>
      <c r="C112" s="26" t="s">
        <v>117</v>
      </c>
      <c r="D112" s="27">
        <v>300000</v>
      </c>
      <c r="E112" s="155">
        <f>'19'!L112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8"/>
        <v>0</v>
      </c>
      <c r="N112" s="73"/>
    </row>
    <row r="113" spans="1:14" s="10" customFormat="1" x14ac:dyDescent="0.2">
      <c r="A113" s="25">
        <v>3</v>
      </c>
      <c r="B113" s="26">
        <v>3500009</v>
      </c>
      <c r="C113" s="26" t="s">
        <v>118</v>
      </c>
      <c r="D113" s="27">
        <v>390000</v>
      </c>
      <c r="E113" s="155">
        <f>'19'!L113</f>
        <v>0</v>
      </c>
      <c r="F113" s="127"/>
      <c r="G113" s="142">
        <v>1</v>
      </c>
      <c r="H113" s="142"/>
      <c r="I113" s="142"/>
      <c r="J113" s="150"/>
      <c r="K113" s="134"/>
      <c r="L113" s="73"/>
      <c r="M113" s="120">
        <f t="shared" si="8"/>
        <v>1</v>
      </c>
      <c r="N113" s="73"/>
    </row>
    <row r="114" spans="1:14" s="10" customFormat="1" x14ac:dyDescent="0.2">
      <c r="A114" s="25">
        <v>4</v>
      </c>
      <c r="B114" s="26">
        <v>3500010</v>
      </c>
      <c r="C114" s="26" t="s">
        <v>119</v>
      </c>
      <c r="D114" s="27">
        <v>300000</v>
      </c>
      <c r="E114" s="155">
        <f>'19'!L114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5</v>
      </c>
      <c r="B115" s="26"/>
      <c r="C115" s="26" t="s">
        <v>120</v>
      </c>
      <c r="D115" s="27">
        <v>490000</v>
      </c>
      <c r="E115" s="155">
        <f>'19'!L115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0</v>
      </c>
      <c r="N115" s="72"/>
    </row>
    <row r="116" spans="1:14" s="10" customFormat="1" x14ac:dyDescent="0.2">
      <c r="A116" s="25">
        <v>6</v>
      </c>
      <c r="B116" s="26">
        <v>3500008</v>
      </c>
      <c r="C116" s="26" t="s">
        <v>121</v>
      </c>
      <c r="D116" s="27">
        <v>350000</v>
      </c>
      <c r="E116" s="155">
        <f>'19'!L116</f>
        <v>1</v>
      </c>
      <c r="F116" s="126"/>
      <c r="G116" s="141"/>
      <c r="H116" s="141"/>
      <c r="I116" s="141"/>
      <c r="J116" s="149"/>
      <c r="K116" s="133"/>
      <c r="L116" s="72">
        <v>1</v>
      </c>
      <c r="M116" s="120">
        <f t="shared" si="8"/>
        <v>0</v>
      </c>
      <c r="N116" s="72"/>
    </row>
    <row r="117" spans="1:14" s="10" customFormat="1" x14ac:dyDescent="0.2">
      <c r="A117" s="25">
        <v>7</v>
      </c>
      <c r="B117" s="26"/>
      <c r="C117" s="26" t="s">
        <v>122</v>
      </c>
      <c r="D117" s="27">
        <v>490000</v>
      </c>
      <c r="E117" s="155">
        <f>'19'!L117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8</v>
      </c>
      <c r="B118" s="26">
        <v>3502042</v>
      </c>
      <c r="C118" s="26" t="s">
        <v>123</v>
      </c>
      <c r="D118" s="27">
        <v>350000</v>
      </c>
      <c r="E118" s="155">
        <f>'19'!L118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9</v>
      </c>
      <c r="B119" s="26">
        <v>3500182</v>
      </c>
      <c r="C119" s="26" t="s">
        <v>124</v>
      </c>
      <c r="D119" s="27">
        <v>390000</v>
      </c>
      <c r="E119" s="155">
        <f>'19'!L119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10</v>
      </c>
      <c r="B120" s="26">
        <v>3500181</v>
      </c>
      <c r="C120" s="26" t="s">
        <v>125</v>
      </c>
      <c r="D120" s="27">
        <v>300000</v>
      </c>
      <c r="E120" s="155">
        <f>'19'!L120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9" customFormat="1" x14ac:dyDescent="0.2">
      <c r="A121" s="25">
        <v>11</v>
      </c>
      <c r="B121" s="25">
        <v>3500159</v>
      </c>
      <c r="C121" s="25" t="s">
        <v>126</v>
      </c>
      <c r="D121" s="30">
        <v>300000</v>
      </c>
      <c r="E121" s="155">
        <f>'19'!L121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12</v>
      </c>
      <c r="B122" s="25">
        <v>3500143</v>
      </c>
      <c r="C122" s="25" t="s">
        <v>127</v>
      </c>
      <c r="D122" s="30">
        <v>220000</v>
      </c>
      <c r="E122" s="155">
        <f>'19'!L122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13</v>
      </c>
      <c r="B123" s="26">
        <v>3500144</v>
      </c>
      <c r="C123" s="26" t="s">
        <v>128</v>
      </c>
      <c r="D123" s="27">
        <v>260000</v>
      </c>
      <c r="E123" s="155">
        <f>'19'!L123</f>
        <v>2</v>
      </c>
      <c r="F123" s="126"/>
      <c r="G123" s="141">
        <v>1</v>
      </c>
      <c r="H123" s="141">
        <v>2</v>
      </c>
      <c r="I123" s="141"/>
      <c r="J123" s="149"/>
      <c r="K123" s="133"/>
      <c r="L123" s="72"/>
      <c r="M123" s="120">
        <f t="shared" si="8"/>
        <v>5</v>
      </c>
      <c r="N123" s="72"/>
    </row>
    <row r="124" spans="1:14" s="10" customFormat="1" x14ac:dyDescent="0.2">
      <c r="A124" s="25">
        <v>14</v>
      </c>
      <c r="B124" s="26">
        <v>3500145</v>
      </c>
      <c r="C124" s="26" t="s">
        <v>129</v>
      </c>
      <c r="D124" s="27">
        <v>350000</v>
      </c>
      <c r="E124" s="155">
        <f>'19'!L124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15</v>
      </c>
      <c r="B125" s="26">
        <v>3500147</v>
      </c>
      <c r="C125" s="26" t="s">
        <v>130</v>
      </c>
      <c r="D125" s="27">
        <v>480000</v>
      </c>
      <c r="E125" s="155">
        <f>'19'!L125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18</v>
      </c>
      <c r="B126" s="26">
        <v>3500142</v>
      </c>
      <c r="C126" s="26" t="s">
        <v>133</v>
      </c>
      <c r="D126" s="27">
        <v>390000</v>
      </c>
      <c r="E126" s="155">
        <f>'19'!L126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19</v>
      </c>
      <c r="B127" s="26">
        <v>3500141</v>
      </c>
      <c r="C127" s="26" t="s">
        <v>134</v>
      </c>
      <c r="D127" s="27">
        <v>300000</v>
      </c>
      <c r="E127" s="155">
        <f>'19'!L127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20</v>
      </c>
      <c r="B128" s="26">
        <v>3500021</v>
      </c>
      <c r="C128" s="26" t="s">
        <v>135</v>
      </c>
      <c r="D128" s="27">
        <v>390000</v>
      </c>
      <c r="E128" s="155">
        <f>'19'!L128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21</v>
      </c>
      <c r="B129" s="26">
        <v>3500022</v>
      </c>
      <c r="C129" s="26" t="s">
        <v>136</v>
      </c>
      <c r="D129" s="27">
        <v>300000</v>
      </c>
      <c r="E129" s="155">
        <f>'19'!L129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22</v>
      </c>
      <c r="B130" s="26">
        <v>3500152</v>
      </c>
      <c r="C130" s="26" t="s">
        <v>137</v>
      </c>
      <c r="D130" s="27">
        <v>390000</v>
      </c>
      <c r="E130" s="155">
        <f>'19'!L130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23</v>
      </c>
      <c r="B131" s="26">
        <v>3500049</v>
      </c>
      <c r="C131" s="26" t="s">
        <v>138</v>
      </c>
      <c r="D131" s="27">
        <v>390000</v>
      </c>
      <c r="E131" s="155">
        <f>'19'!L131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24</v>
      </c>
      <c r="B132" s="26">
        <v>3500156</v>
      </c>
      <c r="C132" s="26" t="s">
        <v>139</v>
      </c>
      <c r="D132" s="27">
        <v>390000</v>
      </c>
      <c r="E132" s="155">
        <f>'19'!L132</f>
        <v>0</v>
      </c>
      <c r="F132" s="126"/>
      <c r="G132" s="141">
        <v>1</v>
      </c>
      <c r="H132" s="141"/>
      <c r="I132" s="141"/>
      <c r="J132" s="149"/>
      <c r="K132" s="133"/>
      <c r="L132" s="72"/>
      <c r="M132" s="120">
        <f t="shared" si="8"/>
        <v>1</v>
      </c>
      <c r="N132" s="72"/>
    </row>
    <row r="133" spans="1:14" s="10" customFormat="1" x14ac:dyDescent="0.2">
      <c r="A133" s="25">
        <v>25</v>
      </c>
      <c r="B133" s="26">
        <v>3500155</v>
      </c>
      <c r="C133" s="26" t="s">
        <v>140</v>
      </c>
      <c r="D133" s="27">
        <v>300000</v>
      </c>
      <c r="E133" s="155">
        <f>'19'!L133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26</v>
      </c>
      <c r="B134" s="26">
        <v>3500029</v>
      </c>
      <c r="C134" s="26" t="s">
        <v>141</v>
      </c>
      <c r="D134" s="27">
        <v>390000</v>
      </c>
      <c r="E134" s="155">
        <f>'19'!L134</f>
        <v>0</v>
      </c>
      <c r="F134" s="126"/>
      <c r="G134" s="141">
        <v>1</v>
      </c>
      <c r="H134" s="141"/>
      <c r="I134" s="141"/>
      <c r="J134" s="149"/>
      <c r="K134" s="133"/>
      <c r="L134" s="72"/>
      <c r="M134" s="120">
        <f t="shared" si="8"/>
        <v>1</v>
      </c>
      <c r="N134" s="72"/>
    </row>
    <row r="135" spans="1:14" s="10" customFormat="1" x14ac:dyDescent="0.2">
      <c r="A135" s="25">
        <v>27</v>
      </c>
      <c r="B135" s="26">
        <v>3500030</v>
      </c>
      <c r="C135" s="26" t="s">
        <v>142</v>
      </c>
      <c r="D135" s="27">
        <v>300000</v>
      </c>
      <c r="E135" s="155">
        <f>'19'!L135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28</v>
      </c>
      <c r="B136" s="26">
        <v>3500186</v>
      </c>
      <c r="C136" s="26" t="s">
        <v>143</v>
      </c>
      <c r="D136" s="27">
        <v>480000</v>
      </c>
      <c r="E136" s="155">
        <f>'19'!L136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29</v>
      </c>
      <c r="B137" s="26">
        <v>3500184</v>
      </c>
      <c r="C137" s="26" t="s">
        <v>144</v>
      </c>
      <c r="D137" s="27">
        <v>350000</v>
      </c>
      <c r="E137" s="155">
        <f>'19'!L137</f>
        <v>0</v>
      </c>
      <c r="F137" s="126"/>
      <c r="G137" s="141">
        <v>1</v>
      </c>
      <c r="H137" s="141"/>
      <c r="I137" s="141"/>
      <c r="J137" s="149"/>
      <c r="K137" s="133"/>
      <c r="L137" s="72"/>
      <c r="M137" s="120">
        <f t="shared" si="8"/>
        <v>1</v>
      </c>
      <c r="N137" s="72"/>
    </row>
    <row r="138" spans="1:14" s="10" customFormat="1" x14ac:dyDescent="0.2">
      <c r="A138" s="25">
        <v>30</v>
      </c>
      <c r="B138" s="26">
        <v>3503021</v>
      </c>
      <c r="C138" s="26" t="s">
        <v>145</v>
      </c>
      <c r="D138" s="27">
        <v>390000</v>
      </c>
      <c r="E138" s="155">
        <f>'19'!L138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31</v>
      </c>
      <c r="B139" s="26">
        <v>3500200</v>
      </c>
      <c r="C139" s="26" t="s">
        <v>146</v>
      </c>
      <c r="D139" s="27">
        <v>280000</v>
      </c>
      <c r="E139" s="155">
        <f>'19'!L139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9" customFormat="1" x14ac:dyDescent="0.2">
      <c r="A140" s="25">
        <v>32</v>
      </c>
      <c r="B140" s="26">
        <v>3503022</v>
      </c>
      <c r="C140" s="26" t="s">
        <v>147</v>
      </c>
      <c r="D140" s="27">
        <v>150000</v>
      </c>
      <c r="E140" s="155">
        <f>'19'!L140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9" customFormat="1" x14ac:dyDescent="0.2">
      <c r="A141" s="43">
        <v>33</v>
      </c>
      <c r="B141" s="99"/>
      <c r="C141" s="99" t="s">
        <v>275</v>
      </c>
      <c r="D141" s="100">
        <v>320000</v>
      </c>
      <c r="E141" s="155">
        <f>'19'!L141</f>
        <v>0</v>
      </c>
      <c r="F141" s="127"/>
      <c r="G141" s="142"/>
      <c r="H141" s="142"/>
      <c r="I141" s="142"/>
      <c r="J141" s="150"/>
      <c r="K141" s="134"/>
      <c r="L141" s="73"/>
      <c r="M141" s="120">
        <f t="shared" si="8"/>
        <v>0</v>
      </c>
      <c r="N141" s="73"/>
    </row>
    <row r="142" spans="1:14" s="9" customFormat="1" x14ac:dyDescent="0.2">
      <c r="A142" s="43">
        <v>34</v>
      </c>
      <c r="B142" s="99"/>
      <c r="C142" s="99" t="s">
        <v>276</v>
      </c>
      <c r="D142" s="100">
        <v>320000</v>
      </c>
      <c r="E142" s="155">
        <f>'19'!L142</f>
        <v>0</v>
      </c>
      <c r="F142" s="127"/>
      <c r="G142" s="142"/>
      <c r="H142" s="142"/>
      <c r="I142" s="142"/>
      <c r="J142" s="150"/>
      <c r="K142" s="134"/>
      <c r="L142" s="73"/>
      <c r="M142" s="120">
        <f t="shared" si="8"/>
        <v>0</v>
      </c>
      <c r="N142" s="73"/>
    </row>
    <row r="143" spans="1:14" s="9" customFormat="1" x14ac:dyDescent="0.2">
      <c r="A143" s="43">
        <v>35</v>
      </c>
      <c r="B143" s="99"/>
      <c r="C143" s="99" t="s">
        <v>274</v>
      </c>
      <c r="D143" s="100">
        <v>350000</v>
      </c>
      <c r="E143" s="155">
        <f>'19'!L143</f>
        <v>1</v>
      </c>
      <c r="F143" s="127"/>
      <c r="G143" s="142"/>
      <c r="H143" s="142"/>
      <c r="I143" s="142"/>
      <c r="J143" s="150"/>
      <c r="K143" s="134"/>
      <c r="L143" s="73">
        <v>1</v>
      </c>
      <c r="M143" s="120">
        <f t="shared" si="8"/>
        <v>0</v>
      </c>
      <c r="N143" s="73"/>
    </row>
    <row r="144" spans="1:14" s="9" customFormat="1" x14ac:dyDescent="0.2">
      <c r="A144" s="43">
        <v>36</v>
      </c>
      <c r="B144" s="99"/>
      <c r="C144" s="99" t="s">
        <v>285</v>
      </c>
      <c r="D144" s="100">
        <v>320000</v>
      </c>
      <c r="E144" s="155">
        <f>'19'!L144</f>
        <v>0</v>
      </c>
      <c r="F144" s="127"/>
      <c r="G144" s="142"/>
      <c r="H144" s="142"/>
      <c r="I144" s="142"/>
      <c r="J144" s="150"/>
      <c r="K144" s="134"/>
      <c r="L144" s="73"/>
      <c r="M144" s="120">
        <f t="shared" si="8"/>
        <v>0</v>
      </c>
      <c r="N144" s="73"/>
    </row>
    <row r="145" spans="1:14" s="9" customFormat="1" x14ac:dyDescent="0.2">
      <c r="A145" s="43">
        <v>37</v>
      </c>
      <c r="B145" s="99"/>
      <c r="C145" s="99" t="s">
        <v>286</v>
      </c>
      <c r="D145" s="100">
        <v>350000</v>
      </c>
      <c r="E145" s="155">
        <f>'19'!L145</f>
        <v>0</v>
      </c>
      <c r="F145" s="127"/>
      <c r="G145" s="142"/>
      <c r="H145" s="142"/>
      <c r="I145" s="142"/>
      <c r="J145" s="150"/>
      <c r="K145" s="134"/>
      <c r="L145" s="73"/>
      <c r="M145" s="120">
        <f>(E145+F145+G145+H145+I145)-J145-K145-L145</f>
        <v>0</v>
      </c>
      <c r="N145" s="73"/>
    </row>
    <row r="146" spans="1:14" s="24" customFormat="1" ht="15" thickBot="1" x14ac:dyDescent="0.25">
      <c r="A146" s="43"/>
      <c r="B146" s="43"/>
      <c r="C146" s="43"/>
      <c r="D146" s="48"/>
      <c r="E146" s="157"/>
      <c r="F146" s="127"/>
      <c r="G146" s="142"/>
      <c r="H146" s="142"/>
      <c r="I146" s="142"/>
      <c r="J146" s="150"/>
      <c r="K146" s="134"/>
      <c r="L146" s="73"/>
      <c r="M146" s="121"/>
      <c r="N146" s="73"/>
    </row>
    <row r="147" spans="1:14" s="9" customFormat="1" ht="15" thickBot="1" x14ac:dyDescent="0.25">
      <c r="A147" s="94"/>
      <c r="B147" s="95"/>
      <c r="C147" s="95" t="s">
        <v>148</v>
      </c>
      <c r="D147" s="96"/>
      <c r="E147" s="105">
        <f>SUM(E148:E156)</f>
        <v>29</v>
      </c>
      <c r="F147" s="105">
        <f t="shared" ref="F147:L147" si="14">SUM(F148:F156)</f>
        <v>0</v>
      </c>
      <c r="G147" s="105">
        <f t="shared" si="14"/>
        <v>31</v>
      </c>
      <c r="H147" s="105">
        <f t="shared" si="14"/>
        <v>21</v>
      </c>
      <c r="I147" s="105">
        <f t="shared" si="14"/>
        <v>6</v>
      </c>
      <c r="J147" s="166">
        <f t="shared" si="14"/>
        <v>0</v>
      </c>
      <c r="K147" s="131">
        <f t="shared" si="14"/>
        <v>0</v>
      </c>
      <c r="L147" s="105">
        <f t="shared" si="14"/>
        <v>38</v>
      </c>
      <c r="M147" s="119">
        <f t="shared" ref="M147:M217" si="15">(E147+F147+G147+H147+I147)-J147-K147-L147</f>
        <v>49</v>
      </c>
      <c r="N147" s="85"/>
    </row>
    <row r="148" spans="1:14" s="9" customFormat="1" x14ac:dyDescent="0.2">
      <c r="A148" s="87">
        <v>1</v>
      </c>
      <c r="B148" s="87">
        <v>3510004</v>
      </c>
      <c r="C148" s="87" t="s">
        <v>149</v>
      </c>
      <c r="D148" s="93">
        <v>43000</v>
      </c>
      <c r="E148" s="155">
        <f>'19'!L148</f>
        <v>5</v>
      </c>
      <c r="F148" s="170"/>
      <c r="G148" s="140">
        <v>5</v>
      </c>
      <c r="H148" s="140">
        <v>9</v>
      </c>
      <c r="I148" s="140">
        <v>6</v>
      </c>
      <c r="J148" s="148"/>
      <c r="K148" s="132"/>
      <c r="L148" s="71">
        <v>9</v>
      </c>
      <c r="M148" s="120">
        <f>(E148+K152+G148+H148+I148)-J148-K148-L148</f>
        <v>16</v>
      </c>
      <c r="N148" s="71"/>
    </row>
    <row r="149" spans="1:14" s="9" customFormat="1" x14ac:dyDescent="0.2">
      <c r="A149" s="25">
        <v>2</v>
      </c>
      <c r="B149" s="25">
        <v>3512008</v>
      </c>
      <c r="C149" s="25" t="s">
        <v>150</v>
      </c>
      <c r="D149" s="30">
        <v>44000</v>
      </c>
      <c r="E149" s="155">
        <f>'19'!L149</f>
        <v>6</v>
      </c>
      <c r="F149" s="126"/>
      <c r="G149" s="141"/>
      <c r="H149" s="141"/>
      <c r="I149" s="141"/>
      <c r="J149" s="149"/>
      <c r="K149" s="133"/>
      <c r="L149" s="72">
        <v>4</v>
      </c>
      <c r="M149" s="120">
        <f t="shared" si="15"/>
        <v>2</v>
      </c>
      <c r="N149" s="72"/>
    </row>
    <row r="150" spans="1:14" s="9" customFormat="1" x14ac:dyDescent="0.2">
      <c r="A150" s="25">
        <v>3</v>
      </c>
      <c r="B150" s="25">
        <v>3510107</v>
      </c>
      <c r="C150" s="25" t="s">
        <v>151</v>
      </c>
      <c r="D150" s="30">
        <v>49000</v>
      </c>
      <c r="E150" s="155">
        <f>'19'!L150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4</v>
      </c>
      <c r="B151" s="25">
        <v>3510011</v>
      </c>
      <c r="C151" s="25" t="s">
        <v>152</v>
      </c>
      <c r="D151" s="30">
        <v>42000</v>
      </c>
      <c r="E151" s="155">
        <f>'19'!L151</f>
        <v>0</v>
      </c>
      <c r="F151" s="126"/>
      <c r="G151" s="141"/>
      <c r="H151" s="141"/>
      <c r="I151" s="141"/>
      <c r="J151" s="149"/>
      <c r="K151" s="133"/>
      <c r="L151" s="72"/>
      <c r="M151" s="120">
        <f t="shared" si="15"/>
        <v>0</v>
      </c>
      <c r="N151" s="72"/>
    </row>
    <row r="152" spans="1:14" s="9" customFormat="1" x14ac:dyDescent="0.2">
      <c r="A152" s="25">
        <v>5</v>
      </c>
      <c r="B152" s="25">
        <v>3510067</v>
      </c>
      <c r="C152" s="25" t="s">
        <v>153</v>
      </c>
      <c r="D152" s="30">
        <v>43000</v>
      </c>
      <c r="E152" s="155">
        <f>'19'!L152</f>
        <v>5</v>
      </c>
      <c r="F152" s="126"/>
      <c r="G152" s="141">
        <v>8</v>
      </c>
      <c r="H152" s="141"/>
      <c r="I152" s="141"/>
      <c r="J152" s="149"/>
      <c r="K152" s="132"/>
      <c r="L152" s="72">
        <v>2</v>
      </c>
      <c r="M152" s="120">
        <f t="shared" si="15"/>
        <v>11</v>
      </c>
      <c r="N152" s="72"/>
    </row>
    <row r="153" spans="1:14" s="9" customFormat="1" x14ac:dyDescent="0.2">
      <c r="A153" s="25">
        <v>6</v>
      </c>
      <c r="B153" s="25">
        <v>3510012</v>
      </c>
      <c r="C153" s="25" t="s">
        <v>154</v>
      </c>
      <c r="D153" s="30">
        <v>43000</v>
      </c>
      <c r="E153" s="155">
        <f>'19'!L153</f>
        <v>6</v>
      </c>
      <c r="F153" s="126"/>
      <c r="G153" s="141">
        <v>6</v>
      </c>
      <c r="H153" s="141">
        <v>6</v>
      </c>
      <c r="I153" s="141"/>
      <c r="J153" s="149"/>
      <c r="K153" s="133"/>
      <c r="L153" s="72">
        <v>8</v>
      </c>
      <c r="M153" s="120">
        <f t="shared" si="15"/>
        <v>10</v>
      </c>
      <c r="N153" s="72"/>
    </row>
    <row r="154" spans="1:14" s="9" customFormat="1" x14ac:dyDescent="0.2">
      <c r="A154" s="25">
        <v>7</v>
      </c>
      <c r="B154" s="25">
        <v>3510076</v>
      </c>
      <c r="C154" s="25" t="s">
        <v>155</v>
      </c>
      <c r="D154" s="30">
        <v>45000</v>
      </c>
      <c r="E154" s="155">
        <f>'19'!L154</f>
        <v>4</v>
      </c>
      <c r="F154" s="126"/>
      <c r="G154" s="141">
        <v>6</v>
      </c>
      <c r="H154" s="141">
        <v>6</v>
      </c>
      <c r="I154" s="141"/>
      <c r="J154" s="149"/>
      <c r="K154" s="133"/>
      <c r="L154" s="72">
        <v>9</v>
      </c>
      <c r="M154" s="120">
        <f t="shared" si="15"/>
        <v>7</v>
      </c>
      <c r="N154" s="72"/>
    </row>
    <row r="155" spans="1:14" s="9" customFormat="1" x14ac:dyDescent="0.2">
      <c r="A155" s="43">
        <v>9</v>
      </c>
      <c r="B155" s="43"/>
      <c r="C155" s="43" t="s">
        <v>277</v>
      </c>
      <c r="D155" s="48"/>
      <c r="E155" s="155">
        <f>'19'!L155</f>
        <v>1</v>
      </c>
      <c r="F155" s="127"/>
      <c r="G155" s="142">
        <v>6</v>
      </c>
      <c r="H155" s="142"/>
      <c r="I155" s="142"/>
      <c r="J155" s="150"/>
      <c r="K155" s="134"/>
      <c r="L155" s="73">
        <v>6</v>
      </c>
      <c r="M155" s="120">
        <f t="shared" si="15"/>
        <v>1</v>
      </c>
      <c r="N155" s="73"/>
    </row>
    <row r="156" spans="1:14" s="9" customFormat="1" x14ac:dyDescent="0.2">
      <c r="A156" s="43">
        <v>10</v>
      </c>
      <c r="B156" s="43"/>
      <c r="C156" s="43" t="s">
        <v>278</v>
      </c>
      <c r="D156" s="48"/>
      <c r="E156" s="155">
        <f>'19'!L156</f>
        <v>2</v>
      </c>
      <c r="F156" s="127"/>
      <c r="G156" s="142"/>
      <c r="H156" s="142"/>
      <c r="I156" s="142"/>
      <c r="J156" s="150"/>
      <c r="K156" s="134"/>
      <c r="L156" s="73"/>
      <c r="M156" s="120">
        <f t="shared" si="15"/>
        <v>2</v>
      </c>
      <c r="N156" s="73"/>
    </row>
    <row r="157" spans="1:14" s="24" customFormat="1" ht="15" thickBot="1" x14ac:dyDescent="0.25">
      <c r="A157" s="43"/>
      <c r="B157" s="43"/>
      <c r="C157" s="43"/>
      <c r="D157" s="48"/>
      <c r="E157" s="157"/>
      <c r="F157" s="127"/>
      <c r="G157" s="142"/>
      <c r="H157" s="142"/>
      <c r="I157" s="142"/>
      <c r="J157" s="150"/>
      <c r="K157" s="134"/>
      <c r="L157" s="73"/>
      <c r="M157" s="121"/>
      <c r="N157" s="73"/>
    </row>
    <row r="158" spans="1:14" s="10" customFormat="1" ht="15" thickBot="1" x14ac:dyDescent="0.25">
      <c r="A158" s="109"/>
      <c r="B158" s="110"/>
      <c r="C158" s="82" t="s">
        <v>156</v>
      </c>
      <c r="D158" s="111"/>
      <c r="E158" s="105">
        <f>SUM(E159:E175)</f>
        <v>125</v>
      </c>
      <c r="F158" s="105">
        <f t="shared" ref="F158:L158" si="16">SUM(F159:F175)</f>
        <v>0</v>
      </c>
      <c r="G158" s="105">
        <f t="shared" si="16"/>
        <v>100</v>
      </c>
      <c r="H158" s="105">
        <f t="shared" si="16"/>
        <v>40</v>
      </c>
      <c r="I158" s="105">
        <f t="shared" si="16"/>
        <v>0</v>
      </c>
      <c r="J158" s="166">
        <f t="shared" si="16"/>
        <v>0</v>
      </c>
      <c r="K158" s="131">
        <f t="shared" si="16"/>
        <v>0</v>
      </c>
      <c r="L158" s="105">
        <f t="shared" si="16"/>
        <v>58</v>
      </c>
      <c r="M158" s="119">
        <f t="shared" si="15"/>
        <v>207</v>
      </c>
      <c r="N158" s="112"/>
    </row>
    <row r="159" spans="1:14" s="10" customFormat="1" x14ac:dyDescent="0.2">
      <c r="A159" s="87">
        <v>1</v>
      </c>
      <c r="B159" s="88">
        <v>3530009</v>
      </c>
      <c r="C159" s="88" t="s">
        <v>157</v>
      </c>
      <c r="D159" s="97">
        <v>20000</v>
      </c>
      <c r="E159" s="155">
        <f>'19'!L159</f>
        <v>42</v>
      </c>
      <c r="F159" s="125"/>
      <c r="G159" s="140"/>
      <c r="H159" s="140"/>
      <c r="I159" s="140"/>
      <c r="J159" s="148"/>
      <c r="K159" s="132"/>
      <c r="L159" s="71"/>
      <c r="M159" s="120">
        <f t="shared" si="15"/>
        <v>42</v>
      </c>
      <c r="N159" s="71"/>
    </row>
    <row r="160" spans="1:14" s="10" customFormat="1" x14ac:dyDescent="0.2">
      <c r="A160" s="25">
        <v>2</v>
      </c>
      <c r="B160" s="26">
        <v>3530010</v>
      </c>
      <c r="C160" s="26" t="s">
        <v>158</v>
      </c>
      <c r="D160" s="27">
        <v>108000</v>
      </c>
      <c r="E160" s="155">
        <f>'19'!L160</f>
        <v>3</v>
      </c>
      <c r="F160" s="126"/>
      <c r="G160" s="141">
        <v>20</v>
      </c>
      <c r="H160" s="141"/>
      <c r="I160" s="141"/>
      <c r="J160" s="149"/>
      <c r="K160" s="133"/>
      <c r="L160" s="72">
        <v>8</v>
      </c>
      <c r="M160" s="120">
        <f t="shared" si="15"/>
        <v>15</v>
      </c>
      <c r="N160" s="72"/>
    </row>
    <row r="161" spans="1:14" s="10" customFormat="1" x14ac:dyDescent="0.2">
      <c r="A161" s="25">
        <v>3</v>
      </c>
      <c r="B161" s="26">
        <v>3530003</v>
      </c>
      <c r="C161" s="26" t="s">
        <v>159</v>
      </c>
      <c r="D161" s="27">
        <v>20000</v>
      </c>
      <c r="E161" s="155">
        <f>'19'!L161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5"/>
        <v>0</v>
      </c>
      <c r="N161" s="72"/>
    </row>
    <row r="162" spans="1:14" s="10" customFormat="1" x14ac:dyDescent="0.2">
      <c r="A162" s="25">
        <v>4</v>
      </c>
      <c r="B162" s="26">
        <v>3530008</v>
      </c>
      <c r="C162" s="26" t="s">
        <v>160</v>
      </c>
      <c r="D162" s="27">
        <v>20000</v>
      </c>
      <c r="E162" s="155">
        <f>'19'!L162</f>
        <v>1</v>
      </c>
      <c r="F162" s="126"/>
      <c r="G162" s="141"/>
      <c r="H162" s="141"/>
      <c r="I162" s="141"/>
      <c r="J162" s="149"/>
      <c r="K162" s="133"/>
      <c r="L162" s="72"/>
      <c r="M162" s="120">
        <f t="shared" si="15"/>
        <v>1</v>
      </c>
      <c r="N162" s="72"/>
    </row>
    <row r="163" spans="1:14" s="10" customFormat="1" x14ac:dyDescent="0.2">
      <c r="A163" s="25">
        <v>5</v>
      </c>
      <c r="B163" s="26">
        <v>3530014</v>
      </c>
      <c r="C163" s="26" t="s">
        <v>161</v>
      </c>
      <c r="D163" s="27">
        <v>20000</v>
      </c>
      <c r="E163" s="155">
        <f>'19'!L163</f>
        <v>0</v>
      </c>
      <c r="F163" s="126"/>
      <c r="G163" s="141"/>
      <c r="H163" s="141"/>
      <c r="I163" s="141"/>
      <c r="J163" s="149"/>
      <c r="K163" s="133"/>
      <c r="L163" s="72"/>
      <c r="M163" s="120">
        <f t="shared" si="15"/>
        <v>0</v>
      </c>
      <c r="N163" s="72"/>
    </row>
    <row r="164" spans="1:14" s="10" customFormat="1" x14ac:dyDescent="0.2">
      <c r="A164" s="25">
        <v>6</v>
      </c>
      <c r="B164" s="26">
        <v>3530088</v>
      </c>
      <c r="C164" s="26" t="s">
        <v>162</v>
      </c>
      <c r="D164" s="27">
        <v>22000</v>
      </c>
      <c r="E164" s="155">
        <f>'19'!L164</f>
        <v>56</v>
      </c>
      <c r="F164" s="126"/>
      <c r="G164" s="141"/>
      <c r="H164" s="141"/>
      <c r="I164" s="141"/>
      <c r="J164" s="149"/>
      <c r="K164" s="133"/>
      <c r="L164" s="72">
        <v>16</v>
      </c>
      <c r="M164" s="120">
        <f t="shared" si="15"/>
        <v>40</v>
      </c>
      <c r="N164" s="72"/>
    </row>
    <row r="165" spans="1:14" s="10" customFormat="1" x14ac:dyDescent="0.2">
      <c r="A165" s="25">
        <v>11</v>
      </c>
      <c r="B165" s="26">
        <v>3550002</v>
      </c>
      <c r="C165" s="26" t="s">
        <v>167</v>
      </c>
      <c r="D165" s="27">
        <v>20000</v>
      </c>
      <c r="E165" s="155">
        <f>'19'!L165</f>
        <v>6</v>
      </c>
      <c r="F165" s="127"/>
      <c r="G165" s="142">
        <v>14</v>
      </c>
      <c r="H165" s="142"/>
      <c r="I165" s="142"/>
      <c r="J165" s="150"/>
      <c r="K165" s="134"/>
      <c r="L165" s="73"/>
      <c r="M165" s="120">
        <f t="shared" si="15"/>
        <v>20</v>
      </c>
      <c r="N165" s="72"/>
    </row>
    <row r="166" spans="1:14" s="10" customFormat="1" x14ac:dyDescent="0.2">
      <c r="A166" s="25">
        <v>12</v>
      </c>
      <c r="B166" s="26">
        <v>3550005</v>
      </c>
      <c r="C166" s="26" t="s">
        <v>168</v>
      </c>
      <c r="D166" s="27">
        <v>20000</v>
      </c>
      <c r="E166" s="155">
        <f>'19'!L166</f>
        <v>0</v>
      </c>
      <c r="F166" s="127"/>
      <c r="G166" s="142">
        <v>28</v>
      </c>
      <c r="H166" s="142">
        <v>28</v>
      </c>
      <c r="I166" s="142"/>
      <c r="J166" s="150"/>
      <c r="K166" s="134"/>
      <c r="L166" s="73">
        <v>11</v>
      </c>
      <c r="M166" s="120">
        <f t="shared" si="15"/>
        <v>45</v>
      </c>
      <c r="N166" s="72"/>
    </row>
    <row r="167" spans="1:14" s="10" customFormat="1" x14ac:dyDescent="0.2">
      <c r="A167" s="25">
        <v>13</v>
      </c>
      <c r="B167" s="26">
        <v>3550007</v>
      </c>
      <c r="C167" s="26" t="s">
        <v>169</v>
      </c>
      <c r="D167" s="27">
        <v>20000</v>
      </c>
      <c r="E167" s="155">
        <f>'19'!L167</f>
        <v>13</v>
      </c>
      <c r="F167" s="127"/>
      <c r="G167" s="142">
        <v>26</v>
      </c>
      <c r="H167" s="142"/>
      <c r="I167" s="142"/>
      <c r="J167" s="150"/>
      <c r="K167" s="134"/>
      <c r="L167" s="73">
        <v>23</v>
      </c>
      <c r="M167" s="120">
        <f t="shared" si="15"/>
        <v>16</v>
      </c>
      <c r="N167" s="72"/>
    </row>
    <row r="168" spans="1:14" s="9" customFormat="1" x14ac:dyDescent="0.2">
      <c r="A168" s="25">
        <v>14</v>
      </c>
      <c r="B168" s="26">
        <v>3530087</v>
      </c>
      <c r="C168" s="26" t="s">
        <v>170</v>
      </c>
      <c r="D168" s="27">
        <v>20000</v>
      </c>
      <c r="E168" s="155">
        <f>'19'!L168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5"/>
        <v>0</v>
      </c>
      <c r="N168" s="72"/>
    </row>
    <row r="169" spans="1:14" s="9" customFormat="1" x14ac:dyDescent="0.2">
      <c r="A169" s="25">
        <v>15</v>
      </c>
      <c r="B169" s="43">
        <v>7560084</v>
      </c>
      <c r="C169" s="43" t="s">
        <v>171</v>
      </c>
      <c r="D169" s="48">
        <v>50000</v>
      </c>
      <c r="E169" s="155">
        <f>'19'!L169</f>
        <v>0</v>
      </c>
      <c r="F169" s="127"/>
      <c r="G169" s="142"/>
      <c r="H169" s="142"/>
      <c r="I169" s="142"/>
      <c r="J169" s="150"/>
      <c r="K169" s="134"/>
      <c r="L169" s="73"/>
      <c r="M169" s="120">
        <f t="shared" si="15"/>
        <v>0</v>
      </c>
      <c r="N169" s="72"/>
    </row>
    <row r="170" spans="1:14" s="9" customFormat="1" x14ac:dyDescent="0.2">
      <c r="A170" s="25">
        <v>16</v>
      </c>
      <c r="B170" s="43">
        <v>7560085</v>
      </c>
      <c r="C170" s="43" t="s">
        <v>172</v>
      </c>
      <c r="D170" s="48">
        <v>80000</v>
      </c>
      <c r="E170" s="155">
        <f>'19'!L170</f>
        <v>0</v>
      </c>
      <c r="F170" s="126"/>
      <c r="G170" s="141"/>
      <c r="H170" s="141"/>
      <c r="I170" s="141"/>
      <c r="J170" s="149"/>
      <c r="K170" s="133"/>
      <c r="L170" s="72"/>
      <c r="M170" s="120">
        <f t="shared" si="15"/>
        <v>0</v>
      </c>
      <c r="N170" s="72"/>
    </row>
    <row r="171" spans="1:14" s="9" customFormat="1" x14ac:dyDescent="0.2">
      <c r="A171" s="43">
        <v>17</v>
      </c>
      <c r="B171" s="43"/>
      <c r="C171" s="43" t="s">
        <v>279</v>
      </c>
      <c r="D171" s="48">
        <v>78000</v>
      </c>
      <c r="E171" s="155">
        <f>'19'!L171</f>
        <v>0</v>
      </c>
      <c r="F171" s="126"/>
      <c r="G171" s="141"/>
      <c r="H171" s="141"/>
      <c r="I171" s="141"/>
      <c r="J171" s="149"/>
      <c r="K171" s="133"/>
      <c r="L171" s="72"/>
      <c r="M171" s="120">
        <f t="shared" si="15"/>
        <v>0</v>
      </c>
      <c r="N171" s="73"/>
    </row>
    <row r="172" spans="1:14" s="9" customFormat="1" x14ac:dyDescent="0.2">
      <c r="A172" s="43">
        <v>18</v>
      </c>
      <c r="B172" s="43"/>
      <c r="C172" s="43" t="s">
        <v>280</v>
      </c>
      <c r="D172" s="48">
        <v>29000</v>
      </c>
      <c r="E172" s="155">
        <f>'19'!L172</f>
        <v>0</v>
      </c>
      <c r="F172" s="126"/>
      <c r="G172" s="141"/>
      <c r="H172" s="141"/>
      <c r="I172" s="141"/>
      <c r="J172" s="149"/>
      <c r="K172" s="133"/>
      <c r="L172" s="72"/>
      <c r="M172" s="120">
        <f t="shared" si="15"/>
        <v>0</v>
      </c>
      <c r="N172" s="73"/>
    </row>
    <row r="173" spans="1:14" s="9" customFormat="1" x14ac:dyDescent="0.2">
      <c r="A173" s="43">
        <v>19</v>
      </c>
      <c r="B173" s="43"/>
      <c r="C173" s="43" t="s">
        <v>281</v>
      </c>
      <c r="D173" s="48">
        <v>78000</v>
      </c>
      <c r="E173" s="155">
        <f>'19'!L173</f>
        <v>0</v>
      </c>
      <c r="F173" s="126"/>
      <c r="G173" s="141"/>
      <c r="H173" s="141"/>
      <c r="I173" s="141"/>
      <c r="J173" s="149"/>
      <c r="K173" s="133"/>
      <c r="L173" s="72"/>
      <c r="M173" s="120">
        <f t="shared" si="15"/>
        <v>0</v>
      </c>
      <c r="N173" s="73"/>
    </row>
    <row r="174" spans="1:14" s="9" customFormat="1" x14ac:dyDescent="0.2">
      <c r="A174" s="43">
        <v>20</v>
      </c>
      <c r="B174" s="43"/>
      <c r="C174" s="43" t="s">
        <v>282</v>
      </c>
      <c r="D174" s="48">
        <v>29000</v>
      </c>
      <c r="E174" s="155">
        <f>'19'!L174</f>
        <v>0</v>
      </c>
      <c r="F174" s="126"/>
      <c r="G174" s="141"/>
      <c r="H174" s="141"/>
      <c r="I174" s="141"/>
      <c r="J174" s="149"/>
      <c r="K174" s="133"/>
      <c r="L174" s="72"/>
      <c r="M174" s="120">
        <f t="shared" si="15"/>
        <v>0</v>
      </c>
      <c r="N174" s="73"/>
    </row>
    <row r="175" spans="1:14" s="9" customFormat="1" x14ac:dyDescent="0.2">
      <c r="A175" s="43">
        <v>21</v>
      </c>
      <c r="B175" s="43"/>
      <c r="C175" s="43" t="s">
        <v>283</v>
      </c>
      <c r="D175" s="48">
        <v>45000</v>
      </c>
      <c r="E175" s="155">
        <f>'19'!L175</f>
        <v>4</v>
      </c>
      <c r="F175" s="126"/>
      <c r="G175" s="141">
        <v>12</v>
      </c>
      <c r="H175" s="141">
        <v>12</v>
      </c>
      <c r="I175" s="141"/>
      <c r="J175" s="149"/>
      <c r="K175" s="133"/>
      <c r="L175" s="72"/>
      <c r="M175" s="120">
        <f t="shared" si="15"/>
        <v>28</v>
      </c>
      <c r="N175" s="73"/>
    </row>
    <row r="176" spans="1:14" s="24" customFormat="1" ht="15" thickBot="1" x14ac:dyDescent="0.25">
      <c r="A176" s="43"/>
      <c r="B176" s="43"/>
      <c r="C176" s="43"/>
      <c r="D176" s="48"/>
      <c r="E176" s="160"/>
      <c r="F176" s="128"/>
      <c r="G176" s="144"/>
      <c r="H176" s="144"/>
      <c r="I176" s="144"/>
      <c r="J176" s="152"/>
      <c r="K176" s="137"/>
      <c r="L176" s="76"/>
      <c r="M176" s="121"/>
      <c r="N176" s="73"/>
    </row>
    <row r="177" spans="1:14" s="10" customFormat="1" ht="15" thickBot="1" x14ac:dyDescent="0.25">
      <c r="A177" s="90"/>
      <c r="B177" s="91"/>
      <c r="C177" s="91" t="s">
        <v>176</v>
      </c>
      <c r="D177" s="98"/>
      <c r="E177" s="103">
        <f>SUM(E178:E180)</f>
        <v>0</v>
      </c>
      <c r="F177" s="103">
        <f t="shared" ref="F177:L177" si="17">SUM(F178:F180)</f>
        <v>0</v>
      </c>
      <c r="G177" s="103">
        <f t="shared" si="17"/>
        <v>0</v>
      </c>
      <c r="H177" s="103">
        <f t="shared" si="17"/>
        <v>0</v>
      </c>
      <c r="I177" s="103">
        <f t="shared" si="17"/>
        <v>0</v>
      </c>
      <c r="J177" s="169">
        <f t="shared" si="17"/>
        <v>0</v>
      </c>
      <c r="K177" s="165">
        <f t="shared" si="17"/>
        <v>0</v>
      </c>
      <c r="L177" s="103">
        <f t="shared" si="17"/>
        <v>0</v>
      </c>
      <c r="M177" s="103">
        <f ca="1">SUM(M177:M180)</f>
        <v>0</v>
      </c>
      <c r="N177" s="85"/>
    </row>
    <row r="178" spans="1:14" s="10" customFormat="1" x14ac:dyDescent="0.2">
      <c r="A178" s="87">
        <v>1</v>
      </c>
      <c r="B178" s="88">
        <v>4550013</v>
      </c>
      <c r="C178" s="88" t="s">
        <v>177</v>
      </c>
      <c r="D178" s="97">
        <v>38000</v>
      </c>
      <c r="E178" s="161">
        <f>'19'!L178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6"/>
    </row>
    <row r="179" spans="1:14" s="10" customFormat="1" x14ac:dyDescent="0.2">
      <c r="A179" s="25">
        <v>2</v>
      </c>
      <c r="B179" s="26">
        <v>4550025</v>
      </c>
      <c r="C179" s="26" t="s">
        <v>178</v>
      </c>
      <c r="D179" s="27">
        <v>38000</v>
      </c>
      <c r="E179" s="161">
        <f>'19'!L179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9" customFormat="1" x14ac:dyDescent="0.2">
      <c r="A180" s="25">
        <v>3</v>
      </c>
      <c r="B180" s="26">
        <v>4550044</v>
      </c>
      <c r="C180" s="26" t="s">
        <v>179</v>
      </c>
      <c r="D180" s="27">
        <v>38000</v>
      </c>
      <c r="E180" s="161">
        <f>'19'!L180</f>
        <v>0</v>
      </c>
      <c r="F180" s="125"/>
      <c r="G180" s="140"/>
      <c r="H180" s="140"/>
      <c r="I180" s="140"/>
      <c r="J180" s="148"/>
      <c r="K180" s="132"/>
      <c r="L180" s="71"/>
      <c r="M180" s="120">
        <f t="shared" si="15"/>
        <v>0</v>
      </c>
      <c r="N180" s="73"/>
    </row>
    <row r="181" spans="1:14" s="20" customFormat="1" ht="15" thickBot="1" x14ac:dyDescent="0.25">
      <c r="A181" s="43"/>
      <c r="B181" s="43"/>
      <c r="C181" s="43"/>
      <c r="D181" s="48"/>
      <c r="E181" s="160"/>
      <c r="F181" s="128"/>
      <c r="G181" s="144"/>
      <c r="H181" s="144"/>
      <c r="I181" s="144"/>
      <c r="J181" s="152"/>
      <c r="K181" s="137"/>
      <c r="L181" s="76"/>
      <c r="M181" s="121"/>
      <c r="N181" s="73"/>
    </row>
    <row r="182" spans="1:14" s="24" customFormat="1" ht="15" hidden="1" customHeight="1" thickBot="1" x14ac:dyDescent="0.25">
      <c r="A182" s="81"/>
      <c r="B182" s="82"/>
      <c r="C182" s="82" t="s">
        <v>180</v>
      </c>
      <c r="D182" s="83"/>
      <c r="E182" s="158">
        <v>201</v>
      </c>
      <c r="F182" s="106">
        <f t="shared" ref="F182" si="18">SUM(F183:F193)</f>
        <v>0</v>
      </c>
      <c r="G182" s="106"/>
      <c r="H182" s="106"/>
      <c r="I182" s="106"/>
      <c r="J182" s="146"/>
      <c r="K182" s="135"/>
      <c r="L182" s="106"/>
      <c r="M182" s="119">
        <f t="shared" si="15"/>
        <v>201</v>
      </c>
      <c r="N182" s="85"/>
    </row>
    <row r="183" spans="1:14" s="10" customFormat="1" ht="15" hidden="1" customHeight="1" thickBot="1" x14ac:dyDescent="0.25">
      <c r="A183" s="74"/>
      <c r="B183" s="74"/>
      <c r="C183" s="74" t="s">
        <v>181</v>
      </c>
      <c r="D183" s="75"/>
      <c r="E183" s="155">
        <v>8</v>
      </c>
      <c r="F183" s="125"/>
      <c r="G183" s="140"/>
      <c r="H183" s="140"/>
      <c r="I183" s="140"/>
      <c r="J183" s="148"/>
      <c r="K183" s="132"/>
      <c r="L183" s="71"/>
      <c r="M183" s="120">
        <f t="shared" si="15"/>
        <v>8</v>
      </c>
      <c r="N183" s="76"/>
    </row>
    <row r="184" spans="1:14" s="10" customFormat="1" ht="15" hidden="1" customHeight="1" thickBot="1" x14ac:dyDescent="0.25">
      <c r="A184" s="25">
        <v>1</v>
      </c>
      <c r="B184" s="26">
        <v>5540020</v>
      </c>
      <c r="C184" s="26" t="s">
        <v>182</v>
      </c>
      <c r="D184" s="27">
        <v>40000</v>
      </c>
      <c r="E184" s="155">
        <v>43</v>
      </c>
      <c r="F184" s="125"/>
      <c r="G184" s="140"/>
      <c r="H184" s="140"/>
      <c r="I184" s="140"/>
      <c r="J184" s="148"/>
      <c r="K184" s="132"/>
      <c r="L184" s="71"/>
      <c r="M184" s="120">
        <f t="shared" si="15"/>
        <v>43</v>
      </c>
      <c r="N184" s="73"/>
    </row>
    <row r="185" spans="1:14" s="10" customFormat="1" ht="15" hidden="1" customHeight="1" thickBot="1" x14ac:dyDescent="0.25">
      <c r="A185" s="25">
        <v>2</v>
      </c>
      <c r="B185" s="26">
        <v>5540024</v>
      </c>
      <c r="C185" s="26" t="s">
        <v>183</v>
      </c>
      <c r="D185" s="27">
        <v>45000</v>
      </c>
      <c r="E185" s="155">
        <v>9</v>
      </c>
      <c r="F185" s="125"/>
      <c r="G185" s="140"/>
      <c r="H185" s="140"/>
      <c r="I185" s="140"/>
      <c r="J185" s="148"/>
      <c r="K185" s="132"/>
      <c r="L185" s="71"/>
      <c r="M185" s="120">
        <f t="shared" si="15"/>
        <v>9</v>
      </c>
      <c r="N185" s="73"/>
    </row>
    <row r="186" spans="1:14" s="10" customFormat="1" ht="15" hidden="1" customHeight="1" thickBot="1" x14ac:dyDescent="0.25">
      <c r="A186" s="25">
        <v>3</v>
      </c>
      <c r="B186" s="26">
        <v>5540018</v>
      </c>
      <c r="C186" s="26" t="s">
        <v>184</v>
      </c>
      <c r="D186" s="27">
        <v>32000</v>
      </c>
      <c r="E186" s="155">
        <v>24</v>
      </c>
      <c r="F186" s="125"/>
      <c r="G186" s="140"/>
      <c r="H186" s="140"/>
      <c r="I186" s="140"/>
      <c r="J186" s="148"/>
      <c r="K186" s="132"/>
      <c r="L186" s="71"/>
      <c r="M186" s="120">
        <f t="shared" si="15"/>
        <v>24</v>
      </c>
      <c r="N186" s="73"/>
    </row>
    <row r="187" spans="1:14" s="10" customFormat="1" ht="15" hidden="1" customHeight="1" thickBot="1" x14ac:dyDescent="0.25">
      <c r="A187" s="25">
        <v>4</v>
      </c>
      <c r="B187" s="26">
        <v>5540017</v>
      </c>
      <c r="C187" s="26" t="s">
        <v>185</v>
      </c>
      <c r="D187" s="27">
        <v>25000</v>
      </c>
      <c r="E187" s="156">
        <v>35</v>
      </c>
      <c r="F187" s="126"/>
      <c r="G187" s="141"/>
      <c r="H187" s="141"/>
      <c r="I187" s="141"/>
      <c r="J187" s="149"/>
      <c r="K187" s="133"/>
      <c r="L187" s="72"/>
      <c r="M187" s="120">
        <f t="shared" si="15"/>
        <v>35</v>
      </c>
      <c r="N187" s="72"/>
    </row>
    <row r="188" spans="1:14" s="10" customFormat="1" ht="15" hidden="1" customHeight="1" thickBot="1" x14ac:dyDescent="0.25">
      <c r="A188" s="25">
        <v>5</v>
      </c>
      <c r="B188" s="26">
        <v>5510070</v>
      </c>
      <c r="C188" s="26" t="s">
        <v>186</v>
      </c>
      <c r="D188" s="27">
        <v>28000</v>
      </c>
      <c r="E188" s="156">
        <v>24</v>
      </c>
      <c r="F188" s="126"/>
      <c r="G188" s="141"/>
      <c r="H188" s="141"/>
      <c r="I188" s="141"/>
      <c r="J188" s="149"/>
      <c r="K188" s="133"/>
      <c r="L188" s="72"/>
      <c r="M188" s="120">
        <f t="shared" si="15"/>
        <v>24</v>
      </c>
      <c r="N188" s="72"/>
    </row>
    <row r="189" spans="1:14" s="10" customFormat="1" ht="15" hidden="1" customHeight="1" thickBot="1" x14ac:dyDescent="0.25">
      <c r="A189" s="25">
        <v>6</v>
      </c>
      <c r="B189" s="26">
        <v>5500044</v>
      </c>
      <c r="C189" s="26" t="s">
        <v>187</v>
      </c>
      <c r="D189" s="27">
        <v>28000</v>
      </c>
      <c r="E189" s="156">
        <v>10</v>
      </c>
      <c r="F189" s="126"/>
      <c r="G189" s="141"/>
      <c r="H189" s="141"/>
      <c r="I189" s="141"/>
      <c r="J189" s="149"/>
      <c r="K189" s="133"/>
      <c r="L189" s="72"/>
      <c r="M189" s="120">
        <f t="shared" si="15"/>
        <v>10</v>
      </c>
      <c r="N189" s="71"/>
    </row>
    <row r="190" spans="1:14" s="9" customFormat="1" ht="15" hidden="1" customHeight="1" thickBot="1" x14ac:dyDescent="0.25">
      <c r="A190" s="25">
        <v>7</v>
      </c>
      <c r="B190" s="26">
        <v>5500045</v>
      </c>
      <c r="C190" s="26" t="s">
        <v>188</v>
      </c>
      <c r="D190" s="27">
        <v>30000</v>
      </c>
      <c r="E190" s="156">
        <v>28</v>
      </c>
      <c r="F190" s="126"/>
      <c r="G190" s="141"/>
      <c r="H190" s="141"/>
      <c r="I190" s="141"/>
      <c r="J190" s="149"/>
      <c r="K190" s="133"/>
      <c r="L190" s="72"/>
      <c r="M190" s="120">
        <f t="shared" si="15"/>
        <v>28</v>
      </c>
      <c r="N190" s="71"/>
    </row>
    <row r="191" spans="1:14" s="9" customFormat="1" ht="15" hidden="1" customHeight="1" thickBot="1" x14ac:dyDescent="0.25">
      <c r="A191" s="25">
        <v>8</v>
      </c>
      <c r="B191" s="25">
        <v>5510111</v>
      </c>
      <c r="C191" s="25" t="s">
        <v>189</v>
      </c>
      <c r="D191" s="30">
        <v>39000</v>
      </c>
      <c r="E191" s="156">
        <v>20</v>
      </c>
      <c r="F191" s="126"/>
      <c r="G191" s="141"/>
      <c r="H191" s="141"/>
      <c r="I191" s="141"/>
      <c r="J191" s="149"/>
      <c r="K191" s="133"/>
      <c r="L191" s="72"/>
      <c r="M191" s="120">
        <f t="shared" si="15"/>
        <v>20</v>
      </c>
      <c r="N191" s="71"/>
    </row>
    <row r="192" spans="1:14" s="9" customFormat="1" ht="15" hidden="1" customHeight="1" thickBot="1" x14ac:dyDescent="0.25">
      <c r="A192" s="25">
        <v>9</v>
      </c>
      <c r="B192" s="25">
        <v>5510112</v>
      </c>
      <c r="C192" s="25" t="s">
        <v>190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9" customFormat="1" ht="15" hidden="1" customHeight="1" thickBot="1" x14ac:dyDescent="0.25">
      <c r="A193" s="25">
        <v>10</v>
      </c>
      <c r="B193" s="25">
        <v>5510113</v>
      </c>
      <c r="C193" s="25" t="s">
        <v>191</v>
      </c>
      <c r="D193" s="30">
        <v>39000</v>
      </c>
      <c r="E193" s="155">
        <v>17</v>
      </c>
      <c r="F193" s="125"/>
      <c r="G193" s="125"/>
      <c r="H193" s="125"/>
      <c r="I193" s="125"/>
      <c r="J193" s="148"/>
      <c r="K193" s="132"/>
      <c r="L193" s="71"/>
      <c r="M193" s="120">
        <f t="shared" si="15"/>
        <v>17</v>
      </c>
      <c r="N193" s="71"/>
    </row>
    <row r="194" spans="1:14" s="24" customFormat="1" ht="15" hidden="1" customHeight="1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9" customFormat="1" ht="15" thickBot="1" x14ac:dyDescent="0.25">
      <c r="A195" s="94"/>
      <c r="B195" s="95"/>
      <c r="C195" s="95" t="s">
        <v>192</v>
      </c>
      <c r="D195" s="96"/>
      <c r="E195" s="105">
        <f>SUM(E196:E204)</f>
        <v>123</v>
      </c>
      <c r="F195" s="105">
        <f t="shared" ref="F195:K195" si="19">SUM(F196:F204)</f>
        <v>0</v>
      </c>
      <c r="G195" s="105">
        <f t="shared" si="19"/>
        <v>0</v>
      </c>
      <c r="H195" s="105">
        <f t="shared" si="19"/>
        <v>0</v>
      </c>
      <c r="I195" s="105">
        <f t="shared" si="19"/>
        <v>0</v>
      </c>
      <c r="J195" s="166">
        <f t="shared" si="19"/>
        <v>0</v>
      </c>
      <c r="K195" s="131">
        <f t="shared" si="19"/>
        <v>0</v>
      </c>
      <c r="L195" s="105">
        <f>SUM(L196:L203)</f>
        <v>82</v>
      </c>
      <c r="M195" s="119">
        <f t="shared" si="15"/>
        <v>41</v>
      </c>
      <c r="N195" s="85"/>
    </row>
    <row r="196" spans="1:14" s="10" customFormat="1" x14ac:dyDescent="0.2">
      <c r="A196" s="87">
        <v>1</v>
      </c>
      <c r="B196" s="87">
        <v>5540032</v>
      </c>
      <c r="C196" s="87" t="s">
        <v>193</v>
      </c>
      <c r="D196" s="93">
        <v>18000</v>
      </c>
      <c r="E196" s="155">
        <f>'19'!L196</f>
        <v>26</v>
      </c>
      <c r="F196" s="125"/>
      <c r="G196" s="125"/>
      <c r="H196" s="125"/>
      <c r="I196" s="125"/>
      <c r="J196" s="148"/>
      <c r="K196" s="132"/>
      <c r="L196" s="71">
        <v>20</v>
      </c>
      <c r="M196" s="120">
        <f t="shared" si="15"/>
        <v>6</v>
      </c>
      <c r="N196" s="71"/>
    </row>
    <row r="197" spans="1:14" s="10" customFormat="1" x14ac:dyDescent="0.2">
      <c r="A197" s="25">
        <v>2</v>
      </c>
      <c r="B197" s="26">
        <v>5540001</v>
      </c>
      <c r="C197" s="26" t="s">
        <v>194</v>
      </c>
      <c r="D197" s="27">
        <v>20000</v>
      </c>
      <c r="E197" s="155">
        <f>'19'!L197</f>
        <v>6</v>
      </c>
      <c r="F197" s="125"/>
      <c r="G197" s="125"/>
      <c r="H197" s="125"/>
      <c r="I197" s="125"/>
      <c r="J197" s="148"/>
      <c r="K197" s="132"/>
      <c r="L197" s="71">
        <v>2</v>
      </c>
      <c r="M197" s="120">
        <f t="shared" si="15"/>
        <v>4</v>
      </c>
      <c r="N197" s="71"/>
    </row>
    <row r="198" spans="1:14" s="10" customFormat="1" x14ac:dyDescent="0.2">
      <c r="A198" s="25">
        <v>3</v>
      </c>
      <c r="B198" s="26">
        <v>5540029</v>
      </c>
      <c r="C198" s="26" t="s">
        <v>195</v>
      </c>
      <c r="D198" s="27">
        <v>20000</v>
      </c>
      <c r="E198" s="155">
        <f>'19'!L198</f>
        <v>12</v>
      </c>
      <c r="F198" s="125"/>
      <c r="G198" s="125"/>
      <c r="H198" s="125"/>
      <c r="I198" s="125"/>
      <c r="J198" s="148"/>
      <c r="K198" s="132"/>
      <c r="L198" s="71">
        <v>6</v>
      </c>
      <c r="M198" s="120">
        <f t="shared" si="15"/>
        <v>6</v>
      </c>
      <c r="N198" s="71"/>
    </row>
    <row r="199" spans="1:14" s="10" customFormat="1" x14ac:dyDescent="0.2">
      <c r="A199" s="25">
        <v>4</v>
      </c>
      <c r="B199" s="26">
        <v>5540035</v>
      </c>
      <c r="C199" s="26" t="s">
        <v>196</v>
      </c>
      <c r="D199" s="27">
        <v>20000</v>
      </c>
      <c r="E199" s="155">
        <f>'19'!L199</f>
        <v>25</v>
      </c>
      <c r="F199" s="125"/>
      <c r="G199" s="125"/>
      <c r="H199" s="125"/>
      <c r="I199" s="125"/>
      <c r="J199" s="148"/>
      <c r="K199" s="132"/>
      <c r="L199" s="71">
        <v>23</v>
      </c>
      <c r="M199" s="120">
        <f t="shared" si="15"/>
        <v>2</v>
      </c>
      <c r="N199" s="71"/>
    </row>
    <row r="200" spans="1:14" s="10" customFormat="1" x14ac:dyDescent="0.2">
      <c r="A200" s="25">
        <v>6</v>
      </c>
      <c r="B200" s="26">
        <v>5540008</v>
      </c>
      <c r="C200" s="26" t="s">
        <v>198</v>
      </c>
      <c r="D200" s="27">
        <v>16000</v>
      </c>
      <c r="E200" s="155">
        <f>'19'!L200</f>
        <v>4</v>
      </c>
      <c r="F200" s="125"/>
      <c r="G200" s="125"/>
      <c r="H200" s="125"/>
      <c r="I200" s="125"/>
      <c r="J200" s="148"/>
      <c r="K200" s="132"/>
      <c r="L200" s="71">
        <v>4</v>
      </c>
      <c r="M200" s="120">
        <f t="shared" si="15"/>
        <v>0</v>
      </c>
      <c r="N200" s="71"/>
    </row>
    <row r="201" spans="1:14" s="10" customFormat="1" x14ac:dyDescent="0.2">
      <c r="A201" s="25">
        <v>7</v>
      </c>
      <c r="B201" s="26">
        <v>5540030</v>
      </c>
      <c r="C201" s="26" t="s">
        <v>199</v>
      </c>
      <c r="D201" s="27">
        <v>22000</v>
      </c>
      <c r="E201" s="155">
        <f>'19'!L201</f>
        <v>17</v>
      </c>
      <c r="F201" s="125"/>
      <c r="G201" s="125"/>
      <c r="H201" s="125"/>
      <c r="I201" s="125"/>
      <c r="J201" s="148"/>
      <c r="K201" s="132"/>
      <c r="L201" s="71">
        <v>10</v>
      </c>
      <c r="M201" s="120">
        <f>(E201+F201+G201+H201+I201)-J201-K201-L201</f>
        <v>7</v>
      </c>
      <c r="N201" s="71"/>
    </row>
    <row r="202" spans="1:14" s="10" customFormat="1" x14ac:dyDescent="0.2">
      <c r="A202" s="25">
        <v>8</v>
      </c>
      <c r="B202" s="26">
        <v>5540031</v>
      </c>
      <c r="C202" s="26" t="s">
        <v>200</v>
      </c>
      <c r="D202" s="27">
        <v>22000</v>
      </c>
      <c r="E202" s="155">
        <f>'19'!L202</f>
        <v>12</v>
      </c>
      <c r="F202" s="125"/>
      <c r="G202" s="125"/>
      <c r="H202" s="125"/>
      <c r="I202" s="125"/>
      <c r="J202" s="148"/>
      <c r="K202" s="132"/>
      <c r="L202" s="71">
        <v>6</v>
      </c>
      <c r="M202" s="120">
        <f t="shared" ref="M202:M204" si="20">(E202+F202+G202+H202+I202)-J202-K202-L202</f>
        <v>6</v>
      </c>
      <c r="N202" s="71"/>
    </row>
    <row r="203" spans="1:14" s="9" customFormat="1" x14ac:dyDescent="0.2">
      <c r="A203" s="25">
        <v>9</v>
      </c>
      <c r="B203" s="26">
        <v>5540003</v>
      </c>
      <c r="C203" s="26" t="s">
        <v>201</v>
      </c>
      <c r="D203" s="27">
        <v>20000</v>
      </c>
      <c r="E203" s="155">
        <f>'19'!L203</f>
        <v>16</v>
      </c>
      <c r="F203" s="125"/>
      <c r="G203" s="125"/>
      <c r="H203" s="125"/>
      <c r="I203" s="125"/>
      <c r="J203" s="148"/>
      <c r="K203" s="132"/>
      <c r="L203" s="71">
        <v>11</v>
      </c>
      <c r="M203" s="120">
        <f t="shared" si="20"/>
        <v>5</v>
      </c>
      <c r="N203" s="71"/>
    </row>
    <row r="204" spans="1:14" s="9" customFormat="1" x14ac:dyDescent="0.2">
      <c r="A204" s="25">
        <v>10</v>
      </c>
      <c r="B204" s="25">
        <v>5540033</v>
      </c>
      <c r="C204" s="25" t="s">
        <v>202</v>
      </c>
      <c r="D204" s="30">
        <v>18000</v>
      </c>
      <c r="E204" s="155">
        <f>'19'!L204</f>
        <v>5</v>
      </c>
      <c r="F204" s="125"/>
      <c r="G204" s="125"/>
      <c r="H204" s="125"/>
      <c r="I204" s="125"/>
      <c r="J204" s="148"/>
      <c r="K204" s="132"/>
      <c r="L204" s="9">
        <v>1</v>
      </c>
      <c r="M204" s="120">
        <f t="shared" si="20"/>
        <v>4</v>
      </c>
      <c r="N204" s="71"/>
    </row>
    <row r="205" spans="1:14" s="20" customFormat="1" ht="15" thickBot="1" x14ac:dyDescent="0.25">
      <c r="A205" s="43"/>
      <c r="B205" s="43"/>
      <c r="C205" s="43"/>
      <c r="D205" s="48"/>
      <c r="E205" s="160"/>
      <c r="F205" s="128"/>
      <c r="G205" s="128"/>
      <c r="H205" s="128"/>
      <c r="I205" s="128"/>
      <c r="J205" s="152"/>
      <c r="K205" s="137"/>
      <c r="L205" s="76"/>
      <c r="M205" s="121"/>
      <c r="N205" s="76"/>
    </row>
    <row r="206" spans="1:14" s="24" customFormat="1" ht="15" thickBot="1" x14ac:dyDescent="0.25">
      <c r="A206" s="81"/>
      <c r="B206" s="82"/>
      <c r="C206" s="82" t="s">
        <v>203</v>
      </c>
      <c r="D206" s="83"/>
      <c r="E206" s="106">
        <f>SUM(E208:E209)</f>
        <v>7</v>
      </c>
      <c r="F206" s="106">
        <f t="shared" ref="F206:L206" si="21">SUM(F208:F209)</f>
        <v>0</v>
      </c>
      <c r="G206" s="106">
        <f t="shared" si="21"/>
        <v>0</v>
      </c>
      <c r="H206" s="106">
        <f t="shared" si="21"/>
        <v>0</v>
      </c>
      <c r="I206" s="106">
        <f t="shared" si="21"/>
        <v>0</v>
      </c>
      <c r="J206" s="146">
        <f t="shared" si="21"/>
        <v>0</v>
      </c>
      <c r="K206" s="135">
        <f t="shared" si="21"/>
        <v>0</v>
      </c>
      <c r="L206" s="106">
        <f t="shared" si="21"/>
        <v>7</v>
      </c>
      <c r="M206" s="119">
        <f>(E206+F206+G206+H206+I206)-J206-K206-L206</f>
        <v>0</v>
      </c>
      <c r="N206" s="85"/>
    </row>
    <row r="207" spans="1:14" s="10" customFormat="1" x14ac:dyDescent="0.2">
      <c r="A207" s="79"/>
      <c r="B207" s="79"/>
      <c r="C207" s="79" t="s">
        <v>204</v>
      </c>
      <c r="D207" s="80"/>
      <c r="E207" s="155"/>
      <c r="F207" s="125"/>
      <c r="G207" s="125"/>
      <c r="H207" s="125"/>
      <c r="I207" s="125"/>
      <c r="J207" s="148"/>
      <c r="K207" s="132"/>
      <c r="L207" s="71"/>
      <c r="M207" s="120">
        <f t="shared" si="15"/>
        <v>0</v>
      </c>
      <c r="N207" s="71"/>
    </row>
    <row r="208" spans="1:14" s="10" customFormat="1" x14ac:dyDescent="0.2">
      <c r="A208" s="25">
        <v>1</v>
      </c>
      <c r="B208" s="26">
        <v>7520023</v>
      </c>
      <c r="C208" s="26" t="s">
        <v>205</v>
      </c>
      <c r="D208" s="27">
        <v>20000</v>
      </c>
      <c r="E208" s="155">
        <f>'19'!L208</f>
        <v>0</v>
      </c>
      <c r="F208" s="125"/>
      <c r="G208" s="125"/>
      <c r="H208" s="125"/>
      <c r="I208" s="125"/>
      <c r="J208" s="148"/>
      <c r="K208" s="132"/>
      <c r="L208" s="71"/>
      <c r="M208" s="120">
        <f t="shared" si="15"/>
        <v>0</v>
      </c>
      <c r="N208" s="71"/>
    </row>
    <row r="209" spans="1:14" s="9" customFormat="1" x14ac:dyDescent="0.2">
      <c r="A209" s="25">
        <v>2</v>
      </c>
      <c r="B209" s="26">
        <v>7520001</v>
      </c>
      <c r="C209" s="26" t="s">
        <v>206</v>
      </c>
      <c r="D209" s="27">
        <v>80000</v>
      </c>
      <c r="E209" s="155">
        <f>'19'!L209</f>
        <v>7</v>
      </c>
      <c r="F209" s="125"/>
      <c r="G209" s="125"/>
      <c r="H209" s="125"/>
      <c r="I209" s="125"/>
      <c r="J209" s="148"/>
      <c r="K209" s="132"/>
      <c r="L209" s="71">
        <v>7</v>
      </c>
      <c r="M209" s="120">
        <f t="shared" si="15"/>
        <v>0</v>
      </c>
      <c r="N209" s="71"/>
    </row>
    <row r="210" spans="1:14" s="24" customFormat="1" ht="15" thickBot="1" x14ac:dyDescent="0.25">
      <c r="A210" s="43"/>
      <c r="B210" s="43"/>
      <c r="C210" s="43"/>
      <c r="D210" s="86"/>
      <c r="E210" s="157"/>
      <c r="F210" s="127"/>
      <c r="G210" s="127"/>
      <c r="H210" s="127"/>
      <c r="I210" s="127"/>
      <c r="J210" s="150"/>
      <c r="K210" s="134"/>
      <c r="L210" s="73"/>
      <c r="M210" s="122"/>
      <c r="N210" s="73"/>
    </row>
    <row r="211" spans="1:14" s="10" customFormat="1" ht="15" thickBot="1" x14ac:dyDescent="0.25">
      <c r="A211" s="90"/>
      <c r="B211" s="91"/>
      <c r="C211" s="91" t="s">
        <v>207</v>
      </c>
      <c r="D211" s="92"/>
      <c r="E211" s="103">
        <f>SUM(E212:E219)</f>
        <v>87</v>
      </c>
      <c r="F211" s="103">
        <f t="shared" ref="F211:L211" si="22">SUM(F212:F219)</f>
        <v>0</v>
      </c>
      <c r="G211" s="103">
        <f t="shared" si="22"/>
        <v>0</v>
      </c>
      <c r="H211" s="103">
        <f t="shared" si="22"/>
        <v>0</v>
      </c>
      <c r="I211" s="103">
        <f t="shared" si="22"/>
        <v>0</v>
      </c>
      <c r="J211" s="169">
        <f t="shared" si="22"/>
        <v>0</v>
      </c>
      <c r="K211" s="165">
        <f t="shared" si="22"/>
        <v>0</v>
      </c>
      <c r="L211" s="103">
        <f t="shared" si="22"/>
        <v>23</v>
      </c>
      <c r="M211" s="119">
        <f t="shared" si="15"/>
        <v>64</v>
      </c>
      <c r="N211" s="85"/>
    </row>
    <row r="212" spans="1:14" s="10" customFormat="1" x14ac:dyDescent="0.2">
      <c r="A212" s="87">
        <v>1</v>
      </c>
      <c r="B212" s="88">
        <v>7550011</v>
      </c>
      <c r="C212" s="88" t="s">
        <v>208</v>
      </c>
      <c r="D212" s="89">
        <v>16000</v>
      </c>
      <c r="E212" s="155">
        <f>'19'!L212</f>
        <v>6</v>
      </c>
      <c r="F212" s="125"/>
      <c r="G212" s="125"/>
      <c r="H212" s="125"/>
      <c r="I212" s="125"/>
      <c r="J212" s="148"/>
      <c r="K212" s="132"/>
      <c r="L212" s="71">
        <v>16</v>
      </c>
      <c r="M212" s="120">
        <f t="shared" si="15"/>
        <v>-10</v>
      </c>
      <c r="N212" s="71"/>
    </row>
    <row r="213" spans="1:14" s="10" customFormat="1" x14ac:dyDescent="0.2">
      <c r="A213" s="25">
        <v>2</v>
      </c>
      <c r="B213" s="26">
        <v>7550019</v>
      </c>
      <c r="C213" s="26" t="s">
        <v>209</v>
      </c>
      <c r="D213" s="78">
        <v>14000</v>
      </c>
      <c r="E213" s="155">
        <f>'19'!L213</f>
        <v>0</v>
      </c>
      <c r="F213" s="126"/>
      <c r="G213" s="126"/>
      <c r="H213" s="126"/>
      <c r="I213" s="126"/>
      <c r="J213" s="149"/>
      <c r="K213" s="133"/>
      <c r="L213" s="72"/>
      <c r="M213" s="123">
        <f t="shared" si="15"/>
        <v>0</v>
      </c>
      <c r="N213" s="72"/>
    </row>
    <row r="214" spans="1:14" s="10" customFormat="1" x14ac:dyDescent="0.2">
      <c r="A214" s="25">
        <v>3</v>
      </c>
      <c r="B214" s="26">
        <v>7550026</v>
      </c>
      <c r="C214" s="26" t="s">
        <v>210</v>
      </c>
      <c r="D214" s="78">
        <v>26000</v>
      </c>
      <c r="E214" s="155">
        <f>'19'!L214</f>
        <v>11</v>
      </c>
      <c r="F214" s="126"/>
      <c r="G214" s="126"/>
      <c r="H214" s="126"/>
      <c r="I214" s="126"/>
      <c r="J214" s="149"/>
      <c r="K214" s="133"/>
      <c r="L214" s="72">
        <v>7</v>
      </c>
      <c r="M214" s="123">
        <f t="shared" si="15"/>
        <v>4</v>
      </c>
      <c r="N214" s="72"/>
    </row>
    <row r="215" spans="1:14" s="10" customFormat="1" x14ac:dyDescent="0.2">
      <c r="A215" s="25">
        <v>4</v>
      </c>
      <c r="B215" s="26">
        <v>7550006</v>
      </c>
      <c r="C215" s="26" t="s">
        <v>211</v>
      </c>
      <c r="D215" s="78">
        <v>12000</v>
      </c>
      <c r="E215" s="155">
        <f>'19'!L215</f>
        <v>8</v>
      </c>
      <c r="F215" s="126"/>
      <c r="G215" s="126"/>
      <c r="H215" s="126"/>
      <c r="I215" s="126"/>
      <c r="J215" s="149"/>
      <c r="K215" s="133"/>
      <c r="L215" s="72"/>
      <c r="M215" s="123">
        <f t="shared" si="15"/>
        <v>8</v>
      </c>
      <c r="N215" s="72"/>
    </row>
    <row r="216" spans="1:14" s="10" customFormat="1" x14ac:dyDescent="0.2">
      <c r="A216" s="25">
        <v>5</v>
      </c>
      <c r="B216" s="26">
        <v>7550007</v>
      </c>
      <c r="C216" s="26" t="s">
        <v>212</v>
      </c>
      <c r="D216" s="78">
        <v>9000</v>
      </c>
      <c r="E216" s="155">
        <f>'19'!L216</f>
        <v>19</v>
      </c>
      <c r="F216" s="126"/>
      <c r="G216" s="126"/>
      <c r="H216" s="126"/>
      <c r="I216" s="126"/>
      <c r="J216" s="149"/>
      <c r="K216" s="133"/>
      <c r="L216" s="72"/>
      <c r="M216" s="123">
        <f t="shared" si="15"/>
        <v>19</v>
      </c>
      <c r="N216" s="72"/>
    </row>
    <row r="217" spans="1:14" s="9" customFormat="1" x14ac:dyDescent="0.2">
      <c r="A217" s="25">
        <v>7</v>
      </c>
      <c r="B217" s="26">
        <v>7550017</v>
      </c>
      <c r="C217" s="26" t="s">
        <v>214</v>
      </c>
      <c r="D217" s="78">
        <v>14000</v>
      </c>
      <c r="E217" s="155">
        <f>'19'!L217</f>
        <v>21</v>
      </c>
      <c r="F217" s="126"/>
      <c r="G217" s="126"/>
      <c r="H217" s="126"/>
      <c r="I217" s="126"/>
      <c r="J217" s="149"/>
      <c r="K217" s="133"/>
      <c r="L217" s="72"/>
      <c r="M217" s="123">
        <f t="shared" si="15"/>
        <v>21</v>
      </c>
      <c r="N217" s="72"/>
    </row>
    <row r="218" spans="1:14" s="10" customFormat="1" x14ac:dyDescent="0.2">
      <c r="A218" s="25">
        <v>8</v>
      </c>
      <c r="B218" s="25">
        <v>7550016</v>
      </c>
      <c r="C218" s="25" t="s">
        <v>215</v>
      </c>
      <c r="D218" s="77">
        <v>14000</v>
      </c>
      <c r="E218" s="155">
        <f>'19'!L218</f>
        <v>10</v>
      </c>
      <c r="F218" s="126"/>
      <c r="G218" s="126"/>
      <c r="H218" s="126"/>
      <c r="I218" s="126"/>
      <c r="J218" s="149"/>
      <c r="K218" s="133"/>
      <c r="L218" s="72"/>
      <c r="M218" s="123">
        <f t="shared" ref="M218:M219" si="23">(E218+F218+G218+H218+I218)-J218-K218-L218</f>
        <v>10</v>
      </c>
      <c r="N218" s="72"/>
    </row>
    <row r="219" spans="1:14" s="10" customFormat="1" x14ac:dyDescent="0.2">
      <c r="A219" s="25">
        <v>9</v>
      </c>
      <c r="B219" s="26">
        <v>7550015</v>
      </c>
      <c r="C219" s="26" t="s">
        <v>216</v>
      </c>
      <c r="D219" s="78">
        <v>14000</v>
      </c>
      <c r="E219" s="155">
        <f>'19'!L219</f>
        <v>12</v>
      </c>
      <c r="F219" s="126"/>
      <c r="G219" s="126"/>
      <c r="H219" s="126"/>
      <c r="I219" s="126"/>
      <c r="J219" s="149"/>
      <c r="K219" s="133"/>
      <c r="L219" s="72"/>
      <c r="M219" s="123">
        <f t="shared" si="23"/>
        <v>12</v>
      </c>
      <c r="N219" s="72"/>
    </row>
  </sheetData>
  <autoFilter ref="A3:D219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9"/>
  <sheetViews>
    <sheetView workbookViewId="0">
      <pane xSplit="4" ySplit="4" topLeftCell="E157" activePane="bottomRight" state="frozen"/>
      <selection activeCell="O74" sqref="O74"/>
      <selection pane="topRight" activeCell="O74" sqref="O74"/>
      <selection pane="bottomLeft" activeCell="O74" sqref="O74"/>
      <selection pane="bottomRight" activeCell="L168" sqref="L168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.28515625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81" t="s">
        <v>259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70"/>
    </row>
    <row r="3" spans="1:19" s="16" customFormat="1" ht="25.5" customHeight="1" x14ac:dyDescent="0.2">
      <c r="A3" s="182" t="s">
        <v>261</v>
      </c>
      <c r="B3" s="182" t="s">
        <v>262</v>
      </c>
      <c r="C3" s="182" t="s">
        <v>263</v>
      </c>
      <c r="D3" s="184" t="s">
        <v>264</v>
      </c>
      <c r="E3" s="186" t="s">
        <v>248</v>
      </c>
      <c r="F3" s="188" t="s">
        <v>257</v>
      </c>
      <c r="G3" s="190" t="s">
        <v>249</v>
      </c>
      <c r="H3" s="191"/>
      <c r="I3" s="192"/>
      <c r="J3" s="193" t="s">
        <v>250</v>
      </c>
      <c r="K3" s="195" t="s">
        <v>258</v>
      </c>
      <c r="L3" s="177" t="s">
        <v>251</v>
      </c>
      <c r="M3" s="179" t="s">
        <v>252</v>
      </c>
      <c r="N3" s="177" t="s">
        <v>253</v>
      </c>
    </row>
    <row r="4" spans="1:19" s="20" customFormat="1" ht="25.5" x14ac:dyDescent="0.2">
      <c r="A4" s="183"/>
      <c r="B4" s="183"/>
      <c r="C4" s="183"/>
      <c r="D4" s="185"/>
      <c r="E4" s="187"/>
      <c r="F4" s="189"/>
      <c r="G4" s="139" t="s">
        <v>254</v>
      </c>
      <c r="H4" s="139" t="s">
        <v>255</v>
      </c>
      <c r="I4" s="139" t="s">
        <v>256</v>
      </c>
      <c r="J4" s="194"/>
      <c r="K4" s="196"/>
      <c r="L4" s="178"/>
      <c r="M4" s="180"/>
      <c r="N4" s="178"/>
    </row>
    <row r="5" spans="1:19" s="24" customFormat="1" ht="15" thickBot="1" x14ac:dyDescent="0.25">
      <c r="A5" s="113"/>
      <c r="B5" s="113"/>
      <c r="C5" s="113" t="s">
        <v>10</v>
      </c>
      <c r="D5" s="114"/>
      <c r="E5" s="116">
        <f>E6+E46+E60+E64+E74</f>
        <v>4</v>
      </c>
      <c r="F5" s="116">
        <f t="shared" ref="F5:M5" si="0">F6+F46+F60+F64+F74</f>
        <v>0</v>
      </c>
      <c r="G5" s="116">
        <f t="shared" si="0"/>
        <v>352</v>
      </c>
      <c r="H5" s="116">
        <f t="shared" si="0"/>
        <v>0</v>
      </c>
      <c r="I5" s="116">
        <f t="shared" si="0"/>
        <v>0</v>
      </c>
      <c r="J5" s="145">
        <f t="shared" si="0"/>
        <v>0</v>
      </c>
      <c r="K5" s="130">
        <f t="shared" si="0"/>
        <v>24</v>
      </c>
      <c r="L5" s="116">
        <f t="shared" si="0"/>
        <v>7</v>
      </c>
      <c r="M5" s="118">
        <f t="shared" si="0"/>
        <v>320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05">
        <f>SUM(E7:E44)</f>
        <v>4</v>
      </c>
      <c r="F6" s="105">
        <f t="shared" ref="F6:L6" si="1">SUM(F7:F44)</f>
        <v>0</v>
      </c>
      <c r="G6" s="105">
        <f t="shared" si="1"/>
        <v>200</v>
      </c>
      <c r="H6" s="105">
        <f t="shared" si="1"/>
        <v>0</v>
      </c>
      <c r="I6" s="105">
        <f t="shared" si="1"/>
        <v>0</v>
      </c>
      <c r="J6" s="166">
        <f t="shared" si="1"/>
        <v>0</v>
      </c>
      <c r="K6" s="131">
        <f t="shared" si="1"/>
        <v>2</v>
      </c>
      <c r="L6" s="105">
        <f t="shared" si="1"/>
        <v>7</v>
      </c>
      <c r="M6" s="131">
        <f t="shared" ref="M6" si="2">SUM(M7:M39)</f>
        <v>190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'20'!L7</f>
        <v>0</v>
      </c>
      <c r="F7" s="125"/>
      <c r="G7" s="140"/>
      <c r="H7" s="140"/>
      <c r="I7" s="140"/>
      <c r="J7" s="148"/>
      <c r="K7" s="132"/>
      <c r="L7" s="71"/>
      <c r="M7" s="120">
        <f t="shared" ref="M7:M75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'20'!L8</f>
        <v>0</v>
      </c>
      <c r="F8" s="126"/>
      <c r="G8" s="141">
        <v>8</v>
      </c>
      <c r="H8" s="141"/>
      <c r="I8" s="141"/>
      <c r="J8" s="149"/>
      <c r="K8" s="133"/>
      <c r="L8" s="72"/>
      <c r="M8" s="120">
        <f t="shared" si="3"/>
        <v>8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'20'!L9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'20'!L10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'20'!L11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3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'20'!L12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'20'!L13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3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'20'!L14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3"/>
        <v>6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'20'!L15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3"/>
        <v>6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'20'!L16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'20'!L17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'20'!L18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'20'!L19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3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'20'!L20</f>
        <v>4</v>
      </c>
      <c r="F20" s="126"/>
      <c r="G20" s="141"/>
      <c r="H20" s="141"/>
      <c r="I20" s="141"/>
      <c r="J20" s="149"/>
      <c r="K20" s="133"/>
      <c r="L20" s="72"/>
      <c r="M20" s="120">
        <f t="shared" si="3"/>
        <v>4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'20'!L21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'20'!L22</f>
        <v>0</v>
      </c>
      <c r="F22" s="126"/>
      <c r="G22" s="141">
        <v>20</v>
      </c>
      <c r="H22" s="141"/>
      <c r="I22" s="141"/>
      <c r="J22" s="149"/>
      <c r="K22" s="133"/>
      <c r="L22" s="72">
        <v>7</v>
      </c>
      <c r="M22" s="120">
        <f t="shared" si="3"/>
        <v>13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'20'!L23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'20'!L24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3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'20'!L25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3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'20'!L26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3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'20'!L27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'20'!L28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3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'20'!L29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3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'20'!L30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3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'20'!L31</f>
        <v>0</v>
      </c>
      <c r="F31" s="126"/>
      <c r="G31" s="141">
        <v>6</v>
      </c>
      <c r="H31" s="141"/>
      <c r="I31" s="141"/>
      <c r="J31" s="149"/>
      <c r="K31" s="133">
        <v>1</v>
      </c>
      <c r="L31" s="72"/>
      <c r="M31" s="120">
        <f t="shared" si="3"/>
        <v>5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'20'!L32</f>
        <v>0</v>
      </c>
      <c r="F32" s="126"/>
      <c r="G32" s="141">
        <v>6</v>
      </c>
      <c r="H32" s="141"/>
      <c r="I32" s="141"/>
      <c r="J32" s="149"/>
      <c r="K32" s="133"/>
      <c r="L32" s="72"/>
      <c r="M32" s="120">
        <f t="shared" si="3"/>
        <v>6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'20'!L33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'20'!L34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3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'20'!L35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'20'!L36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3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'20'!L37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3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'20'!L38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'20'!L39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3"/>
        <v>6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'20'!L40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25000</v>
      </c>
      <c r="E41" s="155">
        <f>'20'!L41</f>
        <v>0</v>
      </c>
      <c r="F41" s="127"/>
      <c r="G41" s="142">
        <v>6</v>
      </c>
      <c r="H41" s="142"/>
      <c r="I41" s="142"/>
      <c r="J41" s="150"/>
      <c r="K41" s="134">
        <v>1</v>
      </c>
      <c r="L41" s="73"/>
      <c r="M41" s="120">
        <f t="shared" si="3"/>
        <v>5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'20'!L42</f>
        <v>0</v>
      </c>
      <c r="F42" s="127"/>
      <c r="G42" s="142"/>
      <c r="H42" s="142"/>
      <c r="I42" s="142"/>
      <c r="J42" s="150"/>
      <c r="K42" s="134"/>
      <c r="L42" s="73"/>
      <c r="M42" s="120">
        <f t="shared" si="3"/>
        <v>0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'20'!L43</f>
        <v>0</v>
      </c>
      <c r="F43" s="127"/>
      <c r="G43" s="142"/>
      <c r="H43" s="142"/>
      <c r="I43" s="142"/>
      <c r="J43" s="150"/>
      <c r="K43" s="134"/>
      <c r="L43" s="73"/>
      <c r="M43" s="120">
        <f t="shared" si="3"/>
        <v>0</v>
      </c>
      <c r="N43" s="73"/>
    </row>
    <row r="44" spans="1:14" s="10" customFormat="1" x14ac:dyDescent="0.2">
      <c r="A44" s="43">
        <v>44</v>
      </c>
      <c r="B44" s="99"/>
      <c r="C44" s="99" t="s">
        <v>39</v>
      </c>
      <c r="D44" s="100">
        <v>32000</v>
      </c>
      <c r="E44" s="155">
        <f>'20'!L44</f>
        <v>0</v>
      </c>
      <c r="F44" s="127"/>
      <c r="G44" s="142"/>
      <c r="H44" s="142"/>
      <c r="I44" s="142"/>
      <c r="J44" s="150"/>
      <c r="K44" s="134"/>
      <c r="L44" s="73"/>
      <c r="M44" s="121">
        <f t="shared" si="3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/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63">
        <f>SUM(E47:E58)</f>
        <v>0</v>
      </c>
      <c r="F46" s="163">
        <f t="shared" ref="F46:L46" si="4">SUM(F47:F58)</f>
        <v>0</v>
      </c>
      <c r="G46" s="163">
        <f t="shared" si="4"/>
        <v>122</v>
      </c>
      <c r="H46" s="163">
        <f t="shared" si="4"/>
        <v>0</v>
      </c>
      <c r="I46" s="163">
        <f t="shared" si="4"/>
        <v>0</v>
      </c>
      <c r="J46" s="167">
        <f t="shared" si="4"/>
        <v>0</v>
      </c>
      <c r="K46" s="162">
        <f t="shared" si="4"/>
        <v>22</v>
      </c>
      <c r="L46" s="163">
        <f t="shared" si="4"/>
        <v>0</v>
      </c>
      <c r="M46" s="119">
        <f>(E46+F46+G46+H46+I46)-J46-K46-L46</f>
        <v>100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'20'!L47</f>
        <v>0</v>
      </c>
      <c r="F47" s="125"/>
      <c r="G47" s="140">
        <v>5</v>
      </c>
      <c r="H47" s="140"/>
      <c r="I47" s="140"/>
      <c r="J47" s="148"/>
      <c r="K47" s="132">
        <v>1</v>
      </c>
      <c r="L47" s="71"/>
      <c r="M47" s="120">
        <f t="shared" si="3"/>
        <v>4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'20'!L48</f>
        <v>0</v>
      </c>
      <c r="F48" s="126"/>
      <c r="G48" s="141">
        <v>40</v>
      </c>
      <c r="H48" s="141"/>
      <c r="I48" s="141"/>
      <c r="J48" s="149"/>
      <c r="K48" s="133">
        <v>4</v>
      </c>
      <c r="L48" s="72"/>
      <c r="M48" s="120">
        <f t="shared" si="3"/>
        <v>36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'20'!L49</f>
        <v>0</v>
      </c>
      <c r="F49" s="126"/>
      <c r="G49" s="141">
        <v>20</v>
      </c>
      <c r="H49" s="141"/>
      <c r="I49" s="141"/>
      <c r="J49" s="149"/>
      <c r="K49" s="133">
        <v>3</v>
      </c>
      <c r="L49" s="72"/>
      <c r="M49" s="120">
        <f t="shared" si="3"/>
        <v>17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'20'!L50</f>
        <v>0</v>
      </c>
      <c r="F50" s="126"/>
      <c r="G50" s="141">
        <v>40</v>
      </c>
      <c r="H50" s="141"/>
      <c r="I50" s="141"/>
      <c r="J50" s="149"/>
      <c r="K50" s="133">
        <v>13</v>
      </c>
      <c r="L50" s="72"/>
      <c r="M50" s="120">
        <f t="shared" si="3"/>
        <v>27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'20'!L51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'20'!L52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'20'!L53</f>
        <v>0</v>
      </c>
      <c r="F53" s="126"/>
      <c r="G53" s="141">
        <v>5</v>
      </c>
      <c r="H53" s="141"/>
      <c r="I53" s="141"/>
      <c r="J53" s="149"/>
      <c r="K53" s="133"/>
      <c r="L53" s="72"/>
      <c r="M53" s="120">
        <f t="shared" si="3"/>
        <v>5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'20'!L54</f>
        <v>0</v>
      </c>
      <c r="F54" s="126"/>
      <c r="G54" s="141">
        <v>6</v>
      </c>
      <c r="H54" s="141"/>
      <c r="I54" s="141"/>
      <c r="J54" s="149"/>
      <c r="K54" s="133"/>
      <c r="L54" s="72"/>
      <c r="M54" s="120">
        <f t="shared" si="3"/>
        <v>6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'20'!L55</f>
        <v>0</v>
      </c>
      <c r="F55" s="126"/>
      <c r="G55" s="141"/>
      <c r="H55" s="141"/>
      <c r="I55" s="141"/>
      <c r="J55" s="149"/>
      <c r="K55" s="133"/>
      <c r="L55" s="72"/>
      <c r="M55" s="120">
        <f t="shared" si="3"/>
        <v>0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'20'!L56</f>
        <v>0</v>
      </c>
      <c r="F56" s="126"/>
      <c r="G56" s="141"/>
      <c r="H56" s="141"/>
      <c r="I56" s="141"/>
      <c r="J56" s="149"/>
      <c r="K56" s="133"/>
      <c r="L56" s="72"/>
      <c r="M56" s="120">
        <f t="shared" si="3"/>
        <v>0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'20'!L57</f>
        <v>0</v>
      </c>
      <c r="F57" s="127"/>
      <c r="G57" s="142"/>
      <c r="H57" s="142"/>
      <c r="I57" s="142"/>
      <c r="J57" s="150"/>
      <c r="K57" s="134"/>
      <c r="L57" s="73"/>
      <c r="M57" s="120">
        <f t="shared" si="3"/>
        <v>0</v>
      </c>
      <c r="N57" s="73"/>
    </row>
    <row r="58" spans="1:14" s="9" customFormat="1" x14ac:dyDescent="0.2">
      <c r="A58" s="43">
        <v>15</v>
      </c>
      <c r="B58" s="99"/>
      <c r="C58" s="99" t="s">
        <v>271</v>
      </c>
      <c r="D58" s="100"/>
      <c r="E58" s="155">
        <f>'20'!L58</f>
        <v>0</v>
      </c>
      <c r="F58" s="127"/>
      <c r="G58" s="142">
        <v>6</v>
      </c>
      <c r="H58" s="142"/>
      <c r="I58" s="142"/>
      <c r="J58" s="150"/>
      <c r="K58" s="134">
        <v>1</v>
      </c>
      <c r="L58" s="73"/>
      <c r="M58" s="120">
        <f t="shared" si="3"/>
        <v>5</v>
      </c>
      <c r="N58" s="73"/>
    </row>
    <row r="59" spans="1:14" s="24" customFormat="1" ht="15" thickBot="1" x14ac:dyDescent="0.25">
      <c r="A59" s="43"/>
      <c r="B59" s="43"/>
      <c r="C59" s="43"/>
      <c r="D59" s="48"/>
      <c r="E59" s="155"/>
      <c r="F59" s="127"/>
      <c r="G59" s="142"/>
      <c r="H59" s="142"/>
      <c r="I59" s="142"/>
      <c r="J59" s="150"/>
      <c r="K59" s="134"/>
      <c r="L59" s="73"/>
      <c r="M59" s="121"/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63">
        <f>SUM(E61:E62)</f>
        <v>0</v>
      </c>
      <c r="F60" s="163">
        <f t="shared" ref="F60:L60" si="5">SUM(F61:F62)</f>
        <v>0</v>
      </c>
      <c r="G60" s="163">
        <f t="shared" si="5"/>
        <v>0</v>
      </c>
      <c r="H60" s="163">
        <f t="shared" si="5"/>
        <v>0</v>
      </c>
      <c r="I60" s="163">
        <f t="shared" si="5"/>
        <v>0</v>
      </c>
      <c r="J60" s="167">
        <f t="shared" si="5"/>
        <v>0</v>
      </c>
      <c r="K60" s="162">
        <f t="shared" si="5"/>
        <v>0</v>
      </c>
      <c r="L60" s="163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'20'!L61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'20'!L62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5"/>
      <c r="F63" s="127"/>
      <c r="G63" s="142"/>
      <c r="H63" s="142"/>
      <c r="I63" s="142"/>
      <c r="J63" s="150"/>
      <c r="K63" s="134"/>
      <c r="L63" s="73"/>
      <c r="M63" s="121"/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63">
        <f>SUM(E65:E72)</f>
        <v>0</v>
      </c>
      <c r="F64" s="163">
        <f t="shared" ref="F64:L64" si="6">SUM(F65:F72)</f>
        <v>0</v>
      </c>
      <c r="G64" s="163">
        <f t="shared" si="6"/>
        <v>8</v>
      </c>
      <c r="H64" s="163">
        <f t="shared" si="6"/>
        <v>0</v>
      </c>
      <c r="I64" s="163">
        <f t="shared" si="6"/>
        <v>0</v>
      </c>
      <c r="J64" s="167">
        <f t="shared" si="6"/>
        <v>0</v>
      </c>
      <c r="K64" s="162">
        <f t="shared" si="6"/>
        <v>0</v>
      </c>
      <c r="L64" s="163">
        <f t="shared" si="6"/>
        <v>0</v>
      </c>
      <c r="M64" s="119">
        <f t="shared" si="3"/>
        <v>8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'20'!L65</f>
        <v>0</v>
      </c>
      <c r="F65" s="125"/>
      <c r="G65" s="140">
        <v>1</v>
      </c>
      <c r="H65" s="140"/>
      <c r="I65" s="140"/>
      <c r="J65" s="148"/>
      <c r="K65" s="132"/>
      <c r="L65" s="71"/>
      <c r="M65" s="120">
        <f t="shared" si="3"/>
        <v>1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'20'!L66</f>
        <v>0</v>
      </c>
      <c r="F66" s="126"/>
      <c r="G66" s="140">
        <v>1</v>
      </c>
      <c r="H66" s="141"/>
      <c r="I66" s="141"/>
      <c r="J66" s="149"/>
      <c r="K66" s="133"/>
      <c r="L66" s="72"/>
      <c r="M66" s="120">
        <f t="shared" si="3"/>
        <v>1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'20'!L67</f>
        <v>0</v>
      </c>
      <c r="F67" s="126"/>
      <c r="G67" s="140">
        <v>1</v>
      </c>
      <c r="H67" s="141"/>
      <c r="I67" s="141"/>
      <c r="J67" s="149"/>
      <c r="K67" s="133"/>
      <c r="L67" s="72"/>
      <c r="M67" s="120">
        <f t="shared" si="3"/>
        <v>1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'20'!L68</f>
        <v>0</v>
      </c>
      <c r="F68" s="126"/>
      <c r="G68" s="140">
        <v>1</v>
      </c>
      <c r="H68" s="141"/>
      <c r="I68" s="141"/>
      <c r="J68" s="149"/>
      <c r="K68" s="133"/>
      <c r="L68" s="72"/>
      <c r="M68" s="120">
        <f t="shared" si="3"/>
        <v>1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'20'!L69</f>
        <v>0</v>
      </c>
      <c r="F69" s="126"/>
      <c r="G69" s="140">
        <v>1</v>
      </c>
      <c r="H69" s="141"/>
      <c r="I69" s="141"/>
      <c r="J69" s="149"/>
      <c r="K69" s="133"/>
      <c r="L69" s="72"/>
      <c r="M69" s="120">
        <f t="shared" si="3"/>
        <v>1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'20'!L70</f>
        <v>0</v>
      </c>
      <c r="F70" s="126"/>
      <c r="G70" s="140">
        <v>1</v>
      </c>
      <c r="H70" s="141"/>
      <c r="I70" s="141"/>
      <c r="J70" s="149"/>
      <c r="K70" s="133"/>
      <c r="L70" s="72"/>
      <c r="M70" s="120">
        <f t="shared" si="3"/>
        <v>1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'20'!L71</f>
        <v>0</v>
      </c>
      <c r="F71" s="126"/>
      <c r="G71" s="140">
        <v>1</v>
      </c>
      <c r="H71" s="141"/>
      <c r="I71" s="141"/>
      <c r="J71" s="149"/>
      <c r="K71" s="133"/>
      <c r="L71" s="72"/>
      <c r="M71" s="120">
        <f t="shared" si="3"/>
        <v>1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'20'!L72</f>
        <v>0</v>
      </c>
      <c r="F72" s="126"/>
      <c r="G72" s="140">
        <v>1</v>
      </c>
      <c r="H72" s="141"/>
      <c r="I72" s="141"/>
      <c r="J72" s="149"/>
      <c r="K72" s="133"/>
      <c r="L72" s="72"/>
      <c r="M72" s="120">
        <f t="shared" si="3"/>
        <v>1</v>
      </c>
      <c r="N72" s="72"/>
    </row>
    <row r="73" spans="1:14" s="24" customFormat="1" ht="15" thickBot="1" x14ac:dyDescent="0.25">
      <c r="A73" s="43"/>
      <c r="B73" s="43"/>
      <c r="C73" s="43"/>
      <c r="D73" s="48"/>
      <c r="E73" s="155"/>
      <c r="F73" s="127"/>
      <c r="G73" s="142"/>
      <c r="H73" s="142"/>
      <c r="I73" s="142"/>
      <c r="J73" s="150"/>
      <c r="K73" s="134"/>
      <c r="L73" s="73"/>
      <c r="M73" s="121"/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>SUM(E75:E81)</f>
        <v>0</v>
      </c>
      <c r="F74" s="106">
        <f t="shared" ref="F74:K74" si="7">SUM(F75:F81)</f>
        <v>0</v>
      </c>
      <c r="G74" s="106">
        <f t="shared" si="7"/>
        <v>22</v>
      </c>
      <c r="H74" s="106">
        <f t="shared" si="7"/>
        <v>0</v>
      </c>
      <c r="I74" s="106">
        <f t="shared" si="7"/>
        <v>0</v>
      </c>
      <c r="J74" s="146">
        <f t="shared" si="7"/>
        <v>0</v>
      </c>
      <c r="K74" s="135">
        <f t="shared" si="7"/>
        <v>0</v>
      </c>
      <c r="L74" s="106">
        <f>SUM(L75:L81)</f>
        <v>0</v>
      </c>
      <c r="M74" s="119">
        <f t="shared" si="3"/>
        <v>22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'20'!L75</f>
        <v>0</v>
      </c>
      <c r="F75" s="126"/>
      <c r="G75" s="141">
        <v>8</v>
      </c>
      <c r="H75" s="141"/>
      <c r="I75" s="141"/>
      <c r="J75" s="149"/>
      <c r="K75" s="133"/>
      <c r="L75" s="72"/>
      <c r="M75" s="120">
        <f t="shared" si="3"/>
        <v>8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'20'!L76</f>
        <v>0</v>
      </c>
      <c r="F76" s="126"/>
      <c r="G76" s="141">
        <v>7</v>
      </c>
      <c r="H76" s="141"/>
      <c r="I76" s="141"/>
      <c r="J76" s="149"/>
      <c r="K76" s="133"/>
      <c r="L76" s="72"/>
      <c r="M76" s="120">
        <f t="shared" ref="M76:M144" si="8">(E76+F76+G76+H76+I76)-J76-K76-L76</f>
        <v>7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'20'!L77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'20'!L78</f>
        <v>0</v>
      </c>
      <c r="F78" s="126"/>
      <c r="G78" s="141">
        <v>7</v>
      </c>
      <c r="H78" s="141"/>
      <c r="I78" s="141"/>
      <c r="J78" s="149"/>
      <c r="K78" s="133"/>
      <c r="L78" s="72"/>
      <c r="M78" s="120">
        <f t="shared" si="8"/>
        <v>7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'20'!L79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'20'!L80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'20'!L81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/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>SUM(E84:E93)</f>
        <v>35</v>
      </c>
      <c r="F83" s="108">
        <f t="shared" ref="F83:L83" si="9">SUM(F84:F93)</f>
        <v>0</v>
      </c>
      <c r="G83" s="108">
        <f t="shared" si="9"/>
        <v>32</v>
      </c>
      <c r="H83" s="108">
        <f t="shared" si="9"/>
        <v>0</v>
      </c>
      <c r="I83" s="108">
        <f t="shared" si="9"/>
        <v>0</v>
      </c>
      <c r="J83" s="168">
        <f t="shared" si="9"/>
        <v>8</v>
      </c>
      <c r="K83" s="164">
        <f t="shared" si="9"/>
        <v>0</v>
      </c>
      <c r="L83" s="108">
        <f t="shared" si="9"/>
        <v>41</v>
      </c>
      <c r="M83" s="119">
        <f t="shared" si="8"/>
        <v>18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'20'!L84</f>
        <v>1</v>
      </c>
      <c r="F84" s="125"/>
      <c r="G84" s="140"/>
      <c r="H84" s="140"/>
      <c r="I84" s="140"/>
      <c r="J84" s="148"/>
      <c r="K84" s="132"/>
      <c r="L84" s="71"/>
      <c r="M84" s="120">
        <f t="shared" si="8"/>
        <v>1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'20'!L85</f>
        <v>1</v>
      </c>
      <c r="F85" s="126"/>
      <c r="G85" s="141"/>
      <c r="H85" s="141"/>
      <c r="I85" s="141"/>
      <c r="J85" s="149"/>
      <c r="K85" s="133"/>
      <c r="L85" s="72"/>
      <c r="M85" s="120">
        <f t="shared" si="8"/>
        <v>1</v>
      </c>
      <c r="N85" s="72"/>
    </row>
    <row r="86" spans="1:14" s="10" customFormat="1" ht="14.25" hidden="1" customHeight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'20'!L86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'20'!L87</f>
        <v>2</v>
      </c>
      <c r="F87" s="126"/>
      <c r="G87" s="141"/>
      <c r="H87" s="141"/>
      <c r="I87" s="141"/>
      <c r="J87" s="149"/>
      <c r="K87" s="133"/>
      <c r="L87" s="72"/>
      <c r="M87" s="120">
        <f t="shared" si="8"/>
        <v>2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'20'!L88</f>
        <v>4</v>
      </c>
      <c r="F88" s="126"/>
      <c r="G88" s="141">
        <v>8</v>
      </c>
      <c r="H88" s="141"/>
      <c r="I88" s="141"/>
      <c r="J88" s="149">
        <v>2</v>
      </c>
      <c r="K88" s="133"/>
      <c r="L88" s="72">
        <v>8</v>
      </c>
      <c r="M88" s="120">
        <f t="shared" si="8"/>
        <v>2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'20'!L89</f>
        <v>2</v>
      </c>
      <c r="F89" s="126"/>
      <c r="G89" s="141">
        <v>8</v>
      </c>
      <c r="H89" s="141"/>
      <c r="I89" s="141"/>
      <c r="J89" s="149"/>
      <c r="K89" s="133"/>
      <c r="L89" s="72">
        <v>8</v>
      </c>
      <c r="M89" s="120">
        <f t="shared" si="8"/>
        <v>2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39000</v>
      </c>
      <c r="E90" s="155">
        <f>'20'!L90</f>
        <v>8</v>
      </c>
      <c r="F90" s="126"/>
      <c r="G90" s="141"/>
      <c r="H90" s="141"/>
      <c r="I90" s="141"/>
      <c r="J90" s="149"/>
      <c r="K90" s="133"/>
      <c r="L90" s="72">
        <v>4</v>
      </c>
      <c r="M90" s="120">
        <f t="shared" si="8"/>
        <v>4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'20'!L91</f>
        <v>10</v>
      </c>
      <c r="F91" s="126"/>
      <c r="G91" s="141">
        <v>8</v>
      </c>
      <c r="H91" s="141"/>
      <c r="I91" s="141"/>
      <c r="J91" s="149">
        <v>6</v>
      </c>
      <c r="K91" s="133"/>
      <c r="L91" s="72">
        <v>7</v>
      </c>
      <c r="M91" s="120">
        <f t="shared" si="8"/>
        <v>5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'20'!L92</f>
        <v>0</v>
      </c>
      <c r="F92" s="126"/>
      <c r="G92" s="141">
        <v>8</v>
      </c>
      <c r="H92" s="141"/>
      <c r="I92" s="141"/>
      <c r="J92" s="149"/>
      <c r="K92" s="133"/>
      <c r="L92" s="72">
        <v>8</v>
      </c>
      <c r="M92" s="120">
        <f t="shared" si="8"/>
        <v>0</v>
      </c>
      <c r="N92" s="72"/>
    </row>
    <row r="93" spans="1:14" s="10" customFormat="1" x14ac:dyDescent="0.2">
      <c r="A93" s="43">
        <v>10</v>
      </c>
      <c r="B93" s="99"/>
      <c r="C93" s="99" t="s">
        <v>272</v>
      </c>
      <c r="D93" s="100">
        <v>39000</v>
      </c>
      <c r="E93" s="155">
        <f>'20'!L93</f>
        <v>7</v>
      </c>
      <c r="F93" s="127"/>
      <c r="G93" s="142"/>
      <c r="H93" s="142"/>
      <c r="I93" s="142"/>
      <c r="J93" s="150"/>
      <c r="K93" s="134"/>
      <c r="L93" s="73">
        <v>6</v>
      </c>
      <c r="M93" s="120">
        <f t="shared" si="8"/>
        <v>1</v>
      </c>
      <c r="N93" s="73"/>
    </row>
    <row r="94" spans="1:14" s="42" customFormat="1" ht="15" thickBot="1" x14ac:dyDescent="0.25">
      <c r="A94" s="43"/>
      <c r="B94" s="99"/>
      <c r="C94" s="99"/>
      <c r="D94" s="100"/>
      <c r="E94" s="157"/>
      <c r="F94" s="127"/>
      <c r="G94" s="142"/>
      <c r="H94" s="142"/>
      <c r="I94" s="142"/>
      <c r="J94" s="150"/>
      <c r="K94" s="134"/>
      <c r="L94" s="73"/>
      <c r="M94" s="121"/>
      <c r="N94" s="73"/>
    </row>
    <row r="95" spans="1:14" s="10" customFormat="1" ht="15" thickBot="1" x14ac:dyDescent="0.25">
      <c r="A95" s="94"/>
      <c r="B95" s="95"/>
      <c r="C95" s="95" t="s">
        <v>102</v>
      </c>
      <c r="D95" s="96"/>
      <c r="E95" s="106">
        <f>SUM(E96)</f>
        <v>0</v>
      </c>
      <c r="F95" s="106">
        <f t="shared" ref="F95:M95" si="10">SUM(F96)</f>
        <v>0</v>
      </c>
      <c r="G95" s="106">
        <f t="shared" si="10"/>
        <v>0</v>
      </c>
      <c r="H95" s="106">
        <f t="shared" si="10"/>
        <v>0</v>
      </c>
      <c r="I95" s="106">
        <f t="shared" si="10"/>
        <v>0</v>
      </c>
      <c r="J95" s="146">
        <f t="shared" si="10"/>
        <v>0</v>
      </c>
      <c r="K95" s="135">
        <f t="shared" si="10"/>
        <v>0</v>
      </c>
      <c r="L95" s="106">
        <f t="shared" si="10"/>
        <v>0</v>
      </c>
      <c r="M95" s="106">
        <f t="shared" si="10"/>
        <v>0</v>
      </c>
      <c r="N95" s="101"/>
    </row>
    <row r="96" spans="1:14" s="10" customFormat="1" x14ac:dyDescent="0.2">
      <c r="A96" s="87">
        <v>1</v>
      </c>
      <c r="B96" s="88">
        <v>1532013</v>
      </c>
      <c r="C96" s="88" t="s">
        <v>103</v>
      </c>
      <c r="D96" s="97">
        <v>89000</v>
      </c>
      <c r="E96" s="155">
        <f>'20'!L96</f>
        <v>0</v>
      </c>
      <c r="F96" s="125"/>
      <c r="G96" s="140"/>
      <c r="H96" s="140"/>
      <c r="I96" s="140"/>
      <c r="J96" s="148"/>
      <c r="K96" s="132"/>
      <c r="L96" s="71"/>
      <c r="M96" s="120">
        <f t="shared" si="8"/>
        <v>0</v>
      </c>
      <c r="N96" s="71"/>
    </row>
    <row r="97" spans="1:14" s="20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/>
      <c r="N97" s="73"/>
    </row>
    <row r="98" spans="1:14" s="9" customFormat="1" ht="15" thickBot="1" x14ac:dyDescent="0.25">
      <c r="A98" s="81"/>
      <c r="B98" s="82"/>
      <c r="C98" s="82" t="s">
        <v>104</v>
      </c>
      <c r="D98" s="83"/>
      <c r="E98" s="106">
        <f>SUM(E99:E107)</f>
        <v>0</v>
      </c>
      <c r="F98" s="106">
        <f t="shared" ref="F98:L98" si="11">SUM(F99:F107)</f>
        <v>0</v>
      </c>
      <c r="G98" s="106">
        <f t="shared" si="11"/>
        <v>0</v>
      </c>
      <c r="H98" s="106">
        <f t="shared" si="11"/>
        <v>0</v>
      </c>
      <c r="I98" s="106">
        <f t="shared" si="11"/>
        <v>0</v>
      </c>
      <c r="J98" s="146">
        <f t="shared" si="11"/>
        <v>0</v>
      </c>
      <c r="K98" s="135">
        <f t="shared" si="11"/>
        <v>0</v>
      </c>
      <c r="L98" s="106">
        <f t="shared" si="11"/>
        <v>0</v>
      </c>
      <c r="M98" s="119">
        <f t="shared" si="8"/>
        <v>0</v>
      </c>
      <c r="N98" s="85"/>
    </row>
    <row r="99" spans="1:14" s="9" customFormat="1" x14ac:dyDescent="0.2">
      <c r="A99" s="87">
        <v>1</v>
      </c>
      <c r="B99" s="87">
        <v>5530014</v>
      </c>
      <c r="C99" s="87" t="s">
        <v>105</v>
      </c>
      <c r="D99" s="93">
        <v>33000</v>
      </c>
      <c r="E99" s="155">
        <f>'20'!L99</f>
        <v>0</v>
      </c>
      <c r="F99" s="125"/>
      <c r="G99" s="140"/>
      <c r="H99" s="140"/>
      <c r="I99" s="140"/>
      <c r="J99" s="148"/>
      <c r="K99" s="132"/>
      <c r="L99" s="71"/>
      <c r="M99" s="120">
        <f t="shared" si="8"/>
        <v>0</v>
      </c>
      <c r="N99" s="71"/>
    </row>
    <row r="100" spans="1:14" s="9" customFormat="1" x14ac:dyDescent="0.2">
      <c r="A100" s="25">
        <v>2</v>
      </c>
      <c r="B100" s="25">
        <v>5530015</v>
      </c>
      <c r="C100" s="25" t="s">
        <v>106</v>
      </c>
      <c r="D100" s="30">
        <v>33000</v>
      </c>
      <c r="E100" s="155">
        <f>'20'!L100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3</v>
      </c>
      <c r="B101" s="25">
        <v>5530019</v>
      </c>
      <c r="C101" s="25" t="s">
        <v>107</v>
      </c>
      <c r="D101" s="30">
        <v>33000</v>
      </c>
      <c r="E101" s="155">
        <f>'20'!L101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4</v>
      </c>
      <c r="B102" s="25">
        <v>5530016</v>
      </c>
      <c r="C102" s="25" t="s">
        <v>108</v>
      </c>
      <c r="D102" s="30">
        <v>33000</v>
      </c>
      <c r="E102" s="155">
        <f>'20'!L102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5</v>
      </c>
      <c r="B103" s="25">
        <v>5530020</v>
      </c>
      <c r="C103" s="25" t="s">
        <v>109</v>
      </c>
      <c r="D103" s="30">
        <v>33000</v>
      </c>
      <c r="E103" s="155">
        <f>'20'!L103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6</v>
      </c>
      <c r="B104" s="25">
        <v>5530013</v>
      </c>
      <c r="C104" s="25" t="s">
        <v>110</v>
      </c>
      <c r="D104" s="30">
        <v>33000</v>
      </c>
      <c r="E104" s="155">
        <f>'20'!L104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7</v>
      </c>
      <c r="B105" s="43"/>
      <c r="C105" s="43" t="s">
        <v>111</v>
      </c>
      <c r="D105" s="30">
        <v>33000</v>
      </c>
      <c r="E105" s="155">
        <f>'20'!L105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8</v>
      </c>
      <c r="B106" s="43"/>
      <c r="C106" s="43" t="s">
        <v>112</v>
      </c>
      <c r="D106" s="30">
        <v>33000</v>
      </c>
      <c r="E106" s="155">
        <f>'20'!L106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9</v>
      </c>
      <c r="B107" s="43"/>
      <c r="C107" s="43" t="s">
        <v>113</v>
      </c>
      <c r="D107" s="30">
        <v>33000</v>
      </c>
      <c r="E107" s="155">
        <f>'20'!L107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20" customFormat="1" ht="15" thickBot="1" x14ac:dyDescent="0.25">
      <c r="A108" s="43"/>
      <c r="B108" s="43"/>
      <c r="C108" s="43"/>
      <c r="D108" s="48"/>
      <c r="E108" s="157"/>
      <c r="F108" s="127"/>
      <c r="G108" s="142"/>
      <c r="H108" s="142"/>
      <c r="I108" s="142"/>
      <c r="J108" s="150"/>
      <c r="K108" s="134"/>
      <c r="L108" s="73"/>
      <c r="M108" s="121"/>
      <c r="N108" s="73"/>
    </row>
    <row r="109" spans="1:14" s="24" customFormat="1" ht="15" thickBot="1" x14ac:dyDescent="0.25">
      <c r="A109" s="81"/>
      <c r="B109" s="82"/>
      <c r="C109" s="82" t="s">
        <v>114</v>
      </c>
      <c r="D109" s="83"/>
      <c r="E109" s="105">
        <f>SUM(E110,E147,E158)</f>
        <v>98</v>
      </c>
      <c r="F109" s="105">
        <f t="shared" ref="F109:L109" si="12">SUM(F110,F147,F158)</f>
        <v>0</v>
      </c>
      <c r="G109" s="105">
        <f t="shared" si="12"/>
        <v>87</v>
      </c>
      <c r="H109" s="105">
        <f t="shared" si="12"/>
        <v>0</v>
      </c>
      <c r="I109" s="105">
        <f t="shared" si="12"/>
        <v>0</v>
      </c>
      <c r="J109" s="166">
        <f t="shared" si="12"/>
        <v>0</v>
      </c>
      <c r="K109" s="131">
        <f t="shared" si="12"/>
        <v>0</v>
      </c>
      <c r="L109" s="105">
        <f t="shared" si="12"/>
        <v>64</v>
      </c>
      <c r="M109" s="119">
        <f t="shared" si="8"/>
        <v>121</v>
      </c>
      <c r="N109" s="85"/>
    </row>
    <row r="110" spans="1:14" s="10" customFormat="1" ht="15" thickBot="1" x14ac:dyDescent="0.25">
      <c r="A110" s="94"/>
      <c r="B110" s="95"/>
      <c r="C110" s="95" t="s">
        <v>115</v>
      </c>
      <c r="D110" s="96"/>
      <c r="E110" s="105">
        <f>SUM(E111:E143)</f>
        <v>2</v>
      </c>
      <c r="F110" s="105">
        <f t="shared" ref="F110:L110" si="13">SUM(F111:F143)</f>
        <v>0</v>
      </c>
      <c r="G110" s="105">
        <f t="shared" si="13"/>
        <v>11</v>
      </c>
      <c r="H110" s="105">
        <f t="shared" si="13"/>
        <v>0</v>
      </c>
      <c r="I110" s="105">
        <f t="shared" si="13"/>
        <v>0</v>
      </c>
      <c r="J110" s="166">
        <f t="shared" si="13"/>
        <v>0</v>
      </c>
      <c r="K110" s="131">
        <f t="shared" si="13"/>
        <v>0</v>
      </c>
      <c r="L110" s="105">
        <f t="shared" si="13"/>
        <v>10</v>
      </c>
      <c r="M110" s="119">
        <f t="shared" si="8"/>
        <v>3</v>
      </c>
      <c r="N110" s="85"/>
    </row>
    <row r="111" spans="1:14" s="10" customFormat="1" x14ac:dyDescent="0.2">
      <c r="A111" s="87">
        <v>1</v>
      </c>
      <c r="B111" s="88">
        <v>3500003</v>
      </c>
      <c r="C111" s="88" t="s">
        <v>116</v>
      </c>
      <c r="D111" s="97">
        <v>390000</v>
      </c>
      <c r="E111" s="155">
        <f>'20'!L111</f>
        <v>0</v>
      </c>
      <c r="F111" s="128"/>
      <c r="G111" s="144"/>
      <c r="H111" s="144"/>
      <c r="I111" s="144"/>
      <c r="J111" s="152"/>
      <c r="K111" s="137"/>
      <c r="L111" s="76"/>
      <c r="M111" s="120">
        <f t="shared" si="8"/>
        <v>0</v>
      </c>
      <c r="N111" s="76"/>
    </row>
    <row r="112" spans="1:14" s="10" customFormat="1" x14ac:dyDescent="0.2">
      <c r="A112" s="25">
        <v>2</v>
      </c>
      <c r="B112" s="26">
        <v>3500004</v>
      </c>
      <c r="C112" s="26" t="s">
        <v>117</v>
      </c>
      <c r="D112" s="27">
        <v>300000</v>
      </c>
      <c r="E112" s="155">
        <f>'20'!L112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8"/>
        <v>0</v>
      </c>
      <c r="N112" s="73"/>
    </row>
    <row r="113" spans="1:14" s="10" customFormat="1" x14ac:dyDescent="0.2">
      <c r="A113" s="25">
        <v>3</v>
      </c>
      <c r="B113" s="26">
        <v>3500009</v>
      </c>
      <c r="C113" s="26" t="s">
        <v>118</v>
      </c>
      <c r="D113" s="27">
        <v>390000</v>
      </c>
      <c r="E113" s="155">
        <f>'20'!L113</f>
        <v>0</v>
      </c>
      <c r="F113" s="127"/>
      <c r="G113" s="142">
        <v>1</v>
      </c>
      <c r="H113" s="142"/>
      <c r="I113" s="142"/>
      <c r="J113" s="150"/>
      <c r="K113" s="134"/>
      <c r="L113" s="73">
        <v>1</v>
      </c>
      <c r="M113" s="120">
        <f t="shared" si="8"/>
        <v>0</v>
      </c>
      <c r="N113" s="73"/>
    </row>
    <row r="114" spans="1:14" s="10" customFormat="1" x14ac:dyDescent="0.2">
      <c r="A114" s="25">
        <v>4</v>
      </c>
      <c r="B114" s="26">
        <v>3500010</v>
      </c>
      <c r="C114" s="26" t="s">
        <v>119</v>
      </c>
      <c r="D114" s="27">
        <v>300000</v>
      </c>
      <c r="E114" s="155">
        <f>'20'!L114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5</v>
      </c>
      <c r="B115" s="26"/>
      <c r="C115" s="26" t="s">
        <v>120</v>
      </c>
      <c r="D115" s="27">
        <v>490000</v>
      </c>
      <c r="E115" s="155">
        <f>'20'!L115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0</v>
      </c>
      <c r="N115" s="72"/>
    </row>
    <row r="116" spans="1:14" s="10" customFormat="1" x14ac:dyDescent="0.2">
      <c r="A116" s="25">
        <v>6</v>
      </c>
      <c r="B116" s="26">
        <v>3500008</v>
      </c>
      <c r="C116" s="26" t="s">
        <v>121</v>
      </c>
      <c r="D116" s="27">
        <v>350000</v>
      </c>
      <c r="E116" s="155">
        <f>'20'!L116</f>
        <v>1</v>
      </c>
      <c r="F116" s="126"/>
      <c r="G116" s="141"/>
      <c r="H116" s="141"/>
      <c r="I116" s="141"/>
      <c r="J116" s="149"/>
      <c r="K116" s="133"/>
      <c r="L116" s="72">
        <v>1</v>
      </c>
      <c r="M116" s="120">
        <f t="shared" si="8"/>
        <v>0</v>
      </c>
      <c r="N116" s="72"/>
    </row>
    <row r="117" spans="1:14" s="10" customFormat="1" x14ac:dyDescent="0.2">
      <c r="A117" s="25">
        <v>7</v>
      </c>
      <c r="B117" s="26"/>
      <c r="C117" s="26" t="s">
        <v>122</v>
      </c>
      <c r="D117" s="27">
        <v>490000</v>
      </c>
      <c r="E117" s="155">
        <f>'20'!L117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8</v>
      </c>
      <c r="B118" s="26">
        <v>3502042</v>
      </c>
      <c r="C118" s="26" t="s">
        <v>123</v>
      </c>
      <c r="D118" s="27">
        <v>350000</v>
      </c>
      <c r="E118" s="155">
        <f>'20'!L118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9</v>
      </c>
      <c r="B119" s="26">
        <v>3500182</v>
      </c>
      <c r="C119" s="26" t="s">
        <v>124</v>
      </c>
      <c r="D119" s="27">
        <v>390000</v>
      </c>
      <c r="E119" s="155">
        <f>'20'!L119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10</v>
      </c>
      <c r="B120" s="26">
        <v>3500181</v>
      </c>
      <c r="C120" s="26" t="s">
        <v>125</v>
      </c>
      <c r="D120" s="27">
        <v>300000</v>
      </c>
      <c r="E120" s="155">
        <f>'20'!L120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9" customFormat="1" x14ac:dyDescent="0.2">
      <c r="A121" s="25">
        <v>11</v>
      </c>
      <c r="B121" s="25">
        <v>3500159</v>
      </c>
      <c r="C121" s="25" t="s">
        <v>126</v>
      </c>
      <c r="D121" s="30">
        <v>300000</v>
      </c>
      <c r="E121" s="155">
        <f>'20'!L121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12</v>
      </c>
      <c r="B122" s="25">
        <v>3500143</v>
      </c>
      <c r="C122" s="25" t="s">
        <v>127</v>
      </c>
      <c r="D122" s="30">
        <v>220000</v>
      </c>
      <c r="E122" s="155">
        <f>'20'!L122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13</v>
      </c>
      <c r="B123" s="26">
        <v>3500144</v>
      </c>
      <c r="C123" s="26" t="s">
        <v>128</v>
      </c>
      <c r="D123" s="27">
        <v>260000</v>
      </c>
      <c r="E123" s="155">
        <f>'20'!L123</f>
        <v>0</v>
      </c>
      <c r="F123" s="126"/>
      <c r="G123" s="141">
        <v>4</v>
      </c>
      <c r="H123" s="141"/>
      <c r="I123" s="141"/>
      <c r="J123" s="149"/>
      <c r="K123" s="133"/>
      <c r="L123" s="72">
        <v>3</v>
      </c>
      <c r="M123" s="120">
        <f t="shared" si="8"/>
        <v>1</v>
      </c>
      <c r="N123" s="72"/>
    </row>
    <row r="124" spans="1:14" s="10" customFormat="1" x14ac:dyDescent="0.2">
      <c r="A124" s="25">
        <v>14</v>
      </c>
      <c r="B124" s="26">
        <v>3500145</v>
      </c>
      <c r="C124" s="26" t="s">
        <v>129</v>
      </c>
      <c r="D124" s="27">
        <v>350000</v>
      </c>
      <c r="E124" s="155">
        <f>'20'!L124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15</v>
      </c>
      <c r="B125" s="26">
        <v>3500147</v>
      </c>
      <c r="C125" s="26" t="s">
        <v>130</v>
      </c>
      <c r="D125" s="27">
        <v>480000</v>
      </c>
      <c r="E125" s="155">
        <f>'20'!L125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18</v>
      </c>
      <c r="B126" s="26">
        <v>3500142</v>
      </c>
      <c r="C126" s="26" t="s">
        <v>133</v>
      </c>
      <c r="D126" s="27">
        <v>390000</v>
      </c>
      <c r="E126" s="155">
        <f>'20'!L126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19</v>
      </c>
      <c r="B127" s="26">
        <v>3500141</v>
      </c>
      <c r="C127" s="26" t="s">
        <v>134</v>
      </c>
      <c r="D127" s="27">
        <v>300000</v>
      </c>
      <c r="E127" s="155">
        <f>'20'!L127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20</v>
      </c>
      <c r="B128" s="26">
        <v>3500021</v>
      </c>
      <c r="C128" s="26" t="s">
        <v>135</v>
      </c>
      <c r="D128" s="27">
        <v>390000</v>
      </c>
      <c r="E128" s="155">
        <f>'20'!L128</f>
        <v>0</v>
      </c>
      <c r="F128" s="126"/>
      <c r="G128" s="141">
        <v>2</v>
      </c>
      <c r="H128" s="141"/>
      <c r="I128" s="141"/>
      <c r="J128" s="149"/>
      <c r="K128" s="133"/>
      <c r="L128" s="72">
        <v>1</v>
      </c>
      <c r="M128" s="120">
        <f t="shared" si="8"/>
        <v>1</v>
      </c>
      <c r="N128" s="72"/>
    </row>
    <row r="129" spans="1:14" s="10" customFormat="1" x14ac:dyDescent="0.2">
      <c r="A129" s="25">
        <v>21</v>
      </c>
      <c r="B129" s="26">
        <v>3500022</v>
      </c>
      <c r="C129" s="26" t="s">
        <v>136</v>
      </c>
      <c r="D129" s="27">
        <v>300000</v>
      </c>
      <c r="E129" s="155">
        <f>'20'!L129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22</v>
      </c>
      <c r="B130" s="26">
        <v>3500152</v>
      </c>
      <c r="C130" s="26" t="s">
        <v>137</v>
      </c>
      <c r="D130" s="27">
        <v>390000</v>
      </c>
      <c r="E130" s="155">
        <f>'20'!L130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23</v>
      </c>
      <c r="B131" s="26">
        <v>3500049</v>
      </c>
      <c r="C131" s="26" t="s">
        <v>138</v>
      </c>
      <c r="D131" s="27">
        <v>390000</v>
      </c>
      <c r="E131" s="155">
        <f>'20'!L131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24</v>
      </c>
      <c r="B132" s="26">
        <v>3500156</v>
      </c>
      <c r="C132" s="26" t="s">
        <v>139</v>
      </c>
      <c r="D132" s="27">
        <v>390000</v>
      </c>
      <c r="E132" s="155">
        <f>'20'!L132</f>
        <v>0</v>
      </c>
      <c r="F132" s="126"/>
      <c r="G132" s="141">
        <v>1</v>
      </c>
      <c r="H132" s="141"/>
      <c r="I132" s="141"/>
      <c r="J132" s="149"/>
      <c r="K132" s="133"/>
      <c r="L132" s="72"/>
      <c r="M132" s="120">
        <f t="shared" si="8"/>
        <v>1</v>
      </c>
      <c r="N132" s="72"/>
    </row>
    <row r="133" spans="1:14" s="10" customFormat="1" x14ac:dyDescent="0.2">
      <c r="A133" s="25">
        <v>25</v>
      </c>
      <c r="B133" s="26">
        <v>3500155</v>
      </c>
      <c r="C133" s="26" t="s">
        <v>140</v>
      </c>
      <c r="D133" s="27">
        <v>300000</v>
      </c>
      <c r="E133" s="155">
        <f>'20'!L133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26</v>
      </c>
      <c r="B134" s="26">
        <v>3500029</v>
      </c>
      <c r="C134" s="26" t="s">
        <v>141</v>
      </c>
      <c r="D134" s="27">
        <v>390000</v>
      </c>
      <c r="E134" s="155">
        <f>'20'!L134</f>
        <v>0</v>
      </c>
      <c r="F134" s="126"/>
      <c r="G134" s="141">
        <v>1</v>
      </c>
      <c r="H134" s="141"/>
      <c r="I134" s="141"/>
      <c r="J134" s="149"/>
      <c r="K134" s="133"/>
      <c r="L134" s="72">
        <v>1</v>
      </c>
      <c r="M134" s="120">
        <f t="shared" si="8"/>
        <v>0</v>
      </c>
      <c r="N134" s="72"/>
    </row>
    <row r="135" spans="1:14" s="10" customFormat="1" x14ac:dyDescent="0.2">
      <c r="A135" s="25">
        <v>27</v>
      </c>
      <c r="B135" s="26">
        <v>3500030</v>
      </c>
      <c r="C135" s="26" t="s">
        <v>142</v>
      </c>
      <c r="D135" s="27">
        <v>300000</v>
      </c>
      <c r="E135" s="155">
        <f>'20'!L135</f>
        <v>0</v>
      </c>
      <c r="F135" s="126"/>
      <c r="G135" s="141">
        <v>1</v>
      </c>
      <c r="H135" s="141"/>
      <c r="I135" s="141"/>
      <c r="J135" s="149"/>
      <c r="K135" s="133"/>
      <c r="L135" s="72">
        <v>1</v>
      </c>
      <c r="M135" s="120">
        <f t="shared" si="8"/>
        <v>0</v>
      </c>
      <c r="N135" s="72"/>
    </row>
    <row r="136" spans="1:14" s="10" customFormat="1" x14ac:dyDescent="0.2">
      <c r="A136" s="25">
        <v>28</v>
      </c>
      <c r="B136" s="26">
        <v>3500186</v>
      </c>
      <c r="C136" s="26" t="s">
        <v>143</v>
      </c>
      <c r="D136" s="27">
        <v>480000</v>
      </c>
      <c r="E136" s="155">
        <f>'20'!L136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29</v>
      </c>
      <c r="B137" s="26">
        <v>3500184</v>
      </c>
      <c r="C137" s="26" t="s">
        <v>144</v>
      </c>
      <c r="D137" s="27">
        <v>350000</v>
      </c>
      <c r="E137" s="155">
        <f>'20'!L137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30</v>
      </c>
      <c r="B138" s="26">
        <v>3503021</v>
      </c>
      <c r="C138" s="26" t="s">
        <v>145</v>
      </c>
      <c r="D138" s="27">
        <v>390000</v>
      </c>
      <c r="E138" s="155">
        <f>'20'!L138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31</v>
      </c>
      <c r="B139" s="26">
        <v>3500200</v>
      </c>
      <c r="C139" s="26" t="s">
        <v>146</v>
      </c>
      <c r="D139" s="27">
        <v>280000</v>
      </c>
      <c r="E139" s="155">
        <f>'20'!L139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9" customFormat="1" x14ac:dyDescent="0.2">
      <c r="A140" s="25">
        <v>32</v>
      </c>
      <c r="B140" s="26">
        <v>3503022</v>
      </c>
      <c r="C140" s="26" t="s">
        <v>147</v>
      </c>
      <c r="D140" s="27">
        <v>150000</v>
      </c>
      <c r="E140" s="155">
        <f>'20'!L140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9" customFormat="1" x14ac:dyDescent="0.2">
      <c r="A141" s="43">
        <v>33</v>
      </c>
      <c r="B141" s="99"/>
      <c r="C141" s="99" t="s">
        <v>275</v>
      </c>
      <c r="D141" s="100">
        <v>320000</v>
      </c>
      <c r="E141" s="155">
        <f>'20'!L141</f>
        <v>0</v>
      </c>
      <c r="F141" s="127"/>
      <c r="G141" s="142"/>
      <c r="H141" s="142"/>
      <c r="I141" s="142"/>
      <c r="J141" s="150"/>
      <c r="K141" s="134"/>
      <c r="L141" s="73"/>
      <c r="M141" s="120">
        <f t="shared" si="8"/>
        <v>0</v>
      </c>
      <c r="N141" s="73"/>
    </row>
    <row r="142" spans="1:14" s="9" customFormat="1" x14ac:dyDescent="0.2">
      <c r="A142" s="43">
        <v>34</v>
      </c>
      <c r="B142" s="99"/>
      <c r="C142" s="99" t="s">
        <v>276</v>
      </c>
      <c r="D142" s="100">
        <v>320000</v>
      </c>
      <c r="E142" s="155">
        <f>'20'!L142</f>
        <v>0</v>
      </c>
      <c r="F142" s="127"/>
      <c r="G142" s="142"/>
      <c r="H142" s="142"/>
      <c r="I142" s="142"/>
      <c r="J142" s="150"/>
      <c r="K142" s="134"/>
      <c r="L142" s="73"/>
      <c r="M142" s="120">
        <f t="shared" si="8"/>
        <v>0</v>
      </c>
      <c r="N142" s="73"/>
    </row>
    <row r="143" spans="1:14" s="9" customFormat="1" x14ac:dyDescent="0.2">
      <c r="A143" s="43">
        <v>35</v>
      </c>
      <c r="B143" s="99"/>
      <c r="C143" s="99" t="s">
        <v>274</v>
      </c>
      <c r="D143" s="100">
        <v>350000</v>
      </c>
      <c r="E143" s="155">
        <f>'20'!L143</f>
        <v>1</v>
      </c>
      <c r="F143" s="127"/>
      <c r="G143" s="142">
        <v>1</v>
      </c>
      <c r="H143" s="142"/>
      <c r="I143" s="142"/>
      <c r="J143" s="150"/>
      <c r="K143" s="134"/>
      <c r="L143" s="73">
        <v>2</v>
      </c>
      <c r="M143" s="120">
        <f t="shared" si="8"/>
        <v>0</v>
      </c>
      <c r="N143" s="73"/>
    </row>
    <row r="144" spans="1:14" s="9" customFormat="1" x14ac:dyDescent="0.2">
      <c r="A144" s="43">
        <v>36</v>
      </c>
      <c r="B144" s="99"/>
      <c r="C144" s="99" t="s">
        <v>285</v>
      </c>
      <c r="D144" s="100">
        <v>320000</v>
      </c>
      <c r="E144" s="155">
        <f>'20'!L144</f>
        <v>0</v>
      </c>
      <c r="F144" s="127"/>
      <c r="G144" s="142"/>
      <c r="H144" s="142"/>
      <c r="I144" s="142"/>
      <c r="J144" s="150"/>
      <c r="K144" s="134"/>
      <c r="L144" s="73"/>
      <c r="M144" s="120">
        <f t="shared" si="8"/>
        <v>0</v>
      </c>
      <c r="N144" s="73"/>
    </row>
    <row r="145" spans="1:14" s="9" customFormat="1" x14ac:dyDescent="0.2">
      <c r="A145" s="43">
        <v>37</v>
      </c>
      <c r="B145" s="99"/>
      <c r="C145" s="99" t="s">
        <v>286</v>
      </c>
      <c r="D145" s="100">
        <v>350000</v>
      </c>
      <c r="E145" s="155">
        <f>'20'!L145</f>
        <v>0</v>
      </c>
      <c r="F145" s="127"/>
      <c r="G145" s="142"/>
      <c r="H145" s="142"/>
      <c r="I145" s="142"/>
      <c r="J145" s="150"/>
      <c r="K145" s="134"/>
      <c r="L145" s="73"/>
      <c r="M145" s="120">
        <f>(E145+F145+G145+H145+I145)-J145-K145-L145</f>
        <v>0</v>
      </c>
      <c r="N145" s="73"/>
    </row>
    <row r="146" spans="1:14" s="24" customFormat="1" ht="15" thickBot="1" x14ac:dyDescent="0.25">
      <c r="A146" s="43"/>
      <c r="B146" s="43"/>
      <c r="C146" s="43"/>
      <c r="D146" s="48"/>
      <c r="E146" s="157"/>
      <c r="F146" s="127"/>
      <c r="G146" s="142"/>
      <c r="H146" s="142"/>
      <c r="I146" s="142"/>
      <c r="J146" s="150"/>
      <c r="K146" s="134"/>
      <c r="L146" s="73"/>
      <c r="M146" s="121"/>
      <c r="N146" s="73"/>
    </row>
    <row r="147" spans="1:14" s="9" customFormat="1" ht="15" thickBot="1" x14ac:dyDescent="0.25">
      <c r="A147" s="94"/>
      <c r="B147" s="95"/>
      <c r="C147" s="95" t="s">
        <v>148</v>
      </c>
      <c r="D147" s="96"/>
      <c r="E147" s="105">
        <f>SUM(E148:E156)</f>
        <v>38</v>
      </c>
      <c r="F147" s="105">
        <f t="shared" ref="F147:L147" si="14">SUM(F148:F156)</f>
        <v>0</v>
      </c>
      <c r="G147" s="105">
        <f t="shared" si="14"/>
        <v>8</v>
      </c>
      <c r="H147" s="105">
        <f t="shared" si="14"/>
        <v>0</v>
      </c>
      <c r="I147" s="105">
        <f t="shared" si="14"/>
        <v>0</v>
      </c>
      <c r="J147" s="166">
        <f t="shared" si="14"/>
        <v>0</v>
      </c>
      <c r="K147" s="131">
        <f t="shared" si="14"/>
        <v>0</v>
      </c>
      <c r="L147" s="105">
        <f t="shared" si="14"/>
        <v>23</v>
      </c>
      <c r="M147" s="119">
        <f t="shared" ref="M147:M217" si="15">(E147+F147+G147+H147+I147)-J147-K147-L147</f>
        <v>23</v>
      </c>
      <c r="N147" s="85"/>
    </row>
    <row r="148" spans="1:14" s="9" customFormat="1" x14ac:dyDescent="0.2">
      <c r="A148" s="87">
        <v>1</v>
      </c>
      <c r="B148" s="87">
        <v>3510004</v>
      </c>
      <c r="C148" s="87" t="s">
        <v>149</v>
      </c>
      <c r="D148" s="93">
        <v>43000</v>
      </c>
      <c r="E148" s="155">
        <f>'20'!L148</f>
        <v>9</v>
      </c>
      <c r="F148" s="170"/>
      <c r="G148" s="140"/>
      <c r="H148" s="140"/>
      <c r="I148" s="140"/>
      <c r="J148" s="148"/>
      <c r="K148" s="132"/>
      <c r="L148" s="71">
        <v>3</v>
      </c>
      <c r="M148" s="120">
        <f>(E148+K152+G148+H148+I148)-J148-K148-L148</f>
        <v>6</v>
      </c>
      <c r="N148" s="71"/>
    </row>
    <row r="149" spans="1:14" s="9" customFormat="1" x14ac:dyDescent="0.2">
      <c r="A149" s="25">
        <v>2</v>
      </c>
      <c r="B149" s="25">
        <v>3512008</v>
      </c>
      <c r="C149" s="25" t="s">
        <v>150</v>
      </c>
      <c r="D149" s="30">
        <v>44000</v>
      </c>
      <c r="E149" s="155">
        <f>'20'!L149</f>
        <v>4</v>
      </c>
      <c r="F149" s="126"/>
      <c r="G149" s="141"/>
      <c r="H149" s="141"/>
      <c r="I149" s="141"/>
      <c r="J149" s="149"/>
      <c r="K149" s="133"/>
      <c r="L149" s="72">
        <v>4</v>
      </c>
      <c r="M149" s="120">
        <f t="shared" si="15"/>
        <v>0</v>
      </c>
      <c r="N149" s="72"/>
    </row>
    <row r="150" spans="1:14" s="9" customFormat="1" x14ac:dyDescent="0.2">
      <c r="A150" s="25">
        <v>3</v>
      </c>
      <c r="B150" s="25">
        <v>3510107</v>
      </c>
      <c r="C150" s="25" t="s">
        <v>151</v>
      </c>
      <c r="D150" s="30">
        <v>49000</v>
      </c>
      <c r="E150" s="155">
        <f>'20'!L150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4</v>
      </c>
      <c r="B151" s="25">
        <v>3510011</v>
      </c>
      <c r="C151" s="25" t="s">
        <v>152</v>
      </c>
      <c r="D151" s="30">
        <v>42000</v>
      </c>
      <c r="E151" s="155">
        <f>'20'!L151</f>
        <v>0</v>
      </c>
      <c r="F151" s="126"/>
      <c r="G151" s="141"/>
      <c r="H151" s="141"/>
      <c r="I151" s="141"/>
      <c r="J151" s="149"/>
      <c r="K151" s="133"/>
      <c r="L151" s="72"/>
      <c r="M151" s="120">
        <f t="shared" si="15"/>
        <v>0</v>
      </c>
      <c r="N151" s="72"/>
    </row>
    <row r="152" spans="1:14" s="9" customFormat="1" x14ac:dyDescent="0.2">
      <c r="A152" s="25">
        <v>5</v>
      </c>
      <c r="B152" s="25">
        <v>3510067</v>
      </c>
      <c r="C152" s="25" t="s">
        <v>153</v>
      </c>
      <c r="D152" s="30">
        <v>43000</v>
      </c>
      <c r="E152" s="155">
        <f>'20'!L152</f>
        <v>2</v>
      </c>
      <c r="F152" s="126"/>
      <c r="G152" s="141">
        <v>8</v>
      </c>
      <c r="H152" s="141"/>
      <c r="I152" s="141"/>
      <c r="J152" s="149"/>
      <c r="K152" s="132"/>
      <c r="L152" s="72">
        <v>6</v>
      </c>
      <c r="M152" s="120">
        <f t="shared" si="15"/>
        <v>4</v>
      </c>
      <c r="N152" s="72"/>
    </row>
    <row r="153" spans="1:14" s="9" customFormat="1" x14ac:dyDescent="0.2">
      <c r="A153" s="25">
        <v>6</v>
      </c>
      <c r="B153" s="25">
        <v>3510012</v>
      </c>
      <c r="C153" s="25" t="s">
        <v>154</v>
      </c>
      <c r="D153" s="30">
        <v>43000</v>
      </c>
      <c r="E153" s="155">
        <f>'20'!L153</f>
        <v>8</v>
      </c>
      <c r="F153" s="126"/>
      <c r="G153" s="141"/>
      <c r="H153" s="141"/>
      <c r="I153" s="141"/>
      <c r="J153" s="149"/>
      <c r="K153" s="133"/>
      <c r="L153" s="72">
        <v>2</v>
      </c>
      <c r="M153" s="120">
        <f t="shared" si="15"/>
        <v>6</v>
      </c>
      <c r="N153" s="72"/>
    </row>
    <row r="154" spans="1:14" s="9" customFormat="1" x14ac:dyDescent="0.2">
      <c r="A154" s="25">
        <v>7</v>
      </c>
      <c r="B154" s="25">
        <v>3510076</v>
      </c>
      <c r="C154" s="25" t="s">
        <v>155</v>
      </c>
      <c r="D154" s="30">
        <v>45000</v>
      </c>
      <c r="E154" s="155">
        <f>'20'!L154</f>
        <v>9</v>
      </c>
      <c r="F154" s="126"/>
      <c r="G154" s="141"/>
      <c r="H154" s="141"/>
      <c r="I154" s="141"/>
      <c r="J154" s="149"/>
      <c r="K154" s="133"/>
      <c r="L154" s="72">
        <v>4</v>
      </c>
      <c r="M154" s="120">
        <f t="shared" si="15"/>
        <v>5</v>
      </c>
      <c r="N154" s="72"/>
    </row>
    <row r="155" spans="1:14" s="9" customFormat="1" x14ac:dyDescent="0.2">
      <c r="A155" s="43">
        <v>9</v>
      </c>
      <c r="B155" s="43"/>
      <c r="C155" s="43" t="s">
        <v>277</v>
      </c>
      <c r="D155" s="48"/>
      <c r="E155" s="155">
        <f>'20'!L155</f>
        <v>6</v>
      </c>
      <c r="F155" s="127"/>
      <c r="G155" s="142"/>
      <c r="H155" s="142"/>
      <c r="I155" s="142"/>
      <c r="J155" s="150"/>
      <c r="K155" s="134"/>
      <c r="L155" s="73">
        <v>4</v>
      </c>
      <c r="M155" s="120">
        <f t="shared" si="15"/>
        <v>2</v>
      </c>
      <c r="N155" s="73"/>
    </row>
    <row r="156" spans="1:14" s="9" customFormat="1" x14ac:dyDescent="0.2">
      <c r="A156" s="43">
        <v>10</v>
      </c>
      <c r="B156" s="43"/>
      <c r="C156" s="43" t="s">
        <v>278</v>
      </c>
      <c r="D156" s="48"/>
      <c r="E156" s="155">
        <f>'20'!L156</f>
        <v>0</v>
      </c>
      <c r="F156" s="127"/>
      <c r="G156" s="142"/>
      <c r="H156" s="142"/>
      <c r="I156" s="142"/>
      <c r="J156" s="150"/>
      <c r="K156" s="134"/>
      <c r="L156" s="73"/>
      <c r="M156" s="120">
        <f t="shared" si="15"/>
        <v>0</v>
      </c>
      <c r="N156" s="73"/>
    </row>
    <row r="157" spans="1:14" s="24" customFormat="1" ht="15" thickBot="1" x14ac:dyDescent="0.25">
      <c r="A157" s="43"/>
      <c r="B157" s="43"/>
      <c r="C157" s="43"/>
      <c r="D157" s="48"/>
      <c r="E157" s="157"/>
      <c r="F157" s="127"/>
      <c r="G157" s="142"/>
      <c r="H157" s="142"/>
      <c r="I157" s="142"/>
      <c r="J157" s="150"/>
      <c r="K157" s="134"/>
      <c r="L157" s="73"/>
      <c r="M157" s="121"/>
      <c r="N157" s="73"/>
    </row>
    <row r="158" spans="1:14" s="10" customFormat="1" ht="15" thickBot="1" x14ac:dyDescent="0.25">
      <c r="A158" s="109"/>
      <c r="B158" s="110"/>
      <c r="C158" s="82" t="s">
        <v>156</v>
      </c>
      <c r="D158" s="111"/>
      <c r="E158" s="105">
        <f>SUM(E159:E175)</f>
        <v>58</v>
      </c>
      <c r="F158" s="105">
        <f t="shared" ref="F158:L158" si="16">SUM(F159:F175)</f>
        <v>0</v>
      </c>
      <c r="G158" s="105">
        <f t="shared" si="16"/>
        <v>68</v>
      </c>
      <c r="H158" s="105">
        <f t="shared" si="16"/>
        <v>0</v>
      </c>
      <c r="I158" s="105">
        <f t="shared" si="16"/>
        <v>0</v>
      </c>
      <c r="J158" s="166">
        <f t="shared" si="16"/>
        <v>0</v>
      </c>
      <c r="K158" s="131">
        <f t="shared" si="16"/>
        <v>0</v>
      </c>
      <c r="L158" s="105">
        <f t="shared" si="16"/>
        <v>31</v>
      </c>
      <c r="M158" s="119">
        <f t="shared" si="15"/>
        <v>95</v>
      </c>
      <c r="N158" s="112"/>
    </row>
    <row r="159" spans="1:14" s="10" customFormat="1" x14ac:dyDescent="0.2">
      <c r="A159" s="87">
        <v>1</v>
      </c>
      <c r="B159" s="88">
        <v>3530009</v>
      </c>
      <c r="C159" s="88" t="s">
        <v>157</v>
      </c>
      <c r="D159" s="97">
        <v>20000</v>
      </c>
      <c r="E159" s="155">
        <f>'20'!L159</f>
        <v>0</v>
      </c>
      <c r="F159" s="125"/>
      <c r="G159" s="140"/>
      <c r="H159" s="140"/>
      <c r="I159" s="140"/>
      <c r="J159" s="148"/>
      <c r="K159" s="132"/>
      <c r="L159" s="71"/>
      <c r="M159" s="120">
        <f t="shared" si="15"/>
        <v>0</v>
      </c>
      <c r="N159" s="71"/>
    </row>
    <row r="160" spans="1:14" s="10" customFormat="1" x14ac:dyDescent="0.2">
      <c r="A160" s="25">
        <v>2</v>
      </c>
      <c r="B160" s="26">
        <v>3530010</v>
      </c>
      <c r="C160" s="26" t="s">
        <v>158</v>
      </c>
      <c r="D160" s="27">
        <v>108000</v>
      </c>
      <c r="E160" s="155">
        <f>'20'!L160</f>
        <v>8</v>
      </c>
      <c r="F160" s="126"/>
      <c r="G160" s="141"/>
      <c r="H160" s="141"/>
      <c r="I160" s="141"/>
      <c r="J160" s="149"/>
      <c r="K160" s="133"/>
      <c r="L160" s="72">
        <v>4</v>
      </c>
      <c r="M160" s="120">
        <f t="shared" si="15"/>
        <v>4</v>
      </c>
      <c r="N160" s="72"/>
    </row>
    <row r="161" spans="1:14" s="10" customFormat="1" x14ac:dyDescent="0.2">
      <c r="A161" s="25">
        <v>3</v>
      </c>
      <c r="B161" s="26">
        <v>3530003</v>
      </c>
      <c r="C161" s="26" t="s">
        <v>159</v>
      </c>
      <c r="D161" s="27">
        <v>20000</v>
      </c>
      <c r="E161" s="155">
        <f>'20'!L161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5"/>
        <v>0</v>
      </c>
      <c r="N161" s="72"/>
    </row>
    <row r="162" spans="1:14" s="10" customFormat="1" x14ac:dyDescent="0.2">
      <c r="A162" s="25">
        <v>4</v>
      </c>
      <c r="B162" s="26">
        <v>3530008</v>
      </c>
      <c r="C162" s="26" t="s">
        <v>160</v>
      </c>
      <c r="D162" s="27">
        <v>20000</v>
      </c>
      <c r="E162" s="155">
        <f>'20'!L162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5"/>
        <v>0</v>
      </c>
      <c r="N162" s="72"/>
    </row>
    <row r="163" spans="1:14" s="10" customFormat="1" x14ac:dyDescent="0.2">
      <c r="A163" s="25">
        <v>5</v>
      </c>
      <c r="B163" s="26">
        <v>3530014</v>
      </c>
      <c r="C163" s="26" t="s">
        <v>161</v>
      </c>
      <c r="D163" s="27">
        <v>20000</v>
      </c>
      <c r="E163" s="155">
        <f>'20'!L163</f>
        <v>0</v>
      </c>
      <c r="F163" s="126"/>
      <c r="G163" s="141"/>
      <c r="H163" s="141"/>
      <c r="I163" s="141"/>
      <c r="J163" s="149"/>
      <c r="K163" s="133"/>
      <c r="L163" s="72"/>
      <c r="M163" s="120">
        <f t="shared" si="15"/>
        <v>0</v>
      </c>
      <c r="N163" s="72"/>
    </row>
    <row r="164" spans="1:14" s="10" customFormat="1" x14ac:dyDescent="0.2">
      <c r="A164" s="25">
        <v>6</v>
      </c>
      <c r="B164" s="26">
        <v>3530088</v>
      </c>
      <c r="C164" s="26" t="s">
        <v>162</v>
      </c>
      <c r="D164" s="27">
        <v>22000</v>
      </c>
      <c r="E164" s="155">
        <f>'20'!L164</f>
        <v>16</v>
      </c>
      <c r="F164" s="126"/>
      <c r="G164" s="141"/>
      <c r="H164" s="141"/>
      <c r="I164" s="141"/>
      <c r="J164" s="149"/>
      <c r="K164" s="133"/>
      <c r="L164" s="72">
        <v>1</v>
      </c>
      <c r="M164" s="120">
        <f t="shared" si="15"/>
        <v>15</v>
      </c>
      <c r="N164" s="72"/>
    </row>
    <row r="165" spans="1:14" s="10" customFormat="1" x14ac:dyDescent="0.2">
      <c r="A165" s="25">
        <v>11</v>
      </c>
      <c r="B165" s="26">
        <v>3550002</v>
      </c>
      <c r="C165" s="26" t="s">
        <v>167</v>
      </c>
      <c r="D165" s="27">
        <v>20000</v>
      </c>
      <c r="E165" s="155">
        <f>'20'!L165</f>
        <v>0</v>
      </c>
      <c r="F165" s="127"/>
      <c r="G165" s="142">
        <v>28</v>
      </c>
      <c r="H165" s="142"/>
      <c r="I165" s="142"/>
      <c r="J165" s="150"/>
      <c r="K165" s="134"/>
      <c r="L165" s="73">
        <v>7</v>
      </c>
      <c r="M165" s="120">
        <f t="shared" si="15"/>
        <v>21</v>
      </c>
      <c r="N165" s="72"/>
    </row>
    <row r="166" spans="1:14" s="10" customFormat="1" x14ac:dyDescent="0.2">
      <c r="A166" s="25">
        <v>12</v>
      </c>
      <c r="B166" s="26">
        <v>3550005</v>
      </c>
      <c r="C166" s="26" t="s">
        <v>168</v>
      </c>
      <c r="D166" s="27">
        <v>20000</v>
      </c>
      <c r="E166" s="155">
        <f>'20'!L166</f>
        <v>11</v>
      </c>
      <c r="F166" s="127"/>
      <c r="G166" s="142">
        <v>14</v>
      </c>
      <c r="H166" s="142"/>
      <c r="I166" s="142"/>
      <c r="J166" s="150"/>
      <c r="K166" s="134"/>
      <c r="L166" s="73">
        <v>5</v>
      </c>
      <c r="M166" s="120">
        <f t="shared" si="15"/>
        <v>20</v>
      </c>
      <c r="N166" s="72"/>
    </row>
    <row r="167" spans="1:14" s="10" customFormat="1" x14ac:dyDescent="0.2">
      <c r="A167" s="25">
        <v>13</v>
      </c>
      <c r="B167" s="26">
        <v>3550007</v>
      </c>
      <c r="C167" s="26" t="s">
        <v>169</v>
      </c>
      <c r="D167" s="27">
        <v>20000</v>
      </c>
      <c r="E167" s="155">
        <f>'20'!L167</f>
        <v>23</v>
      </c>
      <c r="F167" s="127"/>
      <c r="G167" s="142">
        <v>14</v>
      </c>
      <c r="H167" s="142"/>
      <c r="I167" s="142"/>
      <c r="J167" s="150"/>
      <c r="K167" s="134"/>
      <c r="L167" s="73">
        <v>13</v>
      </c>
      <c r="M167" s="120">
        <f t="shared" si="15"/>
        <v>24</v>
      </c>
      <c r="N167" s="72"/>
    </row>
    <row r="168" spans="1:14" s="9" customFormat="1" x14ac:dyDescent="0.2">
      <c r="A168" s="25">
        <v>14</v>
      </c>
      <c r="B168" s="26">
        <v>3530087</v>
      </c>
      <c r="C168" s="26" t="s">
        <v>170</v>
      </c>
      <c r="D168" s="27">
        <v>20000</v>
      </c>
      <c r="E168" s="155">
        <f>'20'!L168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5"/>
        <v>0</v>
      </c>
      <c r="N168" s="72"/>
    </row>
    <row r="169" spans="1:14" s="9" customFormat="1" x14ac:dyDescent="0.2">
      <c r="A169" s="25">
        <v>15</v>
      </c>
      <c r="B169" s="43">
        <v>7560084</v>
      </c>
      <c r="C169" s="43" t="s">
        <v>171</v>
      </c>
      <c r="D169" s="48">
        <v>50000</v>
      </c>
      <c r="E169" s="155">
        <f>'20'!L169</f>
        <v>0</v>
      </c>
      <c r="F169" s="127"/>
      <c r="G169" s="142"/>
      <c r="H169" s="142"/>
      <c r="I169" s="142"/>
      <c r="J169" s="150"/>
      <c r="K169" s="134"/>
      <c r="L169" s="73"/>
      <c r="M169" s="120">
        <f t="shared" si="15"/>
        <v>0</v>
      </c>
      <c r="N169" s="72"/>
    </row>
    <row r="170" spans="1:14" s="9" customFormat="1" x14ac:dyDescent="0.2">
      <c r="A170" s="25">
        <v>16</v>
      </c>
      <c r="B170" s="43">
        <v>7560085</v>
      </c>
      <c r="C170" s="43" t="s">
        <v>172</v>
      </c>
      <c r="D170" s="48">
        <v>80000</v>
      </c>
      <c r="E170" s="155">
        <f>'20'!L170</f>
        <v>0</v>
      </c>
      <c r="F170" s="126"/>
      <c r="G170" s="141"/>
      <c r="H170" s="141"/>
      <c r="I170" s="141"/>
      <c r="J170" s="149"/>
      <c r="K170" s="133"/>
      <c r="L170" s="72"/>
      <c r="M170" s="120">
        <f t="shared" si="15"/>
        <v>0</v>
      </c>
      <c r="N170" s="72"/>
    </row>
    <row r="171" spans="1:14" s="9" customFormat="1" x14ac:dyDescent="0.2">
      <c r="A171" s="43">
        <v>17</v>
      </c>
      <c r="B171" s="43"/>
      <c r="C171" s="43" t="s">
        <v>279</v>
      </c>
      <c r="D171" s="48">
        <v>78000</v>
      </c>
      <c r="E171" s="155">
        <f>'20'!L171</f>
        <v>0</v>
      </c>
      <c r="F171" s="126"/>
      <c r="G171" s="141"/>
      <c r="H171" s="141"/>
      <c r="I171" s="141"/>
      <c r="J171" s="149"/>
      <c r="K171" s="133"/>
      <c r="L171" s="72"/>
      <c r="M171" s="120">
        <f t="shared" si="15"/>
        <v>0</v>
      </c>
      <c r="N171" s="73"/>
    </row>
    <row r="172" spans="1:14" s="9" customFormat="1" x14ac:dyDescent="0.2">
      <c r="A172" s="43">
        <v>18</v>
      </c>
      <c r="B172" s="43"/>
      <c r="C172" s="43" t="s">
        <v>280</v>
      </c>
      <c r="D172" s="48">
        <v>29000</v>
      </c>
      <c r="E172" s="155">
        <f>'20'!L172</f>
        <v>0</v>
      </c>
      <c r="F172" s="126"/>
      <c r="G172" s="141"/>
      <c r="H172" s="141"/>
      <c r="I172" s="141"/>
      <c r="J172" s="149"/>
      <c r="K172" s="133"/>
      <c r="L172" s="72"/>
      <c r="M172" s="120">
        <f t="shared" si="15"/>
        <v>0</v>
      </c>
      <c r="N172" s="73"/>
    </row>
    <row r="173" spans="1:14" s="9" customFormat="1" x14ac:dyDescent="0.2">
      <c r="A173" s="43">
        <v>19</v>
      </c>
      <c r="B173" s="43"/>
      <c r="C173" s="43" t="s">
        <v>281</v>
      </c>
      <c r="D173" s="48">
        <v>78000</v>
      </c>
      <c r="E173" s="155">
        <f>'20'!L173</f>
        <v>0</v>
      </c>
      <c r="F173" s="126"/>
      <c r="G173" s="141"/>
      <c r="H173" s="141"/>
      <c r="I173" s="141"/>
      <c r="J173" s="149"/>
      <c r="K173" s="133"/>
      <c r="L173" s="72"/>
      <c r="M173" s="120">
        <f t="shared" si="15"/>
        <v>0</v>
      </c>
      <c r="N173" s="73"/>
    </row>
    <row r="174" spans="1:14" s="9" customFormat="1" x14ac:dyDescent="0.2">
      <c r="A174" s="43">
        <v>20</v>
      </c>
      <c r="B174" s="43"/>
      <c r="C174" s="43" t="s">
        <v>282</v>
      </c>
      <c r="D174" s="48">
        <v>29000</v>
      </c>
      <c r="E174" s="155">
        <f>'20'!L174</f>
        <v>0</v>
      </c>
      <c r="F174" s="126"/>
      <c r="G174" s="141"/>
      <c r="H174" s="141"/>
      <c r="I174" s="141"/>
      <c r="J174" s="149"/>
      <c r="K174" s="133"/>
      <c r="L174" s="72"/>
      <c r="M174" s="120">
        <f t="shared" si="15"/>
        <v>0</v>
      </c>
      <c r="N174" s="73"/>
    </row>
    <row r="175" spans="1:14" s="9" customFormat="1" x14ac:dyDescent="0.2">
      <c r="A175" s="43">
        <v>21</v>
      </c>
      <c r="B175" s="43"/>
      <c r="C175" s="43" t="s">
        <v>283</v>
      </c>
      <c r="D175" s="48">
        <v>45000</v>
      </c>
      <c r="E175" s="155">
        <f>'20'!L175</f>
        <v>0</v>
      </c>
      <c r="F175" s="126"/>
      <c r="G175" s="141">
        <v>12</v>
      </c>
      <c r="H175" s="141"/>
      <c r="I175" s="141"/>
      <c r="J175" s="149"/>
      <c r="K175" s="133"/>
      <c r="L175" s="72">
        <v>1</v>
      </c>
      <c r="M175" s="120">
        <f t="shared" si="15"/>
        <v>11</v>
      </c>
      <c r="N175" s="73"/>
    </row>
    <row r="176" spans="1:14" s="24" customFormat="1" ht="15" thickBot="1" x14ac:dyDescent="0.25">
      <c r="A176" s="43"/>
      <c r="B176" s="43"/>
      <c r="C176" s="43"/>
      <c r="D176" s="48"/>
      <c r="E176" s="160"/>
      <c r="F176" s="128"/>
      <c r="G176" s="144"/>
      <c r="H176" s="144"/>
      <c r="I176" s="144"/>
      <c r="J176" s="152"/>
      <c r="K176" s="137"/>
      <c r="L176" s="76"/>
      <c r="M176" s="121"/>
      <c r="N176" s="73"/>
    </row>
    <row r="177" spans="1:14" s="10" customFormat="1" ht="15" thickBot="1" x14ac:dyDescent="0.25">
      <c r="A177" s="90"/>
      <c r="B177" s="91"/>
      <c r="C177" s="91" t="s">
        <v>176</v>
      </c>
      <c r="D177" s="98"/>
      <c r="E177" s="103">
        <f>SUM(E178:E180)</f>
        <v>0</v>
      </c>
      <c r="F177" s="103">
        <f t="shared" ref="F177:L177" si="17">SUM(F178:F180)</f>
        <v>0</v>
      </c>
      <c r="G177" s="103">
        <f t="shared" si="17"/>
        <v>0</v>
      </c>
      <c r="H177" s="103">
        <f t="shared" si="17"/>
        <v>0</v>
      </c>
      <c r="I177" s="103">
        <f t="shared" si="17"/>
        <v>0</v>
      </c>
      <c r="J177" s="169">
        <f t="shared" si="17"/>
        <v>0</v>
      </c>
      <c r="K177" s="165">
        <f t="shared" si="17"/>
        <v>0</v>
      </c>
      <c r="L177" s="103">
        <f t="shared" si="17"/>
        <v>0</v>
      </c>
      <c r="M177" s="103">
        <f ca="1">SUM(M177:M180)</f>
        <v>0</v>
      </c>
      <c r="N177" s="85"/>
    </row>
    <row r="178" spans="1:14" s="10" customFormat="1" x14ac:dyDescent="0.2">
      <c r="A178" s="87">
        <v>1</v>
      </c>
      <c r="B178" s="88">
        <v>4550013</v>
      </c>
      <c r="C178" s="88" t="s">
        <v>177</v>
      </c>
      <c r="D178" s="97">
        <v>38000</v>
      </c>
      <c r="E178" s="161">
        <f>'20'!L178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6"/>
    </row>
    <row r="179" spans="1:14" s="10" customFormat="1" x14ac:dyDescent="0.2">
      <c r="A179" s="25">
        <v>2</v>
      </c>
      <c r="B179" s="26">
        <v>4550025</v>
      </c>
      <c r="C179" s="26" t="s">
        <v>178</v>
      </c>
      <c r="D179" s="27">
        <v>38000</v>
      </c>
      <c r="E179" s="161">
        <f>'20'!L179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9" customFormat="1" x14ac:dyDescent="0.2">
      <c r="A180" s="25">
        <v>3</v>
      </c>
      <c r="B180" s="26">
        <v>4550044</v>
      </c>
      <c r="C180" s="26" t="s">
        <v>179</v>
      </c>
      <c r="D180" s="27">
        <v>38000</v>
      </c>
      <c r="E180" s="161">
        <f>'20'!L180</f>
        <v>0</v>
      </c>
      <c r="F180" s="125"/>
      <c r="G180" s="140"/>
      <c r="H180" s="140"/>
      <c r="I180" s="140"/>
      <c r="J180" s="148"/>
      <c r="K180" s="132"/>
      <c r="L180" s="71"/>
      <c r="M180" s="120">
        <f t="shared" si="15"/>
        <v>0</v>
      </c>
      <c r="N180" s="73"/>
    </row>
    <row r="181" spans="1:14" s="20" customFormat="1" ht="15" thickBot="1" x14ac:dyDescent="0.25">
      <c r="A181" s="43"/>
      <c r="B181" s="43"/>
      <c r="C181" s="43"/>
      <c r="D181" s="48"/>
      <c r="E181" s="160"/>
      <c r="F181" s="128"/>
      <c r="G181" s="144"/>
      <c r="H181" s="144"/>
      <c r="I181" s="144"/>
      <c r="J181" s="152"/>
      <c r="K181" s="137"/>
      <c r="L181" s="76"/>
      <c r="M181" s="121"/>
      <c r="N181" s="73"/>
    </row>
    <row r="182" spans="1:14" s="24" customFormat="1" ht="15" hidden="1" customHeight="1" thickBot="1" x14ac:dyDescent="0.25">
      <c r="A182" s="81"/>
      <c r="B182" s="82"/>
      <c r="C182" s="82" t="s">
        <v>180</v>
      </c>
      <c r="D182" s="83"/>
      <c r="E182" s="158">
        <v>201</v>
      </c>
      <c r="F182" s="106">
        <f t="shared" ref="F182" si="18">SUM(F183:F193)</f>
        <v>0</v>
      </c>
      <c r="G182" s="106"/>
      <c r="H182" s="106"/>
      <c r="I182" s="106"/>
      <c r="J182" s="146"/>
      <c r="K182" s="135"/>
      <c r="L182" s="106"/>
      <c r="M182" s="119">
        <f t="shared" si="15"/>
        <v>201</v>
      </c>
      <c r="N182" s="85"/>
    </row>
    <row r="183" spans="1:14" s="10" customFormat="1" ht="15" hidden="1" customHeight="1" thickBot="1" x14ac:dyDescent="0.25">
      <c r="A183" s="74"/>
      <c r="B183" s="74"/>
      <c r="C183" s="74" t="s">
        <v>181</v>
      </c>
      <c r="D183" s="75"/>
      <c r="E183" s="155">
        <v>8</v>
      </c>
      <c r="F183" s="125"/>
      <c r="G183" s="140"/>
      <c r="H183" s="140"/>
      <c r="I183" s="140"/>
      <c r="J183" s="148"/>
      <c r="K183" s="132"/>
      <c r="L183" s="71"/>
      <c r="M183" s="120">
        <f t="shared" si="15"/>
        <v>8</v>
      </c>
      <c r="N183" s="76"/>
    </row>
    <row r="184" spans="1:14" s="10" customFormat="1" ht="15" hidden="1" customHeight="1" thickBot="1" x14ac:dyDescent="0.25">
      <c r="A184" s="25">
        <v>1</v>
      </c>
      <c r="B184" s="26">
        <v>5540020</v>
      </c>
      <c r="C184" s="26" t="s">
        <v>182</v>
      </c>
      <c r="D184" s="27">
        <v>40000</v>
      </c>
      <c r="E184" s="155">
        <v>43</v>
      </c>
      <c r="F184" s="125"/>
      <c r="G184" s="140"/>
      <c r="H184" s="140"/>
      <c r="I184" s="140"/>
      <c r="J184" s="148"/>
      <c r="K184" s="132"/>
      <c r="L184" s="71"/>
      <c r="M184" s="120">
        <f t="shared" si="15"/>
        <v>43</v>
      </c>
      <c r="N184" s="73"/>
    </row>
    <row r="185" spans="1:14" s="10" customFormat="1" ht="15" hidden="1" customHeight="1" thickBot="1" x14ac:dyDescent="0.25">
      <c r="A185" s="25">
        <v>2</v>
      </c>
      <c r="B185" s="26">
        <v>5540024</v>
      </c>
      <c r="C185" s="26" t="s">
        <v>183</v>
      </c>
      <c r="D185" s="27">
        <v>45000</v>
      </c>
      <c r="E185" s="155">
        <v>9</v>
      </c>
      <c r="F185" s="125"/>
      <c r="G185" s="140"/>
      <c r="H185" s="140"/>
      <c r="I185" s="140"/>
      <c r="J185" s="148"/>
      <c r="K185" s="132"/>
      <c r="L185" s="71"/>
      <c r="M185" s="120">
        <f t="shared" si="15"/>
        <v>9</v>
      </c>
      <c r="N185" s="73"/>
    </row>
    <row r="186" spans="1:14" s="10" customFormat="1" ht="15" hidden="1" customHeight="1" thickBot="1" x14ac:dyDescent="0.25">
      <c r="A186" s="25">
        <v>3</v>
      </c>
      <c r="B186" s="26">
        <v>5540018</v>
      </c>
      <c r="C186" s="26" t="s">
        <v>184</v>
      </c>
      <c r="D186" s="27">
        <v>32000</v>
      </c>
      <c r="E186" s="155">
        <v>24</v>
      </c>
      <c r="F186" s="125"/>
      <c r="G186" s="140"/>
      <c r="H186" s="140"/>
      <c r="I186" s="140"/>
      <c r="J186" s="148"/>
      <c r="K186" s="132"/>
      <c r="L186" s="71"/>
      <c r="M186" s="120">
        <f t="shared" si="15"/>
        <v>24</v>
      </c>
      <c r="N186" s="73"/>
    </row>
    <row r="187" spans="1:14" s="10" customFormat="1" ht="15" hidden="1" customHeight="1" thickBot="1" x14ac:dyDescent="0.25">
      <c r="A187" s="25">
        <v>4</v>
      </c>
      <c r="B187" s="26">
        <v>5540017</v>
      </c>
      <c r="C187" s="26" t="s">
        <v>185</v>
      </c>
      <c r="D187" s="27">
        <v>25000</v>
      </c>
      <c r="E187" s="156">
        <v>35</v>
      </c>
      <c r="F187" s="126"/>
      <c r="G187" s="141"/>
      <c r="H187" s="141"/>
      <c r="I187" s="141"/>
      <c r="J187" s="149"/>
      <c r="K187" s="133"/>
      <c r="L187" s="72"/>
      <c r="M187" s="120">
        <f t="shared" si="15"/>
        <v>35</v>
      </c>
      <c r="N187" s="72"/>
    </row>
    <row r="188" spans="1:14" s="10" customFormat="1" ht="15" hidden="1" customHeight="1" thickBot="1" x14ac:dyDescent="0.25">
      <c r="A188" s="25">
        <v>5</v>
      </c>
      <c r="B188" s="26">
        <v>5510070</v>
      </c>
      <c r="C188" s="26" t="s">
        <v>186</v>
      </c>
      <c r="D188" s="27">
        <v>28000</v>
      </c>
      <c r="E188" s="156">
        <v>24</v>
      </c>
      <c r="F188" s="126"/>
      <c r="G188" s="141"/>
      <c r="H188" s="141"/>
      <c r="I188" s="141"/>
      <c r="J188" s="149"/>
      <c r="K188" s="133"/>
      <c r="L188" s="72"/>
      <c r="M188" s="120">
        <f t="shared" si="15"/>
        <v>24</v>
      </c>
      <c r="N188" s="72"/>
    </row>
    <row r="189" spans="1:14" s="10" customFormat="1" ht="15" hidden="1" customHeight="1" thickBot="1" x14ac:dyDescent="0.25">
      <c r="A189" s="25">
        <v>6</v>
      </c>
      <c r="B189" s="26">
        <v>5500044</v>
      </c>
      <c r="C189" s="26" t="s">
        <v>187</v>
      </c>
      <c r="D189" s="27">
        <v>28000</v>
      </c>
      <c r="E189" s="156">
        <v>10</v>
      </c>
      <c r="F189" s="126"/>
      <c r="G189" s="141"/>
      <c r="H189" s="141"/>
      <c r="I189" s="141"/>
      <c r="J189" s="149"/>
      <c r="K189" s="133"/>
      <c r="L189" s="72"/>
      <c r="M189" s="120">
        <f t="shared" si="15"/>
        <v>10</v>
      </c>
      <c r="N189" s="71"/>
    </row>
    <row r="190" spans="1:14" s="9" customFormat="1" ht="15" hidden="1" customHeight="1" thickBot="1" x14ac:dyDescent="0.25">
      <c r="A190" s="25">
        <v>7</v>
      </c>
      <c r="B190" s="26">
        <v>5500045</v>
      </c>
      <c r="C190" s="26" t="s">
        <v>188</v>
      </c>
      <c r="D190" s="27">
        <v>30000</v>
      </c>
      <c r="E190" s="156">
        <v>28</v>
      </c>
      <c r="F190" s="126"/>
      <c r="G190" s="141"/>
      <c r="H190" s="141"/>
      <c r="I190" s="141"/>
      <c r="J190" s="149"/>
      <c r="K190" s="133"/>
      <c r="L190" s="72"/>
      <c r="M190" s="120">
        <f t="shared" si="15"/>
        <v>28</v>
      </c>
      <c r="N190" s="71"/>
    </row>
    <row r="191" spans="1:14" s="9" customFormat="1" ht="15" hidden="1" customHeight="1" thickBot="1" x14ac:dyDescent="0.25">
      <c r="A191" s="25">
        <v>8</v>
      </c>
      <c r="B191" s="25">
        <v>5510111</v>
      </c>
      <c r="C191" s="25" t="s">
        <v>189</v>
      </c>
      <c r="D191" s="30">
        <v>39000</v>
      </c>
      <c r="E191" s="156">
        <v>20</v>
      </c>
      <c r="F191" s="126"/>
      <c r="G191" s="141"/>
      <c r="H191" s="141"/>
      <c r="I191" s="141"/>
      <c r="J191" s="149"/>
      <c r="K191" s="133"/>
      <c r="L191" s="72"/>
      <c r="M191" s="120">
        <f t="shared" si="15"/>
        <v>20</v>
      </c>
      <c r="N191" s="71"/>
    </row>
    <row r="192" spans="1:14" s="9" customFormat="1" ht="15" hidden="1" customHeight="1" thickBot="1" x14ac:dyDescent="0.25">
      <c r="A192" s="25">
        <v>9</v>
      </c>
      <c r="B192" s="25">
        <v>5510112</v>
      </c>
      <c r="C192" s="25" t="s">
        <v>190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9" customFormat="1" ht="15" hidden="1" customHeight="1" thickBot="1" x14ac:dyDescent="0.25">
      <c r="A193" s="25">
        <v>10</v>
      </c>
      <c r="B193" s="25">
        <v>5510113</v>
      </c>
      <c r="C193" s="25" t="s">
        <v>191</v>
      </c>
      <c r="D193" s="30">
        <v>39000</v>
      </c>
      <c r="E193" s="155">
        <v>17</v>
      </c>
      <c r="F193" s="125"/>
      <c r="G193" s="125"/>
      <c r="H193" s="125"/>
      <c r="I193" s="125"/>
      <c r="J193" s="148"/>
      <c r="K193" s="132"/>
      <c r="L193" s="71"/>
      <c r="M193" s="120">
        <f t="shared" si="15"/>
        <v>17</v>
      </c>
      <c r="N193" s="71"/>
    </row>
    <row r="194" spans="1:14" s="24" customFormat="1" ht="15" hidden="1" customHeight="1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9" customFormat="1" ht="15" thickBot="1" x14ac:dyDescent="0.25">
      <c r="A195" s="94"/>
      <c r="B195" s="95"/>
      <c r="C195" s="95" t="s">
        <v>192</v>
      </c>
      <c r="D195" s="96"/>
      <c r="E195" s="105">
        <f>SUM(E196:E204)</f>
        <v>83</v>
      </c>
      <c r="F195" s="105">
        <f t="shared" ref="F195:K195" si="19">SUM(F196:F204)</f>
        <v>0</v>
      </c>
      <c r="G195" s="105">
        <f t="shared" si="19"/>
        <v>0</v>
      </c>
      <c r="H195" s="105">
        <f t="shared" si="19"/>
        <v>0</v>
      </c>
      <c r="I195" s="105">
        <f t="shared" si="19"/>
        <v>0</v>
      </c>
      <c r="J195" s="166">
        <f t="shared" si="19"/>
        <v>0</v>
      </c>
      <c r="K195" s="131">
        <f t="shared" si="19"/>
        <v>0</v>
      </c>
      <c r="L195" s="105">
        <f>SUM(L196:L203)</f>
        <v>65</v>
      </c>
      <c r="M195" s="119">
        <f t="shared" si="15"/>
        <v>18</v>
      </c>
      <c r="N195" s="85"/>
    </row>
    <row r="196" spans="1:14" s="10" customFormat="1" x14ac:dyDescent="0.2">
      <c r="A196" s="87">
        <v>1</v>
      </c>
      <c r="B196" s="87">
        <v>5540032</v>
      </c>
      <c r="C196" s="87" t="s">
        <v>193</v>
      </c>
      <c r="D196" s="93">
        <v>18000</v>
      </c>
      <c r="E196" s="155">
        <f>'20'!L196</f>
        <v>20</v>
      </c>
      <c r="F196" s="125"/>
      <c r="G196" s="125"/>
      <c r="H196" s="125"/>
      <c r="I196" s="125"/>
      <c r="J196" s="148"/>
      <c r="K196" s="132"/>
      <c r="L196" s="71">
        <v>18</v>
      </c>
      <c r="M196" s="120">
        <f t="shared" si="15"/>
        <v>2</v>
      </c>
      <c r="N196" s="71"/>
    </row>
    <row r="197" spans="1:14" s="10" customFormat="1" x14ac:dyDescent="0.2">
      <c r="A197" s="25">
        <v>2</v>
      </c>
      <c r="B197" s="26">
        <v>5540001</v>
      </c>
      <c r="C197" s="26" t="s">
        <v>194</v>
      </c>
      <c r="D197" s="27">
        <v>20000</v>
      </c>
      <c r="E197" s="155">
        <f>'20'!L197</f>
        <v>2</v>
      </c>
      <c r="F197" s="125"/>
      <c r="G197" s="125"/>
      <c r="H197" s="125"/>
      <c r="I197" s="125"/>
      <c r="J197" s="148"/>
      <c r="K197" s="132"/>
      <c r="L197" s="71">
        <v>1</v>
      </c>
      <c r="M197" s="120">
        <f t="shared" si="15"/>
        <v>1</v>
      </c>
      <c r="N197" s="71"/>
    </row>
    <row r="198" spans="1:14" s="10" customFormat="1" x14ac:dyDescent="0.2">
      <c r="A198" s="25">
        <v>3</v>
      </c>
      <c r="B198" s="26">
        <v>5540029</v>
      </c>
      <c r="C198" s="26" t="s">
        <v>195</v>
      </c>
      <c r="D198" s="27">
        <v>20000</v>
      </c>
      <c r="E198" s="155">
        <f>'20'!L198</f>
        <v>6</v>
      </c>
      <c r="F198" s="125"/>
      <c r="G198" s="125"/>
      <c r="H198" s="125"/>
      <c r="I198" s="125"/>
      <c r="J198" s="148"/>
      <c r="K198" s="132"/>
      <c r="L198" s="71">
        <v>4</v>
      </c>
      <c r="M198" s="120">
        <f t="shared" si="15"/>
        <v>2</v>
      </c>
      <c r="N198" s="71"/>
    </row>
    <row r="199" spans="1:14" s="10" customFormat="1" x14ac:dyDescent="0.2">
      <c r="A199" s="25">
        <v>4</v>
      </c>
      <c r="B199" s="26">
        <v>5540035</v>
      </c>
      <c r="C199" s="26" t="s">
        <v>196</v>
      </c>
      <c r="D199" s="27">
        <v>20000</v>
      </c>
      <c r="E199" s="155">
        <f>'20'!L199</f>
        <v>23</v>
      </c>
      <c r="F199" s="125"/>
      <c r="G199" s="125"/>
      <c r="H199" s="125"/>
      <c r="I199" s="125"/>
      <c r="J199" s="148"/>
      <c r="K199" s="132"/>
      <c r="L199" s="71">
        <v>22</v>
      </c>
      <c r="M199" s="120">
        <f t="shared" si="15"/>
        <v>1</v>
      </c>
      <c r="N199" s="71"/>
    </row>
    <row r="200" spans="1:14" s="10" customFormat="1" x14ac:dyDescent="0.2">
      <c r="A200" s="25">
        <v>6</v>
      </c>
      <c r="B200" s="26">
        <v>5540008</v>
      </c>
      <c r="C200" s="26" t="s">
        <v>198</v>
      </c>
      <c r="D200" s="27">
        <v>16000</v>
      </c>
      <c r="E200" s="155">
        <f>'20'!L200</f>
        <v>4</v>
      </c>
      <c r="F200" s="125"/>
      <c r="G200" s="125"/>
      <c r="H200" s="125"/>
      <c r="I200" s="125"/>
      <c r="J200" s="148"/>
      <c r="K200" s="132"/>
      <c r="L200" s="71">
        <v>4</v>
      </c>
      <c r="M200" s="120">
        <f t="shared" si="15"/>
        <v>0</v>
      </c>
      <c r="N200" s="71"/>
    </row>
    <row r="201" spans="1:14" s="10" customFormat="1" x14ac:dyDescent="0.2">
      <c r="A201" s="25">
        <v>7</v>
      </c>
      <c r="B201" s="26">
        <v>5540030</v>
      </c>
      <c r="C201" s="26" t="s">
        <v>199</v>
      </c>
      <c r="D201" s="27">
        <v>22000</v>
      </c>
      <c r="E201" s="155">
        <f>'20'!L201</f>
        <v>10</v>
      </c>
      <c r="F201" s="125"/>
      <c r="G201" s="125"/>
      <c r="H201" s="125"/>
      <c r="I201" s="125"/>
      <c r="J201" s="148"/>
      <c r="K201" s="132"/>
      <c r="L201" s="71">
        <v>7</v>
      </c>
      <c r="M201" s="120">
        <f>(E201+F201+G201+H201+I201)-J201-K201-L201</f>
        <v>3</v>
      </c>
      <c r="N201" s="71"/>
    </row>
    <row r="202" spans="1:14" s="10" customFormat="1" x14ac:dyDescent="0.2">
      <c r="A202" s="25">
        <v>8</v>
      </c>
      <c r="B202" s="26">
        <v>5540031</v>
      </c>
      <c r="C202" s="26" t="s">
        <v>200</v>
      </c>
      <c r="D202" s="27">
        <v>22000</v>
      </c>
      <c r="E202" s="155">
        <f>'20'!L202</f>
        <v>6</v>
      </c>
      <c r="F202" s="125"/>
      <c r="G202" s="125"/>
      <c r="H202" s="125"/>
      <c r="I202" s="125"/>
      <c r="J202" s="148"/>
      <c r="K202" s="132"/>
      <c r="L202" s="71">
        <v>3</v>
      </c>
      <c r="M202" s="120">
        <f t="shared" ref="M202:M204" si="20">(E202+F202+G202+H202+I202)-J202-K202-L202</f>
        <v>3</v>
      </c>
      <c r="N202" s="71"/>
    </row>
    <row r="203" spans="1:14" s="9" customFormat="1" x14ac:dyDescent="0.2">
      <c r="A203" s="25">
        <v>9</v>
      </c>
      <c r="B203" s="26">
        <v>5540003</v>
      </c>
      <c r="C203" s="26" t="s">
        <v>201</v>
      </c>
      <c r="D203" s="27">
        <v>20000</v>
      </c>
      <c r="E203" s="155">
        <f>'20'!L203</f>
        <v>11</v>
      </c>
      <c r="F203" s="125"/>
      <c r="G203" s="125"/>
      <c r="H203" s="125"/>
      <c r="I203" s="125"/>
      <c r="J203" s="148"/>
      <c r="K203" s="132"/>
      <c r="L203" s="71">
        <v>6</v>
      </c>
      <c r="M203" s="120">
        <f t="shared" si="20"/>
        <v>5</v>
      </c>
      <c r="N203" s="71"/>
    </row>
    <row r="204" spans="1:14" s="9" customFormat="1" x14ac:dyDescent="0.2">
      <c r="A204" s="25">
        <v>10</v>
      </c>
      <c r="B204" s="25">
        <v>5540033</v>
      </c>
      <c r="C204" s="25" t="s">
        <v>202</v>
      </c>
      <c r="D204" s="30">
        <v>18000</v>
      </c>
      <c r="E204" s="155">
        <f>'20'!L204</f>
        <v>1</v>
      </c>
      <c r="F204" s="125"/>
      <c r="G204" s="125"/>
      <c r="H204" s="125"/>
      <c r="I204" s="125"/>
      <c r="J204" s="148"/>
      <c r="K204" s="132"/>
      <c r="L204" s="9">
        <v>1</v>
      </c>
      <c r="M204" s="120">
        <f t="shared" si="20"/>
        <v>0</v>
      </c>
      <c r="N204" s="71"/>
    </row>
    <row r="205" spans="1:14" s="20" customFormat="1" ht="15" thickBot="1" x14ac:dyDescent="0.25">
      <c r="A205" s="43"/>
      <c r="B205" s="43"/>
      <c r="C205" s="43"/>
      <c r="D205" s="48"/>
      <c r="E205" s="160"/>
      <c r="F205" s="128"/>
      <c r="G205" s="128"/>
      <c r="H205" s="128"/>
      <c r="I205" s="128"/>
      <c r="J205" s="152"/>
      <c r="K205" s="137"/>
      <c r="L205" s="76"/>
      <c r="M205" s="121"/>
      <c r="N205" s="76"/>
    </row>
    <row r="206" spans="1:14" s="24" customFormat="1" ht="15" thickBot="1" x14ac:dyDescent="0.25">
      <c r="A206" s="81"/>
      <c r="B206" s="82"/>
      <c r="C206" s="82" t="s">
        <v>203</v>
      </c>
      <c r="D206" s="83"/>
      <c r="E206" s="106">
        <f>SUM(E208:E209)</f>
        <v>7</v>
      </c>
      <c r="F206" s="106">
        <f t="shared" ref="F206:L206" si="21">SUM(F208:F209)</f>
        <v>0</v>
      </c>
      <c r="G206" s="106">
        <f t="shared" si="21"/>
        <v>0</v>
      </c>
      <c r="H206" s="106">
        <f t="shared" si="21"/>
        <v>0</v>
      </c>
      <c r="I206" s="106">
        <f t="shared" si="21"/>
        <v>0</v>
      </c>
      <c r="J206" s="146">
        <f t="shared" si="21"/>
        <v>0</v>
      </c>
      <c r="K206" s="135">
        <f t="shared" si="21"/>
        <v>0</v>
      </c>
      <c r="L206" s="106">
        <f t="shared" si="21"/>
        <v>7</v>
      </c>
      <c r="M206" s="119">
        <f>(E206+F206+G206+H206+I206)-J206-K206-L206</f>
        <v>0</v>
      </c>
      <c r="N206" s="85"/>
    </row>
    <row r="207" spans="1:14" s="10" customFormat="1" x14ac:dyDescent="0.2">
      <c r="A207" s="79"/>
      <c r="B207" s="79"/>
      <c r="C207" s="79" t="s">
        <v>204</v>
      </c>
      <c r="D207" s="80"/>
      <c r="E207" s="155"/>
      <c r="F207" s="125"/>
      <c r="G207" s="125"/>
      <c r="H207" s="125"/>
      <c r="I207" s="125"/>
      <c r="J207" s="148"/>
      <c r="K207" s="132"/>
      <c r="L207" s="71"/>
      <c r="M207" s="120">
        <f t="shared" si="15"/>
        <v>0</v>
      </c>
      <c r="N207" s="71"/>
    </row>
    <row r="208" spans="1:14" s="10" customFormat="1" x14ac:dyDescent="0.2">
      <c r="A208" s="25">
        <v>1</v>
      </c>
      <c r="B208" s="26">
        <v>7520023</v>
      </c>
      <c r="C208" s="26" t="s">
        <v>205</v>
      </c>
      <c r="D208" s="27">
        <v>20000</v>
      </c>
      <c r="E208" s="155">
        <f>'20'!L208</f>
        <v>0</v>
      </c>
      <c r="F208" s="125"/>
      <c r="G208" s="125"/>
      <c r="H208" s="125"/>
      <c r="I208" s="125"/>
      <c r="J208" s="148"/>
      <c r="K208" s="132"/>
      <c r="L208" s="71"/>
      <c r="M208" s="120">
        <f t="shared" si="15"/>
        <v>0</v>
      </c>
      <c r="N208" s="71"/>
    </row>
    <row r="209" spans="1:14" s="9" customFormat="1" x14ac:dyDescent="0.2">
      <c r="A209" s="25">
        <v>2</v>
      </c>
      <c r="B209" s="26">
        <v>7520001</v>
      </c>
      <c r="C209" s="26" t="s">
        <v>206</v>
      </c>
      <c r="D209" s="27">
        <v>80000</v>
      </c>
      <c r="E209" s="155">
        <f>'20'!L209</f>
        <v>7</v>
      </c>
      <c r="F209" s="125"/>
      <c r="G209" s="125"/>
      <c r="H209" s="125"/>
      <c r="I209" s="125"/>
      <c r="J209" s="148"/>
      <c r="K209" s="132"/>
      <c r="L209" s="71">
        <v>7</v>
      </c>
      <c r="M209" s="120">
        <f t="shared" si="15"/>
        <v>0</v>
      </c>
      <c r="N209" s="71"/>
    </row>
    <row r="210" spans="1:14" s="24" customFormat="1" ht="15" thickBot="1" x14ac:dyDescent="0.25">
      <c r="A210" s="43"/>
      <c r="B210" s="43"/>
      <c r="C210" s="43"/>
      <c r="D210" s="86"/>
      <c r="E210" s="157"/>
      <c r="F210" s="127"/>
      <c r="G210" s="127"/>
      <c r="H210" s="127"/>
      <c r="I210" s="127"/>
      <c r="J210" s="150"/>
      <c r="K210" s="134"/>
      <c r="L210" s="73"/>
      <c r="M210" s="122"/>
      <c r="N210" s="73"/>
    </row>
    <row r="211" spans="1:14" s="10" customFormat="1" ht="15" thickBot="1" x14ac:dyDescent="0.25">
      <c r="A211" s="90"/>
      <c r="B211" s="91"/>
      <c r="C211" s="91" t="s">
        <v>207</v>
      </c>
      <c r="D211" s="92"/>
      <c r="E211" s="103">
        <f>SUM(E212:E219)</f>
        <v>23</v>
      </c>
      <c r="F211" s="103">
        <f t="shared" ref="F211:L211" si="22">SUM(F212:F219)</f>
        <v>0</v>
      </c>
      <c r="G211" s="103">
        <f t="shared" si="22"/>
        <v>0</v>
      </c>
      <c r="H211" s="103">
        <f t="shared" si="22"/>
        <v>0</v>
      </c>
      <c r="I211" s="103">
        <f t="shared" si="22"/>
        <v>0</v>
      </c>
      <c r="J211" s="169">
        <f t="shared" si="22"/>
        <v>0</v>
      </c>
      <c r="K211" s="165">
        <f t="shared" si="22"/>
        <v>0</v>
      </c>
      <c r="L211" s="103">
        <f t="shared" si="22"/>
        <v>74</v>
      </c>
      <c r="M211" s="119">
        <f t="shared" si="15"/>
        <v>-51</v>
      </c>
      <c r="N211" s="85"/>
    </row>
    <row r="212" spans="1:14" s="10" customFormat="1" x14ac:dyDescent="0.2">
      <c r="A212" s="87">
        <v>1</v>
      </c>
      <c r="B212" s="88">
        <v>7550011</v>
      </c>
      <c r="C212" s="88" t="s">
        <v>208</v>
      </c>
      <c r="D212" s="89">
        <v>16000</v>
      </c>
      <c r="E212" s="155">
        <f>'20'!L212</f>
        <v>16</v>
      </c>
      <c r="F212" s="125"/>
      <c r="G212" s="125"/>
      <c r="H212" s="125"/>
      <c r="I212" s="125"/>
      <c r="J212" s="148"/>
      <c r="K212" s="132"/>
      <c r="L212" s="71">
        <v>14</v>
      </c>
      <c r="M212" s="120">
        <f t="shared" si="15"/>
        <v>2</v>
      </c>
      <c r="N212" s="71"/>
    </row>
    <row r="213" spans="1:14" s="10" customFormat="1" x14ac:dyDescent="0.2">
      <c r="A213" s="25">
        <v>2</v>
      </c>
      <c r="B213" s="26">
        <v>7550019</v>
      </c>
      <c r="C213" s="26" t="s">
        <v>209</v>
      </c>
      <c r="D213" s="78">
        <v>14000</v>
      </c>
      <c r="E213" s="155">
        <f>'20'!L213</f>
        <v>0</v>
      </c>
      <c r="F213" s="126"/>
      <c r="G213" s="126"/>
      <c r="H213" s="126"/>
      <c r="I213" s="126"/>
      <c r="J213" s="149"/>
      <c r="K213" s="133"/>
      <c r="L213" s="72"/>
      <c r="M213" s="123">
        <f t="shared" si="15"/>
        <v>0</v>
      </c>
      <c r="N213" s="72"/>
    </row>
    <row r="214" spans="1:14" s="10" customFormat="1" x14ac:dyDescent="0.2">
      <c r="A214" s="25">
        <v>3</v>
      </c>
      <c r="B214" s="26">
        <v>7550026</v>
      </c>
      <c r="C214" s="26" t="s">
        <v>210</v>
      </c>
      <c r="D214" s="78">
        <v>26000</v>
      </c>
      <c r="E214" s="155">
        <f>'20'!L214</f>
        <v>7</v>
      </c>
      <c r="F214" s="126"/>
      <c r="G214" s="126"/>
      <c r="H214" s="126"/>
      <c r="I214" s="126"/>
      <c r="J214" s="149"/>
      <c r="K214" s="133"/>
      <c r="L214" s="72">
        <v>1</v>
      </c>
      <c r="M214" s="123">
        <f t="shared" si="15"/>
        <v>6</v>
      </c>
      <c r="N214" s="72"/>
    </row>
    <row r="215" spans="1:14" s="10" customFormat="1" x14ac:dyDescent="0.2">
      <c r="A215" s="25">
        <v>4</v>
      </c>
      <c r="B215" s="26">
        <v>7550006</v>
      </c>
      <c r="C215" s="26" t="s">
        <v>211</v>
      </c>
      <c r="D215" s="78">
        <v>12000</v>
      </c>
      <c r="E215" s="155">
        <f>'20'!L215</f>
        <v>0</v>
      </c>
      <c r="F215" s="126"/>
      <c r="G215" s="126"/>
      <c r="H215" s="126"/>
      <c r="I215" s="126"/>
      <c r="J215" s="149"/>
      <c r="K215" s="133"/>
      <c r="L215" s="72">
        <v>5</v>
      </c>
      <c r="M215" s="123">
        <f t="shared" si="15"/>
        <v>-5</v>
      </c>
      <c r="N215" s="72"/>
    </row>
    <row r="216" spans="1:14" s="10" customFormat="1" x14ac:dyDescent="0.2">
      <c r="A216" s="25">
        <v>5</v>
      </c>
      <c r="B216" s="26">
        <v>7550007</v>
      </c>
      <c r="C216" s="26" t="s">
        <v>212</v>
      </c>
      <c r="D216" s="78">
        <v>9000</v>
      </c>
      <c r="E216" s="155">
        <f>'20'!L216</f>
        <v>0</v>
      </c>
      <c r="F216" s="126"/>
      <c r="G216" s="126"/>
      <c r="H216" s="126"/>
      <c r="I216" s="126"/>
      <c r="J216" s="149"/>
      <c r="K216" s="133"/>
      <c r="L216" s="72">
        <v>18</v>
      </c>
      <c r="M216" s="123">
        <f t="shared" si="15"/>
        <v>-18</v>
      </c>
      <c r="N216" s="72"/>
    </row>
    <row r="217" spans="1:14" s="9" customFormat="1" x14ac:dyDescent="0.2">
      <c r="A217" s="25">
        <v>7</v>
      </c>
      <c r="B217" s="26">
        <v>7550017</v>
      </c>
      <c r="C217" s="26" t="s">
        <v>214</v>
      </c>
      <c r="D217" s="78">
        <v>14000</v>
      </c>
      <c r="E217" s="155">
        <f>'20'!L217</f>
        <v>0</v>
      </c>
      <c r="F217" s="126"/>
      <c r="G217" s="126"/>
      <c r="H217" s="126"/>
      <c r="I217" s="126"/>
      <c r="J217" s="149"/>
      <c r="K217" s="133"/>
      <c r="L217" s="72">
        <v>17</v>
      </c>
      <c r="M217" s="123">
        <f t="shared" si="15"/>
        <v>-17</v>
      </c>
      <c r="N217" s="72"/>
    </row>
    <row r="218" spans="1:14" s="10" customFormat="1" x14ac:dyDescent="0.2">
      <c r="A218" s="25">
        <v>8</v>
      </c>
      <c r="B218" s="25">
        <v>7550016</v>
      </c>
      <c r="C218" s="25" t="s">
        <v>215</v>
      </c>
      <c r="D218" s="77">
        <v>14000</v>
      </c>
      <c r="E218" s="155">
        <f>'20'!L218</f>
        <v>0</v>
      </c>
      <c r="F218" s="126"/>
      <c r="G218" s="126"/>
      <c r="H218" s="126"/>
      <c r="I218" s="126"/>
      <c r="J218" s="149"/>
      <c r="K218" s="133"/>
      <c r="L218" s="72">
        <v>10</v>
      </c>
      <c r="M218" s="123">
        <f t="shared" ref="M218:M219" si="23">(E218+F218+G218+H218+I218)-J218-K218-L218</f>
        <v>-10</v>
      </c>
      <c r="N218" s="72"/>
    </row>
    <row r="219" spans="1:14" s="10" customFormat="1" x14ac:dyDescent="0.2">
      <c r="A219" s="25">
        <v>9</v>
      </c>
      <c r="B219" s="26">
        <v>7550015</v>
      </c>
      <c r="C219" s="26" t="s">
        <v>216</v>
      </c>
      <c r="D219" s="78">
        <v>14000</v>
      </c>
      <c r="E219" s="155">
        <f>'20'!L219</f>
        <v>0</v>
      </c>
      <c r="F219" s="126"/>
      <c r="G219" s="126"/>
      <c r="H219" s="126"/>
      <c r="I219" s="126"/>
      <c r="J219" s="149"/>
      <c r="K219" s="133"/>
      <c r="L219" s="72">
        <v>9</v>
      </c>
      <c r="M219" s="123">
        <f t="shared" si="23"/>
        <v>-9</v>
      </c>
      <c r="N219" s="72"/>
    </row>
  </sheetData>
  <autoFilter ref="A3:D219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9"/>
  <sheetViews>
    <sheetView workbookViewId="0">
      <pane xSplit="4" ySplit="4" topLeftCell="E156" activePane="bottomRight" state="frozen"/>
      <selection activeCell="O74" sqref="O74"/>
      <selection pane="topRight" activeCell="O74" sqref="O74"/>
      <selection pane="bottomLeft" activeCell="O74" sqref="O74"/>
      <selection pane="bottomRight" activeCell="L168" sqref="L168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.28515625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81" t="s">
        <v>259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70"/>
    </row>
    <row r="3" spans="1:19" s="16" customFormat="1" ht="25.5" customHeight="1" x14ac:dyDescent="0.2">
      <c r="A3" s="182" t="s">
        <v>261</v>
      </c>
      <c r="B3" s="182" t="s">
        <v>262</v>
      </c>
      <c r="C3" s="182" t="s">
        <v>263</v>
      </c>
      <c r="D3" s="184" t="s">
        <v>264</v>
      </c>
      <c r="E3" s="186" t="s">
        <v>248</v>
      </c>
      <c r="F3" s="188" t="s">
        <v>257</v>
      </c>
      <c r="G3" s="190" t="s">
        <v>249</v>
      </c>
      <c r="H3" s="191"/>
      <c r="I3" s="192"/>
      <c r="J3" s="193" t="s">
        <v>250</v>
      </c>
      <c r="K3" s="195" t="s">
        <v>258</v>
      </c>
      <c r="L3" s="177" t="s">
        <v>251</v>
      </c>
      <c r="M3" s="179" t="s">
        <v>252</v>
      </c>
      <c r="N3" s="177" t="s">
        <v>253</v>
      </c>
    </row>
    <row r="4" spans="1:19" s="20" customFormat="1" ht="25.5" x14ac:dyDescent="0.2">
      <c r="A4" s="183"/>
      <c r="B4" s="183"/>
      <c r="C4" s="183"/>
      <c r="D4" s="185"/>
      <c r="E4" s="187"/>
      <c r="F4" s="189"/>
      <c r="G4" s="139" t="s">
        <v>254</v>
      </c>
      <c r="H4" s="139" t="s">
        <v>255</v>
      </c>
      <c r="I4" s="139" t="s">
        <v>256</v>
      </c>
      <c r="J4" s="194"/>
      <c r="K4" s="196"/>
      <c r="L4" s="178"/>
      <c r="M4" s="180"/>
      <c r="N4" s="178"/>
    </row>
    <row r="5" spans="1:19" s="24" customFormat="1" ht="15" thickBot="1" x14ac:dyDescent="0.25">
      <c r="A5" s="113"/>
      <c r="B5" s="113"/>
      <c r="C5" s="113" t="s">
        <v>10</v>
      </c>
      <c r="D5" s="114"/>
      <c r="E5" s="116">
        <f>E6+E46+E60+E64+E74</f>
        <v>7</v>
      </c>
      <c r="F5" s="116">
        <f t="shared" ref="F5:M5" si="0">F6+F46+F60+F64+F74</f>
        <v>0</v>
      </c>
      <c r="G5" s="116">
        <f t="shared" si="0"/>
        <v>366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22</v>
      </c>
      <c r="L5" s="116">
        <f t="shared" si="0"/>
        <v>30</v>
      </c>
      <c r="M5" s="118">
        <f t="shared" si="0"/>
        <v>314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05">
        <f>SUM(E7:E44)</f>
        <v>7</v>
      </c>
      <c r="F6" s="105">
        <f t="shared" ref="F6:L6" si="1">SUM(F7:F44)</f>
        <v>0</v>
      </c>
      <c r="G6" s="105">
        <f t="shared" si="1"/>
        <v>210</v>
      </c>
      <c r="H6" s="105">
        <f t="shared" si="1"/>
        <v>0</v>
      </c>
      <c r="I6" s="105">
        <f t="shared" si="1"/>
        <v>0</v>
      </c>
      <c r="J6" s="166">
        <f t="shared" si="1"/>
        <v>0</v>
      </c>
      <c r="K6" s="131">
        <f t="shared" si="1"/>
        <v>8</v>
      </c>
      <c r="L6" s="105">
        <f t="shared" si="1"/>
        <v>30</v>
      </c>
      <c r="M6" s="131">
        <f t="shared" ref="M6" si="2">SUM(M7:M39)</f>
        <v>173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'21'!L7</f>
        <v>0</v>
      </c>
      <c r="F7" s="125"/>
      <c r="G7" s="140">
        <v>6</v>
      </c>
      <c r="H7" s="140"/>
      <c r="I7" s="140"/>
      <c r="J7" s="148"/>
      <c r="K7" s="132"/>
      <c r="L7" s="71">
        <v>5</v>
      </c>
      <c r="M7" s="120">
        <f t="shared" ref="M7:M75" si="3">(E7+F7+G7+H7+I7)-J7-K7-L7</f>
        <v>1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'21'!L8</f>
        <v>0</v>
      </c>
      <c r="F8" s="126"/>
      <c r="G8" s="141">
        <v>8</v>
      </c>
      <c r="H8" s="141"/>
      <c r="I8" s="141"/>
      <c r="J8" s="149"/>
      <c r="K8" s="133"/>
      <c r="L8" s="72"/>
      <c r="M8" s="120">
        <f t="shared" si="3"/>
        <v>8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'21'!L9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'21'!L10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'21'!L11</f>
        <v>0</v>
      </c>
      <c r="F11" s="126"/>
      <c r="G11" s="141">
        <v>6</v>
      </c>
      <c r="H11" s="141"/>
      <c r="I11" s="141"/>
      <c r="J11" s="149"/>
      <c r="K11" s="133">
        <v>1</v>
      </c>
      <c r="L11" s="72"/>
      <c r="M11" s="120">
        <f t="shared" si="3"/>
        <v>5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'21'!L12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'21'!L13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3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'21'!L14</f>
        <v>0</v>
      </c>
      <c r="F14" s="126"/>
      <c r="G14" s="141">
        <v>6</v>
      </c>
      <c r="H14" s="141"/>
      <c r="I14" s="141"/>
      <c r="J14" s="149"/>
      <c r="K14" s="133">
        <v>1</v>
      </c>
      <c r="L14" s="72"/>
      <c r="M14" s="120">
        <f t="shared" si="3"/>
        <v>5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'21'!L15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3"/>
        <v>6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'21'!L16</f>
        <v>0</v>
      </c>
      <c r="F16" s="126"/>
      <c r="G16" s="141">
        <v>6</v>
      </c>
      <c r="H16" s="141"/>
      <c r="I16" s="141"/>
      <c r="J16" s="149"/>
      <c r="K16" s="133">
        <v>1</v>
      </c>
      <c r="L16" s="72"/>
      <c r="M16" s="120">
        <f t="shared" si="3"/>
        <v>5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'21'!L17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'21'!L18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'21'!L19</f>
        <v>0</v>
      </c>
      <c r="F19" s="126"/>
      <c r="G19" s="141">
        <v>6</v>
      </c>
      <c r="H19" s="141"/>
      <c r="I19" s="141"/>
      <c r="J19" s="149"/>
      <c r="K19" s="133">
        <v>1</v>
      </c>
      <c r="L19" s="72"/>
      <c r="M19" s="120">
        <f t="shared" si="3"/>
        <v>5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'21'!L20</f>
        <v>0</v>
      </c>
      <c r="F20" s="126"/>
      <c r="G20" s="141">
        <v>12</v>
      </c>
      <c r="H20" s="141"/>
      <c r="I20" s="141"/>
      <c r="J20" s="149"/>
      <c r="K20" s="133"/>
      <c r="L20" s="72">
        <v>12</v>
      </c>
      <c r="M20" s="120">
        <f t="shared" si="3"/>
        <v>0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'21'!L21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'21'!L22</f>
        <v>7</v>
      </c>
      <c r="F22" s="126"/>
      <c r="G22" s="141">
        <v>20</v>
      </c>
      <c r="H22" s="141"/>
      <c r="I22" s="141"/>
      <c r="J22" s="149"/>
      <c r="K22" s="133"/>
      <c r="L22" s="72">
        <v>13</v>
      </c>
      <c r="M22" s="120">
        <f t="shared" si="3"/>
        <v>14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'21'!L23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'21'!L24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3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'21'!L25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3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'21'!L26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3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'21'!L27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'21'!L28</f>
        <v>0</v>
      </c>
      <c r="F28" s="126"/>
      <c r="G28" s="141">
        <v>5</v>
      </c>
      <c r="H28" s="141"/>
      <c r="I28" s="141"/>
      <c r="J28" s="149"/>
      <c r="K28" s="133"/>
      <c r="L28" s="72"/>
      <c r="M28" s="120">
        <f t="shared" si="3"/>
        <v>5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'21'!L29</f>
        <v>0</v>
      </c>
      <c r="F29" s="126"/>
      <c r="G29" s="141">
        <v>5</v>
      </c>
      <c r="H29" s="141"/>
      <c r="I29" s="141"/>
      <c r="J29" s="149"/>
      <c r="K29" s="133"/>
      <c r="L29" s="72"/>
      <c r="M29" s="120">
        <f t="shared" si="3"/>
        <v>5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'21'!L30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3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'21'!L31</f>
        <v>0</v>
      </c>
      <c r="F31" s="126"/>
      <c r="G31" s="141">
        <v>6</v>
      </c>
      <c r="H31" s="141"/>
      <c r="I31" s="141"/>
      <c r="J31" s="149"/>
      <c r="K31" s="133">
        <v>3</v>
      </c>
      <c r="L31" s="72"/>
      <c r="M31" s="120">
        <f t="shared" si="3"/>
        <v>3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'21'!L32</f>
        <v>0</v>
      </c>
      <c r="F32" s="126"/>
      <c r="G32" s="141">
        <v>6</v>
      </c>
      <c r="H32" s="141"/>
      <c r="I32" s="141"/>
      <c r="J32" s="149"/>
      <c r="K32" s="133">
        <v>1</v>
      </c>
      <c r="L32" s="72"/>
      <c r="M32" s="120">
        <f t="shared" si="3"/>
        <v>5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'21'!L33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'21'!L34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3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'21'!L35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'21'!L36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3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'21'!L37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3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'21'!L38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'21'!L39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3"/>
        <v>6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'21'!L40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25000</v>
      </c>
      <c r="E41" s="155">
        <f>'21'!L41</f>
        <v>0</v>
      </c>
      <c r="F41" s="127"/>
      <c r="G41" s="142">
        <v>6</v>
      </c>
      <c r="H41" s="142"/>
      <c r="I41" s="142"/>
      <c r="J41" s="150"/>
      <c r="K41" s="134"/>
      <c r="L41" s="73"/>
      <c r="M41" s="120">
        <f t="shared" si="3"/>
        <v>6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'21'!L42</f>
        <v>0</v>
      </c>
      <c r="F42" s="127"/>
      <c r="G42" s="142"/>
      <c r="H42" s="142"/>
      <c r="I42" s="142"/>
      <c r="J42" s="150"/>
      <c r="K42" s="134"/>
      <c r="L42" s="73"/>
      <c r="M42" s="120">
        <f t="shared" si="3"/>
        <v>0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'21'!L43</f>
        <v>0</v>
      </c>
      <c r="F43" s="127"/>
      <c r="G43" s="142"/>
      <c r="H43" s="142"/>
      <c r="I43" s="142"/>
      <c r="J43" s="150"/>
      <c r="K43" s="134"/>
      <c r="L43" s="73"/>
      <c r="M43" s="120">
        <f t="shared" si="3"/>
        <v>0</v>
      </c>
      <c r="N43" s="73"/>
    </row>
    <row r="44" spans="1:14" s="10" customFormat="1" x14ac:dyDescent="0.2">
      <c r="A44" s="43">
        <v>44</v>
      </c>
      <c r="B44" s="99"/>
      <c r="C44" s="99" t="s">
        <v>39</v>
      </c>
      <c r="D44" s="100">
        <v>32000</v>
      </c>
      <c r="E44" s="155">
        <f>'21'!L44</f>
        <v>0</v>
      </c>
      <c r="F44" s="127"/>
      <c r="G44" s="142"/>
      <c r="H44" s="142"/>
      <c r="I44" s="142"/>
      <c r="J44" s="150"/>
      <c r="K44" s="134"/>
      <c r="L44" s="73"/>
      <c r="M44" s="121">
        <f t="shared" si="3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/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63">
        <f>SUM(E47:E58)</f>
        <v>0</v>
      </c>
      <c r="F46" s="163">
        <f t="shared" ref="F46:L46" si="4">SUM(F47:F58)</f>
        <v>0</v>
      </c>
      <c r="G46" s="163">
        <f t="shared" si="4"/>
        <v>119</v>
      </c>
      <c r="H46" s="163">
        <f t="shared" si="4"/>
        <v>0</v>
      </c>
      <c r="I46" s="163">
        <f t="shared" si="4"/>
        <v>0</v>
      </c>
      <c r="J46" s="167">
        <f t="shared" si="4"/>
        <v>0</v>
      </c>
      <c r="K46" s="162">
        <f t="shared" si="4"/>
        <v>4</v>
      </c>
      <c r="L46" s="163">
        <f t="shared" si="4"/>
        <v>0</v>
      </c>
      <c r="M46" s="119">
        <f>(E46+F46+G46+H46+I46)-J46-K46-L46</f>
        <v>115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'21'!L47</f>
        <v>0</v>
      </c>
      <c r="F47" s="125"/>
      <c r="G47" s="140">
        <v>5</v>
      </c>
      <c r="H47" s="140"/>
      <c r="I47" s="140"/>
      <c r="J47" s="148"/>
      <c r="K47" s="132">
        <v>1</v>
      </c>
      <c r="L47" s="71"/>
      <c r="M47" s="120">
        <f t="shared" si="3"/>
        <v>4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'21'!L48</f>
        <v>0</v>
      </c>
      <c r="F48" s="126"/>
      <c r="G48" s="141">
        <v>40</v>
      </c>
      <c r="H48" s="141"/>
      <c r="I48" s="141"/>
      <c r="J48" s="149"/>
      <c r="K48" s="133"/>
      <c r="L48" s="72"/>
      <c r="M48" s="120">
        <f t="shared" si="3"/>
        <v>40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'21'!L49</f>
        <v>0</v>
      </c>
      <c r="F49" s="126"/>
      <c r="G49" s="141">
        <v>19</v>
      </c>
      <c r="H49" s="141"/>
      <c r="I49" s="141"/>
      <c r="J49" s="149"/>
      <c r="K49" s="133"/>
      <c r="L49" s="72"/>
      <c r="M49" s="120">
        <f t="shared" si="3"/>
        <v>19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'21'!L50</f>
        <v>0</v>
      </c>
      <c r="F50" s="126"/>
      <c r="G50" s="141">
        <v>38</v>
      </c>
      <c r="H50" s="141"/>
      <c r="I50" s="141"/>
      <c r="J50" s="149"/>
      <c r="K50" s="133"/>
      <c r="L50" s="72"/>
      <c r="M50" s="120">
        <f t="shared" si="3"/>
        <v>38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'21'!L51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'21'!L52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'21'!L53</f>
        <v>0</v>
      </c>
      <c r="F53" s="126"/>
      <c r="G53" s="141">
        <v>5</v>
      </c>
      <c r="H53" s="141"/>
      <c r="I53" s="141"/>
      <c r="J53" s="149"/>
      <c r="K53" s="133">
        <v>1</v>
      </c>
      <c r="L53" s="72"/>
      <c r="M53" s="120">
        <f t="shared" si="3"/>
        <v>4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'21'!L54</f>
        <v>0</v>
      </c>
      <c r="F54" s="126"/>
      <c r="G54" s="141">
        <v>6</v>
      </c>
      <c r="H54" s="141"/>
      <c r="I54" s="141"/>
      <c r="J54" s="149"/>
      <c r="K54" s="133"/>
      <c r="L54" s="72"/>
      <c r="M54" s="120">
        <f t="shared" si="3"/>
        <v>6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'21'!L55</f>
        <v>0</v>
      </c>
      <c r="F55" s="126"/>
      <c r="G55" s="141"/>
      <c r="H55" s="141"/>
      <c r="I55" s="141"/>
      <c r="J55" s="149"/>
      <c r="K55" s="133"/>
      <c r="L55" s="72"/>
      <c r="M55" s="120">
        <f t="shared" si="3"/>
        <v>0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'21'!L56</f>
        <v>0</v>
      </c>
      <c r="F56" s="126"/>
      <c r="G56" s="141"/>
      <c r="H56" s="141"/>
      <c r="I56" s="141"/>
      <c r="J56" s="149"/>
      <c r="K56" s="133"/>
      <c r="L56" s="72"/>
      <c r="M56" s="120">
        <f t="shared" si="3"/>
        <v>0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'21'!L57</f>
        <v>0</v>
      </c>
      <c r="F57" s="127"/>
      <c r="G57" s="142">
        <v>6</v>
      </c>
      <c r="H57" s="142"/>
      <c r="I57" s="142"/>
      <c r="J57" s="150"/>
      <c r="K57" s="134">
        <v>2</v>
      </c>
      <c r="L57" s="73"/>
      <c r="M57" s="120">
        <f t="shared" si="3"/>
        <v>4</v>
      </c>
      <c r="N57" s="73"/>
    </row>
    <row r="58" spans="1:14" s="9" customFormat="1" x14ac:dyDescent="0.2">
      <c r="A58" s="43">
        <v>15</v>
      </c>
      <c r="B58" s="99"/>
      <c r="C58" s="99" t="s">
        <v>271</v>
      </c>
      <c r="D58" s="100"/>
      <c r="E58" s="155">
        <f>'21'!L58</f>
        <v>0</v>
      </c>
      <c r="F58" s="127"/>
      <c r="G58" s="142"/>
      <c r="H58" s="142"/>
      <c r="I58" s="142"/>
      <c r="J58" s="150"/>
      <c r="K58" s="134"/>
      <c r="L58" s="73"/>
      <c r="M58" s="120">
        <f t="shared" si="3"/>
        <v>0</v>
      </c>
      <c r="N58" s="73"/>
    </row>
    <row r="59" spans="1:14" s="24" customFormat="1" ht="15" thickBot="1" x14ac:dyDescent="0.25">
      <c r="A59" s="43"/>
      <c r="B59" s="43"/>
      <c r="C59" s="43"/>
      <c r="D59" s="48"/>
      <c r="E59" s="155"/>
      <c r="F59" s="127"/>
      <c r="G59" s="142"/>
      <c r="H59" s="142"/>
      <c r="I59" s="142"/>
      <c r="J59" s="150"/>
      <c r="K59" s="134"/>
      <c r="L59" s="73"/>
      <c r="M59" s="121"/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63">
        <f>SUM(E61:E62)</f>
        <v>0</v>
      </c>
      <c r="F60" s="163">
        <f t="shared" ref="F60:L60" si="5">SUM(F61:F62)</f>
        <v>0</v>
      </c>
      <c r="G60" s="163">
        <f t="shared" si="5"/>
        <v>0</v>
      </c>
      <c r="H60" s="163">
        <f t="shared" si="5"/>
        <v>0</v>
      </c>
      <c r="I60" s="163">
        <f t="shared" si="5"/>
        <v>0</v>
      </c>
      <c r="J60" s="167">
        <f t="shared" si="5"/>
        <v>0</v>
      </c>
      <c r="K60" s="162">
        <f t="shared" si="5"/>
        <v>0</v>
      </c>
      <c r="L60" s="163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'21'!L61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'21'!L62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5"/>
      <c r="F63" s="127"/>
      <c r="G63" s="142"/>
      <c r="H63" s="142"/>
      <c r="I63" s="142"/>
      <c r="J63" s="150"/>
      <c r="K63" s="134"/>
      <c r="L63" s="73"/>
      <c r="M63" s="121"/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63">
        <f>SUM(E65:E72)</f>
        <v>0</v>
      </c>
      <c r="F64" s="163">
        <f t="shared" ref="F64:L64" si="6">SUM(F65:F72)</f>
        <v>0</v>
      </c>
      <c r="G64" s="163">
        <f t="shared" si="6"/>
        <v>12</v>
      </c>
      <c r="H64" s="163">
        <f t="shared" si="6"/>
        <v>0</v>
      </c>
      <c r="I64" s="163">
        <f t="shared" si="6"/>
        <v>0</v>
      </c>
      <c r="J64" s="167">
        <f t="shared" si="6"/>
        <v>0</v>
      </c>
      <c r="K64" s="162">
        <f t="shared" si="6"/>
        <v>6</v>
      </c>
      <c r="L64" s="163">
        <f t="shared" si="6"/>
        <v>0</v>
      </c>
      <c r="M64" s="119">
        <f t="shared" si="3"/>
        <v>6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'21'!L65</f>
        <v>0</v>
      </c>
      <c r="F65" s="125"/>
      <c r="G65" s="140">
        <v>1</v>
      </c>
      <c r="H65" s="140"/>
      <c r="I65" s="140"/>
      <c r="J65" s="148"/>
      <c r="K65" s="132"/>
      <c r="L65" s="71"/>
      <c r="M65" s="120">
        <f t="shared" si="3"/>
        <v>1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'21'!L66</f>
        <v>0</v>
      </c>
      <c r="F66" s="126"/>
      <c r="G66" s="140">
        <v>2</v>
      </c>
      <c r="H66" s="141"/>
      <c r="I66" s="141"/>
      <c r="J66" s="149"/>
      <c r="K66" s="133">
        <v>1</v>
      </c>
      <c r="L66" s="72"/>
      <c r="M66" s="120">
        <f t="shared" si="3"/>
        <v>1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'21'!L67</f>
        <v>0</v>
      </c>
      <c r="F67" s="126"/>
      <c r="G67" s="140">
        <v>1</v>
      </c>
      <c r="H67" s="141"/>
      <c r="I67" s="141"/>
      <c r="J67" s="149"/>
      <c r="K67" s="133">
        <v>1</v>
      </c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'21'!L68</f>
        <v>0</v>
      </c>
      <c r="F68" s="126"/>
      <c r="G68" s="140">
        <v>2</v>
      </c>
      <c r="H68" s="141"/>
      <c r="I68" s="141"/>
      <c r="J68" s="149"/>
      <c r="K68" s="133">
        <v>2</v>
      </c>
      <c r="L68" s="72"/>
      <c r="M68" s="120">
        <f t="shared" si="3"/>
        <v>0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'21'!L69</f>
        <v>0</v>
      </c>
      <c r="F69" s="126"/>
      <c r="G69" s="140">
        <v>1</v>
      </c>
      <c r="H69" s="141"/>
      <c r="I69" s="141"/>
      <c r="J69" s="149"/>
      <c r="K69" s="133">
        <v>1</v>
      </c>
      <c r="L69" s="72"/>
      <c r="M69" s="120">
        <f t="shared" si="3"/>
        <v>0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'21'!L70</f>
        <v>0</v>
      </c>
      <c r="F70" s="126"/>
      <c r="G70" s="140">
        <v>2</v>
      </c>
      <c r="H70" s="141"/>
      <c r="I70" s="141"/>
      <c r="J70" s="149"/>
      <c r="K70" s="133">
        <v>1</v>
      </c>
      <c r="L70" s="72"/>
      <c r="M70" s="120">
        <f t="shared" si="3"/>
        <v>1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'21'!L71</f>
        <v>0</v>
      </c>
      <c r="F71" s="126"/>
      <c r="G71" s="140">
        <v>1</v>
      </c>
      <c r="H71" s="141"/>
      <c r="I71" s="141"/>
      <c r="J71" s="149"/>
      <c r="K71" s="133"/>
      <c r="L71" s="72"/>
      <c r="M71" s="120">
        <f t="shared" si="3"/>
        <v>1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'21'!L72</f>
        <v>0</v>
      </c>
      <c r="F72" s="126"/>
      <c r="G72" s="140">
        <v>2</v>
      </c>
      <c r="H72" s="141"/>
      <c r="I72" s="141"/>
      <c r="J72" s="149"/>
      <c r="K72" s="133"/>
      <c r="L72" s="72"/>
      <c r="M72" s="120">
        <f t="shared" si="3"/>
        <v>2</v>
      </c>
      <c r="N72" s="72"/>
    </row>
    <row r="73" spans="1:14" s="24" customFormat="1" ht="15" thickBot="1" x14ac:dyDescent="0.25">
      <c r="A73" s="43"/>
      <c r="B73" s="43"/>
      <c r="C73" s="43"/>
      <c r="D73" s="48"/>
      <c r="E73" s="155"/>
      <c r="F73" s="127"/>
      <c r="G73" s="142"/>
      <c r="H73" s="142"/>
      <c r="I73" s="142"/>
      <c r="J73" s="150"/>
      <c r="K73" s="134"/>
      <c r="L73" s="73"/>
      <c r="M73" s="121"/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>SUM(E75:E81)</f>
        <v>0</v>
      </c>
      <c r="F74" s="106">
        <f t="shared" ref="F74:K74" si="7">SUM(F75:F81)</f>
        <v>0</v>
      </c>
      <c r="G74" s="106">
        <f t="shared" si="7"/>
        <v>25</v>
      </c>
      <c r="H74" s="106">
        <f t="shared" si="7"/>
        <v>0</v>
      </c>
      <c r="I74" s="106">
        <f t="shared" si="7"/>
        <v>0</v>
      </c>
      <c r="J74" s="146">
        <f t="shared" si="7"/>
        <v>1</v>
      </c>
      <c r="K74" s="135">
        <f t="shared" si="7"/>
        <v>4</v>
      </c>
      <c r="L74" s="106">
        <f>SUM(L75:L81)</f>
        <v>0</v>
      </c>
      <c r="M74" s="119">
        <f t="shared" si="3"/>
        <v>20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'21'!L75</f>
        <v>0</v>
      </c>
      <c r="F75" s="126"/>
      <c r="G75" s="141">
        <v>4</v>
      </c>
      <c r="H75" s="141"/>
      <c r="I75" s="141"/>
      <c r="J75" s="149">
        <v>1</v>
      </c>
      <c r="K75" s="133">
        <v>1</v>
      </c>
      <c r="L75" s="72"/>
      <c r="M75" s="120">
        <f t="shared" si="3"/>
        <v>2</v>
      </c>
      <c r="N75" s="72" t="s">
        <v>266</v>
      </c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'21'!L76</f>
        <v>0</v>
      </c>
      <c r="F76" s="126"/>
      <c r="G76" s="141">
        <v>7</v>
      </c>
      <c r="H76" s="141"/>
      <c r="I76" s="141"/>
      <c r="J76" s="149"/>
      <c r="K76" s="133">
        <v>2</v>
      </c>
      <c r="L76" s="72"/>
      <c r="M76" s="120">
        <f t="shared" ref="M76:M144" si="8">(E76+F76+G76+H76+I76)-J76-K76-L76</f>
        <v>5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'21'!L77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'21'!L78</f>
        <v>0</v>
      </c>
      <c r="F78" s="126"/>
      <c r="G78" s="141">
        <v>7</v>
      </c>
      <c r="H78" s="141"/>
      <c r="I78" s="141"/>
      <c r="J78" s="149"/>
      <c r="K78" s="133"/>
      <c r="L78" s="72"/>
      <c r="M78" s="120">
        <f t="shared" si="8"/>
        <v>7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'21'!L79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'21'!L80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'21'!L81</f>
        <v>0</v>
      </c>
      <c r="F81" s="126"/>
      <c r="G81" s="141">
        <v>7</v>
      </c>
      <c r="H81" s="141"/>
      <c r="I81" s="141"/>
      <c r="J81" s="149"/>
      <c r="K81" s="133">
        <v>1</v>
      </c>
      <c r="L81" s="72"/>
      <c r="M81" s="120">
        <f t="shared" si="8"/>
        <v>6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/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>SUM(E84:E93)</f>
        <v>41</v>
      </c>
      <c r="F83" s="108">
        <f t="shared" ref="F83:L83" si="9">SUM(F84:F93)</f>
        <v>0</v>
      </c>
      <c r="G83" s="108">
        <f t="shared" si="9"/>
        <v>44</v>
      </c>
      <c r="H83" s="108">
        <f t="shared" si="9"/>
        <v>0</v>
      </c>
      <c r="I83" s="108">
        <f t="shared" si="9"/>
        <v>0</v>
      </c>
      <c r="J83" s="168">
        <f t="shared" si="9"/>
        <v>8</v>
      </c>
      <c r="K83" s="164">
        <f t="shared" si="9"/>
        <v>0</v>
      </c>
      <c r="L83" s="108">
        <f t="shared" si="9"/>
        <v>43</v>
      </c>
      <c r="M83" s="119">
        <f t="shared" si="8"/>
        <v>34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'21'!L84</f>
        <v>0</v>
      </c>
      <c r="F84" s="125"/>
      <c r="G84" s="140"/>
      <c r="H84" s="140"/>
      <c r="I84" s="140"/>
      <c r="J84" s="148"/>
      <c r="K84" s="132"/>
      <c r="L84" s="71"/>
      <c r="M84" s="120">
        <f t="shared" si="8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'21'!L85</f>
        <v>0</v>
      </c>
      <c r="F85" s="126"/>
      <c r="G85" s="141">
        <v>10</v>
      </c>
      <c r="H85" s="141"/>
      <c r="I85" s="141"/>
      <c r="J85" s="149"/>
      <c r="K85" s="133"/>
      <c r="L85" s="72">
        <v>7</v>
      </c>
      <c r="M85" s="120">
        <f t="shared" si="8"/>
        <v>3</v>
      </c>
      <c r="N85" s="72"/>
    </row>
    <row r="86" spans="1:14" s="10" customFormat="1" ht="14.25" hidden="1" customHeight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'21'!L86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'21'!L87</f>
        <v>0</v>
      </c>
      <c r="F87" s="126"/>
      <c r="G87" s="141">
        <v>10</v>
      </c>
      <c r="H87" s="141"/>
      <c r="I87" s="141"/>
      <c r="J87" s="149"/>
      <c r="K87" s="133"/>
      <c r="L87" s="72">
        <v>8</v>
      </c>
      <c r="M87" s="120">
        <f t="shared" si="8"/>
        <v>2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'21'!L88</f>
        <v>8</v>
      </c>
      <c r="F88" s="126"/>
      <c r="G88" s="141">
        <v>8</v>
      </c>
      <c r="H88" s="141"/>
      <c r="I88" s="141"/>
      <c r="J88" s="149">
        <v>2</v>
      </c>
      <c r="K88" s="133"/>
      <c r="L88" s="72">
        <v>6</v>
      </c>
      <c r="M88" s="120">
        <f t="shared" si="8"/>
        <v>8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'21'!L89</f>
        <v>8</v>
      </c>
      <c r="F89" s="126"/>
      <c r="G89" s="141"/>
      <c r="H89" s="141"/>
      <c r="I89" s="141"/>
      <c r="J89" s="149"/>
      <c r="K89" s="133"/>
      <c r="L89" s="72">
        <v>2</v>
      </c>
      <c r="M89" s="120">
        <f t="shared" si="8"/>
        <v>6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39000</v>
      </c>
      <c r="E90" s="155">
        <f>'21'!L90</f>
        <v>4</v>
      </c>
      <c r="F90" s="126"/>
      <c r="G90" s="141"/>
      <c r="H90" s="141"/>
      <c r="I90" s="141"/>
      <c r="J90" s="149"/>
      <c r="K90" s="133"/>
      <c r="L90" s="72"/>
      <c r="M90" s="120">
        <f t="shared" si="8"/>
        <v>4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'21'!L91</f>
        <v>7</v>
      </c>
      <c r="F91" s="126"/>
      <c r="G91" s="141">
        <v>8</v>
      </c>
      <c r="H91" s="141"/>
      <c r="I91" s="141"/>
      <c r="J91" s="149">
        <v>4</v>
      </c>
      <c r="K91" s="133"/>
      <c r="L91" s="72">
        <v>11</v>
      </c>
      <c r="M91" s="120">
        <f t="shared" si="8"/>
        <v>0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'21'!L92</f>
        <v>8</v>
      </c>
      <c r="F92" s="126"/>
      <c r="G92" s="141">
        <v>8</v>
      </c>
      <c r="H92" s="141"/>
      <c r="I92" s="141"/>
      <c r="J92" s="149">
        <v>2</v>
      </c>
      <c r="K92" s="133"/>
      <c r="L92" s="72">
        <v>8</v>
      </c>
      <c r="M92" s="120">
        <f t="shared" si="8"/>
        <v>6</v>
      </c>
      <c r="N92" s="72"/>
    </row>
    <row r="93" spans="1:14" s="10" customFormat="1" x14ac:dyDescent="0.2">
      <c r="A93" s="43">
        <v>10</v>
      </c>
      <c r="B93" s="99"/>
      <c r="C93" s="99" t="s">
        <v>272</v>
      </c>
      <c r="D93" s="100">
        <v>39000</v>
      </c>
      <c r="E93" s="155">
        <f>'21'!L93</f>
        <v>6</v>
      </c>
      <c r="F93" s="127"/>
      <c r="G93" s="142"/>
      <c r="H93" s="142"/>
      <c r="I93" s="142"/>
      <c r="J93" s="150"/>
      <c r="K93" s="134"/>
      <c r="L93" s="73">
        <v>1</v>
      </c>
      <c r="M93" s="120">
        <f t="shared" si="8"/>
        <v>5</v>
      </c>
      <c r="N93" s="73"/>
    </row>
    <row r="94" spans="1:14" s="42" customFormat="1" ht="15" thickBot="1" x14ac:dyDescent="0.25">
      <c r="A94" s="43"/>
      <c r="B94" s="99"/>
      <c r="C94" s="99"/>
      <c r="D94" s="100"/>
      <c r="E94" s="157"/>
      <c r="F94" s="127"/>
      <c r="G94" s="142"/>
      <c r="H94" s="142"/>
      <c r="I94" s="142"/>
      <c r="J94" s="150"/>
      <c r="K94" s="134"/>
      <c r="L94" s="73"/>
      <c r="M94" s="121"/>
      <c r="N94" s="73"/>
    </row>
    <row r="95" spans="1:14" s="10" customFormat="1" ht="15" thickBot="1" x14ac:dyDescent="0.25">
      <c r="A95" s="94"/>
      <c r="B95" s="95"/>
      <c r="C95" s="95" t="s">
        <v>102</v>
      </c>
      <c r="D95" s="96"/>
      <c r="E95" s="106">
        <f>SUM(E96)</f>
        <v>0</v>
      </c>
      <c r="F95" s="106">
        <f t="shared" ref="F95:M95" si="10">SUM(F96)</f>
        <v>0</v>
      </c>
      <c r="G95" s="106">
        <f t="shared" si="10"/>
        <v>0</v>
      </c>
      <c r="H95" s="106">
        <f t="shared" si="10"/>
        <v>0</v>
      </c>
      <c r="I95" s="106">
        <f t="shared" si="10"/>
        <v>0</v>
      </c>
      <c r="J95" s="146">
        <f t="shared" si="10"/>
        <v>0</v>
      </c>
      <c r="K95" s="135">
        <f t="shared" si="10"/>
        <v>0</v>
      </c>
      <c r="L95" s="106">
        <f t="shared" si="10"/>
        <v>0</v>
      </c>
      <c r="M95" s="106">
        <f t="shared" si="10"/>
        <v>0</v>
      </c>
      <c r="N95" s="101"/>
    </row>
    <row r="96" spans="1:14" s="10" customFormat="1" x14ac:dyDescent="0.2">
      <c r="A96" s="87">
        <v>1</v>
      </c>
      <c r="B96" s="88">
        <v>1532013</v>
      </c>
      <c r="C96" s="88" t="s">
        <v>103</v>
      </c>
      <c r="D96" s="97">
        <v>89000</v>
      </c>
      <c r="E96" s="155">
        <f>'21'!L96</f>
        <v>0</v>
      </c>
      <c r="F96" s="125"/>
      <c r="G96" s="140"/>
      <c r="H96" s="140"/>
      <c r="I96" s="140"/>
      <c r="J96" s="148"/>
      <c r="K96" s="132"/>
      <c r="L96" s="71"/>
      <c r="M96" s="120">
        <f t="shared" si="8"/>
        <v>0</v>
      </c>
      <c r="N96" s="71"/>
    </row>
    <row r="97" spans="1:14" s="20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/>
      <c r="N97" s="73"/>
    </row>
    <row r="98" spans="1:14" s="9" customFormat="1" ht="15" thickBot="1" x14ac:dyDescent="0.25">
      <c r="A98" s="81"/>
      <c r="B98" s="82"/>
      <c r="C98" s="82" t="s">
        <v>104</v>
      </c>
      <c r="D98" s="83"/>
      <c r="E98" s="106">
        <f>SUM(E99:E107)</f>
        <v>0</v>
      </c>
      <c r="F98" s="106">
        <f t="shared" ref="F98:L98" si="11">SUM(F99:F107)</f>
        <v>0</v>
      </c>
      <c r="G98" s="106">
        <f t="shared" si="11"/>
        <v>0</v>
      </c>
      <c r="H98" s="106">
        <f t="shared" si="11"/>
        <v>0</v>
      </c>
      <c r="I98" s="106">
        <f t="shared" si="11"/>
        <v>0</v>
      </c>
      <c r="J98" s="146">
        <f t="shared" si="11"/>
        <v>0</v>
      </c>
      <c r="K98" s="135">
        <f t="shared" si="11"/>
        <v>0</v>
      </c>
      <c r="L98" s="106">
        <f t="shared" si="11"/>
        <v>0</v>
      </c>
      <c r="M98" s="119">
        <f t="shared" si="8"/>
        <v>0</v>
      </c>
      <c r="N98" s="85"/>
    </row>
    <row r="99" spans="1:14" s="9" customFormat="1" x14ac:dyDescent="0.2">
      <c r="A99" s="87">
        <v>1</v>
      </c>
      <c r="B99" s="87">
        <v>5530014</v>
      </c>
      <c r="C99" s="87" t="s">
        <v>105</v>
      </c>
      <c r="D99" s="93">
        <v>33000</v>
      </c>
      <c r="E99" s="155">
        <f>'21'!L99</f>
        <v>0</v>
      </c>
      <c r="F99" s="125"/>
      <c r="G99" s="140"/>
      <c r="H99" s="140"/>
      <c r="I99" s="140"/>
      <c r="J99" s="148"/>
      <c r="K99" s="132"/>
      <c r="L99" s="71"/>
      <c r="M99" s="120">
        <f t="shared" si="8"/>
        <v>0</v>
      </c>
      <c r="N99" s="71"/>
    </row>
    <row r="100" spans="1:14" s="9" customFormat="1" x14ac:dyDescent="0.2">
      <c r="A100" s="25">
        <v>2</v>
      </c>
      <c r="B100" s="25">
        <v>5530015</v>
      </c>
      <c r="C100" s="25" t="s">
        <v>106</v>
      </c>
      <c r="D100" s="30">
        <v>33000</v>
      </c>
      <c r="E100" s="155">
        <f>'21'!L100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3</v>
      </c>
      <c r="B101" s="25">
        <v>5530019</v>
      </c>
      <c r="C101" s="25" t="s">
        <v>107</v>
      </c>
      <c r="D101" s="30">
        <v>33000</v>
      </c>
      <c r="E101" s="155">
        <f>'21'!L101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4</v>
      </c>
      <c r="B102" s="25">
        <v>5530016</v>
      </c>
      <c r="C102" s="25" t="s">
        <v>108</v>
      </c>
      <c r="D102" s="30">
        <v>33000</v>
      </c>
      <c r="E102" s="155">
        <f>'21'!L102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5</v>
      </c>
      <c r="B103" s="25">
        <v>5530020</v>
      </c>
      <c r="C103" s="25" t="s">
        <v>109</v>
      </c>
      <c r="D103" s="30">
        <v>33000</v>
      </c>
      <c r="E103" s="155">
        <f>'21'!L103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6</v>
      </c>
      <c r="B104" s="25">
        <v>5530013</v>
      </c>
      <c r="C104" s="25" t="s">
        <v>110</v>
      </c>
      <c r="D104" s="30">
        <v>33000</v>
      </c>
      <c r="E104" s="155">
        <f>'21'!L104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7</v>
      </c>
      <c r="B105" s="43"/>
      <c r="C105" s="43" t="s">
        <v>111</v>
      </c>
      <c r="D105" s="30">
        <v>33000</v>
      </c>
      <c r="E105" s="155">
        <f>'21'!L105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8</v>
      </c>
      <c r="B106" s="43"/>
      <c r="C106" s="43" t="s">
        <v>112</v>
      </c>
      <c r="D106" s="30">
        <v>33000</v>
      </c>
      <c r="E106" s="155">
        <f>'21'!L106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9</v>
      </c>
      <c r="B107" s="43"/>
      <c r="C107" s="43" t="s">
        <v>113</v>
      </c>
      <c r="D107" s="30">
        <v>33000</v>
      </c>
      <c r="E107" s="155">
        <f>'21'!L107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20" customFormat="1" ht="15" thickBot="1" x14ac:dyDescent="0.25">
      <c r="A108" s="43"/>
      <c r="B108" s="43"/>
      <c r="C108" s="43"/>
      <c r="D108" s="48"/>
      <c r="E108" s="157"/>
      <c r="F108" s="127"/>
      <c r="G108" s="142"/>
      <c r="H108" s="142"/>
      <c r="I108" s="142"/>
      <c r="J108" s="150"/>
      <c r="K108" s="134"/>
      <c r="L108" s="73"/>
      <c r="M108" s="121"/>
      <c r="N108" s="73"/>
    </row>
    <row r="109" spans="1:14" s="24" customFormat="1" ht="15" thickBot="1" x14ac:dyDescent="0.25">
      <c r="A109" s="81"/>
      <c r="B109" s="82"/>
      <c r="C109" s="82" t="s">
        <v>114</v>
      </c>
      <c r="D109" s="83"/>
      <c r="E109" s="105">
        <f>SUM(E110,E147,E158)</f>
        <v>64</v>
      </c>
      <c r="F109" s="105">
        <f t="shared" ref="F109:L109" si="12">SUM(F110,F147,F158)</f>
        <v>0</v>
      </c>
      <c r="G109" s="105">
        <f t="shared" si="12"/>
        <v>88</v>
      </c>
      <c r="H109" s="105">
        <f t="shared" si="12"/>
        <v>0</v>
      </c>
      <c r="I109" s="105">
        <f t="shared" si="12"/>
        <v>0</v>
      </c>
      <c r="J109" s="166">
        <f t="shared" si="12"/>
        <v>0</v>
      </c>
      <c r="K109" s="131">
        <f t="shared" si="12"/>
        <v>0</v>
      </c>
      <c r="L109" s="105">
        <f t="shared" si="12"/>
        <v>71</v>
      </c>
      <c r="M109" s="119">
        <f t="shared" si="8"/>
        <v>81</v>
      </c>
      <c r="N109" s="85"/>
    </row>
    <row r="110" spans="1:14" s="10" customFormat="1" ht="15" thickBot="1" x14ac:dyDescent="0.25">
      <c r="A110" s="94"/>
      <c r="B110" s="95"/>
      <c r="C110" s="95" t="s">
        <v>115</v>
      </c>
      <c r="D110" s="96"/>
      <c r="E110" s="105">
        <f>SUM(E111:E143)</f>
        <v>10</v>
      </c>
      <c r="F110" s="105">
        <f t="shared" ref="F110:L110" si="13">SUM(F111:F143)</f>
        <v>0</v>
      </c>
      <c r="G110" s="105">
        <f t="shared" si="13"/>
        <v>2</v>
      </c>
      <c r="H110" s="105">
        <f t="shared" si="13"/>
        <v>0</v>
      </c>
      <c r="I110" s="105">
        <f t="shared" si="13"/>
        <v>0</v>
      </c>
      <c r="J110" s="166">
        <f t="shared" si="13"/>
        <v>0</v>
      </c>
      <c r="K110" s="131">
        <f t="shared" si="13"/>
        <v>0</v>
      </c>
      <c r="L110" s="105">
        <f t="shared" si="13"/>
        <v>9</v>
      </c>
      <c r="M110" s="119">
        <f t="shared" si="8"/>
        <v>3</v>
      </c>
      <c r="N110" s="85"/>
    </row>
    <row r="111" spans="1:14" s="10" customFormat="1" x14ac:dyDescent="0.2">
      <c r="A111" s="87">
        <v>1</v>
      </c>
      <c r="B111" s="88">
        <v>3500003</v>
      </c>
      <c r="C111" s="88" t="s">
        <v>116</v>
      </c>
      <c r="D111" s="97">
        <v>390000</v>
      </c>
      <c r="E111" s="155">
        <f>'21'!L111</f>
        <v>0</v>
      </c>
      <c r="F111" s="128"/>
      <c r="G111" s="144"/>
      <c r="H111" s="144"/>
      <c r="I111" s="144"/>
      <c r="J111" s="152"/>
      <c r="K111" s="137"/>
      <c r="L111" s="76"/>
      <c r="M111" s="120">
        <f t="shared" si="8"/>
        <v>0</v>
      </c>
      <c r="N111" s="76"/>
    </row>
    <row r="112" spans="1:14" s="10" customFormat="1" x14ac:dyDescent="0.2">
      <c r="A112" s="25">
        <v>2</v>
      </c>
      <c r="B112" s="26">
        <v>3500004</v>
      </c>
      <c r="C112" s="26" t="s">
        <v>117</v>
      </c>
      <c r="D112" s="27">
        <v>300000</v>
      </c>
      <c r="E112" s="155">
        <f>'21'!L112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8"/>
        <v>0</v>
      </c>
      <c r="N112" s="73"/>
    </row>
    <row r="113" spans="1:14" s="10" customFormat="1" x14ac:dyDescent="0.2">
      <c r="A113" s="25">
        <v>3</v>
      </c>
      <c r="B113" s="26">
        <v>3500009</v>
      </c>
      <c r="C113" s="26" t="s">
        <v>118</v>
      </c>
      <c r="D113" s="27">
        <v>390000</v>
      </c>
      <c r="E113" s="155">
        <f>'21'!L113</f>
        <v>1</v>
      </c>
      <c r="F113" s="127"/>
      <c r="G113" s="142"/>
      <c r="H113" s="142"/>
      <c r="I113" s="142"/>
      <c r="J113" s="150"/>
      <c r="K113" s="134"/>
      <c r="L113" s="73">
        <v>1</v>
      </c>
      <c r="M113" s="120">
        <f t="shared" si="8"/>
        <v>0</v>
      </c>
      <c r="N113" s="73"/>
    </row>
    <row r="114" spans="1:14" s="10" customFormat="1" x14ac:dyDescent="0.2">
      <c r="A114" s="25">
        <v>4</v>
      </c>
      <c r="B114" s="26">
        <v>3500010</v>
      </c>
      <c r="C114" s="26" t="s">
        <v>119</v>
      </c>
      <c r="D114" s="27">
        <v>300000</v>
      </c>
      <c r="E114" s="155">
        <f>'21'!L114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5</v>
      </c>
      <c r="B115" s="26"/>
      <c r="C115" s="26" t="s">
        <v>120</v>
      </c>
      <c r="D115" s="27">
        <v>490000</v>
      </c>
      <c r="E115" s="155">
        <f>'21'!L115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0</v>
      </c>
      <c r="N115" s="72"/>
    </row>
    <row r="116" spans="1:14" s="10" customFormat="1" x14ac:dyDescent="0.2">
      <c r="A116" s="25">
        <v>6</v>
      </c>
      <c r="B116" s="26">
        <v>3500008</v>
      </c>
      <c r="C116" s="26" t="s">
        <v>121</v>
      </c>
      <c r="D116" s="27">
        <v>350000</v>
      </c>
      <c r="E116" s="155">
        <f>'21'!L116</f>
        <v>1</v>
      </c>
      <c r="F116" s="126"/>
      <c r="G116" s="141"/>
      <c r="H116" s="141"/>
      <c r="I116" s="141"/>
      <c r="J116" s="149"/>
      <c r="K116" s="133"/>
      <c r="L116" s="72">
        <v>1</v>
      </c>
      <c r="M116" s="120">
        <f t="shared" si="8"/>
        <v>0</v>
      </c>
      <c r="N116" s="72"/>
    </row>
    <row r="117" spans="1:14" s="10" customFormat="1" x14ac:dyDescent="0.2">
      <c r="A117" s="25">
        <v>7</v>
      </c>
      <c r="B117" s="26"/>
      <c r="C117" s="26" t="s">
        <v>122</v>
      </c>
      <c r="D117" s="27">
        <v>490000</v>
      </c>
      <c r="E117" s="155">
        <f>'21'!L117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8</v>
      </c>
      <c r="B118" s="26">
        <v>3502042</v>
      </c>
      <c r="C118" s="26" t="s">
        <v>123</v>
      </c>
      <c r="D118" s="27">
        <v>350000</v>
      </c>
      <c r="E118" s="155">
        <f>'21'!L118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9</v>
      </c>
      <c r="B119" s="26">
        <v>3500182</v>
      </c>
      <c r="C119" s="26" t="s">
        <v>124</v>
      </c>
      <c r="D119" s="27">
        <v>390000</v>
      </c>
      <c r="E119" s="155">
        <f>'21'!L119</f>
        <v>0</v>
      </c>
      <c r="F119" s="126"/>
      <c r="G119" s="141">
        <v>2</v>
      </c>
      <c r="H119" s="141"/>
      <c r="I119" s="141"/>
      <c r="J119" s="149"/>
      <c r="K119" s="133"/>
      <c r="L119" s="72">
        <v>2</v>
      </c>
      <c r="M119" s="120">
        <f t="shared" si="8"/>
        <v>0</v>
      </c>
      <c r="N119" s="72"/>
    </row>
    <row r="120" spans="1:14" s="9" customFormat="1" x14ac:dyDescent="0.2">
      <c r="A120" s="25">
        <v>10</v>
      </c>
      <c r="B120" s="26">
        <v>3500181</v>
      </c>
      <c r="C120" s="26" t="s">
        <v>125</v>
      </c>
      <c r="D120" s="27">
        <v>300000</v>
      </c>
      <c r="E120" s="155">
        <f>'21'!L120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9" customFormat="1" x14ac:dyDescent="0.2">
      <c r="A121" s="25">
        <v>11</v>
      </c>
      <c r="B121" s="25">
        <v>3500159</v>
      </c>
      <c r="C121" s="25" t="s">
        <v>126</v>
      </c>
      <c r="D121" s="30">
        <v>300000</v>
      </c>
      <c r="E121" s="155">
        <f>'21'!L121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12</v>
      </c>
      <c r="B122" s="25">
        <v>3500143</v>
      </c>
      <c r="C122" s="25" t="s">
        <v>127</v>
      </c>
      <c r="D122" s="30">
        <v>220000</v>
      </c>
      <c r="E122" s="155">
        <f>'21'!L122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13</v>
      </c>
      <c r="B123" s="26">
        <v>3500144</v>
      </c>
      <c r="C123" s="26" t="s">
        <v>128</v>
      </c>
      <c r="D123" s="27">
        <v>260000</v>
      </c>
      <c r="E123" s="155">
        <f>'21'!L123</f>
        <v>3</v>
      </c>
      <c r="F123" s="126"/>
      <c r="G123" s="141"/>
      <c r="H123" s="141"/>
      <c r="I123" s="141"/>
      <c r="J123" s="149"/>
      <c r="K123" s="133"/>
      <c r="L123" s="72">
        <v>2</v>
      </c>
      <c r="M123" s="120">
        <f t="shared" si="8"/>
        <v>1</v>
      </c>
      <c r="N123" s="72"/>
    </row>
    <row r="124" spans="1:14" s="10" customFormat="1" x14ac:dyDescent="0.2">
      <c r="A124" s="25">
        <v>14</v>
      </c>
      <c r="B124" s="26">
        <v>3500145</v>
      </c>
      <c r="C124" s="26" t="s">
        <v>129</v>
      </c>
      <c r="D124" s="27">
        <v>350000</v>
      </c>
      <c r="E124" s="155">
        <f>'21'!L124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15</v>
      </c>
      <c r="B125" s="26">
        <v>3500147</v>
      </c>
      <c r="C125" s="26" t="s">
        <v>130</v>
      </c>
      <c r="D125" s="27">
        <v>480000</v>
      </c>
      <c r="E125" s="155">
        <f>'21'!L125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18</v>
      </c>
      <c r="B126" s="26">
        <v>3500142</v>
      </c>
      <c r="C126" s="26" t="s">
        <v>133</v>
      </c>
      <c r="D126" s="27">
        <v>390000</v>
      </c>
      <c r="E126" s="155">
        <f>'21'!L126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19</v>
      </c>
      <c r="B127" s="26">
        <v>3500141</v>
      </c>
      <c r="C127" s="26" t="s">
        <v>134</v>
      </c>
      <c r="D127" s="27">
        <v>300000</v>
      </c>
      <c r="E127" s="155">
        <f>'21'!L127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20</v>
      </c>
      <c r="B128" s="26">
        <v>3500021</v>
      </c>
      <c r="C128" s="26" t="s">
        <v>135</v>
      </c>
      <c r="D128" s="27">
        <v>390000</v>
      </c>
      <c r="E128" s="155">
        <f>'21'!L128</f>
        <v>1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1</v>
      </c>
      <c r="N128" s="72"/>
    </row>
    <row r="129" spans="1:14" s="10" customFormat="1" x14ac:dyDescent="0.2">
      <c r="A129" s="25">
        <v>21</v>
      </c>
      <c r="B129" s="26">
        <v>3500022</v>
      </c>
      <c r="C129" s="26" t="s">
        <v>136</v>
      </c>
      <c r="D129" s="27">
        <v>300000</v>
      </c>
      <c r="E129" s="155">
        <f>'21'!L129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22</v>
      </c>
      <c r="B130" s="26">
        <v>3500152</v>
      </c>
      <c r="C130" s="26" t="s">
        <v>137</v>
      </c>
      <c r="D130" s="27">
        <v>390000</v>
      </c>
      <c r="E130" s="155">
        <f>'21'!L130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23</v>
      </c>
      <c r="B131" s="26">
        <v>3500049</v>
      </c>
      <c r="C131" s="26" t="s">
        <v>138</v>
      </c>
      <c r="D131" s="27">
        <v>390000</v>
      </c>
      <c r="E131" s="155">
        <f>'21'!L131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24</v>
      </c>
      <c r="B132" s="26">
        <v>3500156</v>
      </c>
      <c r="C132" s="26" t="s">
        <v>139</v>
      </c>
      <c r="D132" s="27">
        <v>390000</v>
      </c>
      <c r="E132" s="155">
        <f>'21'!L132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25</v>
      </c>
      <c r="B133" s="26">
        <v>3500155</v>
      </c>
      <c r="C133" s="26" t="s">
        <v>140</v>
      </c>
      <c r="D133" s="27">
        <v>300000</v>
      </c>
      <c r="E133" s="155">
        <f>'21'!L133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26</v>
      </c>
      <c r="B134" s="26">
        <v>3500029</v>
      </c>
      <c r="C134" s="26" t="s">
        <v>141</v>
      </c>
      <c r="D134" s="27">
        <v>390000</v>
      </c>
      <c r="E134" s="155">
        <f>'21'!L134</f>
        <v>1</v>
      </c>
      <c r="F134" s="126"/>
      <c r="G134" s="141"/>
      <c r="H134" s="141"/>
      <c r="I134" s="141"/>
      <c r="J134" s="149"/>
      <c r="K134" s="133"/>
      <c r="L134" s="72">
        <v>1</v>
      </c>
      <c r="M134" s="120">
        <f t="shared" si="8"/>
        <v>0</v>
      </c>
      <c r="N134" s="72"/>
    </row>
    <row r="135" spans="1:14" s="10" customFormat="1" x14ac:dyDescent="0.2">
      <c r="A135" s="25">
        <v>27</v>
      </c>
      <c r="B135" s="26">
        <v>3500030</v>
      </c>
      <c r="C135" s="26" t="s">
        <v>142</v>
      </c>
      <c r="D135" s="27">
        <v>300000</v>
      </c>
      <c r="E135" s="155">
        <f>'21'!L135</f>
        <v>1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1</v>
      </c>
      <c r="N135" s="72"/>
    </row>
    <row r="136" spans="1:14" s="10" customFormat="1" x14ac:dyDescent="0.2">
      <c r="A136" s="25">
        <v>28</v>
      </c>
      <c r="B136" s="26">
        <v>3500186</v>
      </c>
      <c r="C136" s="26" t="s">
        <v>143</v>
      </c>
      <c r="D136" s="27">
        <v>480000</v>
      </c>
      <c r="E136" s="155">
        <f>'21'!L136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29</v>
      </c>
      <c r="B137" s="26">
        <v>3500184</v>
      </c>
      <c r="C137" s="26" t="s">
        <v>144</v>
      </c>
      <c r="D137" s="27">
        <v>350000</v>
      </c>
      <c r="E137" s="155">
        <f>'21'!L137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30</v>
      </c>
      <c r="B138" s="26">
        <v>3503021</v>
      </c>
      <c r="C138" s="26" t="s">
        <v>145</v>
      </c>
      <c r="D138" s="27">
        <v>390000</v>
      </c>
      <c r="E138" s="155">
        <f>'21'!L138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31</v>
      </c>
      <c r="B139" s="26">
        <v>3500200</v>
      </c>
      <c r="C139" s="26" t="s">
        <v>146</v>
      </c>
      <c r="D139" s="27">
        <v>280000</v>
      </c>
      <c r="E139" s="155">
        <f>'21'!L139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9" customFormat="1" x14ac:dyDescent="0.2">
      <c r="A140" s="25">
        <v>32</v>
      </c>
      <c r="B140" s="26">
        <v>3503022</v>
      </c>
      <c r="C140" s="26" t="s">
        <v>147</v>
      </c>
      <c r="D140" s="27">
        <v>150000</v>
      </c>
      <c r="E140" s="155">
        <f>'21'!L140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9" customFormat="1" x14ac:dyDescent="0.2">
      <c r="A141" s="43">
        <v>33</v>
      </c>
      <c r="B141" s="99"/>
      <c r="C141" s="99" t="s">
        <v>275</v>
      </c>
      <c r="D141" s="100">
        <v>320000</v>
      </c>
      <c r="E141" s="155">
        <f>'21'!L141</f>
        <v>0</v>
      </c>
      <c r="F141" s="127"/>
      <c r="G141" s="142"/>
      <c r="H141" s="142"/>
      <c r="I141" s="142"/>
      <c r="J141" s="150"/>
      <c r="K141" s="134"/>
      <c r="L141" s="73"/>
      <c r="M141" s="120">
        <f t="shared" si="8"/>
        <v>0</v>
      </c>
      <c r="N141" s="73"/>
    </row>
    <row r="142" spans="1:14" s="9" customFormat="1" x14ac:dyDescent="0.2">
      <c r="A142" s="43">
        <v>34</v>
      </c>
      <c r="B142" s="99"/>
      <c r="C142" s="99" t="s">
        <v>276</v>
      </c>
      <c r="D142" s="100">
        <v>320000</v>
      </c>
      <c r="E142" s="155">
        <f>'21'!L142</f>
        <v>0</v>
      </c>
      <c r="F142" s="127"/>
      <c r="G142" s="142"/>
      <c r="H142" s="142"/>
      <c r="I142" s="142"/>
      <c r="J142" s="150"/>
      <c r="K142" s="134"/>
      <c r="L142" s="73"/>
      <c r="M142" s="120">
        <f t="shared" si="8"/>
        <v>0</v>
      </c>
      <c r="N142" s="73"/>
    </row>
    <row r="143" spans="1:14" s="9" customFormat="1" x14ac:dyDescent="0.2">
      <c r="A143" s="43">
        <v>35</v>
      </c>
      <c r="B143" s="99"/>
      <c r="C143" s="99" t="s">
        <v>274</v>
      </c>
      <c r="D143" s="100">
        <v>350000</v>
      </c>
      <c r="E143" s="155">
        <f>'21'!L143</f>
        <v>2</v>
      </c>
      <c r="F143" s="127"/>
      <c r="G143" s="142"/>
      <c r="H143" s="142"/>
      <c r="I143" s="142"/>
      <c r="J143" s="150"/>
      <c r="K143" s="134"/>
      <c r="L143" s="73">
        <v>2</v>
      </c>
      <c r="M143" s="120">
        <f t="shared" si="8"/>
        <v>0</v>
      </c>
      <c r="N143" s="73"/>
    </row>
    <row r="144" spans="1:14" s="9" customFormat="1" x14ac:dyDescent="0.2">
      <c r="A144" s="43">
        <v>36</v>
      </c>
      <c r="B144" s="99"/>
      <c r="C144" s="99" t="s">
        <v>285</v>
      </c>
      <c r="D144" s="100">
        <v>320000</v>
      </c>
      <c r="E144" s="155">
        <f>'21'!L144</f>
        <v>0</v>
      </c>
      <c r="F144" s="127"/>
      <c r="G144" s="142"/>
      <c r="H144" s="142"/>
      <c r="I144" s="142"/>
      <c r="J144" s="150"/>
      <c r="K144" s="134"/>
      <c r="L144" s="73"/>
      <c r="M144" s="120">
        <f t="shared" si="8"/>
        <v>0</v>
      </c>
      <c r="N144" s="73"/>
    </row>
    <row r="145" spans="1:14" s="9" customFormat="1" x14ac:dyDescent="0.2">
      <c r="A145" s="43">
        <v>37</v>
      </c>
      <c r="B145" s="99"/>
      <c r="C145" s="99" t="s">
        <v>286</v>
      </c>
      <c r="D145" s="100">
        <v>350000</v>
      </c>
      <c r="E145" s="155">
        <f>'21'!L145</f>
        <v>0</v>
      </c>
      <c r="F145" s="127"/>
      <c r="G145" s="142"/>
      <c r="H145" s="142"/>
      <c r="I145" s="142"/>
      <c r="J145" s="150"/>
      <c r="K145" s="134"/>
      <c r="L145" s="73"/>
      <c r="M145" s="120">
        <f>(E145+F145+G145+H145+I145)-J145-K145-L145</f>
        <v>0</v>
      </c>
      <c r="N145" s="73"/>
    </row>
    <row r="146" spans="1:14" s="24" customFormat="1" ht="15" thickBot="1" x14ac:dyDescent="0.25">
      <c r="A146" s="43"/>
      <c r="B146" s="43"/>
      <c r="C146" s="43"/>
      <c r="D146" s="48"/>
      <c r="E146" s="157"/>
      <c r="F146" s="127"/>
      <c r="G146" s="142"/>
      <c r="H146" s="142"/>
      <c r="I146" s="142"/>
      <c r="J146" s="150"/>
      <c r="K146" s="134"/>
      <c r="L146" s="73"/>
      <c r="M146" s="121"/>
      <c r="N146" s="73"/>
    </row>
    <row r="147" spans="1:14" s="9" customFormat="1" ht="15" thickBot="1" x14ac:dyDescent="0.25">
      <c r="A147" s="94"/>
      <c r="B147" s="95"/>
      <c r="C147" s="95" t="s">
        <v>148</v>
      </c>
      <c r="D147" s="96"/>
      <c r="E147" s="105">
        <f>SUM(E148:E156)</f>
        <v>23</v>
      </c>
      <c r="F147" s="105">
        <f t="shared" ref="F147:L147" si="14">SUM(F148:F156)</f>
        <v>0</v>
      </c>
      <c r="G147" s="105">
        <f t="shared" si="14"/>
        <v>12</v>
      </c>
      <c r="H147" s="105">
        <f t="shared" si="14"/>
        <v>0</v>
      </c>
      <c r="I147" s="105">
        <f t="shared" si="14"/>
        <v>0</v>
      </c>
      <c r="J147" s="166">
        <f t="shared" si="14"/>
        <v>0</v>
      </c>
      <c r="K147" s="131">
        <f t="shared" si="14"/>
        <v>0</v>
      </c>
      <c r="L147" s="105">
        <f t="shared" si="14"/>
        <v>24</v>
      </c>
      <c r="M147" s="119">
        <f t="shared" ref="M147:M217" si="15">(E147+F147+G147+H147+I147)-J147-K147-L147</f>
        <v>11</v>
      </c>
      <c r="N147" s="85"/>
    </row>
    <row r="148" spans="1:14" s="9" customFormat="1" x14ac:dyDescent="0.2">
      <c r="A148" s="87">
        <v>1</v>
      </c>
      <c r="B148" s="87">
        <v>3510004</v>
      </c>
      <c r="C148" s="87" t="s">
        <v>149</v>
      </c>
      <c r="D148" s="93">
        <v>43000</v>
      </c>
      <c r="E148" s="155">
        <f>'21'!L148</f>
        <v>3</v>
      </c>
      <c r="F148" s="170"/>
      <c r="G148" s="140">
        <v>6</v>
      </c>
      <c r="H148" s="140"/>
      <c r="I148" s="140"/>
      <c r="J148" s="148"/>
      <c r="K148" s="132"/>
      <c r="L148" s="71">
        <v>7</v>
      </c>
      <c r="M148" s="120">
        <f>(E148+K152+G148+H148+I148)-J148-K148-L148</f>
        <v>2</v>
      </c>
      <c r="N148" s="71"/>
    </row>
    <row r="149" spans="1:14" s="9" customFormat="1" x14ac:dyDescent="0.2">
      <c r="A149" s="25">
        <v>2</v>
      </c>
      <c r="B149" s="25">
        <v>3512008</v>
      </c>
      <c r="C149" s="25" t="s">
        <v>150</v>
      </c>
      <c r="D149" s="30">
        <v>44000</v>
      </c>
      <c r="E149" s="155">
        <f>'21'!L149</f>
        <v>4</v>
      </c>
      <c r="F149" s="126"/>
      <c r="G149" s="141"/>
      <c r="H149" s="141"/>
      <c r="I149" s="141"/>
      <c r="J149" s="149"/>
      <c r="K149" s="133"/>
      <c r="L149" s="72">
        <v>2</v>
      </c>
      <c r="M149" s="120">
        <f t="shared" si="15"/>
        <v>2</v>
      </c>
      <c r="N149" s="72"/>
    </row>
    <row r="150" spans="1:14" s="9" customFormat="1" x14ac:dyDescent="0.2">
      <c r="A150" s="25">
        <v>3</v>
      </c>
      <c r="B150" s="25">
        <v>3510107</v>
      </c>
      <c r="C150" s="25" t="s">
        <v>151</v>
      </c>
      <c r="D150" s="30">
        <v>49000</v>
      </c>
      <c r="E150" s="155">
        <f>'21'!L150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4</v>
      </c>
      <c r="B151" s="25">
        <v>3510011</v>
      </c>
      <c r="C151" s="25" t="s">
        <v>152</v>
      </c>
      <c r="D151" s="30">
        <v>42000</v>
      </c>
      <c r="E151" s="155">
        <f>'21'!L151</f>
        <v>0</v>
      </c>
      <c r="F151" s="126"/>
      <c r="G151" s="141"/>
      <c r="H151" s="141"/>
      <c r="I151" s="141"/>
      <c r="J151" s="149"/>
      <c r="K151" s="133"/>
      <c r="L151" s="72"/>
      <c r="M151" s="120">
        <f t="shared" si="15"/>
        <v>0</v>
      </c>
      <c r="N151" s="72"/>
    </row>
    <row r="152" spans="1:14" s="9" customFormat="1" x14ac:dyDescent="0.2">
      <c r="A152" s="25">
        <v>5</v>
      </c>
      <c r="B152" s="25">
        <v>3510067</v>
      </c>
      <c r="C152" s="25" t="s">
        <v>153</v>
      </c>
      <c r="D152" s="30">
        <v>43000</v>
      </c>
      <c r="E152" s="155">
        <f>'21'!L152</f>
        <v>6</v>
      </c>
      <c r="F152" s="126"/>
      <c r="G152" s="141"/>
      <c r="H152" s="141"/>
      <c r="I152" s="141"/>
      <c r="J152" s="149"/>
      <c r="K152" s="132"/>
      <c r="L152" s="72">
        <v>4</v>
      </c>
      <c r="M152" s="120">
        <f t="shared" si="15"/>
        <v>2</v>
      </c>
      <c r="N152" s="72"/>
    </row>
    <row r="153" spans="1:14" s="9" customFormat="1" x14ac:dyDescent="0.2">
      <c r="A153" s="25">
        <v>6</v>
      </c>
      <c r="B153" s="25">
        <v>3510012</v>
      </c>
      <c r="C153" s="25" t="s">
        <v>154</v>
      </c>
      <c r="D153" s="30">
        <v>43000</v>
      </c>
      <c r="E153" s="155">
        <f>'21'!L153</f>
        <v>2</v>
      </c>
      <c r="F153" s="126"/>
      <c r="G153" s="141">
        <v>6</v>
      </c>
      <c r="H153" s="141"/>
      <c r="I153" s="141"/>
      <c r="J153" s="149"/>
      <c r="K153" s="133"/>
      <c r="L153" s="72">
        <v>5</v>
      </c>
      <c r="M153" s="120">
        <f t="shared" si="15"/>
        <v>3</v>
      </c>
      <c r="N153" s="72"/>
    </row>
    <row r="154" spans="1:14" s="9" customFormat="1" x14ac:dyDescent="0.2">
      <c r="A154" s="25">
        <v>7</v>
      </c>
      <c r="B154" s="25">
        <v>3510076</v>
      </c>
      <c r="C154" s="25" t="s">
        <v>155</v>
      </c>
      <c r="D154" s="30">
        <v>45000</v>
      </c>
      <c r="E154" s="155">
        <f>'21'!L154</f>
        <v>4</v>
      </c>
      <c r="F154" s="126"/>
      <c r="G154" s="141"/>
      <c r="H154" s="141"/>
      <c r="I154" s="141"/>
      <c r="J154" s="149"/>
      <c r="K154" s="133"/>
      <c r="L154" s="72">
        <v>2</v>
      </c>
      <c r="M154" s="120">
        <f t="shared" si="15"/>
        <v>2</v>
      </c>
      <c r="N154" s="72"/>
    </row>
    <row r="155" spans="1:14" s="9" customFormat="1" x14ac:dyDescent="0.2">
      <c r="A155" s="43">
        <v>9</v>
      </c>
      <c r="B155" s="43"/>
      <c r="C155" s="43" t="s">
        <v>277</v>
      </c>
      <c r="D155" s="48"/>
      <c r="E155" s="155">
        <f>'21'!L155</f>
        <v>4</v>
      </c>
      <c r="F155" s="127"/>
      <c r="G155" s="142"/>
      <c r="H155" s="142"/>
      <c r="I155" s="142"/>
      <c r="J155" s="150"/>
      <c r="K155" s="134"/>
      <c r="L155" s="73">
        <v>4</v>
      </c>
      <c r="M155" s="120">
        <f t="shared" si="15"/>
        <v>0</v>
      </c>
      <c r="N155" s="73"/>
    </row>
    <row r="156" spans="1:14" s="9" customFormat="1" x14ac:dyDescent="0.2">
      <c r="A156" s="43">
        <v>10</v>
      </c>
      <c r="B156" s="43"/>
      <c r="C156" s="43" t="s">
        <v>278</v>
      </c>
      <c r="D156" s="48"/>
      <c r="E156" s="155">
        <f>'21'!L156</f>
        <v>0</v>
      </c>
      <c r="F156" s="127"/>
      <c r="G156" s="142"/>
      <c r="H156" s="142"/>
      <c r="I156" s="142"/>
      <c r="J156" s="150"/>
      <c r="K156" s="134"/>
      <c r="L156" s="73"/>
      <c r="M156" s="120">
        <f t="shared" si="15"/>
        <v>0</v>
      </c>
      <c r="N156" s="73"/>
    </row>
    <row r="157" spans="1:14" s="24" customFormat="1" ht="15" thickBot="1" x14ac:dyDescent="0.25">
      <c r="A157" s="43"/>
      <c r="B157" s="43"/>
      <c r="C157" s="43"/>
      <c r="D157" s="48"/>
      <c r="E157" s="157"/>
      <c r="F157" s="127"/>
      <c r="G157" s="142"/>
      <c r="H157" s="142"/>
      <c r="I157" s="142"/>
      <c r="J157" s="150"/>
      <c r="K157" s="134"/>
      <c r="L157" s="73"/>
      <c r="M157" s="121"/>
      <c r="N157" s="73"/>
    </row>
    <row r="158" spans="1:14" s="10" customFormat="1" ht="15" thickBot="1" x14ac:dyDescent="0.25">
      <c r="A158" s="109"/>
      <c r="B158" s="110"/>
      <c r="C158" s="82" t="s">
        <v>156</v>
      </c>
      <c r="D158" s="111"/>
      <c r="E158" s="105">
        <f>SUM(E159:E175)</f>
        <v>31</v>
      </c>
      <c r="F158" s="105">
        <f t="shared" ref="F158:L158" si="16">SUM(F159:F175)</f>
        <v>0</v>
      </c>
      <c r="G158" s="105">
        <f t="shared" si="16"/>
        <v>74</v>
      </c>
      <c r="H158" s="105">
        <f t="shared" si="16"/>
        <v>0</v>
      </c>
      <c r="I158" s="105">
        <f t="shared" si="16"/>
        <v>0</v>
      </c>
      <c r="J158" s="166">
        <f t="shared" si="16"/>
        <v>0</v>
      </c>
      <c r="K158" s="131">
        <f t="shared" si="16"/>
        <v>0</v>
      </c>
      <c r="L158" s="105">
        <f t="shared" si="16"/>
        <v>38</v>
      </c>
      <c r="M158" s="119">
        <f t="shared" si="15"/>
        <v>67</v>
      </c>
      <c r="N158" s="112"/>
    </row>
    <row r="159" spans="1:14" s="10" customFormat="1" x14ac:dyDescent="0.2">
      <c r="A159" s="87">
        <v>1</v>
      </c>
      <c r="B159" s="88">
        <v>3530009</v>
      </c>
      <c r="C159" s="88" t="s">
        <v>157</v>
      </c>
      <c r="D159" s="97">
        <v>20000</v>
      </c>
      <c r="E159" s="155">
        <f>'21'!L159</f>
        <v>0</v>
      </c>
      <c r="F159" s="125"/>
      <c r="G159" s="140"/>
      <c r="H159" s="140"/>
      <c r="I159" s="140"/>
      <c r="J159" s="148"/>
      <c r="K159" s="132"/>
      <c r="L159" s="71"/>
      <c r="M159" s="120">
        <f t="shared" si="15"/>
        <v>0</v>
      </c>
      <c r="N159" s="71"/>
    </row>
    <row r="160" spans="1:14" s="10" customFormat="1" x14ac:dyDescent="0.2">
      <c r="A160" s="25">
        <v>2</v>
      </c>
      <c r="B160" s="26">
        <v>3530010</v>
      </c>
      <c r="C160" s="26" t="s">
        <v>158</v>
      </c>
      <c r="D160" s="27">
        <v>108000</v>
      </c>
      <c r="E160" s="155">
        <f>'21'!L160</f>
        <v>4</v>
      </c>
      <c r="F160" s="126"/>
      <c r="G160" s="141">
        <v>20</v>
      </c>
      <c r="H160" s="141"/>
      <c r="I160" s="141"/>
      <c r="J160" s="149"/>
      <c r="K160" s="133"/>
      <c r="L160" s="72">
        <v>17</v>
      </c>
      <c r="M160" s="120">
        <f t="shared" si="15"/>
        <v>7</v>
      </c>
      <c r="N160" s="72"/>
    </row>
    <row r="161" spans="1:14" s="10" customFormat="1" x14ac:dyDescent="0.2">
      <c r="A161" s="25">
        <v>3</v>
      </c>
      <c r="B161" s="26">
        <v>3530003</v>
      </c>
      <c r="C161" s="26" t="s">
        <v>159</v>
      </c>
      <c r="D161" s="27">
        <v>20000</v>
      </c>
      <c r="E161" s="155">
        <f>'21'!L161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5"/>
        <v>0</v>
      </c>
      <c r="N161" s="72"/>
    </row>
    <row r="162" spans="1:14" s="10" customFormat="1" x14ac:dyDescent="0.2">
      <c r="A162" s="25">
        <v>4</v>
      </c>
      <c r="B162" s="26">
        <v>3530008</v>
      </c>
      <c r="C162" s="26" t="s">
        <v>160</v>
      </c>
      <c r="D162" s="27">
        <v>20000</v>
      </c>
      <c r="E162" s="155">
        <f>'21'!L162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5"/>
        <v>0</v>
      </c>
      <c r="N162" s="72"/>
    </row>
    <row r="163" spans="1:14" s="10" customFormat="1" x14ac:dyDescent="0.2">
      <c r="A163" s="25">
        <v>5</v>
      </c>
      <c r="B163" s="26">
        <v>3530014</v>
      </c>
      <c r="C163" s="26" t="s">
        <v>161</v>
      </c>
      <c r="D163" s="27">
        <v>20000</v>
      </c>
      <c r="E163" s="155">
        <f>'21'!L163</f>
        <v>0</v>
      </c>
      <c r="F163" s="126"/>
      <c r="G163" s="141"/>
      <c r="H163" s="141"/>
      <c r="I163" s="141"/>
      <c r="J163" s="149"/>
      <c r="K163" s="133"/>
      <c r="L163" s="72"/>
      <c r="M163" s="120">
        <f t="shared" si="15"/>
        <v>0</v>
      </c>
      <c r="N163" s="72"/>
    </row>
    <row r="164" spans="1:14" s="10" customFormat="1" x14ac:dyDescent="0.2">
      <c r="A164" s="25">
        <v>6</v>
      </c>
      <c r="B164" s="26">
        <v>3530088</v>
      </c>
      <c r="C164" s="26" t="s">
        <v>162</v>
      </c>
      <c r="D164" s="27">
        <v>22000</v>
      </c>
      <c r="E164" s="155">
        <f>'21'!L164</f>
        <v>1</v>
      </c>
      <c r="F164" s="126"/>
      <c r="G164" s="141"/>
      <c r="H164" s="141"/>
      <c r="I164" s="141"/>
      <c r="J164" s="149"/>
      <c r="K164" s="133"/>
      <c r="L164" s="72"/>
      <c r="M164" s="120">
        <f t="shared" si="15"/>
        <v>1</v>
      </c>
      <c r="N164" s="72"/>
    </row>
    <row r="165" spans="1:14" s="10" customFormat="1" x14ac:dyDescent="0.2">
      <c r="A165" s="25">
        <v>11</v>
      </c>
      <c r="B165" s="26">
        <v>3550002</v>
      </c>
      <c r="C165" s="26" t="s">
        <v>167</v>
      </c>
      <c r="D165" s="27">
        <v>20000</v>
      </c>
      <c r="E165" s="155">
        <f>'21'!L165</f>
        <v>7</v>
      </c>
      <c r="F165" s="127"/>
      <c r="G165" s="142">
        <v>14</v>
      </c>
      <c r="H165" s="142"/>
      <c r="I165" s="142"/>
      <c r="J165" s="150"/>
      <c r="K165" s="134"/>
      <c r="L165" s="73">
        <v>8</v>
      </c>
      <c r="M165" s="120">
        <f t="shared" si="15"/>
        <v>13</v>
      </c>
      <c r="N165" s="72"/>
    </row>
    <row r="166" spans="1:14" s="10" customFormat="1" x14ac:dyDescent="0.2">
      <c r="A166" s="25">
        <v>12</v>
      </c>
      <c r="B166" s="26">
        <v>3550005</v>
      </c>
      <c r="C166" s="26" t="s">
        <v>168</v>
      </c>
      <c r="D166" s="27">
        <v>20000</v>
      </c>
      <c r="E166" s="155">
        <f>'21'!L166</f>
        <v>5</v>
      </c>
      <c r="F166" s="127"/>
      <c r="G166" s="142">
        <v>14</v>
      </c>
      <c r="H166" s="142"/>
      <c r="I166" s="142"/>
      <c r="J166" s="150"/>
      <c r="K166" s="134"/>
      <c r="L166" s="73">
        <v>7</v>
      </c>
      <c r="M166" s="120">
        <f t="shared" si="15"/>
        <v>12</v>
      </c>
      <c r="N166" s="72"/>
    </row>
    <row r="167" spans="1:14" s="10" customFormat="1" x14ac:dyDescent="0.2">
      <c r="A167" s="25">
        <v>13</v>
      </c>
      <c r="B167" s="26">
        <v>3550007</v>
      </c>
      <c r="C167" s="26" t="s">
        <v>169</v>
      </c>
      <c r="D167" s="27">
        <v>20000</v>
      </c>
      <c r="E167" s="155">
        <f>'21'!L167</f>
        <v>13</v>
      </c>
      <c r="F167" s="127"/>
      <c r="G167" s="142">
        <v>14</v>
      </c>
      <c r="H167" s="142"/>
      <c r="I167" s="142"/>
      <c r="J167" s="150"/>
      <c r="K167" s="134"/>
      <c r="L167" s="73">
        <v>6</v>
      </c>
      <c r="M167" s="120">
        <f t="shared" si="15"/>
        <v>21</v>
      </c>
      <c r="N167" s="72"/>
    </row>
    <row r="168" spans="1:14" s="9" customFormat="1" x14ac:dyDescent="0.2">
      <c r="A168" s="25">
        <v>14</v>
      </c>
      <c r="B168" s="26">
        <v>3530087</v>
      </c>
      <c r="C168" s="26" t="s">
        <v>170</v>
      </c>
      <c r="D168" s="27">
        <v>20000</v>
      </c>
      <c r="E168" s="155">
        <f>'21'!L168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5"/>
        <v>0</v>
      </c>
      <c r="N168" s="72"/>
    </row>
    <row r="169" spans="1:14" s="9" customFormat="1" x14ac:dyDescent="0.2">
      <c r="A169" s="25">
        <v>15</v>
      </c>
      <c r="B169" s="43">
        <v>7560084</v>
      </c>
      <c r="C169" s="43" t="s">
        <v>171</v>
      </c>
      <c r="D169" s="48">
        <v>50000</v>
      </c>
      <c r="E169" s="155">
        <f>'21'!L169</f>
        <v>0</v>
      </c>
      <c r="F169" s="127"/>
      <c r="G169" s="142"/>
      <c r="H169" s="142"/>
      <c r="I169" s="142"/>
      <c r="J169" s="150"/>
      <c r="K169" s="134"/>
      <c r="L169" s="73"/>
      <c r="M169" s="120">
        <f t="shared" si="15"/>
        <v>0</v>
      </c>
      <c r="N169" s="72"/>
    </row>
    <row r="170" spans="1:14" s="9" customFormat="1" x14ac:dyDescent="0.2">
      <c r="A170" s="25">
        <v>16</v>
      </c>
      <c r="B170" s="43">
        <v>7560085</v>
      </c>
      <c r="C170" s="43" t="s">
        <v>172</v>
      </c>
      <c r="D170" s="48">
        <v>80000</v>
      </c>
      <c r="E170" s="155">
        <f>'21'!L170</f>
        <v>0</v>
      </c>
      <c r="F170" s="126"/>
      <c r="G170" s="141"/>
      <c r="H170" s="141"/>
      <c r="I170" s="141"/>
      <c r="J170" s="149"/>
      <c r="K170" s="133"/>
      <c r="L170" s="72"/>
      <c r="M170" s="120">
        <f t="shared" si="15"/>
        <v>0</v>
      </c>
      <c r="N170" s="72"/>
    </row>
    <row r="171" spans="1:14" s="9" customFormat="1" x14ac:dyDescent="0.2">
      <c r="A171" s="43">
        <v>17</v>
      </c>
      <c r="B171" s="43"/>
      <c r="C171" s="43" t="s">
        <v>279</v>
      </c>
      <c r="D171" s="48">
        <v>78000</v>
      </c>
      <c r="E171" s="155">
        <f>'21'!L171</f>
        <v>0</v>
      </c>
      <c r="F171" s="126"/>
      <c r="G171" s="141"/>
      <c r="H171" s="141"/>
      <c r="I171" s="141"/>
      <c r="J171" s="149"/>
      <c r="K171" s="133"/>
      <c r="L171" s="72"/>
      <c r="M171" s="120">
        <f t="shared" si="15"/>
        <v>0</v>
      </c>
      <c r="N171" s="73"/>
    </row>
    <row r="172" spans="1:14" s="9" customFormat="1" x14ac:dyDescent="0.2">
      <c r="A172" s="43">
        <v>18</v>
      </c>
      <c r="B172" s="43"/>
      <c r="C172" s="43" t="s">
        <v>280</v>
      </c>
      <c r="D172" s="48">
        <v>29000</v>
      </c>
      <c r="E172" s="155">
        <f>'21'!L172</f>
        <v>0</v>
      </c>
      <c r="F172" s="126"/>
      <c r="G172" s="141"/>
      <c r="H172" s="141"/>
      <c r="I172" s="141"/>
      <c r="J172" s="149"/>
      <c r="K172" s="133"/>
      <c r="L172" s="72"/>
      <c r="M172" s="120">
        <f t="shared" si="15"/>
        <v>0</v>
      </c>
      <c r="N172" s="73"/>
    </row>
    <row r="173" spans="1:14" s="9" customFormat="1" x14ac:dyDescent="0.2">
      <c r="A173" s="43">
        <v>19</v>
      </c>
      <c r="B173" s="43"/>
      <c r="C173" s="43" t="s">
        <v>281</v>
      </c>
      <c r="D173" s="48">
        <v>78000</v>
      </c>
      <c r="E173" s="155">
        <f>'21'!L173</f>
        <v>0</v>
      </c>
      <c r="F173" s="126"/>
      <c r="G173" s="141"/>
      <c r="H173" s="141"/>
      <c r="I173" s="141"/>
      <c r="J173" s="149"/>
      <c r="K173" s="133"/>
      <c r="L173" s="72"/>
      <c r="M173" s="120">
        <f t="shared" si="15"/>
        <v>0</v>
      </c>
      <c r="N173" s="73"/>
    </row>
    <row r="174" spans="1:14" s="9" customFormat="1" x14ac:dyDescent="0.2">
      <c r="A174" s="43">
        <v>20</v>
      </c>
      <c r="B174" s="43"/>
      <c r="C174" s="43" t="s">
        <v>282</v>
      </c>
      <c r="D174" s="48">
        <v>29000</v>
      </c>
      <c r="E174" s="155">
        <f>'21'!L174</f>
        <v>0</v>
      </c>
      <c r="F174" s="126"/>
      <c r="G174" s="141"/>
      <c r="H174" s="141"/>
      <c r="I174" s="141"/>
      <c r="J174" s="149"/>
      <c r="K174" s="133"/>
      <c r="L174" s="72"/>
      <c r="M174" s="120">
        <f t="shared" si="15"/>
        <v>0</v>
      </c>
      <c r="N174" s="73"/>
    </row>
    <row r="175" spans="1:14" s="9" customFormat="1" x14ac:dyDescent="0.2">
      <c r="A175" s="43">
        <v>21</v>
      </c>
      <c r="B175" s="43"/>
      <c r="C175" s="43" t="s">
        <v>283</v>
      </c>
      <c r="D175" s="48">
        <v>45000</v>
      </c>
      <c r="E175" s="155">
        <f>'21'!L175</f>
        <v>1</v>
      </c>
      <c r="F175" s="126"/>
      <c r="G175" s="141">
        <v>12</v>
      </c>
      <c r="H175" s="141"/>
      <c r="I175" s="141"/>
      <c r="J175" s="149"/>
      <c r="K175" s="133"/>
      <c r="L175" s="72"/>
      <c r="M175" s="120">
        <f t="shared" si="15"/>
        <v>13</v>
      </c>
      <c r="N175" s="73"/>
    </row>
    <row r="176" spans="1:14" s="24" customFormat="1" ht="15" thickBot="1" x14ac:dyDescent="0.25">
      <c r="A176" s="43"/>
      <c r="B176" s="43"/>
      <c r="C176" s="43"/>
      <c r="D176" s="48"/>
      <c r="E176" s="160"/>
      <c r="F176" s="128"/>
      <c r="G176" s="144"/>
      <c r="H176" s="144"/>
      <c r="I176" s="144"/>
      <c r="J176" s="152"/>
      <c r="K176" s="137"/>
      <c r="L176" s="76"/>
      <c r="M176" s="121"/>
      <c r="N176" s="73"/>
    </row>
    <row r="177" spans="1:14" s="10" customFormat="1" ht="15" thickBot="1" x14ac:dyDescent="0.25">
      <c r="A177" s="90"/>
      <c r="B177" s="91"/>
      <c r="C177" s="91" t="s">
        <v>176</v>
      </c>
      <c r="D177" s="98"/>
      <c r="E177" s="103">
        <f>SUM(E178:E180)</f>
        <v>0</v>
      </c>
      <c r="F177" s="103">
        <f t="shared" ref="F177:L177" si="17">SUM(F178:F180)</f>
        <v>0</v>
      </c>
      <c r="G177" s="103">
        <f t="shared" si="17"/>
        <v>0</v>
      </c>
      <c r="H177" s="103">
        <f t="shared" si="17"/>
        <v>0</v>
      </c>
      <c r="I177" s="103">
        <f t="shared" si="17"/>
        <v>0</v>
      </c>
      <c r="J177" s="169">
        <f t="shared" si="17"/>
        <v>0</v>
      </c>
      <c r="K177" s="165">
        <f t="shared" si="17"/>
        <v>0</v>
      </c>
      <c r="L177" s="103">
        <f t="shared" si="17"/>
        <v>0</v>
      </c>
      <c r="M177" s="103">
        <f ca="1">SUM(M177:M180)</f>
        <v>0</v>
      </c>
      <c r="N177" s="85"/>
    </row>
    <row r="178" spans="1:14" s="10" customFormat="1" x14ac:dyDescent="0.2">
      <c r="A178" s="87">
        <v>1</v>
      </c>
      <c r="B178" s="88">
        <v>4550013</v>
      </c>
      <c r="C178" s="88" t="s">
        <v>177</v>
      </c>
      <c r="D178" s="97">
        <v>38000</v>
      </c>
      <c r="E178" s="161">
        <f>'21'!L178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6"/>
    </row>
    <row r="179" spans="1:14" s="10" customFormat="1" x14ac:dyDescent="0.2">
      <c r="A179" s="25">
        <v>2</v>
      </c>
      <c r="B179" s="26">
        <v>4550025</v>
      </c>
      <c r="C179" s="26" t="s">
        <v>178</v>
      </c>
      <c r="D179" s="27">
        <v>38000</v>
      </c>
      <c r="E179" s="161">
        <f>'21'!L179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9" customFormat="1" x14ac:dyDescent="0.2">
      <c r="A180" s="25">
        <v>3</v>
      </c>
      <c r="B180" s="26">
        <v>4550044</v>
      </c>
      <c r="C180" s="26" t="s">
        <v>179</v>
      </c>
      <c r="D180" s="27">
        <v>38000</v>
      </c>
      <c r="E180" s="161">
        <f>'21'!L180</f>
        <v>0</v>
      </c>
      <c r="F180" s="125"/>
      <c r="G180" s="140"/>
      <c r="H180" s="140"/>
      <c r="I180" s="140"/>
      <c r="J180" s="148"/>
      <c r="K180" s="132"/>
      <c r="L180" s="71"/>
      <c r="M180" s="120">
        <f t="shared" si="15"/>
        <v>0</v>
      </c>
      <c r="N180" s="73"/>
    </row>
    <row r="181" spans="1:14" s="20" customFormat="1" ht="15" thickBot="1" x14ac:dyDescent="0.25">
      <c r="A181" s="43"/>
      <c r="B181" s="43"/>
      <c r="C181" s="43"/>
      <c r="D181" s="48"/>
      <c r="E181" s="160"/>
      <c r="F181" s="128"/>
      <c r="G181" s="144"/>
      <c r="H181" s="144"/>
      <c r="I181" s="144"/>
      <c r="J181" s="152"/>
      <c r="K181" s="137"/>
      <c r="L181" s="76"/>
      <c r="M181" s="121"/>
      <c r="N181" s="73"/>
    </row>
    <row r="182" spans="1:14" s="24" customFormat="1" ht="15" hidden="1" customHeight="1" thickBot="1" x14ac:dyDescent="0.25">
      <c r="A182" s="81"/>
      <c r="B182" s="82"/>
      <c r="C182" s="82" t="s">
        <v>180</v>
      </c>
      <c r="D182" s="83"/>
      <c r="E182" s="158">
        <v>201</v>
      </c>
      <c r="F182" s="106">
        <f t="shared" ref="F182" si="18">SUM(F183:F193)</f>
        <v>0</v>
      </c>
      <c r="G182" s="106"/>
      <c r="H182" s="106"/>
      <c r="I182" s="106"/>
      <c r="J182" s="146"/>
      <c r="K182" s="135"/>
      <c r="L182" s="106"/>
      <c r="M182" s="119">
        <f t="shared" si="15"/>
        <v>201</v>
      </c>
      <c r="N182" s="85"/>
    </row>
    <row r="183" spans="1:14" s="10" customFormat="1" ht="15" hidden="1" customHeight="1" thickBot="1" x14ac:dyDescent="0.25">
      <c r="A183" s="74"/>
      <c r="B183" s="74"/>
      <c r="C183" s="74" t="s">
        <v>181</v>
      </c>
      <c r="D183" s="75"/>
      <c r="E183" s="155">
        <v>8</v>
      </c>
      <c r="F183" s="125"/>
      <c r="G183" s="140"/>
      <c r="H183" s="140"/>
      <c r="I183" s="140"/>
      <c r="J183" s="148"/>
      <c r="K183" s="132"/>
      <c r="L183" s="71"/>
      <c r="M183" s="120">
        <f t="shared" si="15"/>
        <v>8</v>
      </c>
      <c r="N183" s="76"/>
    </row>
    <row r="184" spans="1:14" s="10" customFormat="1" ht="15" hidden="1" customHeight="1" thickBot="1" x14ac:dyDescent="0.25">
      <c r="A184" s="25">
        <v>1</v>
      </c>
      <c r="B184" s="26">
        <v>5540020</v>
      </c>
      <c r="C184" s="26" t="s">
        <v>182</v>
      </c>
      <c r="D184" s="27">
        <v>40000</v>
      </c>
      <c r="E184" s="155">
        <v>43</v>
      </c>
      <c r="F184" s="125"/>
      <c r="G184" s="140"/>
      <c r="H184" s="140"/>
      <c r="I184" s="140"/>
      <c r="J184" s="148"/>
      <c r="K184" s="132"/>
      <c r="L184" s="71"/>
      <c r="M184" s="120">
        <f t="shared" si="15"/>
        <v>43</v>
      </c>
      <c r="N184" s="73"/>
    </row>
    <row r="185" spans="1:14" s="10" customFormat="1" ht="15" hidden="1" customHeight="1" thickBot="1" x14ac:dyDescent="0.25">
      <c r="A185" s="25">
        <v>2</v>
      </c>
      <c r="B185" s="26">
        <v>5540024</v>
      </c>
      <c r="C185" s="26" t="s">
        <v>183</v>
      </c>
      <c r="D185" s="27">
        <v>45000</v>
      </c>
      <c r="E185" s="155">
        <v>9</v>
      </c>
      <c r="F185" s="125"/>
      <c r="G185" s="140"/>
      <c r="H185" s="140"/>
      <c r="I185" s="140"/>
      <c r="J185" s="148"/>
      <c r="K185" s="132"/>
      <c r="L185" s="71"/>
      <c r="M185" s="120">
        <f t="shared" si="15"/>
        <v>9</v>
      </c>
      <c r="N185" s="73"/>
    </row>
    <row r="186" spans="1:14" s="10" customFormat="1" ht="15" hidden="1" customHeight="1" thickBot="1" x14ac:dyDescent="0.25">
      <c r="A186" s="25">
        <v>3</v>
      </c>
      <c r="B186" s="26">
        <v>5540018</v>
      </c>
      <c r="C186" s="26" t="s">
        <v>184</v>
      </c>
      <c r="D186" s="27">
        <v>32000</v>
      </c>
      <c r="E186" s="155">
        <v>24</v>
      </c>
      <c r="F186" s="125"/>
      <c r="G186" s="140"/>
      <c r="H186" s="140"/>
      <c r="I186" s="140"/>
      <c r="J186" s="148"/>
      <c r="K186" s="132"/>
      <c r="L186" s="71"/>
      <c r="M186" s="120">
        <f t="shared" si="15"/>
        <v>24</v>
      </c>
      <c r="N186" s="73"/>
    </row>
    <row r="187" spans="1:14" s="10" customFormat="1" ht="15" hidden="1" customHeight="1" thickBot="1" x14ac:dyDescent="0.25">
      <c r="A187" s="25">
        <v>4</v>
      </c>
      <c r="B187" s="26">
        <v>5540017</v>
      </c>
      <c r="C187" s="26" t="s">
        <v>185</v>
      </c>
      <c r="D187" s="27">
        <v>25000</v>
      </c>
      <c r="E187" s="156">
        <v>35</v>
      </c>
      <c r="F187" s="126"/>
      <c r="G187" s="141"/>
      <c r="H187" s="141"/>
      <c r="I187" s="141"/>
      <c r="J187" s="149"/>
      <c r="K187" s="133"/>
      <c r="L187" s="72"/>
      <c r="M187" s="120">
        <f t="shared" si="15"/>
        <v>35</v>
      </c>
      <c r="N187" s="72"/>
    </row>
    <row r="188" spans="1:14" s="10" customFormat="1" ht="15" hidden="1" customHeight="1" thickBot="1" x14ac:dyDescent="0.25">
      <c r="A188" s="25">
        <v>5</v>
      </c>
      <c r="B188" s="26">
        <v>5510070</v>
      </c>
      <c r="C188" s="26" t="s">
        <v>186</v>
      </c>
      <c r="D188" s="27">
        <v>28000</v>
      </c>
      <c r="E188" s="156">
        <v>24</v>
      </c>
      <c r="F188" s="126"/>
      <c r="G188" s="141"/>
      <c r="H188" s="141"/>
      <c r="I188" s="141"/>
      <c r="J188" s="149"/>
      <c r="K188" s="133"/>
      <c r="L188" s="72"/>
      <c r="M188" s="120">
        <f t="shared" si="15"/>
        <v>24</v>
      </c>
      <c r="N188" s="72"/>
    </row>
    <row r="189" spans="1:14" s="10" customFormat="1" ht="15" hidden="1" customHeight="1" thickBot="1" x14ac:dyDescent="0.25">
      <c r="A189" s="25">
        <v>6</v>
      </c>
      <c r="B189" s="26">
        <v>5500044</v>
      </c>
      <c r="C189" s="26" t="s">
        <v>187</v>
      </c>
      <c r="D189" s="27">
        <v>28000</v>
      </c>
      <c r="E189" s="156">
        <v>10</v>
      </c>
      <c r="F189" s="126"/>
      <c r="G189" s="141"/>
      <c r="H189" s="141"/>
      <c r="I189" s="141"/>
      <c r="J189" s="149"/>
      <c r="K189" s="133"/>
      <c r="L189" s="72"/>
      <c r="M189" s="120">
        <f t="shared" si="15"/>
        <v>10</v>
      </c>
      <c r="N189" s="71"/>
    </row>
    <row r="190" spans="1:14" s="9" customFormat="1" ht="15" hidden="1" customHeight="1" thickBot="1" x14ac:dyDescent="0.25">
      <c r="A190" s="25">
        <v>7</v>
      </c>
      <c r="B190" s="26">
        <v>5500045</v>
      </c>
      <c r="C190" s="26" t="s">
        <v>188</v>
      </c>
      <c r="D190" s="27">
        <v>30000</v>
      </c>
      <c r="E190" s="156">
        <v>28</v>
      </c>
      <c r="F190" s="126"/>
      <c r="G190" s="141"/>
      <c r="H190" s="141"/>
      <c r="I190" s="141"/>
      <c r="J190" s="149"/>
      <c r="K190" s="133"/>
      <c r="L190" s="72"/>
      <c r="M190" s="120">
        <f t="shared" si="15"/>
        <v>28</v>
      </c>
      <c r="N190" s="71"/>
    </row>
    <row r="191" spans="1:14" s="9" customFormat="1" ht="15" hidden="1" customHeight="1" thickBot="1" x14ac:dyDescent="0.25">
      <c r="A191" s="25">
        <v>8</v>
      </c>
      <c r="B191" s="25">
        <v>5510111</v>
      </c>
      <c r="C191" s="25" t="s">
        <v>189</v>
      </c>
      <c r="D191" s="30">
        <v>39000</v>
      </c>
      <c r="E191" s="156">
        <v>20</v>
      </c>
      <c r="F191" s="126"/>
      <c r="G191" s="141"/>
      <c r="H191" s="141"/>
      <c r="I191" s="141"/>
      <c r="J191" s="149"/>
      <c r="K191" s="133"/>
      <c r="L191" s="72"/>
      <c r="M191" s="120">
        <f t="shared" si="15"/>
        <v>20</v>
      </c>
      <c r="N191" s="71"/>
    </row>
    <row r="192" spans="1:14" s="9" customFormat="1" ht="15" hidden="1" customHeight="1" thickBot="1" x14ac:dyDescent="0.25">
      <c r="A192" s="25">
        <v>9</v>
      </c>
      <c r="B192" s="25">
        <v>5510112</v>
      </c>
      <c r="C192" s="25" t="s">
        <v>190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9" customFormat="1" ht="15" hidden="1" customHeight="1" thickBot="1" x14ac:dyDescent="0.25">
      <c r="A193" s="25">
        <v>10</v>
      </c>
      <c r="B193" s="25">
        <v>5510113</v>
      </c>
      <c r="C193" s="25" t="s">
        <v>191</v>
      </c>
      <c r="D193" s="30">
        <v>39000</v>
      </c>
      <c r="E193" s="155">
        <v>17</v>
      </c>
      <c r="F193" s="125"/>
      <c r="G193" s="125"/>
      <c r="H193" s="125"/>
      <c r="I193" s="125"/>
      <c r="J193" s="148"/>
      <c r="K193" s="132"/>
      <c r="L193" s="71"/>
      <c r="M193" s="120">
        <f t="shared" si="15"/>
        <v>17</v>
      </c>
      <c r="N193" s="71"/>
    </row>
    <row r="194" spans="1:14" s="24" customFormat="1" ht="15" hidden="1" customHeight="1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9" customFormat="1" ht="15" thickBot="1" x14ac:dyDescent="0.25">
      <c r="A195" s="94"/>
      <c r="B195" s="95"/>
      <c r="C195" s="95" t="s">
        <v>192</v>
      </c>
      <c r="D195" s="96"/>
      <c r="E195" s="105">
        <f>SUM(E196:E204)</f>
        <v>66</v>
      </c>
      <c r="F195" s="105">
        <f t="shared" ref="F195:K195" si="19">SUM(F196:F204)</f>
        <v>0</v>
      </c>
      <c r="G195" s="105">
        <f t="shared" si="19"/>
        <v>0</v>
      </c>
      <c r="H195" s="105">
        <f t="shared" si="19"/>
        <v>0</v>
      </c>
      <c r="I195" s="105">
        <f t="shared" si="19"/>
        <v>0</v>
      </c>
      <c r="J195" s="166">
        <f t="shared" si="19"/>
        <v>0</v>
      </c>
      <c r="K195" s="131">
        <f t="shared" si="19"/>
        <v>0</v>
      </c>
      <c r="L195" s="105">
        <f>SUM(L196:L203)</f>
        <v>60</v>
      </c>
      <c r="M195" s="119">
        <f t="shared" si="15"/>
        <v>6</v>
      </c>
      <c r="N195" s="85"/>
    </row>
    <row r="196" spans="1:14" s="10" customFormat="1" x14ac:dyDescent="0.2">
      <c r="A196" s="87">
        <v>1</v>
      </c>
      <c r="B196" s="87">
        <v>5540032</v>
      </c>
      <c r="C196" s="87" t="s">
        <v>193</v>
      </c>
      <c r="D196" s="93">
        <v>18000</v>
      </c>
      <c r="E196" s="155">
        <f>'21'!L196</f>
        <v>18</v>
      </c>
      <c r="F196" s="125"/>
      <c r="G196" s="125"/>
      <c r="H196" s="125"/>
      <c r="I196" s="125"/>
      <c r="J196" s="148"/>
      <c r="K196" s="132"/>
      <c r="L196" s="71">
        <v>14</v>
      </c>
      <c r="M196" s="120">
        <f t="shared" si="15"/>
        <v>4</v>
      </c>
      <c r="N196" s="71"/>
    </row>
    <row r="197" spans="1:14" s="10" customFormat="1" x14ac:dyDescent="0.2">
      <c r="A197" s="25">
        <v>2</v>
      </c>
      <c r="B197" s="26">
        <v>5540001</v>
      </c>
      <c r="C197" s="26" t="s">
        <v>194</v>
      </c>
      <c r="D197" s="27">
        <v>20000</v>
      </c>
      <c r="E197" s="155">
        <f>'21'!L197</f>
        <v>1</v>
      </c>
      <c r="F197" s="125"/>
      <c r="G197" s="125"/>
      <c r="H197" s="125"/>
      <c r="I197" s="125"/>
      <c r="J197" s="148"/>
      <c r="K197" s="132"/>
      <c r="L197" s="71">
        <v>1</v>
      </c>
      <c r="M197" s="120">
        <f t="shared" si="15"/>
        <v>0</v>
      </c>
      <c r="N197" s="71"/>
    </row>
    <row r="198" spans="1:14" s="10" customFormat="1" x14ac:dyDescent="0.2">
      <c r="A198" s="25">
        <v>3</v>
      </c>
      <c r="B198" s="26">
        <v>5540029</v>
      </c>
      <c r="C198" s="26" t="s">
        <v>195</v>
      </c>
      <c r="D198" s="27">
        <v>20000</v>
      </c>
      <c r="E198" s="155">
        <f>'21'!L198</f>
        <v>4</v>
      </c>
      <c r="F198" s="125"/>
      <c r="G198" s="125"/>
      <c r="H198" s="125"/>
      <c r="I198" s="125"/>
      <c r="J198" s="148"/>
      <c r="K198" s="132"/>
      <c r="L198" s="71">
        <v>3</v>
      </c>
      <c r="M198" s="120">
        <f t="shared" si="15"/>
        <v>1</v>
      </c>
      <c r="N198" s="71"/>
    </row>
    <row r="199" spans="1:14" s="10" customFormat="1" x14ac:dyDescent="0.2">
      <c r="A199" s="25">
        <v>4</v>
      </c>
      <c r="B199" s="26">
        <v>5540035</v>
      </c>
      <c r="C199" s="26" t="s">
        <v>196</v>
      </c>
      <c r="D199" s="27">
        <v>20000</v>
      </c>
      <c r="E199" s="155">
        <f>'21'!L199</f>
        <v>22</v>
      </c>
      <c r="F199" s="125"/>
      <c r="G199" s="125"/>
      <c r="H199" s="125"/>
      <c r="I199" s="125"/>
      <c r="J199" s="148"/>
      <c r="K199" s="132"/>
      <c r="L199" s="71">
        <v>22</v>
      </c>
      <c r="M199" s="120">
        <f t="shared" si="15"/>
        <v>0</v>
      </c>
      <c r="N199" s="71"/>
    </row>
    <row r="200" spans="1:14" s="10" customFormat="1" x14ac:dyDescent="0.2">
      <c r="A200" s="25">
        <v>6</v>
      </c>
      <c r="B200" s="26">
        <v>5540008</v>
      </c>
      <c r="C200" s="26" t="s">
        <v>198</v>
      </c>
      <c r="D200" s="27">
        <v>16000</v>
      </c>
      <c r="E200" s="155">
        <f>'21'!L200</f>
        <v>4</v>
      </c>
      <c r="F200" s="125"/>
      <c r="G200" s="125"/>
      <c r="H200" s="125"/>
      <c r="I200" s="125"/>
      <c r="J200" s="148"/>
      <c r="K200" s="132"/>
      <c r="L200" s="71">
        <v>4</v>
      </c>
      <c r="M200" s="120">
        <f t="shared" si="15"/>
        <v>0</v>
      </c>
      <c r="N200" s="71"/>
    </row>
    <row r="201" spans="1:14" s="10" customFormat="1" x14ac:dyDescent="0.2">
      <c r="A201" s="25">
        <v>7</v>
      </c>
      <c r="B201" s="26">
        <v>5540030</v>
      </c>
      <c r="C201" s="26" t="s">
        <v>199</v>
      </c>
      <c r="D201" s="27">
        <v>22000</v>
      </c>
      <c r="E201" s="155">
        <f>'21'!L201</f>
        <v>7</v>
      </c>
      <c r="F201" s="125"/>
      <c r="G201" s="125"/>
      <c r="H201" s="125"/>
      <c r="I201" s="125"/>
      <c r="J201" s="148"/>
      <c r="K201" s="132"/>
      <c r="L201" s="71">
        <v>7</v>
      </c>
      <c r="M201" s="120">
        <f>(E201+F201+G201+H201+I201)-J201-K201-L201</f>
        <v>0</v>
      </c>
      <c r="N201" s="71"/>
    </row>
    <row r="202" spans="1:14" s="10" customFormat="1" x14ac:dyDescent="0.2">
      <c r="A202" s="25">
        <v>8</v>
      </c>
      <c r="B202" s="26">
        <v>5540031</v>
      </c>
      <c r="C202" s="26" t="s">
        <v>200</v>
      </c>
      <c r="D202" s="27">
        <v>22000</v>
      </c>
      <c r="E202" s="155">
        <f>'21'!L202</f>
        <v>3</v>
      </c>
      <c r="F202" s="125"/>
      <c r="G202" s="125"/>
      <c r="H202" s="125"/>
      <c r="I202" s="125"/>
      <c r="J202" s="148"/>
      <c r="K202" s="132"/>
      <c r="L202" s="71">
        <v>3</v>
      </c>
      <c r="M202" s="120">
        <f t="shared" ref="M202:M204" si="20">(E202+F202+G202+H202+I202)-J202-K202-L202</f>
        <v>0</v>
      </c>
      <c r="N202" s="71"/>
    </row>
    <row r="203" spans="1:14" s="9" customFormat="1" x14ac:dyDescent="0.2">
      <c r="A203" s="25">
        <v>9</v>
      </c>
      <c r="B203" s="26">
        <v>5540003</v>
      </c>
      <c r="C203" s="26" t="s">
        <v>201</v>
      </c>
      <c r="D203" s="27">
        <v>20000</v>
      </c>
      <c r="E203" s="155">
        <f>'21'!L203</f>
        <v>6</v>
      </c>
      <c r="F203" s="125"/>
      <c r="G203" s="125"/>
      <c r="H203" s="125"/>
      <c r="I203" s="125"/>
      <c r="J203" s="148"/>
      <c r="K203" s="132"/>
      <c r="L203" s="71">
        <v>6</v>
      </c>
      <c r="M203" s="120">
        <f t="shared" si="20"/>
        <v>0</v>
      </c>
      <c r="N203" s="71"/>
    </row>
    <row r="204" spans="1:14" s="9" customFormat="1" x14ac:dyDescent="0.2">
      <c r="A204" s="25">
        <v>10</v>
      </c>
      <c r="B204" s="25">
        <v>5540033</v>
      </c>
      <c r="C204" s="25" t="s">
        <v>202</v>
      </c>
      <c r="D204" s="30">
        <v>18000</v>
      </c>
      <c r="E204" s="155">
        <f>'21'!L204</f>
        <v>1</v>
      </c>
      <c r="F204" s="125"/>
      <c r="G204" s="125"/>
      <c r="H204" s="125"/>
      <c r="I204" s="125"/>
      <c r="J204" s="148"/>
      <c r="K204" s="132"/>
      <c r="M204" s="120">
        <f t="shared" si="20"/>
        <v>1</v>
      </c>
      <c r="N204" s="71"/>
    </row>
    <row r="205" spans="1:14" s="20" customFormat="1" ht="15" thickBot="1" x14ac:dyDescent="0.25">
      <c r="A205" s="43"/>
      <c r="B205" s="43"/>
      <c r="C205" s="43"/>
      <c r="D205" s="48"/>
      <c r="E205" s="160"/>
      <c r="F205" s="128"/>
      <c r="G205" s="128"/>
      <c r="H205" s="128"/>
      <c r="I205" s="128"/>
      <c r="J205" s="152"/>
      <c r="K205" s="137"/>
      <c r="L205" s="76"/>
      <c r="M205" s="121"/>
      <c r="N205" s="76"/>
    </row>
    <row r="206" spans="1:14" s="24" customFormat="1" ht="15" thickBot="1" x14ac:dyDescent="0.25">
      <c r="A206" s="81"/>
      <c r="B206" s="82"/>
      <c r="C206" s="82" t="s">
        <v>203</v>
      </c>
      <c r="D206" s="83"/>
      <c r="E206" s="106">
        <f>SUM(E208:E209)</f>
        <v>7</v>
      </c>
      <c r="F206" s="106">
        <f t="shared" ref="F206:L206" si="21">SUM(F208:F209)</f>
        <v>0</v>
      </c>
      <c r="G206" s="106">
        <f t="shared" si="21"/>
        <v>0</v>
      </c>
      <c r="H206" s="106">
        <f t="shared" si="21"/>
        <v>0</v>
      </c>
      <c r="I206" s="106">
        <f t="shared" si="21"/>
        <v>0</v>
      </c>
      <c r="J206" s="146">
        <f t="shared" si="21"/>
        <v>0</v>
      </c>
      <c r="K206" s="135">
        <f t="shared" si="21"/>
        <v>0</v>
      </c>
      <c r="L206" s="106">
        <f t="shared" si="21"/>
        <v>7</v>
      </c>
      <c r="M206" s="119">
        <f>(E206+F206+G206+H206+I206)-J206-K206-L206</f>
        <v>0</v>
      </c>
      <c r="N206" s="85"/>
    </row>
    <row r="207" spans="1:14" s="10" customFormat="1" x14ac:dyDescent="0.2">
      <c r="A207" s="79"/>
      <c r="B207" s="79"/>
      <c r="C207" s="79" t="s">
        <v>204</v>
      </c>
      <c r="D207" s="80"/>
      <c r="E207" s="155"/>
      <c r="F207" s="125"/>
      <c r="G207" s="125"/>
      <c r="H207" s="125"/>
      <c r="I207" s="125"/>
      <c r="J207" s="148"/>
      <c r="K207" s="132"/>
      <c r="L207" s="71"/>
      <c r="M207" s="120">
        <f t="shared" si="15"/>
        <v>0</v>
      </c>
      <c r="N207" s="71"/>
    </row>
    <row r="208" spans="1:14" s="10" customFormat="1" x14ac:dyDescent="0.2">
      <c r="A208" s="25">
        <v>1</v>
      </c>
      <c r="B208" s="26">
        <v>7520023</v>
      </c>
      <c r="C208" s="26" t="s">
        <v>205</v>
      </c>
      <c r="D208" s="27">
        <v>20000</v>
      </c>
      <c r="E208" s="155">
        <f>'21'!L208</f>
        <v>0</v>
      </c>
      <c r="F208" s="125"/>
      <c r="G208" s="125"/>
      <c r="H208" s="125"/>
      <c r="I208" s="125"/>
      <c r="J208" s="148"/>
      <c r="K208" s="132"/>
      <c r="L208" s="71"/>
      <c r="M208" s="120">
        <f t="shared" si="15"/>
        <v>0</v>
      </c>
      <c r="N208" s="71"/>
    </row>
    <row r="209" spans="1:14" s="9" customFormat="1" x14ac:dyDescent="0.2">
      <c r="A209" s="25">
        <v>2</v>
      </c>
      <c r="B209" s="26">
        <v>7520001</v>
      </c>
      <c r="C209" s="26" t="s">
        <v>206</v>
      </c>
      <c r="D209" s="27">
        <v>80000</v>
      </c>
      <c r="E209" s="155">
        <f>'21'!L209</f>
        <v>7</v>
      </c>
      <c r="F209" s="125"/>
      <c r="G209" s="125"/>
      <c r="H209" s="125"/>
      <c r="I209" s="125"/>
      <c r="J209" s="148"/>
      <c r="K209" s="132"/>
      <c r="L209" s="71">
        <v>7</v>
      </c>
      <c r="M209" s="120">
        <f t="shared" si="15"/>
        <v>0</v>
      </c>
      <c r="N209" s="71"/>
    </row>
    <row r="210" spans="1:14" s="24" customFormat="1" ht="15" thickBot="1" x14ac:dyDescent="0.25">
      <c r="A210" s="43"/>
      <c r="B210" s="43"/>
      <c r="C210" s="43"/>
      <c r="D210" s="86"/>
      <c r="E210" s="157"/>
      <c r="F210" s="127"/>
      <c r="G210" s="127"/>
      <c r="H210" s="127"/>
      <c r="I210" s="127"/>
      <c r="J210" s="150"/>
      <c r="K210" s="134"/>
      <c r="L210" s="73"/>
      <c r="M210" s="122"/>
      <c r="N210" s="73"/>
    </row>
    <row r="211" spans="1:14" s="10" customFormat="1" ht="15" thickBot="1" x14ac:dyDescent="0.25">
      <c r="A211" s="90"/>
      <c r="B211" s="91"/>
      <c r="C211" s="91" t="s">
        <v>207</v>
      </c>
      <c r="D211" s="92"/>
      <c r="E211" s="103">
        <f>SUM(E212:E219)</f>
        <v>74</v>
      </c>
      <c r="F211" s="103">
        <f t="shared" ref="F211:L211" si="22">SUM(F212:F219)</f>
        <v>0</v>
      </c>
      <c r="G211" s="103">
        <f t="shared" si="22"/>
        <v>0</v>
      </c>
      <c r="H211" s="103">
        <f t="shared" si="22"/>
        <v>0</v>
      </c>
      <c r="I211" s="103">
        <f t="shared" si="22"/>
        <v>0</v>
      </c>
      <c r="J211" s="169">
        <f t="shared" si="22"/>
        <v>0</v>
      </c>
      <c r="K211" s="165">
        <f t="shared" si="22"/>
        <v>0</v>
      </c>
      <c r="L211" s="103">
        <f t="shared" si="22"/>
        <v>74</v>
      </c>
      <c r="M211" s="119">
        <f t="shared" si="15"/>
        <v>0</v>
      </c>
      <c r="N211" s="85"/>
    </row>
    <row r="212" spans="1:14" s="10" customFormat="1" x14ac:dyDescent="0.2">
      <c r="A212" s="87">
        <v>1</v>
      </c>
      <c r="B212" s="88">
        <v>7550011</v>
      </c>
      <c r="C212" s="88" t="s">
        <v>208</v>
      </c>
      <c r="D212" s="89">
        <v>16000</v>
      </c>
      <c r="E212" s="155">
        <f>'21'!L212</f>
        <v>14</v>
      </c>
      <c r="F212" s="125"/>
      <c r="G212" s="125"/>
      <c r="H212" s="125"/>
      <c r="I212" s="125"/>
      <c r="J212" s="148"/>
      <c r="K212" s="132"/>
      <c r="L212" s="71">
        <v>14</v>
      </c>
      <c r="M212" s="120">
        <f t="shared" si="15"/>
        <v>0</v>
      </c>
      <c r="N212" s="71"/>
    </row>
    <row r="213" spans="1:14" s="10" customFormat="1" x14ac:dyDescent="0.2">
      <c r="A213" s="25">
        <v>2</v>
      </c>
      <c r="B213" s="26">
        <v>7550019</v>
      </c>
      <c r="C213" s="26" t="s">
        <v>209</v>
      </c>
      <c r="D213" s="78">
        <v>14000</v>
      </c>
      <c r="E213" s="155">
        <f>'21'!L213</f>
        <v>0</v>
      </c>
      <c r="F213" s="126"/>
      <c r="G213" s="126"/>
      <c r="H213" s="126"/>
      <c r="I213" s="126"/>
      <c r="J213" s="149"/>
      <c r="K213" s="133"/>
      <c r="L213" s="72"/>
      <c r="M213" s="123">
        <f t="shared" si="15"/>
        <v>0</v>
      </c>
      <c r="N213" s="72"/>
    </row>
    <row r="214" spans="1:14" s="10" customFormat="1" x14ac:dyDescent="0.2">
      <c r="A214" s="25">
        <v>3</v>
      </c>
      <c r="B214" s="26">
        <v>7550026</v>
      </c>
      <c r="C214" s="26" t="s">
        <v>210</v>
      </c>
      <c r="D214" s="78">
        <v>26000</v>
      </c>
      <c r="E214" s="155">
        <f>'21'!L214</f>
        <v>1</v>
      </c>
      <c r="F214" s="126"/>
      <c r="G214" s="126"/>
      <c r="H214" s="126"/>
      <c r="I214" s="126"/>
      <c r="J214" s="149"/>
      <c r="K214" s="133"/>
      <c r="L214" s="72">
        <v>1</v>
      </c>
      <c r="M214" s="123">
        <f t="shared" si="15"/>
        <v>0</v>
      </c>
      <c r="N214" s="72"/>
    </row>
    <row r="215" spans="1:14" s="10" customFormat="1" x14ac:dyDescent="0.2">
      <c r="A215" s="25">
        <v>4</v>
      </c>
      <c r="B215" s="26">
        <v>7550006</v>
      </c>
      <c r="C215" s="26" t="s">
        <v>211</v>
      </c>
      <c r="D215" s="78">
        <v>12000</v>
      </c>
      <c r="E215" s="155">
        <f>'21'!L215</f>
        <v>5</v>
      </c>
      <c r="F215" s="126"/>
      <c r="G215" s="126"/>
      <c r="H215" s="126"/>
      <c r="I215" s="126"/>
      <c r="J215" s="149"/>
      <c r="K215" s="133"/>
      <c r="L215" s="72">
        <v>5</v>
      </c>
      <c r="M215" s="123">
        <f t="shared" si="15"/>
        <v>0</v>
      </c>
      <c r="N215" s="72"/>
    </row>
    <row r="216" spans="1:14" s="10" customFormat="1" x14ac:dyDescent="0.2">
      <c r="A216" s="25">
        <v>5</v>
      </c>
      <c r="B216" s="26">
        <v>7550007</v>
      </c>
      <c r="C216" s="26" t="s">
        <v>212</v>
      </c>
      <c r="D216" s="78">
        <v>9000</v>
      </c>
      <c r="E216" s="155">
        <f>'21'!L216</f>
        <v>18</v>
      </c>
      <c r="F216" s="126"/>
      <c r="G216" s="126"/>
      <c r="H216" s="126"/>
      <c r="I216" s="126"/>
      <c r="J216" s="149"/>
      <c r="K216" s="133"/>
      <c r="L216" s="72">
        <v>18</v>
      </c>
      <c r="M216" s="123">
        <f t="shared" si="15"/>
        <v>0</v>
      </c>
      <c r="N216" s="72"/>
    </row>
    <row r="217" spans="1:14" s="9" customFormat="1" x14ac:dyDescent="0.2">
      <c r="A217" s="25">
        <v>7</v>
      </c>
      <c r="B217" s="26">
        <v>7550017</v>
      </c>
      <c r="C217" s="26" t="s">
        <v>214</v>
      </c>
      <c r="D217" s="78">
        <v>14000</v>
      </c>
      <c r="E217" s="155">
        <f>'21'!L217</f>
        <v>17</v>
      </c>
      <c r="F217" s="126"/>
      <c r="G217" s="126"/>
      <c r="H217" s="126"/>
      <c r="I217" s="126"/>
      <c r="J217" s="149"/>
      <c r="K217" s="133"/>
      <c r="L217" s="72">
        <v>17</v>
      </c>
      <c r="M217" s="123">
        <f t="shared" si="15"/>
        <v>0</v>
      </c>
      <c r="N217" s="72"/>
    </row>
    <row r="218" spans="1:14" s="10" customFormat="1" x14ac:dyDescent="0.2">
      <c r="A218" s="25">
        <v>8</v>
      </c>
      <c r="B218" s="25">
        <v>7550016</v>
      </c>
      <c r="C218" s="25" t="s">
        <v>215</v>
      </c>
      <c r="D218" s="77">
        <v>14000</v>
      </c>
      <c r="E218" s="155">
        <f>'21'!L218</f>
        <v>10</v>
      </c>
      <c r="F218" s="126"/>
      <c r="G218" s="126"/>
      <c r="H218" s="126"/>
      <c r="I218" s="126"/>
      <c r="J218" s="149"/>
      <c r="K218" s="133"/>
      <c r="L218" s="72">
        <v>9</v>
      </c>
      <c r="M218" s="123">
        <f t="shared" ref="M218:M219" si="23">(E218+F218+G218+H218+I218)-J218-K218-L218</f>
        <v>1</v>
      </c>
      <c r="N218" s="72"/>
    </row>
    <row r="219" spans="1:14" s="10" customFormat="1" x14ac:dyDescent="0.2">
      <c r="A219" s="25">
        <v>9</v>
      </c>
      <c r="B219" s="26">
        <v>7550015</v>
      </c>
      <c r="C219" s="26" t="s">
        <v>216</v>
      </c>
      <c r="D219" s="78">
        <v>14000</v>
      </c>
      <c r="E219" s="155">
        <f>'21'!L219</f>
        <v>9</v>
      </c>
      <c r="F219" s="126"/>
      <c r="G219" s="126"/>
      <c r="H219" s="126"/>
      <c r="I219" s="126"/>
      <c r="J219" s="149"/>
      <c r="K219" s="133"/>
      <c r="L219" s="72">
        <v>10</v>
      </c>
      <c r="M219" s="123">
        <f t="shared" si="23"/>
        <v>-1</v>
      </c>
      <c r="N219" s="72"/>
    </row>
  </sheetData>
  <autoFilter ref="A3:D219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9"/>
  <sheetViews>
    <sheetView workbookViewId="0">
      <pane xSplit="4" ySplit="4" topLeftCell="E25" activePane="bottomRight" state="frozen"/>
      <selection activeCell="O74" sqref="O74"/>
      <selection pane="topRight" activeCell="O74" sqref="O74"/>
      <selection pane="bottomLeft" activeCell="O74" sqref="O74"/>
      <selection pane="bottomRight" activeCell="L7" sqref="L7:L4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.28515625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81" t="s">
        <v>259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70"/>
    </row>
    <row r="3" spans="1:19" s="16" customFormat="1" ht="25.5" customHeight="1" x14ac:dyDescent="0.2">
      <c r="A3" s="182" t="s">
        <v>261</v>
      </c>
      <c r="B3" s="182" t="s">
        <v>262</v>
      </c>
      <c r="C3" s="182" t="s">
        <v>263</v>
      </c>
      <c r="D3" s="184" t="s">
        <v>264</v>
      </c>
      <c r="E3" s="186" t="s">
        <v>248</v>
      </c>
      <c r="F3" s="188" t="s">
        <v>257</v>
      </c>
      <c r="G3" s="190" t="s">
        <v>249</v>
      </c>
      <c r="H3" s="191"/>
      <c r="I3" s="192"/>
      <c r="J3" s="193" t="s">
        <v>250</v>
      </c>
      <c r="K3" s="195" t="s">
        <v>258</v>
      </c>
      <c r="L3" s="177" t="s">
        <v>251</v>
      </c>
      <c r="M3" s="179" t="s">
        <v>252</v>
      </c>
      <c r="N3" s="177" t="s">
        <v>253</v>
      </c>
    </row>
    <row r="4" spans="1:19" s="20" customFormat="1" ht="25.5" x14ac:dyDescent="0.2">
      <c r="A4" s="183"/>
      <c r="B4" s="183"/>
      <c r="C4" s="183"/>
      <c r="D4" s="185"/>
      <c r="E4" s="187"/>
      <c r="F4" s="189"/>
      <c r="G4" s="139" t="s">
        <v>254</v>
      </c>
      <c r="H4" s="139" t="s">
        <v>255</v>
      </c>
      <c r="I4" s="139" t="s">
        <v>256</v>
      </c>
      <c r="J4" s="194"/>
      <c r="K4" s="196"/>
      <c r="L4" s="178"/>
      <c r="M4" s="180"/>
      <c r="N4" s="178"/>
    </row>
    <row r="5" spans="1:19" s="24" customFormat="1" ht="15" thickBot="1" x14ac:dyDescent="0.25">
      <c r="A5" s="113"/>
      <c r="B5" s="113"/>
      <c r="C5" s="113" t="s">
        <v>10</v>
      </c>
      <c r="D5" s="114"/>
      <c r="E5" s="116">
        <f>E6+E46+E60+E64+E74</f>
        <v>30</v>
      </c>
      <c r="F5" s="116">
        <f t="shared" ref="F5:M5" si="0">F6+F46+F60+F64+F74</f>
        <v>0</v>
      </c>
      <c r="G5" s="116">
        <f t="shared" si="0"/>
        <v>338</v>
      </c>
      <c r="H5" s="116">
        <f t="shared" si="0"/>
        <v>0</v>
      </c>
      <c r="I5" s="116">
        <f t="shared" si="0"/>
        <v>0</v>
      </c>
      <c r="J5" s="145">
        <f t="shared" si="0"/>
        <v>0</v>
      </c>
      <c r="K5" s="130">
        <f t="shared" si="0"/>
        <v>0</v>
      </c>
      <c r="L5" s="116">
        <f t="shared" si="0"/>
        <v>13</v>
      </c>
      <c r="M5" s="118">
        <f t="shared" si="0"/>
        <v>349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05">
        <f>SUM(E7:E44)</f>
        <v>30</v>
      </c>
      <c r="F6" s="105">
        <f t="shared" ref="F6:L6" si="1">SUM(F7:F44)</f>
        <v>0</v>
      </c>
      <c r="G6" s="105">
        <f t="shared" si="1"/>
        <v>173</v>
      </c>
      <c r="H6" s="105">
        <f t="shared" si="1"/>
        <v>0</v>
      </c>
      <c r="I6" s="105">
        <f t="shared" si="1"/>
        <v>0</v>
      </c>
      <c r="J6" s="166">
        <f t="shared" si="1"/>
        <v>0</v>
      </c>
      <c r="K6" s="131">
        <f t="shared" si="1"/>
        <v>0</v>
      </c>
      <c r="L6" s="105">
        <f t="shared" si="1"/>
        <v>8</v>
      </c>
      <c r="M6" s="131">
        <f t="shared" ref="M6" si="2">SUM(M7:M39)</f>
        <v>189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'22'!L7</f>
        <v>5</v>
      </c>
      <c r="F7" s="125"/>
      <c r="G7" s="140"/>
      <c r="H7" s="140"/>
      <c r="I7" s="140"/>
      <c r="J7" s="148"/>
      <c r="K7" s="132"/>
      <c r="L7" s="71">
        <v>1</v>
      </c>
      <c r="M7" s="120">
        <f t="shared" ref="M7:M75" si="3">(E7+F7+G7+H7+I7)-J7-K7-L7</f>
        <v>4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'22'!L8</f>
        <v>0</v>
      </c>
      <c r="F8" s="126"/>
      <c r="G8" s="141">
        <v>8</v>
      </c>
      <c r="H8" s="141"/>
      <c r="I8" s="141"/>
      <c r="J8" s="149"/>
      <c r="K8" s="133"/>
      <c r="L8" s="72"/>
      <c r="M8" s="120">
        <f t="shared" si="3"/>
        <v>8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'22'!L9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'22'!L10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'22'!L11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3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'22'!L12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'22'!L13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3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'22'!L14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3"/>
        <v>6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'22'!L15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3"/>
        <v>6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'22'!L16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'22'!L17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'22'!L18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'22'!L19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3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'22'!L20</f>
        <v>12</v>
      </c>
      <c r="F20" s="126"/>
      <c r="G20" s="141"/>
      <c r="H20" s="141"/>
      <c r="I20" s="141"/>
      <c r="J20" s="149"/>
      <c r="K20" s="133"/>
      <c r="L20" s="72">
        <v>6</v>
      </c>
      <c r="M20" s="120">
        <f t="shared" si="3"/>
        <v>6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'22'!L21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'22'!L22</f>
        <v>13</v>
      </c>
      <c r="F22" s="126"/>
      <c r="G22" s="141"/>
      <c r="H22" s="141"/>
      <c r="I22" s="141"/>
      <c r="J22" s="149"/>
      <c r="K22" s="133"/>
      <c r="L22" s="72">
        <v>1</v>
      </c>
      <c r="M22" s="120">
        <f t="shared" si="3"/>
        <v>12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'22'!L23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'22'!L24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3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'22'!L25</f>
        <v>0</v>
      </c>
      <c r="F25" s="126"/>
      <c r="G25" s="141">
        <v>7</v>
      </c>
      <c r="H25" s="141"/>
      <c r="I25" s="141"/>
      <c r="J25" s="149"/>
      <c r="K25" s="133"/>
      <c r="L25" s="72"/>
      <c r="M25" s="120">
        <f t="shared" si="3"/>
        <v>7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'22'!L26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3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'22'!L27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'22'!L28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3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'22'!L29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3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'22'!L30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3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'22'!L31</f>
        <v>0</v>
      </c>
      <c r="F31" s="126"/>
      <c r="G31" s="141">
        <v>6</v>
      </c>
      <c r="H31" s="141"/>
      <c r="I31" s="141"/>
      <c r="J31" s="149"/>
      <c r="K31" s="133"/>
      <c r="L31" s="72"/>
      <c r="M31" s="120">
        <f t="shared" si="3"/>
        <v>6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'22'!L32</f>
        <v>0</v>
      </c>
      <c r="F32" s="126"/>
      <c r="G32" s="141">
        <v>6</v>
      </c>
      <c r="H32" s="141"/>
      <c r="I32" s="141"/>
      <c r="J32" s="149"/>
      <c r="K32" s="133"/>
      <c r="L32" s="72"/>
      <c r="M32" s="120">
        <f t="shared" si="3"/>
        <v>6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'22'!L33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'22'!L34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3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'22'!L35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'22'!L36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3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'22'!L37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3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'22'!L38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'22'!L39</f>
        <v>0</v>
      </c>
      <c r="F39" s="126"/>
      <c r="G39" s="141"/>
      <c r="H39" s="141"/>
      <c r="I39" s="141"/>
      <c r="J39" s="149"/>
      <c r="K39" s="133"/>
      <c r="L39" s="72"/>
      <c r="M39" s="120">
        <f t="shared" si="3"/>
        <v>0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'22'!L40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25000</v>
      </c>
      <c r="E41" s="155">
        <f>'22'!L41</f>
        <v>0</v>
      </c>
      <c r="F41" s="127"/>
      <c r="G41" s="142">
        <v>6</v>
      </c>
      <c r="H41" s="142"/>
      <c r="I41" s="142"/>
      <c r="J41" s="150"/>
      <c r="K41" s="134"/>
      <c r="L41" s="73"/>
      <c r="M41" s="120">
        <f t="shared" si="3"/>
        <v>6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'22'!L42</f>
        <v>0</v>
      </c>
      <c r="F42" s="127"/>
      <c r="G42" s="142"/>
      <c r="H42" s="142"/>
      <c r="I42" s="142"/>
      <c r="J42" s="150"/>
      <c r="K42" s="134"/>
      <c r="L42" s="73"/>
      <c r="M42" s="120">
        <f t="shared" si="3"/>
        <v>0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'22'!L43</f>
        <v>0</v>
      </c>
      <c r="F43" s="127"/>
      <c r="G43" s="142"/>
      <c r="H43" s="142"/>
      <c r="I43" s="142"/>
      <c r="J43" s="150"/>
      <c r="K43" s="134"/>
      <c r="L43" s="73"/>
      <c r="M43" s="120">
        <f t="shared" si="3"/>
        <v>0</v>
      </c>
      <c r="N43" s="73"/>
    </row>
    <row r="44" spans="1:14" s="10" customFormat="1" x14ac:dyDescent="0.2">
      <c r="A44" s="43">
        <v>44</v>
      </c>
      <c r="B44" s="99"/>
      <c r="C44" s="99" t="s">
        <v>39</v>
      </c>
      <c r="D44" s="100">
        <v>32000</v>
      </c>
      <c r="E44" s="155">
        <f>'22'!L44</f>
        <v>0</v>
      </c>
      <c r="F44" s="127"/>
      <c r="G44" s="142"/>
      <c r="H44" s="142"/>
      <c r="I44" s="142"/>
      <c r="J44" s="150"/>
      <c r="K44" s="134"/>
      <c r="L44" s="73"/>
      <c r="M44" s="121">
        <f t="shared" si="3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/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63">
        <f>SUM(E47:E58)</f>
        <v>0</v>
      </c>
      <c r="F46" s="163">
        <f t="shared" ref="F46:L46" si="4">SUM(F47:F58)</f>
        <v>0</v>
      </c>
      <c r="G46" s="163">
        <f t="shared" si="4"/>
        <v>139</v>
      </c>
      <c r="H46" s="163">
        <f t="shared" si="4"/>
        <v>0</v>
      </c>
      <c r="I46" s="163">
        <f t="shared" si="4"/>
        <v>0</v>
      </c>
      <c r="J46" s="167">
        <f t="shared" si="4"/>
        <v>0</v>
      </c>
      <c r="K46" s="162">
        <f t="shared" si="4"/>
        <v>0</v>
      </c>
      <c r="L46" s="163">
        <f t="shared" si="4"/>
        <v>5</v>
      </c>
      <c r="M46" s="119">
        <f>(E46+F46+G46+H46+I46)-J46-K46-L46</f>
        <v>134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'22'!L47</f>
        <v>0</v>
      </c>
      <c r="F47" s="125"/>
      <c r="G47" s="140">
        <v>5</v>
      </c>
      <c r="H47" s="140"/>
      <c r="I47" s="140"/>
      <c r="J47" s="148"/>
      <c r="K47" s="132"/>
      <c r="L47" s="71"/>
      <c r="M47" s="120">
        <f t="shared" si="3"/>
        <v>5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'22'!L48</f>
        <v>0</v>
      </c>
      <c r="F48" s="126"/>
      <c r="G48" s="141">
        <v>40</v>
      </c>
      <c r="H48" s="141"/>
      <c r="I48" s="141"/>
      <c r="J48" s="149"/>
      <c r="K48" s="133"/>
      <c r="L48" s="72"/>
      <c r="M48" s="120">
        <f t="shared" si="3"/>
        <v>40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'22'!L49</f>
        <v>0</v>
      </c>
      <c r="F49" s="126"/>
      <c r="G49" s="141">
        <v>20</v>
      </c>
      <c r="H49" s="141"/>
      <c r="I49" s="141"/>
      <c r="J49" s="149"/>
      <c r="K49" s="133"/>
      <c r="L49" s="72"/>
      <c r="M49" s="120">
        <f t="shared" si="3"/>
        <v>20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'22'!L50</f>
        <v>0</v>
      </c>
      <c r="F50" s="126"/>
      <c r="G50" s="141">
        <v>40</v>
      </c>
      <c r="H50" s="141"/>
      <c r="I50" s="141"/>
      <c r="J50" s="149"/>
      <c r="K50" s="133"/>
      <c r="L50" s="72"/>
      <c r="M50" s="120">
        <f t="shared" si="3"/>
        <v>40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'22'!L51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'22'!L52</f>
        <v>0</v>
      </c>
      <c r="F52" s="126"/>
      <c r="G52" s="141">
        <v>8</v>
      </c>
      <c r="H52" s="141"/>
      <c r="I52" s="141"/>
      <c r="J52" s="149"/>
      <c r="K52" s="133"/>
      <c r="L52" s="72">
        <v>5</v>
      </c>
      <c r="M52" s="120">
        <f t="shared" si="3"/>
        <v>3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'22'!L53</f>
        <v>0</v>
      </c>
      <c r="F53" s="126"/>
      <c r="G53" s="141">
        <v>5</v>
      </c>
      <c r="H53" s="141"/>
      <c r="I53" s="141"/>
      <c r="J53" s="149"/>
      <c r="K53" s="133"/>
      <c r="L53" s="72"/>
      <c r="M53" s="120">
        <f t="shared" si="3"/>
        <v>5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'22'!L54</f>
        <v>0</v>
      </c>
      <c r="F54" s="126"/>
      <c r="G54" s="141">
        <v>6</v>
      </c>
      <c r="H54" s="141"/>
      <c r="I54" s="141"/>
      <c r="J54" s="149"/>
      <c r="K54" s="133"/>
      <c r="L54" s="72"/>
      <c r="M54" s="120">
        <f t="shared" si="3"/>
        <v>6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'22'!L55</f>
        <v>0</v>
      </c>
      <c r="F55" s="126"/>
      <c r="G55" s="141">
        <v>8</v>
      </c>
      <c r="H55" s="141"/>
      <c r="I55" s="141"/>
      <c r="J55" s="149"/>
      <c r="K55" s="133"/>
      <c r="L55" s="72"/>
      <c r="M55" s="120">
        <f t="shared" si="3"/>
        <v>8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'22'!L56</f>
        <v>0</v>
      </c>
      <c r="F56" s="126"/>
      <c r="G56" s="141">
        <v>7</v>
      </c>
      <c r="H56" s="141"/>
      <c r="I56" s="141"/>
      <c r="J56" s="149"/>
      <c r="K56" s="133"/>
      <c r="L56" s="72"/>
      <c r="M56" s="120">
        <f t="shared" si="3"/>
        <v>7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'22'!L57</f>
        <v>0</v>
      </c>
      <c r="F57" s="127"/>
      <c r="G57" s="142"/>
      <c r="H57" s="142"/>
      <c r="I57" s="142"/>
      <c r="J57" s="150"/>
      <c r="K57" s="134"/>
      <c r="L57" s="73"/>
      <c r="M57" s="120">
        <f t="shared" si="3"/>
        <v>0</v>
      </c>
      <c r="N57" s="73"/>
    </row>
    <row r="58" spans="1:14" s="9" customFormat="1" x14ac:dyDescent="0.2">
      <c r="A58" s="43">
        <v>15</v>
      </c>
      <c r="B58" s="99"/>
      <c r="C58" s="99" t="s">
        <v>271</v>
      </c>
      <c r="D58" s="100"/>
      <c r="E58" s="155">
        <f>'22'!L58</f>
        <v>0</v>
      </c>
      <c r="F58" s="127"/>
      <c r="G58" s="142"/>
      <c r="H58" s="142"/>
      <c r="I58" s="142"/>
      <c r="J58" s="150"/>
      <c r="K58" s="134"/>
      <c r="L58" s="73"/>
      <c r="M58" s="120">
        <f t="shared" si="3"/>
        <v>0</v>
      </c>
      <c r="N58" s="73"/>
    </row>
    <row r="59" spans="1:14" s="24" customFormat="1" ht="15" thickBot="1" x14ac:dyDescent="0.25">
      <c r="A59" s="43"/>
      <c r="B59" s="43"/>
      <c r="C59" s="43"/>
      <c r="D59" s="48"/>
      <c r="E59" s="155"/>
      <c r="F59" s="127"/>
      <c r="G59" s="142"/>
      <c r="H59" s="142"/>
      <c r="I59" s="142"/>
      <c r="J59" s="150"/>
      <c r="K59" s="134"/>
      <c r="L59" s="73"/>
      <c r="M59" s="121"/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63">
        <f>SUM(E61:E62)</f>
        <v>0</v>
      </c>
      <c r="F60" s="163">
        <f t="shared" ref="F60:L60" si="5">SUM(F61:F62)</f>
        <v>0</v>
      </c>
      <c r="G60" s="163">
        <f t="shared" si="5"/>
        <v>0</v>
      </c>
      <c r="H60" s="163">
        <f t="shared" si="5"/>
        <v>0</v>
      </c>
      <c r="I60" s="163">
        <f t="shared" si="5"/>
        <v>0</v>
      </c>
      <c r="J60" s="167">
        <f t="shared" si="5"/>
        <v>0</v>
      </c>
      <c r="K60" s="162">
        <f t="shared" si="5"/>
        <v>0</v>
      </c>
      <c r="L60" s="163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'22'!L61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'22'!L62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5"/>
      <c r="F63" s="127"/>
      <c r="G63" s="142"/>
      <c r="H63" s="142"/>
      <c r="I63" s="142"/>
      <c r="J63" s="150"/>
      <c r="K63" s="134"/>
      <c r="L63" s="73"/>
      <c r="M63" s="121"/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63">
        <f>SUM(E65:E72)</f>
        <v>0</v>
      </c>
      <c r="F64" s="163">
        <f t="shared" ref="F64:L64" si="6">SUM(F65:F72)</f>
        <v>0</v>
      </c>
      <c r="G64" s="163">
        <f t="shared" si="6"/>
        <v>8</v>
      </c>
      <c r="H64" s="163">
        <f t="shared" si="6"/>
        <v>0</v>
      </c>
      <c r="I64" s="163">
        <f t="shared" si="6"/>
        <v>0</v>
      </c>
      <c r="J64" s="167">
        <f t="shared" si="6"/>
        <v>0</v>
      </c>
      <c r="K64" s="162">
        <f t="shared" si="6"/>
        <v>0</v>
      </c>
      <c r="L64" s="163">
        <f t="shared" si="6"/>
        <v>0</v>
      </c>
      <c r="M64" s="119">
        <f t="shared" si="3"/>
        <v>8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'22'!L65</f>
        <v>0</v>
      </c>
      <c r="F65" s="125"/>
      <c r="G65" s="140">
        <v>1</v>
      </c>
      <c r="H65" s="140"/>
      <c r="I65" s="140"/>
      <c r="J65" s="148"/>
      <c r="K65" s="132"/>
      <c r="L65" s="71"/>
      <c r="M65" s="120">
        <f t="shared" si="3"/>
        <v>1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'22'!L66</f>
        <v>0</v>
      </c>
      <c r="F66" s="126"/>
      <c r="G66" s="140">
        <v>1</v>
      </c>
      <c r="H66" s="141"/>
      <c r="I66" s="141"/>
      <c r="J66" s="149"/>
      <c r="K66" s="133"/>
      <c r="L66" s="72"/>
      <c r="M66" s="120">
        <f t="shared" si="3"/>
        <v>1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'22'!L67</f>
        <v>0</v>
      </c>
      <c r="F67" s="126"/>
      <c r="G67" s="140">
        <v>1</v>
      </c>
      <c r="H67" s="141"/>
      <c r="I67" s="141"/>
      <c r="J67" s="149"/>
      <c r="K67" s="133"/>
      <c r="L67" s="72"/>
      <c r="M67" s="120">
        <f t="shared" si="3"/>
        <v>1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'22'!L68</f>
        <v>0</v>
      </c>
      <c r="F68" s="126"/>
      <c r="G68" s="140">
        <v>1</v>
      </c>
      <c r="H68" s="141"/>
      <c r="I68" s="141"/>
      <c r="J68" s="149"/>
      <c r="K68" s="133"/>
      <c r="L68" s="72"/>
      <c r="M68" s="120">
        <f t="shared" si="3"/>
        <v>1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'22'!L69</f>
        <v>0</v>
      </c>
      <c r="F69" s="126"/>
      <c r="G69" s="140">
        <v>1</v>
      </c>
      <c r="H69" s="141"/>
      <c r="I69" s="141"/>
      <c r="J69" s="149"/>
      <c r="K69" s="133"/>
      <c r="L69" s="72"/>
      <c r="M69" s="120">
        <f t="shared" si="3"/>
        <v>1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'22'!L70</f>
        <v>0</v>
      </c>
      <c r="F70" s="126"/>
      <c r="G70" s="140">
        <v>1</v>
      </c>
      <c r="H70" s="141"/>
      <c r="I70" s="141"/>
      <c r="J70" s="149"/>
      <c r="K70" s="133"/>
      <c r="L70" s="72"/>
      <c r="M70" s="120">
        <f t="shared" si="3"/>
        <v>1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'22'!L71</f>
        <v>0</v>
      </c>
      <c r="F71" s="126"/>
      <c r="G71" s="140">
        <v>1</v>
      </c>
      <c r="H71" s="141"/>
      <c r="I71" s="141"/>
      <c r="J71" s="149"/>
      <c r="K71" s="133"/>
      <c r="L71" s="72"/>
      <c r="M71" s="120">
        <f t="shared" si="3"/>
        <v>1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'22'!L72</f>
        <v>0</v>
      </c>
      <c r="F72" s="126"/>
      <c r="G72" s="140">
        <v>1</v>
      </c>
      <c r="H72" s="141"/>
      <c r="I72" s="141"/>
      <c r="J72" s="149"/>
      <c r="K72" s="133"/>
      <c r="L72" s="72"/>
      <c r="M72" s="120">
        <f t="shared" si="3"/>
        <v>1</v>
      </c>
      <c r="N72" s="72"/>
    </row>
    <row r="73" spans="1:14" s="24" customFormat="1" ht="15" thickBot="1" x14ac:dyDescent="0.25">
      <c r="A73" s="43"/>
      <c r="B73" s="43"/>
      <c r="C73" s="43"/>
      <c r="D73" s="48"/>
      <c r="E73" s="155"/>
      <c r="F73" s="127"/>
      <c r="G73" s="142"/>
      <c r="H73" s="142"/>
      <c r="I73" s="142"/>
      <c r="J73" s="150"/>
      <c r="K73" s="134"/>
      <c r="L73" s="73"/>
      <c r="M73" s="121"/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>SUM(E75:E81)</f>
        <v>0</v>
      </c>
      <c r="F74" s="106">
        <f t="shared" ref="F74:K74" si="7">SUM(F75:F81)</f>
        <v>0</v>
      </c>
      <c r="G74" s="106">
        <f t="shared" si="7"/>
        <v>18</v>
      </c>
      <c r="H74" s="106">
        <f t="shared" si="7"/>
        <v>0</v>
      </c>
      <c r="I74" s="106">
        <f t="shared" si="7"/>
        <v>0</v>
      </c>
      <c r="J74" s="146">
        <f t="shared" si="7"/>
        <v>0</v>
      </c>
      <c r="K74" s="135">
        <f t="shared" si="7"/>
        <v>0</v>
      </c>
      <c r="L74" s="106">
        <f>SUM(L75:L81)</f>
        <v>0</v>
      </c>
      <c r="M74" s="119">
        <f t="shared" si="3"/>
        <v>18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'22'!L75</f>
        <v>0</v>
      </c>
      <c r="F75" s="126"/>
      <c r="G75" s="141">
        <v>4</v>
      </c>
      <c r="H75" s="141"/>
      <c r="I75" s="141"/>
      <c r="J75" s="149"/>
      <c r="K75" s="133"/>
      <c r="L75" s="72"/>
      <c r="M75" s="120">
        <f t="shared" si="3"/>
        <v>4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'22'!L76</f>
        <v>0</v>
      </c>
      <c r="F76" s="126"/>
      <c r="G76" s="141"/>
      <c r="H76" s="141"/>
      <c r="I76" s="141"/>
      <c r="J76" s="149"/>
      <c r="K76" s="133"/>
      <c r="L76" s="72"/>
      <c r="M76" s="120">
        <f t="shared" ref="M76:M144" si="8">(E76+F76+G76+H76+I76)-J76-K76-L76</f>
        <v>0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'22'!L77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'22'!L78</f>
        <v>0</v>
      </c>
      <c r="F78" s="126"/>
      <c r="G78" s="141">
        <v>7</v>
      </c>
      <c r="H78" s="141"/>
      <c r="I78" s="141"/>
      <c r="J78" s="149"/>
      <c r="K78" s="133"/>
      <c r="L78" s="72"/>
      <c r="M78" s="120">
        <f t="shared" si="8"/>
        <v>7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'22'!L79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'22'!L80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'22'!L81</f>
        <v>0</v>
      </c>
      <c r="F81" s="126"/>
      <c r="G81" s="141">
        <v>7</v>
      </c>
      <c r="H81" s="141"/>
      <c r="I81" s="141"/>
      <c r="J81" s="149"/>
      <c r="K81" s="133"/>
      <c r="L81" s="72"/>
      <c r="M81" s="120">
        <f t="shared" si="8"/>
        <v>7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/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>SUM(E84:E93)</f>
        <v>43</v>
      </c>
      <c r="F83" s="108">
        <f t="shared" ref="F83:L83" si="9">SUM(F84:F93)</f>
        <v>0</v>
      </c>
      <c r="G83" s="108">
        <f t="shared" si="9"/>
        <v>40</v>
      </c>
      <c r="H83" s="108">
        <f t="shared" si="9"/>
        <v>0</v>
      </c>
      <c r="I83" s="108">
        <f t="shared" si="9"/>
        <v>0</v>
      </c>
      <c r="J83" s="168">
        <f t="shared" si="9"/>
        <v>6</v>
      </c>
      <c r="K83" s="164">
        <f t="shared" si="9"/>
        <v>0</v>
      </c>
      <c r="L83" s="108">
        <f t="shared" si="9"/>
        <v>42</v>
      </c>
      <c r="M83" s="119">
        <f t="shared" si="8"/>
        <v>35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'22'!L84</f>
        <v>0</v>
      </c>
      <c r="F84" s="125"/>
      <c r="G84" s="140">
        <v>4</v>
      </c>
      <c r="H84" s="140"/>
      <c r="I84" s="140"/>
      <c r="J84" s="148"/>
      <c r="K84" s="132"/>
      <c r="L84" s="71"/>
      <c r="M84" s="120">
        <f t="shared" si="8"/>
        <v>4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'22'!L85</f>
        <v>7</v>
      </c>
      <c r="F85" s="126"/>
      <c r="G85" s="141"/>
      <c r="H85" s="141"/>
      <c r="I85" s="141"/>
      <c r="J85" s="149"/>
      <c r="K85" s="133"/>
      <c r="L85" s="72">
        <v>1</v>
      </c>
      <c r="M85" s="120">
        <f t="shared" si="8"/>
        <v>6</v>
      </c>
      <c r="N85" s="72"/>
    </row>
    <row r="86" spans="1:14" s="10" customFormat="1" ht="14.25" hidden="1" customHeight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'22'!L86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'22'!L87</f>
        <v>8</v>
      </c>
      <c r="F87" s="126"/>
      <c r="G87" s="141"/>
      <c r="H87" s="141"/>
      <c r="I87" s="141"/>
      <c r="J87" s="149"/>
      <c r="K87" s="133"/>
      <c r="L87" s="72"/>
      <c r="M87" s="120">
        <f t="shared" si="8"/>
        <v>8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'22'!L88</f>
        <v>6</v>
      </c>
      <c r="F88" s="126"/>
      <c r="G88" s="141">
        <v>8</v>
      </c>
      <c r="H88" s="141"/>
      <c r="I88" s="141"/>
      <c r="J88" s="149"/>
      <c r="K88" s="133"/>
      <c r="L88" s="72">
        <v>6</v>
      </c>
      <c r="M88" s="120">
        <f t="shared" si="8"/>
        <v>8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'22'!L89</f>
        <v>2</v>
      </c>
      <c r="F89" s="126"/>
      <c r="G89" s="141">
        <v>10</v>
      </c>
      <c r="H89" s="141"/>
      <c r="I89" s="141"/>
      <c r="J89" s="149"/>
      <c r="K89" s="133"/>
      <c r="L89" s="72">
        <v>10</v>
      </c>
      <c r="M89" s="120">
        <f t="shared" si="8"/>
        <v>2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39000</v>
      </c>
      <c r="E90" s="155">
        <f>'22'!L90</f>
        <v>0</v>
      </c>
      <c r="F90" s="126"/>
      <c r="G90" s="141">
        <v>10</v>
      </c>
      <c r="H90" s="141"/>
      <c r="I90" s="141"/>
      <c r="J90" s="149"/>
      <c r="K90" s="133"/>
      <c r="L90" s="72">
        <v>9</v>
      </c>
      <c r="M90" s="120">
        <f t="shared" si="8"/>
        <v>1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'22'!L91</f>
        <v>11</v>
      </c>
      <c r="F91" s="126"/>
      <c r="G91" s="141">
        <v>8</v>
      </c>
      <c r="H91" s="141"/>
      <c r="I91" s="141"/>
      <c r="J91" s="149">
        <v>4</v>
      </c>
      <c r="K91" s="133"/>
      <c r="L91" s="72">
        <v>13</v>
      </c>
      <c r="M91" s="120">
        <f t="shared" si="8"/>
        <v>2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'22'!L92</f>
        <v>8</v>
      </c>
      <c r="F92" s="126"/>
      <c r="G92" s="141"/>
      <c r="H92" s="141"/>
      <c r="I92" s="141"/>
      <c r="J92" s="149">
        <v>2</v>
      </c>
      <c r="K92" s="133"/>
      <c r="L92" s="72">
        <v>3</v>
      </c>
      <c r="M92" s="120">
        <f t="shared" si="8"/>
        <v>3</v>
      </c>
      <c r="N92" s="72"/>
    </row>
    <row r="93" spans="1:14" s="10" customFormat="1" x14ac:dyDescent="0.2">
      <c r="A93" s="43">
        <v>10</v>
      </c>
      <c r="B93" s="99"/>
      <c r="C93" s="99" t="s">
        <v>272</v>
      </c>
      <c r="D93" s="100">
        <v>39000</v>
      </c>
      <c r="E93" s="155">
        <f>'22'!L93</f>
        <v>1</v>
      </c>
      <c r="F93" s="127"/>
      <c r="G93" s="142"/>
      <c r="H93" s="142"/>
      <c r="I93" s="142"/>
      <c r="J93" s="150"/>
      <c r="K93" s="134"/>
      <c r="L93" s="73"/>
      <c r="M93" s="120">
        <f t="shared" si="8"/>
        <v>1</v>
      </c>
      <c r="N93" s="73"/>
    </row>
    <row r="94" spans="1:14" s="42" customFormat="1" ht="15" thickBot="1" x14ac:dyDescent="0.25">
      <c r="A94" s="43"/>
      <c r="B94" s="99"/>
      <c r="C94" s="99"/>
      <c r="D94" s="100"/>
      <c r="E94" s="157"/>
      <c r="F94" s="127"/>
      <c r="G94" s="142"/>
      <c r="H94" s="142"/>
      <c r="I94" s="142"/>
      <c r="J94" s="150"/>
      <c r="K94" s="134"/>
      <c r="L94" s="73"/>
      <c r="M94" s="121"/>
      <c r="N94" s="73"/>
    </row>
    <row r="95" spans="1:14" s="10" customFormat="1" ht="15" thickBot="1" x14ac:dyDescent="0.25">
      <c r="A95" s="94"/>
      <c r="B95" s="95"/>
      <c r="C95" s="95" t="s">
        <v>102</v>
      </c>
      <c r="D95" s="96"/>
      <c r="E95" s="106">
        <f>SUM(E96)</f>
        <v>0</v>
      </c>
      <c r="F95" s="106">
        <f t="shared" ref="F95:M95" si="10">SUM(F96)</f>
        <v>0</v>
      </c>
      <c r="G95" s="106">
        <f t="shared" si="10"/>
        <v>0</v>
      </c>
      <c r="H95" s="106">
        <f t="shared" si="10"/>
        <v>0</v>
      </c>
      <c r="I95" s="106">
        <f t="shared" si="10"/>
        <v>0</v>
      </c>
      <c r="J95" s="146">
        <f t="shared" si="10"/>
        <v>0</v>
      </c>
      <c r="K95" s="135">
        <f t="shared" si="10"/>
        <v>0</v>
      </c>
      <c r="L95" s="106">
        <f t="shared" si="10"/>
        <v>0</v>
      </c>
      <c r="M95" s="106">
        <f t="shared" si="10"/>
        <v>0</v>
      </c>
      <c r="N95" s="101"/>
    </row>
    <row r="96" spans="1:14" s="10" customFormat="1" x14ac:dyDescent="0.2">
      <c r="A96" s="87">
        <v>1</v>
      </c>
      <c r="B96" s="88">
        <v>1532013</v>
      </c>
      <c r="C96" s="88" t="s">
        <v>103</v>
      </c>
      <c r="D96" s="97">
        <v>89000</v>
      </c>
      <c r="E96" s="155">
        <f>'22'!L96</f>
        <v>0</v>
      </c>
      <c r="F96" s="125"/>
      <c r="G96" s="140"/>
      <c r="H96" s="140"/>
      <c r="I96" s="140"/>
      <c r="J96" s="148"/>
      <c r="K96" s="132"/>
      <c r="L96" s="71"/>
      <c r="M96" s="120">
        <f t="shared" si="8"/>
        <v>0</v>
      </c>
      <c r="N96" s="71"/>
    </row>
    <row r="97" spans="1:14" s="20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/>
      <c r="N97" s="73"/>
    </row>
    <row r="98" spans="1:14" s="9" customFormat="1" ht="15" thickBot="1" x14ac:dyDescent="0.25">
      <c r="A98" s="81"/>
      <c r="B98" s="82"/>
      <c r="C98" s="82" t="s">
        <v>104</v>
      </c>
      <c r="D98" s="83"/>
      <c r="E98" s="106">
        <f>SUM(E99:E107)</f>
        <v>0</v>
      </c>
      <c r="F98" s="106">
        <f t="shared" ref="F98:L98" si="11">SUM(F99:F107)</f>
        <v>0</v>
      </c>
      <c r="G98" s="106">
        <f t="shared" si="11"/>
        <v>0</v>
      </c>
      <c r="H98" s="106">
        <f t="shared" si="11"/>
        <v>0</v>
      </c>
      <c r="I98" s="106">
        <f t="shared" si="11"/>
        <v>0</v>
      </c>
      <c r="J98" s="146">
        <f t="shared" si="11"/>
        <v>0</v>
      </c>
      <c r="K98" s="135">
        <f t="shared" si="11"/>
        <v>0</v>
      </c>
      <c r="L98" s="106">
        <f t="shared" si="11"/>
        <v>0</v>
      </c>
      <c r="M98" s="119">
        <f t="shared" si="8"/>
        <v>0</v>
      </c>
      <c r="N98" s="85"/>
    </row>
    <row r="99" spans="1:14" s="9" customFormat="1" x14ac:dyDescent="0.2">
      <c r="A99" s="87">
        <v>1</v>
      </c>
      <c r="B99" s="87">
        <v>5530014</v>
      </c>
      <c r="C99" s="87" t="s">
        <v>105</v>
      </c>
      <c r="D99" s="93">
        <v>33000</v>
      </c>
      <c r="E99" s="155">
        <f>'22'!L99</f>
        <v>0</v>
      </c>
      <c r="F99" s="125"/>
      <c r="G99" s="140"/>
      <c r="H99" s="140"/>
      <c r="I99" s="140"/>
      <c r="J99" s="148"/>
      <c r="K99" s="132"/>
      <c r="L99" s="71"/>
      <c r="M99" s="120">
        <f t="shared" si="8"/>
        <v>0</v>
      </c>
      <c r="N99" s="71"/>
    </row>
    <row r="100" spans="1:14" s="9" customFormat="1" x14ac:dyDescent="0.2">
      <c r="A100" s="25">
        <v>2</v>
      </c>
      <c r="B100" s="25">
        <v>5530015</v>
      </c>
      <c r="C100" s="25" t="s">
        <v>106</v>
      </c>
      <c r="D100" s="30">
        <v>33000</v>
      </c>
      <c r="E100" s="155">
        <f>'22'!L100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3</v>
      </c>
      <c r="B101" s="25">
        <v>5530019</v>
      </c>
      <c r="C101" s="25" t="s">
        <v>107</v>
      </c>
      <c r="D101" s="30">
        <v>33000</v>
      </c>
      <c r="E101" s="155">
        <f>'22'!L101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4</v>
      </c>
      <c r="B102" s="25">
        <v>5530016</v>
      </c>
      <c r="C102" s="25" t="s">
        <v>108</v>
      </c>
      <c r="D102" s="30">
        <v>33000</v>
      </c>
      <c r="E102" s="155">
        <f>'22'!L102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5</v>
      </c>
      <c r="B103" s="25">
        <v>5530020</v>
      </c>
      <c r="C103" s="25" t="s">
        <v>109</v>
      </c>
      <c r="D103" s="30">
        <v>33000</v>
      </c>
      <c r="E103" s="155">
        <f>'22'!L103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6</v>
      </c>
      <c r="B104" s="25">
        <v>5530013</v>
      </c>
      <c r="C104" s="25" t="s">
        <v>110</v>
      </c>
      <c r="D104" s="30">
        <v>33000</v>
      </c>
      <c r="E104" s="155">
        <f>'22'!L104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7</v>
      </c>
      <c r="B105" s="43"/>
      <c r="C105" s="43" t="s">
        <v>111</v>
      </c>
      <c r="D105" s="30">
        <v>33000</v>
      </c>
      <c r="E105" s="155">
        <f>'22'!L105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8</v>
      </c>
      <c r="B106" s="43"/>
      <c r="C106" s="43" t="s">
        <v>112</v>
      </c>
      <c r="D106" s="30">
        <v>33000</v>
      </c>
      <c r="E106" s="155">
        <f>'22'!L106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9</v>
      </c>
      <c r="B107" s="43"/>
      <c r="C107" s="43" t="s">
        <v>113</v>
      </c>
      <c r="D107" s="30">
        <v>33000</v>
      </c>
      <c r="E107" s="155">
        <f>'22'!L107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20" customFormat="1" ht="15" thickBot="1" x14ac:dyDescent="0.25">
      <c r="A108" s="43"/>
      <c r="B108" s="43"/>
      <c r="C108" s="43"/>
      <c r="D108" s="48"/>
      <c r="E108" s="157"/>
      <c r="F108" s="127"/>
      <c r="G108" s="142"/>
      <c r="H108" s="142"/>
      <c r="I108" s="142"/>
      <c r="J108" s="150"/>
      <c r="K108" s="134"/>
      <c r="L108" s="73"/>
      <c r="M108" s="121"/>
      <c r="N108" s="73"/>
    </row>
    <row r="109" spans="1:14" s="24" customFormat="1" ht="15" thickBot="1" x14ac:dyDescent="0.25">
      <c r="A109" s="81"/>
      <c r="B109" s="82"/>
      <c r="C109" s="82" t="s">
        <v>114</v>
      </c>
      <c r="D109" s="83"/>
      <c r="E109" s="105">
        <f>SUM(E110,E147,E158)</f>
        <v>71</v>
      </c>
      <c r="F109" s="105">
        <f t="shared" ref="F109:L109" si="12">SUM(F110,F147,F158)</f>
        <v>0</v>
      </c>
      <c r="G109" s="105">
        <f t="shared" si="12"/>
        <v>81</v>
      </c>
      <c r="H109" s="105">
        <f t="shared" si="12"/>
        <v>0</v>
      </c>
      <c r="I109" s="105">
        <f t="shared" si="12"/>
        <v>0</v>
      </c>
      <c r="J109" s="166">
        <f t="shared" si="12"/>
        <v>0</v>
      </c>
      <c r="K109" s="131">
        <f t="shared" si="12"/>
        <v>4</v>
      </c>
      <c r="L109" s="105">
        <f t="shared" si="12"/>
        <v>62</v>
      </c>
      <c r="M109" s="119">
        <f t="shared" si="8"/>
        <v>86</v>
      </c>
      <c r="N109" s="85"/>
    </row>
    <row r="110" spans="1:14" s="10" customFormat="1" ht="15" thickBot="1" x14ac:dyDescent="0.25">
      <c r="A110" s="94"/>
      <c r="B110" s="95"/>
      <c r="C110" s="95" t="s">
        <v>115</v>
      </c>
      <c r="D110" s="96"/>
      <c r="E110" s="105">
        <f>SUM(E111:E143)</f>
        <v>9</v>
      </c>
      <c r="F110" s="105">
        <f t="shared" ref="F110:L110" si="13">SUM(F111:F143)</f>
        <v>0</v>
      </c>
      <c r="G110" s="105">
        <f t="shared" si="13"/>
        <v>2</v>
      </c>
      <c r="H110" s="105">
        <f t="shared" si="13"/>
        <v>0</v>
      </c>
      <c r="I110" s="105">
        <f t="shared" si="13"/>
        <v>0</v>
      </c>
      <c r="J110" s="166">
        <f t="shared" si="13"/>
        <v>0</v>
      </c>
      <c r="K110" s="131">
        <f t="shared" si="13"/>
        <v>1</v>
      </c>
      <c r="L110" s="105">
        <f t="shared" si="13"/>
        <v>7</v>
      </c>
      <c r="M110" s="119">
        <f t="shared" si="8"/>
        <v>3</v>
      </c>
      <c r="N110" s="85"/>
    </row>
    <row r="111" spans="1:14" s="10" customFormat="1" x14ac:dyDescent="0.2">
      <c r="A111" s="87">
        <v>1</v>
      </c>
      <c r="B111" s="88">
        <v>3500003</v>
      </c>
      <c r="C111" s="88" t="s">
        <v>116</v>
      </c>
      <c r="D111" s="97">
        <v>390000</v>
      </c>
      <c r="E111" s="155">
        <f>'22'!L111</f>
        <v>0</v>
      </c>
      <c r="F111" s="128"/>
      <c r="G111" s="144"/>
      <c r="H111" s="144"/>
      <c r="I111" s="144"/>
      <c r="J111" s="152"/>
      <c r="K111" s="137"/>
      <c r="L111" s="76"/>
      <c r="M111" s="120">
        <f t="shared" si="8"/>
        <v>0</v>
      </c>
      <c r="N111" s="76"/>
    </row>
    <row r="112" spans="1:14" s="10" customFormat="1" x14ac:dyDescent="0.2">
      <c r="A112" s="25">
        <v>2</v>
      </c>
      <c r="B112" s="26">
        <v>3500004</v>
      </c>
      <c r="C112" s="26" t="s">
        <v>117</v>
      </c>
      <c r="D112" s="27">
        <v>300000</v>
      </c>
      <c r="E112" s="155">
        <f>'22'!L112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8"/>
        <v>0</v>
      </c>
      <c r="N112" s="73"/>
    </row>
    <row r="113" spans="1:14" s="10" customFormat="1" x14ac:dyDescent="0.2">
      <c r="A113" s="25">
        <v>3</v>
      </c>
      <c r="B113" s="26">
        <v>3500009</v>
      </c>
      <c r="C113" s="26" t="s">
        <v>118</v>
      </c>
      <c r="D113" s="27">
        <v>390000</v>
      </c>
      <c r="E113" s="155">
        <f>'22'!L113</f>
        <v>1</v>
      </c>
      <c r="F113" s="127"/>
      <c r="G113" s="142"/>
      <c r="H113" s="142"/>
      <c r="I113" s="142"/>
      <c r="J113" s="150"/>
      <c r="K113" s="134"/>
      <c r="L113" s="73">
        <v>1</v>
      </c>
      <c r="M113" s="120">
        <f t="shared" si="8"/>
        <v>0</v>
      </c>
      <c r="N113" s="73"/>
    </row>
    <row r="114" spans="1:14" s="10" customFormat="1" x14ac:dyDescent="0.2">
      <c r="A114" s="25">
        <v>4</v>
      </c>
      <c r="B114" s="26">
        <v>3500010</v>
      </c>
      <c r="C114" s="26" t="s">
        <v>119</v>
      </c>
      <c r="D114" s="27">
        <v>300000</v>
      </c>
      <c r="E114" s="155">
        <f>'22'!L114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5</v>
      </c>
      <c r="B115" s="26"/>
      <c r="C115" s="26" t="s">
        <v>120</v>
      </c>
      <c r="D115" s="27">
        <v>490000</v>
      </c>
      <c r="E115" s="155">
        <f>'22'!L115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0</v>
      </c>
      <c r="N115" s="72"/>
    </row>
    <row r="116" spans="1:14" s="10" customFormat="1" x14ac:dyDescent="0.2">
      <c r="A116" s="25">
        <v>6</v>
      </c>
      <c r="B116" s="26">
        <v>3500008</v>
      </c>
      <c r="C116" s="26" t="s">
        <v>121</v>
      </c>
      <c r="D116" s="27">
        <v>350000</v>
      </c>
      <c r="E116" s="155">
        <f>'22'!L116</f>
        <v>1</v>
      </c>
      <c r="F116" s="126"/>
      <c r="G116" s="141"/>
      <c r="H116" s="141"/>
      <c r="I116" s="141"/>
      <c r="J116" s="149"/>
      <c r="K116" s="133">
        <v>1</v>
      </c>
      <c r="L116" s="72"/>
      <c r="M116" s="120">
        <f t="shared" si="8"/>
        <v>0</v>
      </c>
      <c r="N116" s="72"/>
    </row>
    <row r="117" spans="1:14" s="10" customFormat="1" x14ac:dyDescent="0.2">
      <c r="A117" s="25">
        <v>7</v>
      </c>
      <c r="B117" s="26"/>
      <c r="C117" s="26" t="s">
        <v>122</v>
      </c>
      <c r="D117" s="27">
        <v>490000</v>
      </c>
      <c r="E117" s="155">
        <f>'22'!L117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8</v>
      </c>
      <c r="B118" s="26">
        <v>3502042</v>
      </c>
      <c r="C118" s="26" t="s">
        <v>123</v>
      </c>
      <c r="D118" s="27">
        <v>350000</v>
      </c>
      <c r="E118" s="155">
        <f>'22'!L118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9</v>
      </c>
      <c r="B119" s="26">
        <v>3500182</v>
      </c>
      <c r="C119" s="26" t="s">
        <v>124</v>
      </c>
      <c r="D119" s="27">
        <v>390000</v>
      </c>
      <c r="E119" s="155">
        <f>'22'!L119</f>
        <v>2</v>
      </c>
      <c r="F119" s="126"/>
      <c r="G119" s="141"/>
      <c r="H119" s="141"/>
      <c r="I119" s="141"/>
      <c r="J119" s="149"/>
      <c r="K119" s="133"/>
      <c r="L119" s="72">
        <v>2</v>
      </c>
      <c r="M119" s="120">
        <f t="shared" si="8"/>
        <v>0</v>
      </c>
      <c r="N119" s="72"/>
    </row>
    <row r="120" spans="1:14" s="9" customFormat="1" x14ac:dyDescent="0.2">
      <c r="A120" s="25">
        <v>10</v>
      </c>
      <c r="B120" s="26">
        <v>3500181</v>
      </c>
      <c r="C120" s="26" t="s">
        <v>125</v>
      </c>
      <c r="D120" s="27">
        <v>300000</v>
      </c>
      <c r="E120" s="155">
        <f>'22'!L120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9" customFormat="1" x14ac:dyDescent="0.2">
      <c r="A121" s="25">
        <v>11</v>
      </c>
      <c r="B121" s="25">
        <v>3500159</v>
      </c>
      <c r="C121" s="25" t="s">
        <v>126</v>
      </c>
      <c r="D121" s="30">
        <v>300000</v>
      </c>
      <c r="E121" s="155">
        <f>'22'!L121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12</v>
      </c>
      <c r="B122" s="25">
        <v>3500143</v>
      </c>
      <c r="C122" s="25" t="s">
        <v>127</v>
      </c>
      <c r="D122" s="30">
        <v>220000</v>
      </c>
      <c r="E122" s="155">
        <f>'22'!L122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13</v>
      </c>
      <c r="B123" s="26">
        <v>3500144</v>
      </c>
      <c r="C123" s="26" t="s">
        <v>128</v>
      </c>
      <c r="D123" s="27">
        <v>260000</v>
      </c>
      <c r="E123" s="155">
        <f>'22'!L123</f>
        <v>2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2</v>
      </c>
      <c r="N123" s="72"/>
    </row>
    <row r="124" spans="1:14" s="10" customFormat="1" x14ac:dyDescent="0.2">
      <c r="A124" s="25">
        <v>14</v>
      </c>
      <c r="B124" s="26">
        <v>3500145</v>
      </c>
      <c r="C124" s="26" t="s">
        <v>129</v>
      </c>
      <c r="D124" s="27">
        <v>350000</v>
      </c>
      <c r="E124" s="155">
        <f>'22'!L124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15</v>
      </c>
      <c r="B125" s="26">
        <v>3500147</v>
      </c>
      <c r="C125" s="26" t="s">
        <v>130</v>
      </c>
      <c r="D125" s="27">
        <v>480000</v>
      </c>
      <c r="E125" s="155">
        <f>'22'!L125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18</v>
      </c>
      <c r="B126" s="26">
        <v>3500142</v>
      </c>
      <c r="C126" s="26" t="s">
        <v>133</v>
      </c>
      <c r="D126" s="27">
        <v>390000</v>
      </c>
      <c r="E126" s="155">
        <f>'22'!L126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19</v>
      </c>
      <c r="B127" s="26">
        <v>3500141</v>
      </c>
      <c r="C127" s="26" t="s">
        <v>134</v>
      </c>
      <c r="D127" s="27">
        <v>300000</v>
      </c>
      <c r="E127" s="155">
        <f>'22'!L127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20</v>
      </c>
      <c r="B128" s="26">
        <v>3500021</v>
      </c>
      <c r="C128" s="26" t="s">
        <v>135</v>
      </c>
      <c r="D128" s="27">
        <v>390000</v>
      </c>
      <c r="E128" s="155">
        <f>'22'!L128</f>
        <v>0</v>
      </c>
      <c r="F128" s="126"/>
      <c r="G128" s="141">
        <v>1</v>
      </c>
      <c r="H128" s="141"/>
      <c r="I128" s="141"/>
      <c r="J128" s="149"/>
      <c r="K128" s="133"/>
      <c r="L128" s="72">
        <v>1</v>
      </c>
      <c r="M128" s="120">
        <f t="shared" si="8"/>
        <v>0</v>
      </c>
      <c r="N128" s="72"/>
    </row>
    <row r="129" spans="1:14" s="10" customFormat="1" x14ac:dyDescent="0.2">
      <c r="A129" s="25">
        <v>21</v>
      </c>
      <c r="B129" s="26">
        <v>3500022</v>
      </c>
      <c r="C129" s="26" t="s">
        <v>136</v>
      </c>
      <c r="D129" s="27">
        <v>300000</v>
      </c>
      <c r="E129" s="155">
        <f>'22'!L129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22</v>
      </c>
      <c r="B130" s="26">
        <v>3500152</v>
      </c>
      <c r="C130" s="26" t="s">
        <v>137</v>
      </c>
      <c r="D130" s="27">
        <v>390000</v>
      </c>
      <c r="E130" s="155">
        <f>'22'!L130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23</v>
      </c>
      <c r="B131" s="26">
        <v>3500049</v>
      </c>
      <c r="C131" s="26" t="s">
        <v>138</v>
      </c>
      <c r="D131" s="27">
        <v>390000</v>
      </c>
      <c r="E131" s="155">
        <f>'22'!L131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24</v>
      </c>
      <c r="B132" s="26">
        <v>3500156</v>
      </c>
      <c r="C132" s="26" t="s">
        <v>139</v>
      </c>
      <c r="D132" s="27">
        <v>390000</v>
      </c>
      <c r="E132" s="155">
        <f>'22'!L132</f>
        <v>0</v>
      </c>
      <c r="F132" s="126"/>
      <c r="G132" s="141">
        <v>1</v>
      </c>
      <c r="H132" s="141"/>
      <c r="I132" s="141"/>
      <c r="J132" s="149"/>
      <c r="K132" s="133"/>
      <c r="L132" s="72"/>
      <c r="M132" s="120">
        <f t="shared" si="8"/>
        <v>1</v>
      </c>
      <c r="N132" s="72"/>
    </row>
    <row r="133" spans="1:14" s="10" customFormat="1" x14ac:dyDescent="0.2">
      <c r="A133" s="25">
        <v>25</v>
      </c>
      <c r="B133" s="26">
        <v>3500155</v>
      </c>
      <c r="C133" s="26" t="s">
        <v>140</v>
      </c>
      <c r="D133" s="27">
        <v>300000</v>
      </c>
      <c r="E133" s="155">
        <f>'22'!L133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26</v>
      </c>
      <c r="B134" s="26">
        <v>3500029</v>
      </c>
      <c r="C134" s="26" t="s">
        <v>141</v>
      </c>
      <c r="D134" s="27">
        <v>390000</v>
      </c>
      <c r="E134" s="155">
        <f>'22'!L134</f>
        <v>1</v>
      </c>
      <c r="F134" s="126"/>
      <c r="G134" s="141"/>
      <c r="H134" s="141"/>
      <c r="I134" s="141"/>
      <c r="J134" s="149"/>
      <c r="K134" s="133"/>
      <c r="L134" s="72">
        <v>1</v>
      </c>
      <c r="M134" s="120">
        <f t="shared" si="8"/>
        <v>0</v>
      </c>
      <c r="N134" s="72"/>
    </row>
    <row r="135" spans="1:14" s="10" customFormat="1" x14ac:dyDescent="0.2">
      <c r="A135" s="25">
        <v>27</v>
      </c>
      <c r="B135" s="26">
        <v>3500030</v>
      </c>
      <c r="C135" s="26" t="s">
        <v>142</v>
      </c>
      <c r="D135" s="27">
        <v>300000</v>
      </c>
      <c r="E135" s="155">
        <f>'22'!L135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28</v>
      </c>
      <c r="B136" s="26">
        <v>3500186</v>
      </c>
      <c r="C136" s="26" t="s">
        <v>143</v>
      </c>
      <c r="D136" s="27">
        <v>480000</v>
      </c>
      <c r="E136" s="155">
        <f>'22'!L136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29</v>
      </c>
      <c r="B137" s="26">
        <v>3500184</v>
      </c>
      <c r="C137" s="26" t="s">
        <v>144</v>
      </c>
      <c r="D137" s="27">
        <v>350000</v>
      </c>
      <c r="E137" s="155">
        <f>'22'!L137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30</v>
      </c>
      <c r="B138" s="26">
        <v>3503021</v>
      </c>
      <c r="C138" s="26" t="s">
        <v>145</v>
      </c>
      <c r="D138" s="27">
        <v>390000</v>
      </c>
      <c r="E138" s="155">
        <f>'22'!L138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31</v>
      </c>
      <c r="B139" s="26">
        <v>3500200</v>
      </c>
      <c r="C139" s="26" t="s">
        <v>146</v>
      </c>
      <c r="D139" s="27">
        <v>280000</v>
      </c>
      <c r="E139" s="155">
        <f>'22'!L139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9" customFormat="1" x14ac:dyDescent="0.2">
      <c r="A140" s="25">
        <v>32</v>
      </c>
      <c r="B140" s="26">
        <v>3503022</v>
      </c>
      <c r="C140" s="26" t="s">
        <v>147</v>
      </c>
      <c r="D140" s="27">
        <v>150000</v>
      </c>
      <c r="E140" s="155">
        <f>'22'!L140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9" customFormat="1" x14ac:dyDescent="0.2">
      <c r="A141" s="43">
        <v>33</v>
      </c>
      <c r="B141" s="99"/>
      <c r="C141" s="99" t="s">
        <v>275</v>
      </c>
      <c r="D141" s="100">
        <v>320000</v>
      </c>
      <c r="E141" s="155">
        <f>'22'!L141</f>
        <v>0</v>
      </c>
      <c r="F141" s="127"/>
      <c r="G141" s="142"/>
      <c r="H141" s="142"/>
      <c r="I141" s="142"/>
      <c r="J141" s="150"/>
      <c r="K141" s="134"/>
      <c r="L141" s="73"/>
      <c r="M141" s="120">
        <f t="shared" si="8"/>
        <v>0</v>
      </c>
      <c r="N141" s="73"/>
    </row>
    <row r="142" spans="1:14" s="9" customFormat="1" x14ac:dyDescent="0.2">
      <c r="A142" s="43">
        <v>34</v>
      </c>
      <c r="B142" s="99"/>
      <c r="C142" s="99" t="s">
        <v>276</v>
      </c>
      <c r="D142" s="100">
        <v>320000</v>
      </c>
      <c r="E142" s="155">
        <f>'22'!L142</f>
        <v>0</v>
      </c>
      <c r="F142" s="127"/>
      <c r="G142" s="142"/>
      <c r="H142" s="142"/>
      <c r="I142" s="142"/>
      <c r="J142" s="150"/>
      <c r="K142" s="134"/>
      <c r="L142" s="73"/>
      <c r="M142" s="120">
        <f t="shared" si="8"/>
        <v>0</v>
      </c>
      <c r="N142" s="73"/>
    </row>
    <row r="143" spans="1:14" s="9" customFormat="1" x14ac:dyDescent="0.2">
      <c r="A143" s="43">
        <v>35</v>
      </c>
      <c r="B143" s="99"/>
      <c r="C143" s="99" t="s">
        <v>274</v>
      </c>
      <c r="D143" s="100">
        <v>350000</v>
      </c>
      <c r="E143" s="155">
        <f>'22'!L143</f>
        <v>2</v>
      </c>
      <c r="F143" s="127"/>
      <c r="G143" s="142"/>
      <c r="H143" s="142"/>
      <c r="I143" s="142"/>
      <c r="J143" s="150"/>
      <c r="K143" s="134"/>
      <c r="L143" s="73">
        <v>2</v>
      </c>
      <c r="M143" s="120">
        <f t="shared" si="8"/>
        <v>0</v>
      </c>
      <c r="N143" s="73"/>
    </row>
    <row r="144" spans="1:14" s="9" customFormat="1" x14ac:dyDescent="0.2">
      <c r="A144" s="43">
        <v>36</v>
      </c>
      <c r="B144" s="99"/>
      <c r="C144" s="99" t="s">
        <v>285</v>
      </c>
      <c r="D144" s="100">
        <v>320000</v>
      </c>
      <c r="E144" s="155">
        <f>'22'!L144</f>
        <v>0</v>
      </c>
      <c r="F144" s="127"/>
      <c r="G144" s="142"/>
      <c r="H144" s="142"/>
      <c r="I144" s="142"/>
      <c r="J144" s="150"/>
      <c r="K144" s="134"/>
      <c r="L144" s="73"/>
      <c r="M144" s="120">
        <f t="shared" si="8"/>
        <v>0</v>
      </c>
      <c r="N144" s="73"/>
    </row>
    <row r="145" spans="1:14" s="9" customFormat="1" x14ac:dyDescent="0.2">
      <c r="A145" s="43">
        <v>37</v>
      </c>
      <c r="B145" s="99"/>
      <c r="C145" s="99" t="s">
        <v>286</v>
      </c>
      <c r="D145" s="100">
        <v>350000</v>
      </c>
      <c r="E145" s="155">
        <f>'22'!L145</f>
        <v>0</v>
      </c>
      <c r="F145" s="127"/>
      <c r="G145" s="142"/>
      <c r="H145" s="142"/>
      <c r="I145" s="142"/>
      <c r="J145" s="150"/>
      <c r="K145" s="134"/>
      <c r="L145" s="73"/>
      <c r="M145" s="120">
        <f>(E145+F145+G145+H145+I145)-J145-K145-L145</f>
        <v>0</v>
      </c>
      <c r="N145" s="73"/>
    </row>
    <row r="146" spans="1:14" s="24" customFormat="1" ht="15" thickBot="1" x14ac:dyDescent="0.25">
      <c r="A146" s="43"/>
      <c r="B146" s="43"/>
      <c r="C146" s="43"/>
      <c r="D146" s="48"/>
      <c r="E146" s="157"/>
      <c r="F146" s="127"/>
      <c r="G146" s="142"/>
      <c r="H146" s="142"/>
      <c r="I146" s="142"/>
      <c r="J146" s="150"/>
      <c r="K146" s="134"/>
      <c r="L146" s="73"/>
      <c r="M146" s="121"/>
      <c r="N146" s="73"/>
    </row>
    <row r="147" spans="1:14" s="9" customFormat="1" ht="15" thickBot="1" x14ac:dyDescent="0.25">
      <c r="A147" s="94"/>
      <c r="B147" s="95"/>
      <c r="C147" s="95" t="s">
        <v>148</v>
      </c>
      <c r="D147" s="96"/>
      <c r="E147" s="105">
        <f>SUM(E148:E156)</f>
        <v>24</v>
      </c>
      <c r="F147" s="105">
        <f t="shared" ref="F147:L147" si="14">SUM(F148:F156)</f>
        <v>0</v>
      </c>
      <c r="G147" s="105">
        <f t="shared" si="14"/>
        <v>12</v>
      </c>
      <c r="H147" s="105">
        <f t="shared" si="14"/>
        <v>0</v>
      </c>
      <c r="I147" s="105">
        <f t="shared" si="14"/>
        <v>0</v>
      </c>
      <c r="J147" s="166">
        <f t="shared" si="14"/>
        <v>0</v>
      </c>
      <c r="K147" s="131">
        <f t="shared" si="14"/>
        <v>3</v>
      </c>
      <c r="L147" s="105">
        <f t="shared" si="14"/>
        <v>21</v>
      </c>
      <c r="M147" s="119">
        <f t="shared" ref="M147:M217" si="15">(E147+F147+G147+H147+I147)-J147-K147-L147</f>
        <v>12</v>
      </c>
      <c r="N147" s="85"/>
    </row>
    <row r="148" spans="1:14" s="9" customFormat="1" x14ac:dyDescent="0.2">
      <c r="A148" s="87">
        <v>1</v>
      </c>
      <c r="B148" s="87">
        <v>3510004</v>
      </c>
      <c r="C148" s="87" t="s">
        <v>149</v>
      </c>
      <c r="D148" s="93">
        <v>43000</v>
      </c>
      <c r="E148" s="155">
        <f>'22'!L148</f>
        <v>7</v>
      </c>
      <c r="F148" s="170"/>
      <c r="G148" s="140"/>
      <c r="H148" s="140"/>
      <c r="I148" s="140"/>
      <c r="J148" s="148"/>
      <c r="K148" s="132"/>
      <c r="L148" s="71">
        <v>3</v>
      </c>
      <c r="M148" s="120">
        <f>(E148+K152+G148+H148+I148)-J148-K148-L148</f>
        <v>4</v>
      </c>
      <c r="N148" s="71"/>
    </row>
    <row r="149" spans="1:14" s="9" customFormat="1" x14ac:dyDescent="0.2">
      <c r="A149" s="25">
        <v>2</v>
      </c>
      <c r="B149" s="25">
        <v>3512008</v>
      </c>
      <c r="C149" s="25" t="s">
        <v>150</v>
      </c>
      <c r="D149" s="30">
        <v>44000</v>
      </c>
      <c r="E149" s="155">
        <f>'22'!L149</f>
        <v>2</v>
      </c>
      <c r="F149" s="126"/>
      <c r="G149" s="141"/>
      <c r="H149" s="141"/>
      <c r="I149" s="141"/>
      <c r="J149" s="149"/>
      <c r="K149" s="133">
        <v>1</v>
      </c>
      <c r="L149" s="72">
        <v>1</v>
      </c>
      <c r="M149" s="120">
        <f t="shared" si="15"/>
        <v>0</v>
      </c>
      <c r="N149" s="72"/>
    </row>
    <row r="150" spans="1:14" s="9" customFormat="1" x14ac:dyDescent="0.2">
      <c r="A150" s="25">
        <v>3</v>
      </c>
      <c r="B150" s="25">
        <v>3510107</v>
      </c>
      <c r="C150" s="25" t="s">
        <v>151</v>
      </c>
      <c r="D150" s="30">
        <v>49000</v>
      </c>
      <c r="E150" s="155">
        <f>'22'!L150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4</v>
      </c>
      <c r="B151" s="25">
        <v>3510011</v>
      </c>
      <c r="C151" s="25" t="s">
        <v>152</v>
      </c>
      <c r="D151" s="30">
        <v>42000</v>
      </c>
      <c r="E151" s="155">
        <f>'22'!L151</f>
        <v>0</v>
      </c>
      <c r="F151" s="126"/>
      <c r="G151" s="141"/>
      <c r="H151" s="141"/>
      <c r="I151" s="141"/>
      <c r="J151" s="149"/>
      <c r="K151" s="133"/>
      <c r="L151" s="72"/>
      <c r="M151" s="120">
        <f t="shared" si="15"/>
        <v>0</v>
      </c>
      <c r="N151" s="72"/>
    </row>
    <row r="152" spans="1:14" s="9" customFormat="1" x14ac:dyDescent="0.2">
      <c r="A152" s="25">
        <v>5</v>
      </c>
      <c r="B152" s="25">
        <v>3510067</v>
      </c>
      <c r="C152" s="25" t="s">
        <v>153</v>
      </c>
      <c r="D152" s="30">
        <v>43000</v>
      </c>
      <c r="E152" s="155">
        <f>'22'!L152</f>
        <v>4</v>
      </c>
      <c r="F152" s="126"/>
      <c r="G152" s="141">
        <v>6</v>
      </c>
      <c r="H152" s="141"/>
      <c r="I152" s="141"/>
      <c r="J152" s="149"/>
      <c r="K152" s="132"/>
      <c r="L152" s="72">
        <v>8</v>
      </c>
      <c r="M152" s="120">
        <f t="shared" si="15"/>
        <v>2</v>
      </c>
      <c r="N152" s="72"/>
    </row>
    <row r="153" spans="1:14" s="9" customFormat="1" x14ac:dyDescent="0.2">
      <c r="A153" s="25">
        <v>6</v>
      </c>
      <c r="B153" s="25">
        <v>3510012</v>
      </c>
      <c r="C153" s="25" t="s">
        <v>154</v>
      </c>
      <c r="D153" s="30">
        <v>43000</v>
      </c>
      <c r="E153" s="155">
        <f>'22'!L153</f>
        <v>5</v>
      </c>
      <c r="F153" s="126"/>
      <c r="G153" s="141"/>
      <c r="H153" s="141"/>
      <c r="I153" s="141"/>
      <c r="J153" s="149"/>
      <c r="K153" s="133"/>
      <c r="L153" s="72">
        <v>2</v>
      </c>
      <c r="M153" s="120">
        <f t="shared" si="15"/>
        <v>3</v>
      </c>
      <c r="N153" s="72"/>
    </row>
    <row r="154" spans="1:14" s="9" customFormat="1" x14ac:dyDescent="0.2">
      <c r="A154" s="25">
        <v>7</v>
      </c>
      <c r="B154" s="25">
        <v>3510076</v>
      </c>
      <c r="C154" s="25" t="s">
        <v>155</v>
      </c>
      <c r="D154" s="30">
        <v>45000</v>
      </c>
      <c r="E154" s="155">
        <f>'22'!L154</f>
        <v>2</v>
      </c>
      <c r="F154" s="126"/>
      <c r="G154" s="141">
        <v>6</v>
      </c>
      <c r="H154" s="141"/>
      <c r="I154" s="141"/>
      <c r="J154" s="149"/>
      <c r="K154" s="133"/>
      <c r="L154" s="72">
        <v>6</v>
      </c>
      <c r="M154" s="120">
        <f t="shared" si="15"/>
        <v>2</v>
      </c>
      <c r="N154" s="72"/>
    </row>
    <row r="155" spans="1:14" s="9" customFormat="1" x14ac:dyDescent="0.2">
      <c r="A155" s="43">
        <v>9</v>
      </c>
      <c r="B155" s="43"/>
      <c r="C155" s="43" t="s">
        <v>277</v>
      </c>
      <c r="D155" s="48"/>
      <c r="E155" s="155">
        <f>'22'!L155</f>
        <v>4</v>
      </c>
      <c r="F155" s="127"/>
      <c r="G155" s="142"/>
      <c r="H155" s="142"/>
      <c r="I155" s="142"/>
      <c r="J155" s="150"/>
      <c r="K155" s="134">
        <v>2</v>
      </c>
      <c r="L155" s="73">
        <v>1</v>
      </c>
      <c r="M155" s="120">
        <f t="shared" si="15"/>
        <v>1</v>
      </c>
      <c r="N155" s="73"/>
    </row>
    <row r="156" spans="1:14" s="9" customFormat="1" x14ac:dyDescent="0.2">
      <c r="A156" s="43">
        <v>10</v>
      </c>
      <c r="B156" s="43"/>
      <c r="C156" s="43" t="s">
        <v>278</v>
      </c>
      <c r="D156" s="48"/>
      <c r="E156" s="155">
        <f>'22'!L156</f>
        <v>0</v>
      </c>
      <c r="F156" s="127"/>
      <c r="G156" s="142"/>
      <c r="H156" s="142"/>
      <c r="I156" s="142"/>
      <c r="J156" s="150"/>
      <c r="K156" s="134"/>
      <c r="L156" s="73"/>
      <c r="M156" s="120">
        <f t="shared" si="15"/>
        <v>0</v>
      </c>
      <c r="N156" s="73"/>
    </row>
    <row r="157" spans="1:14" s="24" customFormat="1" ht="15" thickBot="1" x14ac:dyDescent="0.25">
      <c r="A157" s="43"/>
      <c r="B157" s="43"/>
      <c r="C157" s="43"/>
      <c r="D157" s="48"/>
      <c r="E157" s="157"/>
      <c r="F157" s="127"/>
      <c r="G157" s="142"/>
      <c r="H157" s="142"/>
      <c r="I157" s="142"/>
      <c r="J157" s="150"/>
      <c r="K157" s="134"/>
      <c r="L157" s="73"/>
      <c r="M157" s="121"/>
      <c r="N157" s="73"/>
    </row>
    <row r="158" spans="1:14" s="10" customFormat="1" ht="15" thickBot="1" x14ac:dyDescent="0.25">
      <c r="A158" s="109"/>
      <c r="B158" s="110"/>
      <c r="C158" s="82" t="s">
        <v>156</v>
      </c>
      <c r="D158" s="111"/>
      <c r="E158" s="105">
        <f>SUM(E159:E175)</f>
        <v>38</v>
      </c>
      <c r="F158" s="105">
        <f t="shared" ref="F158:L158" si="16">SUM(F159:F175)</f>
        <v>0</v>
      </c>
      <c r="G158" s="105">
        <f t="shared" si="16"/>
        <v>67</v>
      </c>
      <c r="H158" s="105">
        <f t="shared" si="16"/>
        <v>0</v>
      </c>
      <c r="I158" s="105">
        <f t="shared" si="16"/>
        <v>0</v>
      </c>
      <c r="J158" s="166">
        <f t="shared" si="16"/>
        <v>0</v>
      </c>
      <c r="K158" s="131">
        <f t="shared" si="16"/>
        <v>0</v>
      </c>
      <c r="L158" s="105">
        <f t="shared" si="16"/>
        <v>34</v>
      </c>
      <c r="M158" s="119">
        <f t="shared" si="15"/>
        <v>71</v>
      </c>
      <c r="N158" s="112"/>
    </row>
    <row r="159" spans="1:14" s="10" customFormat="1" x14ac:dyDescent="0.2">
      <c r="A159" s="87">
        <v>1</v>
      </c>
      <c r="B159" s="88">
        <v>3530009</v>
      </c>
      <c r="C159" s="88" t="s">
        <v>157</v>
      </c>
      <c r="D159" s="97">
        <v>20000</v>
      </c>
      <c r="E159" s="155">
        <f>'22'!L159</f>
        <v>0</v>
      </c>
      <c r="F159" s="125"/>
      <c r="G159" s="140"/>
      <c r="H159" s="140"/>
      <c r="I159" s="140"/>
      <c r="J159" s="148"/>
      <c r="K159" s="132"/>
      <c r="L159" s="71"/>
      <c r="M159" s="120">
        <f t="shared" si="15"/>
        <v>0</v>
      </c>
      <c r="N159" s="71"/>
    </row>
    <row r="160" spans="1:14" s="10" customFormat="1" x14ac:dyDescent="0.2">
      <c r="A160" s="25">
        <v>2</v>
      </c>
      <c r="B160" s="26">
        <v>3530010</v>
      </c>
      <c r="C160" s="26" t="s">
        <v>158</v>
      </c>
      <c r="D160" s="27">
        <v>108000</v>
      </c>
      <c r="E160" s="155">
        <f>'22'!L160</f>
        <v>17</v>
      </c>
      <c r="F160" s="126"/>
      <c r="G160" s="141"/>
      <c r="H160" s="141"/>
      <c r="I160" s="141"/>
      <c r="J160" s="149"/>
      <c r="K160" s="133"/>
      <c r="L160" s="72">
        <v>9</v>
      </c>
      <c r="M160" s="120">
        <f t="shared" si="15"/>
        <v>8</v>
      </c>
      <c r="N160" s="72"/>
    </row>
    <row r="161" spans="1:14" s="10" customFormat="1" x14ac:dyDescent="0.2">
      <c r="A161" s="25">
        <v>3</v>
      </c>
      <c r="B161" s="26">
        <v>3530003</v>
      </c>
      <c r="C161" s="26" t="s">
        <v>159</v>
      </c>
      <c r="D161" s="27">
        <v>20000</v>
      </c>
      <c r="E161" s="155">
        <f>'22'!L161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5"/>
        <v>0</v>
      </c>
      <c r="N161" s="72"/>
    </row>
    <row r="162" spans="1:14" s="10" customFormat="1" x14ac:dyDescent="0.2">
      <c r="A162" s="25">
        <v>4</v>
      </c>
      <c r="B162" s="26">
        <v>3530008</v>
      </c>
      <c r="C162" s="26" t="s">
        <v>160</v>
      </c>
      <c r="D162" s="27">
        <v>20000</v>
      </c>
      <c r="E162" s="155">
        <f>'22'!L162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5"/>
        <v>0</v>
      </c>
      <c r="N162" s="72"/>
    </row>
    <row r="163" spans="1:14" s="10" customFormat="1" x14ac:dyDescent="0.2">
      <c r="A163" s="25">
        <v>5</v>
      </c>
      <c r="B163" s="26">
        <v>3530014</v>
      </c>
      <c r="C163" s="26" t="s">
        <v>161</v>
      </c>
      <c r="D163" s="27">
        <v>20000</v>
      </c>
      <c r="E163" s="155">
        <f>'22'!L163</f>
        <v>0</v>
      </c>
      <c r="F163" s="126"/>
      <c r="G163" s="141"/>
      <c r="H163" s="141"/>
      <c r="I163" s="141"/>
      <c r="J163" s="149"/>
      <c r="K163" s="133"/>
      <c r="L163" s="72"/>
      <c r="M163" s="120">
        <f t="shared" si="15"/>
        <v>0</v>
      </c>
      <c r="N163" s="72"/>
    </row>
    <row r="164" spans="1:14" s="10" customFormat="1" x14ac:dyDescent="0.2">
      <c r="A164" s="25">
        <v>6</v>
      </c>
      <c r="B164" s="26">
        <v>3530088</v>
      </c>
      <c r="C164" s="26" t="s">
        <v>162</v>
      </c>
      <c r="D164" s="27">
        <v>22000</v>
      </c>
      <c r="E164" s="155">
        <f>'22'!L164</f>
        <v>0</v>
      </c>
      <c r="F164" s="126"/>
      <c r="G164" s="141"/>
      <c r="H164" s="141"/>
      <c r="I164" s="141"/>
      <c r="J164" s="149"/>
      <c r="K164" s="133"/>
      <c r="L164" s="72"/>
      <c r="M164" s="120">
        <f t="shared" si="15"/>
        <v>0</v>
      </c>
      <c r="N164" s="72"/>
    </row>
    <row r="165" spans="1:14" s="10" customFormat="1" x14ac:dyDescent="0.2">
      <c r="A165" s="25">
        <v>11</v>
      </c>
      <c r="B165" s="26">
        <v>3550002</v>
      </c>
      <c r="C165" s="26" t="s">
        <v>167</v>
      </c>
      <c r="D165" s="27">
        <v>20000</v>
      </c>
      <c r="E165" s="155">
        <f>'22'!L165</f>
        <v>8</v>
      </c>
      <c r="F165" s="127"/>
      <c r="G165" s="142">
        <v>14</v>
      </c>
      <c r="H165" s="142"/>
      <c r="I165" s="142"/>
      <c r="J165" s="150"/>
      <c r="K165" s="134"/>
      <c r="L165" s="73">
        <v>12</v>
      </c>
      <c r="M165" s="120">
        <f t="shared" si="15"/>
        <v>10</v>
      </c>
      <c r="N165" s="72"/>
    </row>
    <row r="166" spans="1:14" s="10" customFormat="1" x14ac:dyDescent="0.2">
      <c r="A166" s="25">
        <v>12</v>
      </c>
      <c r="B166" s="26">
        <v>3550005</v>
      </c>
      <c r="C166" s="26" t="s">
        <v>168</v>
      </c>
      <c r="D166" s="27">
        <v>20000</v>
      </c>
      <c r="E166" s="155">
        <f>'22'!L166</f>
        <v>7</v>
      </c>
      <c r="F166" s="127"/>
      <c r="G166" s="142">
        <v>14</v>
      </c>
      <c r="H166" s="142"/>
      <c r="I166" s="142"/>
      <c r="J166" s="150"/>
      <c r="K166" s="134"/>
      <c r="L166" s="73"/>
      <c r="M166" s="120">
        <f t="shared" si="15"/>
        <v>21</v>
      </c>
      <c r="N166" s="72"/>
    </row>
    <row r="167" spans="1:14" s="10" customFormat="1" x14ac:dyDescent="0.2">
      <c r="A167" s="25">
        <v>13</v>
      </c>
      <c r="B167" s="26">
        <v>3550007</v>
      </c>
      <c r="C167" s="26" t="s">
        <v>169</v>
      </c>
      <c r="D167" s="27">
        <v>20000</v>
      </c>
      <c r="E167" s="155">
        <f>'22'!L167</f>
        <v>6</v>
      </c>
      <c r="F167" s="127"/>
      <c r="G167" s="142">
        <v>27</v>
      </c>
      <c r="H167" s="142"/>
      <c r="I167" s="142"/>
      <c r="J167" s="150"/>
      <c r="K167" s="134"/>
      <c r="L167" s="73">
        <v>13</v>
      </c>
      <c r="M167" s="120">
        <f t="shared" si="15"/>
        <v>20</v>
      </c>
      <c r="N167" s="72"/>
    </row>
    <row r="168" spans="1:14" s="9" customFormat="1" x14ac:dyDescent="0.2">
      <c r="A168" s="25">
        <v>14</v>
      </c>
      <c r="B168" s="26">
        <v>3530087</v>
      </c>
      <c r="C168" s="26" t="s">
        <v>170</v>
      </c>
      <c r="D168" s="27">
        <v>20000</v>
      </c>
      <c r="E168" s="155">
        <f>'22'!L168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5"/>
        <v>0</v>
      </c>
      <c r="N168" s="72"/>
    </row>
    <row r="169" spans="1:14" s="9" customFormat="1" x14ac:dyDescent="0.2">
      <c r="A169" s="25">
        <v>15</v>
      </c>
      <c r="B169" s="43">
        <v>7560084</v>
      </c>
      <c r="C169" s="43" t="s">
        <v>171</v>
      </c>
      <c r="D169" s="48">
        <v>50000</v>
      </c>
      <c r="E169" s="155">
        <f>'22'!L169</f>
        <v>0</v>
      </c>
      <c r="F169" s="127"/>
      <c r="G169" s="142"/>
      <c r="H169" s="142"/>
      <c r="I169" s="142"/>
      <c r="J169" s="150"/>
      <c r="K169" s="134"/>
      <c r="L169" s="73"/>
      <c r="M169" s="120">
        <f t="shared" si="15"/>
        <v>0</v>
      </c>
      <c r="N169" s="72"/>
    </row>
    <row r="170" spans="1:14" s="9" customFormat="1" x14ac:dyDescent="0.2">
      <c r="A170" s="25">
        <v>16</v>
      </c>
      <c r="B170" s="43">
        <v>7560085</v>
      </c>
      <c r="C170" s="43" t="s">
        <v>172</v>
      </c>
      <c r="D170" s="48">
        <v>80000</v>
      </c>
      <c r="E170" s="155">
        <f>'22'!L170</f>
        <v>0</v>
      </c>
      <c r="F170" s="126"/>
      <c r="G170" s="141"/>
      <c r="H170" s="141"/>
      <c r="I170" s="141"/>
      <c r="J170" s="149"/>
      <c r="K170" s="133"/>
      <c r="L170" s="72"/>
      <c r="M170" s="120">
        <f t="shared" si="15"/>
        <v>0</v>
      </c>
      <c r="N170" s="72"/>
    </row>
    <row r="171" spans="1:14" s="9" customFormat="1" x14ac:dyDescent="0.2">
      <c r="A171" s="43">
        <v>17</v>
      </c>
      <c r="B171" s="43"/>
      <c r="C171" s="43" t="s">
        <v>279</v>
      </c>
      <c r="D171" s="48">
        <v>78000</v>
      </c>
      <c r="E171" s="155">
        <f>'22'!L171</f>
        <v>0</v>
      </c>
      <c r="F171" s="126"/>
      <c r="G171" s="141"/>
      <c r="H171" s="141"/>
      <c r="I171" s="141"/>
      <c r="J171" s="149"/>
      <c r="K171" s="133"/>
      <c r="L171" s="72"/>
      <c r="M171" s="120">
        <f t="shared" si="15"/>
        <v>0</v>
      </c>
      <c r="N171" s="73"/>
    </row>
    <row r="172" spans="1:14" s="9" customFormat="1" x14ac:dyDescent="0.2">
      <c r="A172" s="43">
        <v>18</v>
      </c>
      <c r="B172" s="43"/>
      <c r="C172" s="43" t="s">
        <v>280</v>
      </c>
      <c r="D172" s="48">
        <v>29000</v>
      </c>
      <c r="E172" s="155">
        <f>'22'!L172</f>
        <v>0</v>
      </c>
      <c r="F172" s="126"/>
      <c r="G172" s="141"/>
      <c r="H172" s="141"/>
      <c r="I172" s="141"/>
      <c r="J172" s="149"/>
      <c r="K172" s="133"/>
      <c r="L172" s="72"/>
      <c r="M172" s="120">
        <f t="shared" si="15"/>
        <v>0</v>
      </c>
      <c r="N172" s="73"/>
    </row>
    <row r="173" spans="1:14" s="9" customFormat="1" x14ac:dyDescent="0.2">
      <c r="A173" s="43">
        <v>19</v>
      </c>
      <c r="B173" s="43"/>
      <c r="C173" s="43" t="s">
        <v>281</v>
      </c>
      <c r="D173" s="48">
        <v>78000</v>
      </c>
      <c r="E173" s="155">
        <f>'22'!L173</f>
        <v>0</v>
      </c>
      <c r="F173" s="126"/>
      <c r="G173" s="141"/>
      <c r="H173" s="141"/>
      <c r="I173" s="141"/>
      <c r="J173" s="149"/>
      <c r="K173" s="133"/>
      <c r="L173" s="72"/>
      <c r="M173" s="120">
        <f t="shared" si="15"/>
        <v>0</v>
      </c>
      <c r="N173" s="73"/>
    </row>
    <row r="174" spans="1:14" s="9" customFormat="1" x14ac:dyDescent="0.2">
      <c r="A174" s="43">
        <v>20</v>
      </c>
      <c r="B174" s="43"/>
      <c r="C174" s="43" t="s">
        <v>282</v>
      </c>
      <c r="D174" s="48">
        <v>29000</v>
      </c>
      <c r="E174" s="155">
        <f>'22'!L174</f>
        <v>0</v>
      </c>
      <c r="F174" s="126"/>
      <c r="G174" s="141"/>
      <c r="H174" s="141"/>
      <c r="I174" s="141"/>
      <c r="J174" s="149"/>
      <c r="K174" s="133"/>
      <c r="L174" s="72"/>
      <c r="M174" s="120">
        <f t="shared" si="15"/>
        <v>0</v>
      </c>
      <c r="N174" s="73"/>
    </row>
    <row r="175" spans="1:14" s="9" customFormat="1" x14ac:dyDescent="0.2">
      <c r="A175" s="43">
        <v>21</v>
      </c>
      <c r="B175" s="43"/>
      <c r="C175" s="43" t="s">
        <v>283</v>
      </c>
      <c r="D175" s="48">
        <v>45000</v>
      </c>
      <c r="E175" s="155">
        <f>'22'!L175</f>
        <v>0</v>
      </c>
      <c r="F175" s="126"/>
      <c r="G175" s="141">
        <v>12</v>
      </c>
      <c r="H175" s="141"/>
      <c r="I175" s="141"/>
      <c r="J175" s="149"/>
      <c r="K175" s="133"/>
      <c r="L175" s="72"/>
      <c r="M175" s="120">
        <f t="shared" si="15"/>
        <v>12</v>
      </c>
      <c r="N175" s="73"/>
    </row>
    <row r="176" spans="1:14" s="24" customFormat="1" ht="15" thickBot="1" x14ac:dyDescent="0.25">
      <c r="A176" s="43"/>
      <c r="B176" s="43"/>
      <c r="C176" s="43"/>
      <c r="D176" s="48"/>
      <c r="E176" s="160"/>
      <c r="F176" s="128"/>
      <c r="G176" s="144"/>
      <c r="H176" s="144"/>
      <c r="I176" s="144"/>
      <c r="J176" s="152"/>
      <c r="K176" s="137"/>
      <c r="L176" s="76"/>
      <c r="M176" s="121"/>
      <c r="N176" s="73"/>
    </row>
    <row r="177" spans="1:14" s="10" customFormat="1" ht="15" thickBot="1" x14ac:dyDescent="0.25">
      <c r="A177" s="90"/>
      <c r="B177" s="91"/>
      <c r="C177" s="91" t="s">
        <v>176</v>
      </c>
      <c r="D177" s="98"/>
      <c r="E177" s="103">
        <f>SUM(E178:E180)</f>
        <v>0</v>
      </c>
      <c r="F177" s="103">
        <f t="shared" ref="F177:L177" si="17">SUM(F178:F180)</f>
        <v>0</v>
      </c>
      <c r="G177" s="103">
        <f t="shared" si="17"/>
        <v>0</v>
      </c>
      <c r="H177" s="103">
        <f t="shared" si="17"/>
        <v>0</v>
      </c>
      <c r="I177" s="103">
        <f t="shared" si="17"/>
        <v>0</v>
      </c>
      <c r="J177" s="169">
        <f t="shared" si="17"/>
        <v>0</v>
      </c>
      <c r="K177" s="165">
        <f t="shared" si="17"/>
        <v>0</v>
      </c>
      <c r="L177" s="103">
        <f t="shared" si="17"/>
        <v>0</v>
      </c>
      <c r="M177" s="103">
        <f ca="1">SUM(M177:M180)</f>
        <v>0</v>
      </c>
      <c r="N177" s="85"/>
    </row>
    <row r="178" spans="1:14" s="10" customFormat="1" x14ac:dyDescent="0.2">
      <c r="A178" s="87">
        <v>1</v>
      </c>
      <c r="B178" s="88">
        <v>4550013</v>
      </c>
      <c r="C178" s="88" t="s">
        <v>177</v>
      </c>
      <c r="D178" s="97">
        <v>38000</v>
      </c>
      <c r="E178" s="161">
        <f>'22'!L178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6"/>
    </row>
    <row r="179" spans="1:14" s="10" customFormat="1" x14ac:dyDescent="0.2">
      <c r="A179" s="25">
        <v>2</v>
      </c>
      <c r="B179" s="26">
        <v>4550025</v>
      </c>
      <c r="C179" s="26" t="s">
        <v>178</v>
      </c>
      <c r="D179" s="27">
        <v>38000</v>
      </c>
      <c r="E179" s="161">
        <f>'22'!L179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9" customFormat="1" x14ac:dyDescent="0.2">
      <c r="A180" s="25">
        <v>3</v>
      </c>
      <c r="B180" s="26">
        <v>4550044</v>
      </c>
      <c r="C180" s="26" t="s">
        <v>179</v>
      </c>
      <c r="D180" s="27">
        <v>38000</v>
      </c>
      <c r="E180" s="161">
        <f>'22'!L180</f>
        <v>0</v>
      </c>
      <c r="F180" s="125"/>
      <c r="G180" s="140"/>
      <c r="H180" s="140"/>
      <c r="I180" s="140"/>
      <c r="J180" s="148"/>
      <c r="K180" s="132"/>
      <c r="L180" s="71"/>
      <c r="M180" s="120">
        <f t="shared" si="15"/>
        <v>0</v>
      </c>
      <c r="N180" s="73"/>
    </row>
    <row r="181" spans="1:14" s="20" customFormat="1" ht="15" thickBot="1" x14ac:dyDescent="0.25">
      <c r="A181" s="43"/>
      <c r="B181" s="43"/>
      <c r="C181" s="43"/>
      <c r="D181" s="48"/>
      <c r="E181" s="160"/>
      <c r="F181" s="128"/>
      <c r="G181" s="144"/>
      <c r="H181" s="144"/>
      <c r="I181" s="144"/>
      <c r="J181" s="152"/>
      <c r="K181" s="137"/>
      <c r="L181" s="76"/>
      <c r="M181" s="121"/>
      <c r="N181" s="73"/>
    </row>
    <row r="182" spans="1:14" s="24" customFormat="1" ht="15" hidden="1" customHeight="1" thickBot="1" x14ac:dyDescent="0.25">
      <c r="A182" s="81"/>
      <c r="B182" s="82"/>
      <c r="C182" s="82" t="s">
        <v>180</v>
      </c>
      <c r="D182" s="83"/>
      <c r="E182" s="158">
        <v>201</v>
      </c>
      <c r="F182" s="106">
        <f t="shared" ref="F182" si="18">SUM(F183:F193)</f>
        <v>0</v>
      </c>
      <c r="G182" s="106"/>
      <c r="H182" s="106"/>
      <c r="I182" s="106"/>
      <c r="J182" s="146"/>
      <c r="K182" s="135"/>
      <c r="L182" s="106"/>
      <c r="M182" s="119">
        <f t="shared" si="15"/>
        <v>201</v>
      </c>
      <c r="N182" s="85"/>
    </row>
    <row r="183" spans="1:14" s="10" customFormat="1" ht="15" hidden="1" customHeight="1" thickBot="1" x14ac:dyDescent="0.25">
      <c r="A183" s="74"/>
      <c r="B183" s="74"/>
      <c r="C183" s="74" t="s">
        <v>181</v>
      </c>
      <c r="D183" s="75"/>
      <c r="E183" s="155">
        <v>8</v>
      </c>
      <c r="F183" s="125"/>
      <c r="G183" s="140"/>
      <c r="H183" s="140"/>
      <c r="I183" s="140"/>
      <c r="J183" s="148"/>
      <c r="K183" s="132"/>
      <c r="L183" s="71"/>
      <c r="M183" s="120">
        <f t="shared" si="15"/>
        <v>8</v>
      </c>
      <c r="N183" s="76"/>
    </row>
    <row r="184" spans="1:14" s="10" customFormat="1" ht="15" hidden="1" customHeight="1" thickBot="1" x14ac:dyDescent="0.25">
      <c r="A184" s="25">
        <v>1</v>
      </c>
      <c r="B184" s="26">
        <v>5540020</v>
      </c>
      <c r="C184" s="26" t="s">
        <v>182</v>
      </c>
      <c r="D184" s="27">
        <v>40000</v>
      </c>
      <c r="E184" s="155">
        <v>43</v>
      </c>
      <c r="F184" s="125"/>
      <c r="G184" s="140"/>
      <c r="H184" s="140"/>
      <c r="I184" s="140"/>
      <c r="J184" s="148"/>
      <c r="K184" s="132"/>
      <c r="L184" s="71"/>
      <c r="M184" s="120">
        <f t="shared" si="15"/>
        <v>43</v>
      </c>
      <c r="N184" s="73"/>
    </row>
    <row r="185" spans="1:14" s="10" customFormat="1" ht="15" hidden="1" customHeight="1" thickBot="1" x14ac:dyDescent="0.25">
      <c r="A185" s="25">
        <v>2</v>
      </c>
      <c r="B185" s="26">
        <v>5540024</v>
      </c>
      <c r="C185" s="26" t="s">
        <v>183</v>
      </c>
      <c r="D185" s="27">
        <v>45000</v>
      </c>
      <c r="E185" s="155">
        <v>9</v>
      </c>
      <c r="F185" s="125"/>
      <c r="G185" s="140"/>
      <c r="H185" s="140"/>
      <c r="I185" s="140"/>
      <c r="J185" s="148"/>
      <c r="K185" s="132"/>
      <c r="L185" s="71"/>
      <c r="M185" s="120">
        <f t="shared" si="15"/>
        <v>9</v>
      </c>
      <c r="N185" s="73"/>
    </row>
    <row r="186" spans="1:14" s="10" customFormat="1" ht="15" hidden="1" customHeight="1" thickBot="1" x14ac:dyDescent="0.25">
      <c r="A186" s="25">
        <v>3</v>
      </c>
      <c r="B186" s="26">
        <v>5540018</v>
      </c>
      <c r="C186" s="26" t="s">
        <v>184</v>
      </c>
      <c r="D186" s="27">
        <v>32000</v>
      </c>
      <c r="E186" s="155">
        <v>24</v>
      </c>
      <c r="F186" s="125"/>
      <c r="G186" s="140"/>
      <c r="H186" s="140"/>
      <c r="I186" s="140"/>
      <c r="J186" s="148"/>
      <c r="K186" s="132"/>
      <c r="L186" s="71"/>
      <c r="M186" s="120">
        <f t="shared" si="15"/>
        <v>24</v>
      </c>
      <c r="N186" s="73"/>
    </row>
    <row r="187" spans="1:14" s="10" customFormat="1" ht="15" hidden="1" customHeight="1" thickBot="1" x14ac:dyDescent="0.25">
      <c r="A187" s="25">
        <v>4</v>
      </c>
      <c r="B187" s="26">
        <v>5540017</v>
      </c>
      <c r="C187" s="26" t="s">
        <v>185</v>
      </c>
      <c r="D187" s="27">
        <v>25000</v>
      </c>
      <c r="E187" s="156">
        <v>35</v>
      </c>
      <c r="F187" s="126"/>
      <c r="G187" s="141"/>
      <c r="H187" s="141"/>
      <c r="I187" s="141"/>
      <c r="J187" s="149"/>
      <c r="K187" s="133"/>
      <c r="L187" s="72"/>
      <c r="M187" s="120">
        <f t="shared" si="15"/>
        <v>35</v>
      </c>
      <c r="N187" s="72"/>
    </row>
    <row r="188" spans="1:14" s="10" customFormat="1" ht="15" hidden="1" customHeight="1" thickBot="1" x14ac:dyDescent="0.25">
      <c r="A188" s="25">
        <v>5</v>
      </c>
      <c r="B188" s="26">
        <v>5510070</v>
      </c>
      <c r="C188" s="26" t="s">
        <v>186</v>
      </c>
      <c r="D188" s="27">
        <v>28000</v>
      </c>
      <c r="E188" s="156">
        <v>24</v>
      </c>
      <c r="F188" s="126"/>
      <c r="G188" s="141"/>
      <c r="H188" s="141"/>
      <c r="I188" s="141"/>
      <c r="J188" s="149"/>
      <c r="K188" s="133"/>
      <c r="L188" s="72"/>
      <c r="M188" s="120">
        <f t="shared" si="15"/>
        <v>24</v>
      </c>
      <c r="N188" s="72"/>
    </row>
    <row r="189" spans="1:14" s="10" customFormat="1" ht="15" hidden="1" customHeight="1" thickBot="1" x14ac:dyDescent="0.25">
      <c r="A189" s="25">
        <v>6</v>
      </c>
      <c r="B189" s="26">
        <v>5500044</v>
      </c>
      <c r="C189" s="26" t="s">
        <v>187</v>
      </c>
      <c r="D189" s="27">
        <v>28000</v>
      </c>
      <c r="E189" s="156">
        <v>10</v>
      </c>
      <c r="F189" s="126"/>
      <c r="G189" s="141"/>
      <c r="H189" s="141"/>
      <c r="I189" s="141"/>
      <c r="J189" s="149"/>
      <c r="K189" s="133"/>
      <c r="L189" s="72"/>
      <c r="M189" s="120">
        <f t="shared" si="15"/>
        <v>10</v>
      </c>
      <c r="N189" s="71"/>
    </row>
    <row r="190" spans="1:14" s="9" customFormat="1" ht="15" hidden="1" customHeight="1" thickBot="1" x14ac:dyDescent="0.25">
      <c r="A190" s="25">
        <v>7</v>
      </c>
      <c r="B190" s="26">
        <v>5500045</v>
      </c>
      <c r="C190" s="26" t="s">
        <v>188</v>
      </c>
      <c r="D190" s="27">
        <v>30000</v>
      </c>
      <c r="E190" s="156">
        <v>28</v>
      </c>
      <c r="F190" s="126"/>
      <c r="G190" s="141"/>
      <c r="H190" s="141"/>
      <c r="I190" s="141"/>
      <c r="J190" s="149"/>
      <c r="K190" s="133"/>
      <c r="L190" s="72"/>
      <c r="M190" s="120">
        <f t="shared" si="15"/>
        <v>28</v>
      </c>
      <c r="N190" s="71"/>
    </row>
    <row r="191" spans="1:14" s="9" customFormat="1" ht="15" hidden="1" customHeight="1" thickBot="1" x14ac:dyDescent="0.25">
      <c r="A191" s="25">
        <v>8</v>
      </c>
      <c r="B191" s="25">
        <v>5510111</v>
      </c>
      <c r="C191" s="25" t="s">
        <v>189</v>
      </c>
      <c r="D191" s="30">
        <v>39000</v>
      </c>
      <c r="E191" s="156">
        <v>20</v>
      </c>
      <c r="F191" s="126"/>
      <c r="G191" s="141"/>
      <c r="H191" s="141"/>
      <c r="I191" s="141"/>
      <c r="J191" s="149"/>
      <c r="K191" s="133"/>
      <c r="L191" s="72"/>
      <c r="M191" s="120">
        <f t="shared" si="15"/>
        <v>20</v>
      </c>
      <c r="N191" s="71"/>
    </row>
    <row r="192" spans="1:14" s="9" customFormat="1" ht="15" hidden="1" customHeight="1" thickBot="1" x14ac:dyDescent="0.25">
      <c r="A192" s="25">
        <v>9</v>
      </c>
      <c r="B192" s="25">
        <v>5510112</v>
      </c>
      <c r="C192" s="25" t="s">
        <v>190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9" customFormat="1" ht="15" hidden="1" customHeight="1" thickBot="1" x14ac:dyDescent="0.25">
      <c r="A193" s="25">
        <v>10</v>
      </c>
      <c r="B193" s="25">
        <v>5510113</v>
      </c>
      <c r="C193" s="25" t="s">
        <v>191</v>
      </c>
      <c r="D193" s="30">
        <v>39000</v>
      </c>
      <c r="E193" s="155">
        <v>17</v>
      </c>
      <c r="F193" s="125"/>
      <c r="G193" s="125"/>
      <c r="H193" s="125"/>
      <c r="I193" s="125"/>
      <c r="J193" s="148"/>
      <c r="K193" s="132"/>
      <c r="L193" s="71"/>
      <c r="M193" s="120">
        <f t="shared" si="15"/>
        <v>17</v>
      </c>
      <c r="N193" s="71"/>
    </row>
    <row r="194" spans="1:14" s="24" customFormat="1" ht="15" hidden="1" customHeight="1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9" customFormat="1" ht="15" thickBot="1" x14ac:dyDescent="0.25">
      <c r="A195" s="94"/>
      <c r="B195" s="95"/>
      <c r="C195" s="95" t="s">
        <v>192</v>
      </c>
      <c r="D195" s="96"/>
      <c r="E195" s="105">
        <f>SUM(E196:E204)</f>
        <v>60</v>
      </c>
      <c r="F195" s="105">
        <f t="shared" ref="F195:K195" si="19">SUM(F196:F204)</f>
        <v>0</v>
      </c>
      <c r="G195" s="105">
        <f t="shared" si="19"/>
        <v>0</v>
      </c>
      <c r="H195" s="105">
        <f t="shared" si="19"/>
        <v>0</v>
      </c>
      <c r="I195" s="105">
        <f t="shared" si="19"/>
        <v>0</v>
      </c>
      <c r="J195" s="166">
        <f t="shared" si="19"/>
        <v>0</v>
      </c>
      <c r="K195" s="131">
        <f t="shared" si="19"/>
        <v>0</v>
      </c>
      <c r="L195" s="105">
        <f>SUM(L196:L203)</f>
        <v>47</v>
      </c>
      <c r="M195" s="119">
        <f t="shared" si="15"/>
        <v>13</v>
      </c>
      <c r="N195" s="85"/>
    </row>
    <row r="196" spans="1:14" s="10" customFormat="1" x14ac:dyDescent="0.2">
      <c r="A196" s="87">
        <v>1</v>
      </c>
      <c r="B196" s="87">
        <v>5540032</v>
      </c>
      <c r="C196" s="87" t="s">
        <v>193</v>
      </c>
      <c r="D196" s="93">
        <v>18000</v>
      </c>
      <c r="E196" s="155">
        <f>'22'!L196</f>
        <v>14</v>
      </c>
      <c r="F196" s="125"/>
      <c r="G196" s="125"/>
      <c r="H196" s="125"/>
      <c r="I196" s="125"/>
      <c r="J196" s="148"/>
      <c r="K196" s="132"/>
      <c r="L196" s="71">
        <v>6</v>
      </c>
      <c r="M196" s="120">
        <f t="shared" si="15"/>
        <v>8</v>
      </c>
      <c r="N196" s="71"/>
    </row>
    <row r="197" spans="1:14" s="10" customFormat="1" x14ac:dyDescent="0.2">
      <c r="A197" s="25">
        <v>2</v>
      </c>
      <c r="B197" s="26">
        <v>5540001</v>
      </c>
      <c r="C197" s="26" t="s">
        <v>194</v>
      </c>
      <c r="D197" s="27">
        <v>20000</v>
      </c>
      <c r="E197" s="155">
        <f>'22'!L197</f>
        <v>1</v>
      </c>
      <c r="F197" s="125"/>
      <c r="G197" s="125"/>
      <c r="H197" s="125"/>
      <c r="I197" s="125"/>
      <c r="J197" s="148"/>
      <c r="K197" s="132"/>
      <c r="L197" s="71">
        <v>1</v>
      </c>
      <c r="M197" s="120">
        <f t="shared" si="15"/>
        <v>0</v>
      </c>
      <c r="N197" s="71"/>
    </row>
    <row r="198" spans="1:14" s="10" customFormat="1" x14ac:dyDescent="0.2">
      <c r="A198" s="25">
        <v>3</v>
      </c>
      <c r="B198" s="26">
        <v>5540029</v>
      </c>
      <c r="C198" s="26" t="s">
        <v>195</v>
      </c>
      <c r="D198" s="27">
        <v>20000</v>
      </c>
      <c r="E198" s="155">
        <f>'22'!L198</f>
        <v>3</v>
      </c>
      <c r="F198" s="125"/>
      <c r="G198" s="125"/>
      <c r="H198" s="125"/>
      <c r="I198" s="125"/>
      <c r="J198" s="148"/>
      <c r="K198" s="132"/>
      <c r="L198" s="71">
        <v>3</v>
      </c>
      <c r="M198" s="120">
        <f t="shared" si="15"/>
        <v>0</v>
      </c>
      <c r="N198" s="71"/>
    </row>
    <row r="199" spans="1:14" s="10" customFormat="1" x14ac:dyDescent="0.2">
      <c r="A199" s="25">
        <v>4</v>
      </c>
      <c r="B199" s="26">
        <v>5540035</v>
      </c>
      <c r="C199" s="26" t="s">
        <v>196</v>
      </c>
      <c r="D199" s="27">
        <v>20000</v>
      </c>
      <c r="E199" s="155">
        <f>'22'!L199</f>
        <v>22</v>
      </c>
      <c r="F199" s="125"/>
      <c r="G199" s="125"/>
      <c r="H199" s="125"/>
      <c r="I199" s="125"/>
      <c r="J199" s="148"/>
      <c r="K199" s="132"/>
      <c r="L199" s="71">
        <v>22</v>
      </c>
      <c r="M199" s="120">
        <f t="shared" si="15"/>
        <v>0</v>
      </c>
      <c r="N199" s="71"/>
    </row>
    <row r="200" spans="1:14" s="10" customFormat="1" x14ac:dyDescent="0.2">
      <c r="A200" s="25">
        <v>6</v>
      </c>
      <c r="B200" s="26">
        <v>5540008</v>
      </c>
      <c r="C200" s="26" t="s">
        <v>198</v>
      </c>
      <c r="D200" s="27">
        <v>16000</v>
      </c>
      <c r="E200" s="155">
        <f>'22'!L200</f>
        <v>4</v>
      </c>
      <c r="F200" s="125"/>
      <c r="G200" s="125"/>
      <c r="H200" s="125"/>
      <c r="I200" s="125"/>
      <c r="J200" s="148"/>
      <c r="K200" s="132"/>
      <c r="L200" s="71">
        <v>4</v>
      </c>
      <c r="M200" s="120">
        <f t="shared" si="15"/>
        <v>0</v>
      </c>
      <c r="N200" s="71"/>
    </row>
    <row r="201" spans="1:14" s="10" customFormat="1" x14ac:dyDescent="0.2">
      <c r="A201" s="25">
        <v>7</v>
      </c>
      <c r="B201" s="26">
        <v>5540030</v>
      </c>
      <c r="C201" s="26" t="s">
        <v>199</v>
      </c>
      <c r="D201" s="27">
        <v>22000</v>
      </c>
      <c r="E201" s="155">
        <f>'22'!L201</f>
        <v>7</v>
      </c>
      <c r="F201" s="125"/>
      <c r="G201" s="125"/>
      <c r="H201" s="125"/>
      <c r="I201" s="125"/>
      <c r="J201" s="148"/>
      <c r="K201" s="132"/>
      <c r="L201" s="71">
        <v>5</v>
      </c>
      <c r="M201" s="120">
        <f>(E201+F201+G201+H201+I201)-J201-K201-L201</f>
        <v>2</v>
      </c>
      <c r="N201" s="71"/>
    </row>
    <row r="202" spans="1:14" s="10" customFormat="1" x14ac:dyDescent="0.2">
      <c r="A202" s="25">
        <v>8</v>
      </c>
      <c r="B202" s="26">
        <v>5540031</v>
      </c>
      <c r="C202" s="26" t="s">
        <v>200</v>
      </c>
      <c r="D202" s="27">
        <v>22000</v>
      </c>
      <c r="E202" s="155">
        <f>'22'!L202</f>
        <v>3</v>
      </c>
      <c r="F202" s="125"/>
      <c r="G202" s="125"/>
      <c r="H202" s="125"/>
      <c r="I202" s="125"/>
      <c r="J202" s="148"/>
      <c r="K202" s="132"/>
      <c r="L202" s="71"/>
      <c r="M202" s="120">
        <f t="shared" ref="M202:M204" si="20">(E202+F202+G202+H202+I202)-J202-K202-L202</f>
        <v>3</v>
      </c>
      <c r="N202" s="71"/>
    </row>
    <row r="203" spans="1:14" s="9" customFormat="1" x14ac:dyDescent="0.2">
      <c r="A203" s="25">
        <v>9</v>
      </c>
      <c r="B203" s="26">
        <v>5540003</v>
      </c>
      <c r="C203" s="26" t="s">
        <v>201</v>
      </c>
      <c r="D203" s="27">
        <v>20000</v>
      </c>
      <c r="E203" s="155">
        <f>'22'!L203</f>
        <v>6</v>
      </c>
      <c r="F203" s="125"/>
      <c r="G203" s="125"/>
      <c r="H203" s="125"/>
      <c r="I203" s="125"/>
      <c r="J203" s="148"/>
      <c r="K203" s="132"/>
      <c r="L203" s="71">
        <v>6</v>
      </c>
      <c r="M203" s="120">
        <f t="shared" si="20"/>
        <v>0</v>
      </c>
      <c r="N203" s="71"/>
    </row>
    <row r="204" spans="1:14" s="9" customFormat="1" x14ac:dyDescent="0.2">
      <c r="A204" s="25">
        <v>10</v>
      </c>
      <c r="B204" s="25">
        <v>5540033</v>
      </c>
      <c r="C204" s="25" t="s">
        <v>202</v>
      </c>
      <c r="D204" s="30">
        <v>18000</v>
      </c>
      <c r="E204" s="155">
        <f>'22'!L204</f>
        <v>0</v>
      </c>
      <c r="F204" s="125"/>
      <c r="G204" s="125"/>
      <c r="H204" s="125"/>
      <c r="I204" s="125"/>
      <c r="J204" s="148"/>
      <c r="K204" s="132"/>
      <c r="M204" s="120">
        <f t="shared" si="20"/>
        <v>0</v>
      </c>
      <c r="N204" s="71"/>
    </row>
    <row r="205" spans="1:14" s="20" customFormat="1" ht="15" thickBot="1" x14ac:dyDescent="0.25">
      <c r="A205" s="43"/>
      <c r="B205" s="43"/>
      <c r="C205" s="43"/>
      <c r="D205" s="48"/>
      <c r="E205" s="160"/>
      <c r="F205" s="128"/>
      <c r="G205" s="128"/>
      <c r="H205" s="128"/>
      <c r="I205" s="128"/>
      <c r="J205" s="152"/>
      <c r="K205" s="137"/>
      <c r="L205" s="76"/>
      <c r="M205" s="121"/>
      <c r="N205" s="76"/>
    </row>
    <row r="206" spans="1:14" s="24" customFormat="1" ht="15" thickBot="1" x14ac:dyDescent="0.25">
      <c r="A206" s="81"/>
      <c r="B206" s="82"/>
      <c r="C206" s="82" t="s">
        <v>203</v>
      </c>
      <c r="D206" s="83"/>
      <c r="E206" s="106">
        <f>SUM(E208:E209)</f>
        <v>7</v>
      </c>
      <c r="F206" s="106">
        <f t="shared" ref="F206:L206" si="21">SUM(F208:F209)</f>
        <v>0</v>
      </c>
      <c r="G206" s="106">
        <f t="shared" si="21"/>
        <v>0</v>
      </c>
      <c r="H206" s="106">
        <f t="shared" si="21"/>
        <v>0</v>
      </c>
      <c r="I206" s="106">
        <f t="shared" si="21"/>
        <v>0</v>
      </c>
      <c r="J206" s="146">
        <f t="shared" si="21"/>
        <v>0</v>
      </c>
      <c r="K206" s="135">
        <f t="shared" si="21"/>
        <v>0</v>
      </c>
      <c r="L206" s="106">
        <f t="shared" si="21"/>
        <v>7</v>
      </c>
      <c r="M206" s="119">
        <f>(E206+F206+G206+H206+I206)-J206-K206-L206</f>
        <v>0</v>
      </c>
      <c r="N206" s="85"/>
    </row>
    <row r="207" spans="1:14" s="10" customFormat="1" x14ac:dyDescent="0.2">
      <c r="A207" s="79"/>
      <c r="B207" s="79"/>
      <c r="C207" s="79" t="s">
        <v>204</v>
      </c>
      <c r="D207" s="80"/>
      <c r="E207" s="155"/>
      <c r="F207" s="125"/>
      <c r="G207" s="125"/>
      <c r="H207" s="125"/>
      <c r="I207" s="125"/>
      <c r="J207" s="148"/>
      <c r="K207" s="132"/>
      <c r="L207" s="71"/>
      <c r="M207" s="120">
        <f t="shared" si="15"/>
        <v>0</v>
      </c>
      <c r="N207" s="71"/>
    </row>
    <row r="208" spans="1:14" s="10" customFormat="1" x14ac:dyDescent="0.2">
      <c r="A208" s="25">
        <v>1</v>
      </c>
      <c r="B208" s="26">
        <v>7520023</v>
      </c>
      <c r="C208" s="26" t="s">
        <v>205</v>
      </c>
      <c r="D208" s="27">
        <v>20000</v>
      </c>
      <c r="E208" s="155">
        <f>'22'!L208</f>
        <v>0</v>
      </c>
      <c r="F208" s="125"/>
      <c r="G208" s="125"/>
      <c r="H208" s="125"/>
      <c r="I208" s="125"/>
      <c r="J208" s="148"/>
      <c r="K208" s="132"/>
      <c r="L208" s="71"/>
      <c r="M208" s="120">
        <f t="shared" si="15"/>
        <v>0</v>
      </c>
      <c r="N208" s="71"/>
    </row>
    <row r="209" spans="1:14" s="9" customFormat="1" x14ac:dyDescent="0.2">
      <c r="A209" s="25">
        <v>2</v>
      </c>
      <c r="B209" s="26">
        <v>7520001</v>
      </c>
      <c r="C209" s="26" t="s">
        <v>206</v>
      </c>
      <c r="D209" s="27">
        <v>80000</v>
      </c>
      <c r="E209" s="155">
        <f>'22'!L209</f>
        <v>7</v>
      </c>
      <c r="F209" s="125"/>
      <c r="G209" s="125"/>
      <c r="H209" s="125"/>
      <c r="I209" s="125"/>
      <c r="J209" s="148"/>
      <c r="K209" s="132"/>
      <c r="L209" s="71">
        <v>7</v>
      </c>
      <c r="M209" s="120">
        <f t="shared" si="15"/>
        <v>0</v>
      </c>
      <c r="N209" s="71"/>
    </row>
    <row r="210" spans="1:14" s="24" customFormat="1" ht="15" thickBot="1" x14ac:dyDescent="0.25">
      <c r="A210" s="43"/>
      <c r="B210" s="43"/>
      <c r="C210" s="43"/>
      <c r="D210" s="86"/>
      <c r="E210" s="157"/>
      <c r="F210" s="127"/>
      <c r="G210" s="127"/>
      <c r="H210" s="127"/>
      <c r="I210" s="127"/>
      <c r="J210" s="150"/>
      <c r="K210" s="134"/>
      <c r="L210" s="73"/>
      <c r="M210" s="122"/>
      <c r="N210" s="73"/>
    </row>
    <row r="211" spans="1:14" s="10" customFormat="1" ht="15" thickBot="1" x14ac:dyDescent="0.25">
      <c r="A211" s="90"/>
      <c r="B211" s="91"/>
      <c r="C211" s="91" t="s">
        <v>207</v>
      </c>
      <c r="D211" s="92"/>
      <c r="E211" s="103">
        <f>SUM(E212:E219)</f>
        <v>74</v>
      </c>
      <c r="F211" s="103">
        <f t="shared" ref="F211:L211" si="22">SUM(F212:F219)</f>
        <v>0</v>
      </c>
      <c r="G211" s="103">
        <f t="shared" si="22"/>
        <v>0</v>
      </c>
      <c r="H211" s="103">
        <f t="shared" si="22"/>
        <v>0</v>
      </c>
      <c r="I211" s="103">
        <f t="shared" si="22"/>
        <v>0</v>
      </c>
      <c r="J211" s="169">
        <f t="shared" si="22"/>
        <v>0</v>
      </c>
      <c r="K211" s="165">
        <f t="shared" si="22"/>
        <v>0</v>
      </c>
      <c r="L211" s="103">
        <f t="shared" si="22"/>
        <v>73</v>
      </c>
      <c r="M211" s="119">
        <f t="shared" si="15"/>
        <v>1</v>
      </c>
      <c r="N211" s="85"/>
    </row>
    <row r="212" spans="1:14" s="10" customFormat="1" x14ac:dyDescent="0.2">
      <c r="A212" s="87">
        <v>1</v>
      </c>
      <c r="B212" s="88">
        <v>7550011</v>
      </c>
      <c r="C212" s="88" t="s">
        <v>208</v>
      </c>
      <c r="D212" s="89">
        <v>16000</v>
      </c>
      <c r="E212" s="155">
        <f>'22'!L212</f>
        <v>14</v>
      </c>
      <c r="F212" s="125"/>
      <c r="G212" s="125"/>
      <c r="H212" s="125"/>
      <c r="I212" s="125"/>
      <c r="J212" s="148"/>
      <c r="K212" s="132"/>
      <c r="L212" s="71">
        <v>14</v>
      </c>
      <c r="M212" s="120">
        <f t="shared" si="15"/>
        <v>0</v>
      </c>
      <c r="N212" s="71"/>
    </row>
    <row r="213" spans="1:14" s="10" customFormat="1" x14ac:dyDescent="0.2">
      <c r="A213" s="25">
        <v>2</v>
      </c>
      <c r="B213" s="26">
        <v>7550019</v>
      </c>
      <c r="C213" s="26" t="s">
        <v>209</v>
      </c>
      <c r="D213" s="78">
        <v>14000</v>
      </c>
      <c r="E213" s="155">
        <f>'22'!L213</f>
        <v>0</v>
      </c>
      <c r="F213" s="126"/>
      <c r="G213" s="126"/>
      <c r="H213" s="126"/>
      <c r="I213" s="126"/>
      <c r="J213" s="149"/>
      <c r="K213" s="133"/>
      <c r="L213" s="72"/>
      <c r="M213" s="123">
        <f t="shared" si="15"/>
        <v>0</v>
      </c>
      <c r="N213" s="72"/>
    </row>
    <row r="214" spans="1:14" s="10" customFormat="1" x14ac:dyDescent="0.2">
      <c r="A214" s="25">
        <v>3</v>
      </c>
      <c r="B214" s="26">
        <v>7550026</v>
      </c>
      <c r="C214" s="26" t="s">
        <v>210</v>
      </c>
      <c r="D214" s="78">
        <v>26000</v>
      </c>
      <c r="E214" s="155">
        <f>'22'!L214</f>
        <v>1</v>
      </c>
      <c r="F214" s="126"/>
      <c r="G214" s="126"/>
      <c r="H214" s="126"/>
      <c r="I214" s="126"/>
      <c r="J214" s="149"/>
      <c r="K214" s="133"/>
      <c r="L214" s="72"/>
      <c r="M214" s="123">
        <f t="shared" si="15"/>
        <v>1</v>
      </c>
      <c r="N214" s="72"/>
    </row>
    <row r="215" spans="1:14" s="10" customFormat="1" x14ac:dyDescent="0.2">
      <c r="A215" s="25">
        <v>4</v>
      </c>
      <c r="B215" s="26">
        <v>7550006</v>
      </c>
      <c r="C215" s="26" t="s">
        <v>211</v>
      </c>
      <c r="D215" s="78">
        <v>12000</v>
      </c>
      <c r="E215" s="155">
        <f>'22'!L215</f>
        <v>5</v>
      </c>
      <c r="F215" s="126"/>
      <c r="G215" s="126"/>
      <c r="H215" s="126"/>
      <c r="I215" s="126"/>
      <c r="J215" s="149"/>
      <c r="K215" s="133"/>
      <c r="L215" s="72">
        <v>5</v>
      </c>
      <c r="M215" s="123">
        <f t="shared" si="15"/>
        <v>0</v>
      </c>
      <c r="N215" s="72"/>
    </row>
    <row r="216" spans="1:14" s="10" customFormat="1" x14ac:dyDescent="0.2">
      <c r="A216" s="25">
        <v>5</v>
      </c>
      <c r="B216" s="26">
        <v>7550007</v>
      </c>
      <c r="C216" s="26" t="s">
        <v>212</v>
      </c>
      <c r="D216" s="78">
        <v>9000</v>
      </c>
      <c r="E216" s="155">
        <f>'22'!L216</f>
        <v>18</v>
      </c>
      <c r="F216" s="126"/>
      <c r="G216" s="126"/>
      <c r="H216" s="126"/>
      <c r="I216" s="126"/>
      <c r="J216" s="149"/>
      <c r="K216" s="133"/>
      <c r="L216" s="72">
        <v>18</v>
      </c>
      <c r="M216" s="123">
        <f t="shared" si="15"/>
        <v>0</v>
      </c>
      <c r="N216" s="72"/>
    </row>
    <row r="217" spans="1:14" s="9" customFormat="1" x14ac:dyDescent="0.2">
      <c r="A217" s="25">
        <v>7</v>
      </c>
      <c r="B217" s="26">
        <v>7550017</v>
      </c>
      <c r="C217" s="26" t="s">
        <v>214</v>
      </c>
      <c r="D217" s="78">
        <v>14000</v>
      </c>
      <c r="E217" s="155">
        <f>'22'!L217</f>
        <v>17</v>
      </c>
      <c r="F217" s="126"/>
      <c r="G217" s="126"/>
      <c r="H217" s="126"/>
      <c r="I217" s="126"/>
      <c r="J217" s="149"/>
      <c r="K217" s="133"/>
      <c r="L217" s="72">
        <v>17</v>
      </c>
      <c r="M217" s="123">
        <f t="shared" si="15"/>
        <v>0</v>
      </c>
      <c r="N217" s="72"/>
    </row>
    <row r="218" spans="1:14" s="10" customFormat="1" x14ac:dyDescent="0.2">
      <c r="A218" s="25">
        <v>8</v>
      </c>
      <c r="B218" s="25">
        <v>7550016</v>
      </c>
      <c r="C218" s="25" t="s">
        <v>215</v>
      </c>
      <c r="D218" s="77">
        <v>14000</v>
      </c>
      <c r="E218" s="155">
        <f>'22'!L218</f>
        <v>9</v>
      </c>
      <c r="F218" s="126"/>
      <c r="G218" s="126"/>
      <c r="H218" s="126"/>
      <c r="I218" s="126"/>
      <c r="J218" s="149"/>
      <c r="K218" s="133"/>
      <c r="L218" s="72">
        <v>9</v>
      </c>
      <c r="M218" s="123">
        <f t="shared" ref="M218:M219" si="23">(E218+F218+G218+H218+I218)-J218-K218-L218</f>
        <v>0</v>
      </c>
      <c r="N218" s="72"/>
    </row>
    <row r="219" spans="1:14" s="10" customFormat="1" x14ac:dyDescent="0.2">
      <c r="A219" s="25">
        <v>9</v>
      </c>
      <c r="B219" s="26">
        <v>7550015</v>
      </c>
      <c r="C219" s="26" t="s">
        <v>216</v>
      </c>
      <c r="D219" s="78">
        <v>14000</v>
      </c>
      <c r="E219" s="155">
        <f>'22'!L219</f>
        <v>10</v>
      </c>
      <c r="F219" s="126"/>
      <c r="G219" s="126"/>
      <c r="H219" s="126"/>
      <c r="I219" s="126"/>
      <c r="J219" s="149"/>
      <c r="K219" s="133"/>
      <c r="L219" s="72">
        <v>10</v>
      </c>
      <c r="M219" s="123">
        <f t="shared" si="23"/>
        <v>0</v>
      </c>
      <c r="N219" s="72"/>
    </row>
  </sheetData>
  <autoFilter ref="A3:D219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9"/>
  <sheetViews>
    <sheetView workbookViewId="0">
      <pane xSplit="4" ySplit="4" topLeftCell="E79" activePane="bottomRight" state="frozen"/>
      <selection activeCell="O74" sqref="O74"/>
      <selection pane="topRight" activeCell="O74" sqref="O74"/>
      <selection pane="bottomLeft" activeCell="O74" sqref="O74"/>
      <selection pane="bottomRight" activeCell="L166" sqref="L16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.28515625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81" t="s">
        <v>259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70"/>
    </row>
    <row r="3" spans="1:19" s="16" customFormat="1" ht="25.5" customHeight="1" x14ac:dyDescent="0.2">
      <c r="A3" s="182" t="s">
        <v>261</v>
      </c>
      <c r="B3" s="182" t="s">
        <v>262</v>
      </c>
      <c r="C3" s="182" t="s">
        <v>263</v>
      </c>
      <c r="D3" s="184" t="s">
        <v>264</v>
      </c>
      <c r="E3" s="186" t="s">
        <v>248</v>
      </c>
      <c r="F3" s="188" t="s">
        <v>257</v>
      </c>
      <c r="G3" s="190" t="s">
        <v>249</v>
      </c>
      <c r="H3" s="191"/>
      <c r="I3" s="192"/>
      <c r="J3" s="193" t="s">
        <v>250</v>
      </c>
      <c r="K3" s="195" t="s">
        <v>258</v>
      </c>
      <c r="L3" s="177" t="s">
        <v>251</v>
      </c>
      <c r="M3" s="179" t="s">
        <v>252</v>
      </c>
      <c r="N3" s="177" t="s">
        <v>253</v>
      </c>
    </row>
    <row r="4" spans="1:19" s="20" customFormat="1" ht="25.5" x14ac:dyDescent="0.2">
      <c r="A4" s="183"/>
      <c r="B4" s="183"/>
      <c r="C4" s="183"/>
      <c r="D4" s="185"/>
      <c r="E4" s="187"/>
      <c r="F4" s="189"/>
      <c r="G4" s="139" t="s">
        <v>254</v>
      </c>
      <c r="H4" s="139" t="s">
        <v>255</v>
      </c>
      <c r="I4" s="139" t="s">
        <v>256</v>
      </c>
      <c r="J4" s="194"/>
      <c r="K4" s="196"/>
      <c r="L4" s="178"/>
      <c r="M4" s="180"/>
      <c r="N4" s="178"/>
    </row>
    <row r="5" spans="1:19" s="24" customFormat="1" ht="15" thickBot="1" x14ac:dyDescent="0.25">
      <c r="A5" s="113"/>
      <c r="B5" s="113"/>
      <c r="C5" s="113" t="s">
        <v>10</v>
      </c>
      <c r="D5" s="114"/>
      <c r="E5" s="116">
        <f>E6+E46+E60+E64+E74</f>
        <v>13</v>
      </c>
      <c r="F5" s="116">
        <f t="shared" ref="F5:M5" si="0">F6+F46+F60+F64+F74</f>
        <v>0</v>
      </c>
      <c r="G5" s="116">
        <f t="shared" si="0"/>
        <v>369</v>
      </c>
      <c r="H5" s="116">
        <f t="shared" si="0"/>
        <v>0</v>
      </c>
      <c r="I5" s="116">
        <f t="shared" si="0"/>
        <v>0</v>
      </c>
      <c r="J5" s="145">
        <f t="shared" si="0"/>
        <v>5</v>
      </c>
      <c r="K5" s="130">
        <f t="shared" si="0"/>
        <v>42</v>
      </c>
      <c r="L5" s="116">
        <f t="shared" si="0"/>
        <v>22</v>
      </c>
      <c r="M5" s="118">
        <f t="shared" si="0"/>
        <v>305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05">
        <f>SUM(E7:E44)</f>
        <v>8</v>
      </c>
      <c r="F6" s="105">
        <f t="shared" ref="F6:L6" si="1">SUM(F7:F44)</f>
        <v>0</v>
      </c>
      <c r="G6" s="105">
        <f t="shared" si="1"/>
        <v>213</v>
      </c>
      <c r="H6" s="105">
        <f t="shared" si="1"/>
        <v>0</v>
      </c>
      <c r="I6" s="105">
        <f t="shared" si="1"/>
        <v>0</v>
      </c>
      <c r="J6" s="166">
        <f t="shared" si="1"/>
        <v>4</v>
      </c>
      <c r="K6" s="131">
        <f t="shared" si="1"/>
        <v>20</v>
      </c>
      <c r="L6" s="105">
        <f t="shared" si="1"/>
        <v>20</v>
      </c>
      <c r="M6" s="131">
        <f t="shared" ref="M6" si="2">SUM(M7:M39)</f>
        <v>169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'23'!L7</f>
        <v>1</v>
      </c>
      <c r="F7" s="125"/>
      <c r="G7" s="140"/>
      <c r="H7" s="140"/>
      <c r="I7" s="140"/>
      <c r="J7" s="148"/>
      <c r="K7" s="132"/>
      <c r="L7" s="71">
        <v>1</v>
      </c>
      <c r="M7" s="120">
        <f t="shared" ref="M7:M75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'23'!L8</f>
        <v>0</v>
      </c>
      <c r="F8" s="126"/>
      <c r="G8" s="141">
        <v>8</v>
      </c>
      <c r="H8" s="141"/>
      <c r="I8" s="141"/>
      <c r="J8" s="149"/>
      <c r="K8" s="133"/>
      <c r="L8" s="72"/>
      <c r="M8" s="120">
        <f t="shared" si="3"/>
        <v>8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'23'!L9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'23'!L10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'23'!L11</f>
        <v>0</v>
      </c>
      <c r="F11" s="126"/>
      <c r="G11" s="141">
        <v>6</v>
      </c>
      <c r="H11" s="141"/>
      <c r="I11" s="141"/>
      <c r="J11" s="149"/>
      <c r="K11" s="133">
        <v>3</v>
      </c>
      <c r="L11" s="72"/>
      <c r="M11" s="120">
        <f t="shared" si="3"/>
        <v>3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'23'!L12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'23'!L13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3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'23'!L14</f>
        <v>0</v>
      </c>
      <c r="F14" s="126"/>
      <c r="G14" s="141">
        <v>6</v>
      </c>
      <c r="H14" s="141"/>
      <c r="I14" s="141"/>
      <c r="J14" s="149"/>
      <c r="K14" s="133">
        <v>2</v>
      </c>
      <c r="L14" s="72"/>
      <c r="M14" s="120">
        <f t="shared" si="3"/>
        <v>4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'23'!L15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3"/>
        <v>6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'23'!L16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'23'!L17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'23'!L18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'23'!L19</f>
        <v>0</v>
      </c>
      <c r="F19" s="126"/>
      <c r="G19" s="141">
        <v>6</v>
      </c>
      <c r="H19" s="141"/>
      <c r="I19" s="141"/>
      <c r="J19" s="149"/>
      <c r="K19" s="133">
        <v>2</v>
      </c>
      <c r="L19" s="72"/>
      <c r="M19" s="120">
        <f t="shared" si="3"/>
        <v>4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'23'!L20</f>
        <v>6</v>
      </c>
      <c r="F20" s="126"/>
      <c r="G20" s="141"/>
      <c r="H20" s="141"/>
      <c r="I20" s="141"/>
      <c r="J20" s="149"/>
      <c r="K20" s="133"/>
      <c r="L20" s="72"/>
      <c r="M20" s="120">
        <f t="shared" si="3"/>
        <v>6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'23'!L21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'23'!L22</f>
        <v>1</v>
      </c>
      <c r="F22" s="126"/>
      <c r="G22" s="141">
        <v>20</v>
      </c>
      <c r="H22" s="141"/>
      <c r="I22" s="141"/>
      <c r="J22" s="149"/>
      <c r="K22" s="133"/>
      <c r="L22" s="72">
        <v>19</v>
      </c>
      <c r="M22" s="120">
        <f t="shared" si="3"/>
        <v>2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'23'!L23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'23'!L24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3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'23'!L25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3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'23'!L26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3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'23'!L27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'23'!L28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3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'23'!L29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3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'23'!L30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3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'23'!L31</f>
        <v>0</v>
      </c>
      <c r="F31" s="126"/>
      <c r="G31" s="141">
        <v>6</v>
      </c>
      <c r="H31" s="141"/>
      <c r="I31" s="141"/>
      <c r="J31" s="149"/>
      <c r="K31" s="133">
        <v>2</v>
      </c>
      <c r="L31" s="72"/>
      <c r="M31" s="120">
        <f t="shared" si="3"/>
        <v>4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'23'!L32</f>
        <v>0</v>
      </c>
      <c r="F32" s="126"/>
      <c r="G32" s="141">
        <v>6</v>
      </c>
      <c r="H32" s="141"/>
      <c r="I32" s="141"/>
      <c r="J32" s="149"/>
      <c r="K32" s="133">
        <v>1</v>
      </c>
      <c r="L32" s="72"/>
      <c r="M32" s="120">
        <f t="shared" si="3"/>
        <v>5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'23'!L33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'23'!L34</f>
        <v>0</v>
      </c>
      <c r="F34" s="126"/>
      <c r="G34" s="141">
        <v>5</v>
      </c>
      <c r="H34" s="141"/>
      <c r="I34" s="141"/>
      <c r="J34" s="149"/>
      <c r="K34" s="133">
        <v>2</v>
      </c>
      <c r="L34" s="72"/>
      <c r="M34" s="120">
        <f t="shared" si="3"/>
        <v>3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'23'!L35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'23'!L36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3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'23'!L37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3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'23'!L38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'23'!L39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3"/>
        <v>6</v>
      </c>
      <c r="N39" s="72"/>
    </row>
    <row r="40" spans="1:14" s="10" customFormat="1" x14ac:dyDescent="0.2">
      <c r="A40" s="43">
        <v>40</v>
      </c>
      <c r="B40" s="99"/>
      <c r="C40" s="99" t="s">
        <v>273</v>
      </c>
      <c r="D40" s="100">
        <v>25000</v>
      </c>
      <c r="E40" s="155">
        <f>'23'!L40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288</v>
      </c>
      <c r="D41" s="100">
        <v>30000</v>
      </c>
      <c r="E41" s="155">
        <f>'23'!L41</f>
        <v>0</v>
      </c>
      <c r="F41" s="127"/>
      <c r="G41" s="142">
        <v>5</v>
      </c>
      <c r="H41" s="142"/>
      <c r="I41" s="142"/>
      <c r="J41" s="150"/>
      <c r="K41" s="134">
        <v>4</v>
      </c>
      <c r="L41" s="73"/>
      <c r="M41" s="120">
        <f t="shared" si="3"/>
        <v>1</v>
      </c>
      <c r="N41" s="73"/>
    </row>
    <row r="42" spans="1:14" s="10" customFormat="1" x14ac:dyDescent="0.2">
      <c r="A42" s="43">
        <v>42</v>
      </c>
      <c r="B42" s="99"/>
      <c r="C42" s="99" t="s">
        <v>289</v>
      </c>
      <c r="D42" s="100">
        <v>30000</v>
      </c>
      <c r="E42" s="155">
        <f>'23'!L42</f>
        <v>0</v>
      </c>
      <c r="F42" s="127"/>
      <c r="G42" s="142">
        <v>5</v>
      </c>
      <c r="H42" s="142"/>
      <c r="I42" s="142"/>
      <c r="J42" s="150"/>
      <c r="K42" s="134">
        <v>4</v>
      </c>
      <c r="L42" s="73"/>
      <c r="M42" s="120">
        <f t="shared" si="3"/>
        <v>1</v>
      </c>
      <c r="N42" s="73"/>
    </row>
    <row r="43" spans="1:14" s="10" customFormat="1" x14ac:dyDescent="0.2">
      <c r="A43" s="43">
        <v>43</v>
      </c>
      <c r="B43" s="99"/>
      <c r="C43" s="99" t="s">
        <v>290</v>
      </c>
      <c r="D43" s="100">
        <v>35000</v>
      </c>
      <c r="E43" s="155">
        <f>'23'!L43</f>
        <v>0</v>
      </c>
      <c r="F43" s="127"/>
      <c r="G43" s="142">
        <v>5</v>
      </c>
      <c r="H43" s="142"/>
      <c r="I43" s="142"/>
      <c r="J43" s="150">
        <v>4</v>
      </c>
      <c r="K43" s="134"/>
      <c r="L43" s="73"/>
      <c r="M43" s="120">
        <f t="shared" si="3"/>
        <v>1</v>
      </c>
      <c r="N43" s="73" t="s">
        <v>293</v>
      </c>
    </row>
    <row r="44" spans="1:14" s="10" customFormat="1" x14ac:dyDescent="0.2">
      <c r="A44" s="43">
        <v>44</v>
      </c>
      <c r="B44" s="99"/>
      <c r="C44" s="99" t="s">
        <v>291</v>
      </c>
      <c r="D44" s="100">
        <v>35000</v>
      </c>
      <c r="E44" s="155">
        <f>'23'!L44</f>
        <v>0</v>
      </c>
      <c r="F44" s="127"/>
      <c r="G44" s="142">
        <v>5</v>
      </c>
      <c r="H44" s="142"/>
      <c r="I44" s="142"/>
      <c r="J44" s="150"/>
      <c r="K44" s="134"/>
      <c r="L44" s="73"/>
      <c r="M44" s="121">
        <f t="shared" si="3"/>
        <v>5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/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63">
        <f>SUM(E47:E58)</f>
        <v>5</v>
      </c>
      <c r="F46" s="163">
        <f t="shared" ref="F46:L46" si="4">SUM(F47:F58)</f>
        <v>0</v>
      </c>
      <c r="G46" s="163">
        <f t="shared" si="4"/>
        <v>123</v>
      </c>
      <c r="H46" s="163">
        <f t="shared" si="4"/>
        <v>0</v>
      </c>
      <c r="I46" s="163">
        <f t="shared" si="4"/>
        <v>0</v>
      </c>
      <c r="J46" s="167">
        <f t="shared" si="4"/>
        <v>0</v>
      </c>
      <c r="K46" s="162">
        <f t="shared" si="4"/>
        <v>19</v>
      </c>
      <c r="L46" s="163">
        <f t="shared" si="4"/>
        <v>2</v>
      </c>
      <c r="M46" s="119">
        <f>(E46+F46+G46+H46+I46)-J46-K46-L46</f>
        <v>107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'23'!L47</f>
        <v>0</v>
      </c>
      <c r="F47" s="125"/>
      <c r="G47" s="140">
        <v>2</v>
      </c>
      <c r="H47" s="140"/>
      <c r="I47" s="140"/>
      <c r="J47" s="148"/>
      <c r="K47" s="132"/>
      <c r="L47" s="71"/>
      <c r="M47" s="120">
        <f t="shared" si="3"/>
        <v>2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'23'!L48</f>
        <v>0</v>
      </c>
      <c r="F48" s="126"/>
      <c r="G48" s="141">
        <v>39</v>
      </c>
      <c r="H48" s="141"/>
      <c r="I48" s="141"/>
      <c r="J48" s="149"/>
      <c r="K48" s="133">
        <v>8</v>
      </c>
      <c r="L48" s="72"/>
      <c r="M48" s="120">
        <f t="shared" si="3"/>
        <v>31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'23'!L49</f>
        <v>0</v>
      </c>
      <c r="F49" s="126"/>
      <c r="G49" s="141">
        <v>20</v>
      </c>
      <c r="H49" s="141"/>
      <c r="I49" s="141"/>
      <c r="J49" s="149"/>
      <c r="K49" s="133">
        <v>1</v>
      </c>
      <c r="L49" s="72"/>
      <c r="M49" s="120">
        <f t="shared" si="3"/>
        <v>19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'23'!L50</f>
        <v>0</v>
      </c>
      <c r="F50" s="126"/>
      <c r="G50" s="141">
        <v>40</v>
      </c>
      <c r="H50" s="141"/>
      <c r="I50" s="141"/>
      <c r="J50" s="149"/>
      <c r="K50" s="133">
        <v>6</v>
      </c>
      <c r="L50" s="72"/>
      <c r="M50" s="120">
        <f t="shared" si="3"/>
        <v>34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'23'!L51</f>
        <v>0</v>
      </c>
      <c r="F51" s="126"/>
      <c r="G51" s="141">
        <v>5</v>
      </c>
      <c r="H51" s="141"/>
      <c r="I51" s="141"/>
      <c r="J51" s="149"/>
      <c r="K51" s="133">
        <v>2</v>
      </c>
      <c r="L51" s="72"/>
      <c r="M51" s="120">
        <f t="shared" si="3"/>
        <v>3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'23'!L52</f>
        <v>5</v>
      </c>
      <c r="F52" s="126"/>
      <c r="G52" s="141"/>
      <c r="H52" s="141"/>
      <c r="I52" s="141"/>
      <c r="J52" s="149"/>
      <c r="K52" s="133"/>
      <c r="L52" s="72">
        <v>2</v>
      </c>
      <c r="M52" s="120">
        <f t="shared" si="3"/>
        <v>3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'23'!L53</f>
        <v>0</v>
      </c>
      <c r="F53" s="126"/>
      <c r="G53" s="141">
        <v>5</v>
      </c>
      <c r="H53" s="141"/>
      <c r="I53" s="141"/>
      <c r="J53" s="149"/>
      <c r="K53" s="133">
        <v>1</v>
      </c>
      <c r="L53" s="72"/>
      <c r="M53" s="120">
        <f t="shared" si="3"/>
        <v>4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'23'!L54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'23'!L55</f>
        <v>0</v>
      </c>
      <c r="F55" s="126"/>
      <c r="G55" s="141">
        <v>6</v>
      </c>
      <c r="H55" s="141"/>
      <c r="I55" s="141"/>
      <c r="J55" s="149"/>
      <c r="K55" s="133">
        <v>1</v>
      </c>
      <c r="L55" s="72"/>
      <c r="M55" s="120">
        <f t="shared" si="3"/>
        <v>5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'23'!L56</f>
        <v>0</v>
      </c>
      <c r="F56" s="126"/>
      <c r="G56" s="141">
        <v>6</v>
      </c>
      <c r="H56" s="141"/>
      <c r="I56" s="141"/>
      <c r="J56" s="149"/>
      <c r="K56" s="133"/>
      <c r="L56" s="72"/>
      <c r="M56" s="120">
        <f t="shared" si="3"/>
        <v>6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'23'!L57</f>
        <v>0</v>
      </c>
      <c r="F57" s="127"/>
      <c r="G57" s="142"/>
      <c r="H57" s="142"/>
      <c r="I57" s="142"/>
      <c r="J57" s="150"/>
      <c r="K57" s="134"/>
      <c r="L57" s="73"/>
      <c r="M57" s="120">
        <f t="shared" si="3"/>
        <v>0</v>
      </c>
      <c r="N57" s="73"/>
    </row>
    <row r="58" spans="1:14" s="9" customFormat="1" x14ac:dyDescent="0.2">
      <c r="A58" s="43">
        <v>15</v>
      </c>
      <c r="B58" s="99"/>
      <c r="C58" s="99" t="s">
        <v>271</v>
      </c>
      <c r="D58" s="100"/>
      <c r="E58" s="155">
        <f>'23'!L58</f>
        <v>0</v>
      </c>
      <c r="F58" s="127"/>
      <c r="G58" s="142"/>
      <c r="H58" s="142"/>
      <c r="I58" s="142"/>
      <c r="J58" s="150"/>
      <c r="K58" s="134"/>
      <c r="L58" s="73"/>
      <c r="M58" s="120">
        <f t="shared" si="3"/>
        <v>0</v>
      </c>
      <c r="N58" s="73"/>
    </row>
    <row r="59" spans="1:14" s="24" customFormat="1" ht="15" thickBot="1" x14ac:dyDescent="0.25">
      <c r="A59" s="43"/>
      <c r="B59" s="43"/>
      <c r="C59" s="43"/>
      <c r="D59" s="48"/>
      <c r="E59" s="155"/>
      <c r="F59" s="127"/>
      <c r="G59" s="142"/>
      <c r="H59" s="142"/>
      <c r="I59" s="142"/>
      <c r="J59" s="150"/>
      <c r="K59" s="134"/>
      <c r="L59" s="73"/>
      <c r="M59" s="121"/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63">
        <f>SUM(E61:E62)</f>
        <v>0</v>
      </c>
      <c r="F60" s="163">
        <f t="shared" ref="F60:L60" si="5">SUM(F61:F62)</f>
        <v>0</v>
      </c>
      <c r="G60" s="163">
        <f t="shared" si="5"/>
        <v>0</v>
      </c>
      <c r="H60" s="163">
        <f t="shared" si="5"/>
        <v>0</v>
      </c>
      <c r="I60" s="163">
        <f t="shared" si="5"/>
        <v>0</v>
      </c>
      <c r="J60" s="167">
        <f t="shared" si="5"/>
        <v>0</v>
      </c>
      <c r="K60" s="162">
        <f t="shared" si="5"/>
        <v>0</v>
      </c>
      <c r="L60" s="163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'23'!L61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'23'!L62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5"/>
      <c r="F63" s="127"/>
      <c r="G63" s="142"/>
      <c r="H63" s="142"/>
      <c r="I63" s="142"/>
      <c r="J63" s="150"/>
      <c r="K63" s="134"/>
      <c r="L63" s="73"/>
      <c r="M63" s="121"/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63">
        <f>SUM(E65:E72)</f>
        <v>0</v>
      </c>
      <c r="F64" s="163">
        <f t="shared" ref="F64:L64" si="6">SUM(F65:F72)</f>
        <v>0</v>
      </c>
      <c r="G64" s="163">
        <f t="shared" si="6"/>
        <v>8</v>
      </c>
      <c r="H64" s="163">
        <f t="shared" si="6"/>
        <v>0</v>
      </c>
      <c r="I64" s="163">
        <f t="shared" si="6"/>
        <v>0</v>
      </c>
      <c r="J64" s="167">
        <f t="shared" si="6"/>
        <v>0</v>
      </c>
      <c r="K64" s="162">
        <f t="shared" si="6"/>
        <v>3</v>
      </c>
      <c r="L64" s="163">
        <f t="shared" si="6"/>
        <v>0</v>
      </c>
      <c r="M64" s="119">
        <f t="shared" si="3"/>
        <v>5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'23'!L65</f>
        <v>0</v>
      </c>
      <c r="F65" s="125"/>
      <c r="G65" s="140">
        <v>1</v>
      </c>
      <c r="H65" s="140"/>
      <c r="I65" s="140"/>
      <c r="J65" s="148"/>
      <c r="K65" s="132"/>
      <c r="L65" s="71"/>
      <c r="M65" s="120">
        <f t="shared" si="3"/>
        <v>1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'23'!L66</f>
        <v>0</v>
      </c>
      <c r="F66" s="126"/>
      <c r="G66" s="140">
        <v>1</v>
      </c>
      <c r="H66" s="141"/>
      <c r="I66" s="141"/>
      <c r="J66" s="149"/>
      <c r="K66" s="133">
        <v>1</v>
      </c>
      <c r="L66" s="72"/>
      <c r="M66" s="120">
        <f t="shared" si="3"/>
        <v>0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'23'!L67</f>
        <v>0</v>
      </c>
      <c r="F67" s="126"/>
      <c r="G67" s="140">
        <v>1</v>
      </c>
      <c r="H67" s="141"/>
      <c r="I67" s="141"/>
      <c r="J67" s="149"/>
      <c r="K67" s="133"/>
      <c r="L67" s="72"/>
      <c r="M67" s="120">
        <f t="shared" si="3"/>
        <v>1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'23'!L68</f>
        <v>0</v>
      </c>
      <c r="F68" s="126"/>
      <c r="G68" s="140">
        <v>1</v>
      </c>
      <c r="H68" s="141"/>
      <c r="I68" s="141"/>
      <c r="J68" s="149"/>
      <c r="K68" s="133"/>
      <c r="L68" s="72"/>
      <c r="M68" s="120">
        <f t="shared" si="3"/>
        <v>1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'23'!L69</f>
        <v>0</v>
      </c>
      <c r="F69" s="126"/>
      <c r="G69" s="140">
        <v>1</v>
      </c>
      <c r="H69" s="141"/>
      <c r="I69" s="141"/>
      <c r="J69" s="149"/>
      <c r="K69" s="133">
        <v>1</v>
      </c>
      <c r="L69" s="72"/>
      <c r="M69" s="120">
        <f t="shared" si="3"/>
        <v>0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'23'!L70</f>
        <v>0</v>
      </c>
      <c r="F70" s="126"/>
      <c r="G70" s="140">
        <v>1</v>
      </c>
      <c r="H70" s="141"/>
      <c r="I70" s="141"/>
      <c r="J70" s="149"/>
      <c r="K70" s="133">
        <v>1</v>
      </c>
      <c r="L70" s="72"/>
      <c r="M70" s="120">
        <f t="shared" si="3"/>
        <v>0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'23'!L71</f>
        <v>0</v>
      </c>
      <c r="F71" s="126"/>
      <c r="G71" s="140">
        <v>1</v>
      </c>
      <c r="H71" s="141"/>
      <c r="I71" s="141"/>
      <c r="J71" s="149"/>
      <c r="K71" s="133"/>
      <c r="L71" s="72"/>
      <c r="M71" s="120">
        <f t="shared" si="3"/>
        <v>1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'23'!L72</f>
        <v>0</v>
      </c>
      <c r="F72" s="126"/>
      <c r="G72" s="140">
        <v>1</v>
      </c>
      <c r="H72" s="141"/>
      <c r="I72" s="141"/>
      <c r="J72" s="149"/>
      <c r="K72" s="133"/>
      <c r="L72" s="72"/>
      <c r="M72" s="120">
        <f t="shared" si="3"/>
        <v>1</v>
      </c>
      <c r="N72" s="72"/>
    </row>
    <row r="73" spans="1:14" s="24" customFormat="1" ht="15" thickBot="1" x14ac:dyDescent="0.25">
      <c r="A73" s="43"/>
      <c r="B73" s="43"/>
      <c r="C73" s="43"/>
      <c r="D73" s="48"/>
      <c r="E73" s="155"/>
      <c r="F73" s="127"/>
      <c r="G73" s="142"/>
      <c r="H73" s="142"/>
      <c r="I73" s="142"/>
      <c r="J73" s="150"/>
      <c r="K73" s="134"/>
      <c r="L73" s="73"/>
      <c r="M73" s="121"/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>SUM(E75:E81)</f>
        <v>0</v>
      </c>
      <c r="F74" s="106">
        <f t="shared" ref="F74:K74" si="7">SUM(F75:F81)</f>
        <v>0</v>
      </c>
      <c r="G74" s="106">
        <f t="shared" si="7"/>
        <v>25</v>
      </c>
      <c r="H74" s="106">
        <f t="shared" si="7"/>
        <v>0</v>
      </c>
      <c r="I74" s="106">
        <f t="shared" si="7"/>
        <v>0</v>
      </c>
      <c r="J74" s="146">
        <f t="shared" si="7"/>
        <v>1</v>
      </c>
      <c r="K74" s="135">
        <f t="shared" si="7"/>
        <v>0</v>
      </c>
      <c r="L74" s="106">
        <f>SUM(L75:L81)</f>
        <v>0</v>
      </c>
      <c r="M74" s="119">
        <f t="shared" si="3"/>
        <v>24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'23'!L75</f>
        <v>0</v>
      </c>
      <c r="F75" s="126"/>
      <c r="G75" s="141">
        <v>4</v>
      </c>
      <c r="H75" s="141"/>
      <c r="I75" s="141"/>
      <c r="J75" s="149"/>
      <c r="K75" s="133"/>
      <c r="L75" s="72"/>
      <c r="M75" s="120">
        <f t="shared" si="3"/>
        <v>4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'23'!L76</f>
        <v>0</v>
      </c>
      <c r="F76" s="126"/>
      <c r="G76" s="141">
        <v>7</v>
      </c>
      <c r="H76" s="141"/>
      <c r="I76" s="141"/>
      <c r="J76" s="149"/>
      <c r="K76" s="133"/>
      <c r="L76" s="72"/>
      <c r="M76" s="120">
        <f t="shared" ref="M76:M144" si="8">(E76+F76+G76+H76+I76)-J76-K76-L76</f>
        <v>7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'23'!L77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'23'!L78</f>
        <v>0</v>
      </c>
      <c r="F78" s="126"/>
      <c r="G78" s="141">
        <v>7</v>
      </c>
      <c r="H78" s="141"/>
      <c r="I78" s="141"/>
      <c r="J78" s="149">
        <v>1</v>
      </c>
      <c r="K78" s="133"/>
      <c r="L78" s="72"/>
      <c r="M78" s="120">
        <f t="shared" si="8"/>
        <v>6</v>
      </c>
      <c r="N78" s="72" t="s">
        <v>266</v>
      </c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'23'!L79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'23'!L80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'23'!L81</f>
        <v>0</v>
      </c>
      <c r="F81" s="126"/>
      <c r="G81" s="141">
        <v>7</v>
      </c>
      <c r="H81" s="141"/>
      <c r="I81" s="141"/>
      <c r="J81" s="149"/>
      <c r="K81" s="133"/>
      <c r="L81" s="72"/>
      <c r="M81" s="120">
        <f t="shared" si="8"/>
        <v>7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/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>SUM(E84:E93)</f>
        <v>42</v>
      </c>
      <c r="F83" s="108">
        <f t="shared" ref="F83:L83" si="9">SUM(F84:F93)</f>
        <v>0</v>
      </c>
      <c r="G83" s="108">
        <f t="shared" si="9"/>
        <v>44</v>
      </c>
      <c r="H83" s="108">
        <f t="shared" si="9"/>
        <v>0</v>
      </c>
      <c r="I83" s="108">
        <f t="shared" si="9"/>
        <v>0</v>
      </c>
      <c r="J83" s="168">
        <f t="shared" si="9"/>
        <v>8</v>
      </c>
      <c r="K83" s="164">
        <f t="shared" si="9"/>
        <v>0</v>
      </c>
      <c r="L83" s="108">
        <f t="shared" si="9"/>
        <v>63</v>
      </c>
      <c r="M83" s="119">
        <f t="shared" si="8"/>
        <v>15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'23'!L84</f>
        <v>0</v>
      </c>
      <c r="F84" s="125"/>
      <c r="G84" s="140"/>
      <c r="H84" s="140"/>
      <c r="I84" s="140"/>
      <c r="J84" s="148"/>
      <c r="K84" s="132"/>
      <c r="L84" s="71"/>
      <c r="M84" s="120">
        <f t="shared" si="8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'23'!L85</f>
        <v>1</v>
      </c>
      <c r="F85" s="126"/>
      <c r="G85" s="141">
        <v>10</v>
      </c>
      <c r="H85" s="141"/>
      <c r="I85" s="141"/>
      <c r="J85" s="149"/>
      <c r="K85" s="133"/>
      <c r="L85" s="72">
        <v>10</v>
      </c>
      <c r="M85" s="120">
        <f t="shared" si="8"/>
        <v>1</v>
      </c>
      <c r="N85" s="72"/>
    </row>
    <row r="86" spans="1:14" s="10" customFormat="1" ht="14.25" hidden="1" customHeight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'23'!L86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'23'!L87</f>
        <v>0</v>
      </c>
      <c r="F87" s="126"/>
      <c r="G87" s="141">
        <v>10</v>
      </c>
      <c r="H87" s="141"/>
      <c r="I87" s="141"/>
      <c r="J87" s="149"/>
      <c r="K87" s="133"/>
      <c r="L87" s="72">
        <v>10</v>
      </c>
      <c r="M87" s="120">
        <f t="shared" si="8"/>
        <v>0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'23'!L88</f>
        <v>6</v>
      </c>
      <c r="F88" s="126"/>
      <c r="G88" s="141">
        <v>8</v>
      </c>
      <c r="H88" s="141"/>
      <c r="I88" s="141"/>
      <c r="J88" s="149">
        <v>2</v>
      </c>
      <c r="K88" s="133"/>
      <c r="L88" s="72">
        <v>10</v>
      </c>
      <c r="M88" s="120">
        <f t="shared" si="8"/>
        <v>2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'23'!L89</f>
        <v>10</v>
      </c>
      <c r="F89" s="126"/>
      <c r="G89" s="141"/>
      <c r="H89" s="141"/>
      <c r="I89" s="141"/>
      <c r="J89" s="149"/>
      <c r="K89" s="133"/>
      <c r="L89" s="72">
        <v>5</v>
      </c>
      <c r="M89" s="120">
        <f t="shared" si="8"/>
        <v>5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39000</v>
      </c>
      <c r="E90" s="155">
        <f>'23'!L90</f>
        <v>9</v>
      </c>
      <c r="F90" s="126"/>
      <c r="G90" s="141"/>
      <c r="H90" s="141"/>
      <c r="I90" s="141"/>
      <c r="J90" s="149"/>
      <c r="K90" s="133"/>
      <c r="L90" s="72">
        <v>8</v>
      </c>
      <c r="M90" s="120">
        <f t="shared" si="8"/>
        <v>1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'23'!L91</f>
        <v>13</v>
      </c>
      <c r="F91" s="126"/>
      <c r="G91" s="141">
        <v>12</v>
      </c>
      <c r="H91" s="141"/>
      <c r="I91" s="141"/>
      <c r="J91" s="149">
        <v>4</v>
      </c>
      <c r="K91" s="133"/>
      <c r="L91" s="72">
        <v>16</v>
      </c>
      <c r="M91" s="120">
        <f t="shared" si="8"/>
        <v>5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'23'!L92</f>
        <v>3</v>
      </c>
      <c r="F92" s="126"/>
      <c r="G92" s="141">
        <v>4</v>
      </c>
      <c r="H92" s="141"/>
      <c r="I92" s="141"/>
      <c r="J92" s="149">
        <v>2</v>
      </c>
      <c r="K92" s="133"/>
      <c r="L92" s="72">
        <v>4</v>
      </c>
      <c r="M92" s="120">
        <f t="shared" si="8"/>
        <v>1</v>
      </c>
      <c r="N92" s="72"/>
    </row>
    <row r="93" spans="1:14" s="10" customFormat="1" x14ac:dyDescent="0.2">
      <c r="A93" s="43">
        <v>10</v>
      </c>
      <c r="B93" s="99"/>
      <c r="C93" s="99" t="s">
        <v>272</v>
      </c>
      <c r="D93" s="100">
        <v>39000</v>
      </c>
      <c r="E93" s="155">
        <f>'23'!L93</f>
        <v>0</v>
      </c>
      <c r="F93" s="127"/>
      <c r="G93" s="142"/>
      <c r="H93" s="142"/>
      <c r="I93" s="142"/>
      <c r="J93" s="150"/>
      <c r="K93" s="134"/>
      <c r="L93" s="73"/>
      <c r="M93" s="120">
        <f t="shared" si="8"/>
        <v>0</v>
      </c>
      <c r="N93" s="73"/>
    </row>
    <row r="94" spans="1:14" s="42" customFormat="1" ht="15" thickBot="1" x14ac:dyDescent="0.25">
      <c r="A94" s="43"/>
      <c r="B94" s="99"/>
      <c r="C94" s="99"/>
      <c r="D94" s="100"/>
      <c r="E94" s="157"/>
      <c r="F94" s="127"/>
      <c r="G94" s="142"/>
      <c r="H94" s="142"/>
      <c r="I94" s="142"/>
      <c r="J94" s="150"/>
      <c r="K94" s="134"/>
      <c r="L94" s="73"/>
      <c r="M94" s="121"/>
      <c r="N94" s="73"/>
    </row>
    <row r="95" spans="1:14" s="10" customFormat="1" ht="15" thickBot="1" x14ac:dyDescent="0.25">
      <c r="A95" s="94"/>
      <c r="B95" s="95"/>
      <c r="C95" s="95" t="s">
        <v>102</v>
      </c>
      <c r="D95" s="96"/>
      <c r="E95" s="106">
        <f>SUM(E96)</f>
        <v>0</v>
      </c>
      <c r="F95" s="106">
        <f t="shared" ref="F95:M95" si="10">SUM(F96)</f>
        <v>0</v>
      </c>
      <c r="G95" s="106">
        <f t="shared" si="10"/>
        <v>0</v>
      </c>
      <c r="H95" s="106">
        <f t="shared" si="10"/>
        <v>0</v>
      </c>
      <c r="I95" s="106">
        <f t="shared" si="10"/>
        <v>0</v>
      </c>
      <c r="J95" s="146">
        <f t="shared" si="10"/>
        <v>0</v>
      </c>
      <c r="K95" s="135">
        <f t="shared" si="10"/>
        <v>0</v>
      </c>
      <c r="L95" s="106">
        <f t="shared" si="10"/>
        <v>0</v>
      </c>
      <c r="M95" s="106">
        <f t="shared" si="10"/>
        <v>0</v>
      </c>
      <c r="N95" s="101"/>
    </row>
    <row r="96" spans="1:14" s="10" customFormat="1" x14ac:dyDescent="0.2">
      <c r="A96" s="87">
        <v>1</v>
      </c>
      <c r="B96" s="88">
        <v>1532013</v>
      </c>
      <c r="C96" s="88" t="s">
        <v>103</v>
      </c>
      <c r="D96" s="97">
        <v>89000</v>
      </c>
      <c r="E96" s="155">
        <f>'23'!L96</f>
        <v>0</v>
      </c>
      <c r="F96" s="125"/>
      <c r="G96" s="140"/>
      <c r="H96" s="140"/>
      <c r="I96" s="140"/>
      <c r="J96" s="148"/>
      <c r="K96" s="132"/>
      <c r="L96" s="71"/>
      <c r="M96" s="120">
        <f t="shared" si="8"/>
        <v>0</v>
      </c>
      <c r="N96" s="71"/>
    </row>
    <row r="97" spans="1:14" s="20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/>
      <c r="N97" s="73"/>
    </row>
    <row r="98" spans="1:14" s="9" customFormat="1" ht="15" thickBot="1" x14ac:dyDescent="0.25">
      <c r="A98" s="81"/>
      <c r="B98" s="82"/>
      <c r="C98" s="82" t="s">
        <v>104</v>
      </c>
      <c r="D98" s="83"/>
      <c r="E98" s="106">
        <f>SUM(E99:E107)</f>
        <v>0</v>
      </c>
      <c r="F98" s="106">
        <f t="shared" ref="F98:L98" si="11">SUM(F99:F107)</f>
        <v>0</v>
      </c>
      <c r="G98" s="106">
        <f t="shared" si="11"/>
        <v>0</v>
      </c>
      <c r="H98" s="106">
        <f t="shared" si="11"/>
        <v>0</v>
      </c>
      <c r="I98" s="106">
        <f t="shared" si="11"/>
        <v>0</v>
      </c>
      <c r="J98" s="146">
        <f t="shared" si="11"/>
        <v>0</v>
      </c>
      <c r="K98" s="135">
        <f t="shared" si="11"/>
        <v>0</v>
      </c>
      <c r="L98" s="106">
        <f t="shared" si="11"/>
        <v>0</v>
      </c>
      <c r="M98" s="119">
        <f t="shared" si="8"/>
        <v>0</v>
      </c>
      <c r="N98" s="85"/>
    </row>
    <row r="99" spans="1:14" s="9" customFormat="1" x14ac:dyDescent="0.2">
      <c r="A99" s="87">
        <v>1</v>
      </c>
      <c r="B99" s="87">
        <v>5530014</v>
      </c>
      <c r="C99" s="87" t="s">
        <v>105</v>
      </c>
      <c r="D99" s="93">
        <v>33000</v>
      </c>
      <c r="E99" s="155">
        <f>'23'!L99</f>
        <v>0</v>
      </c>
      <c r="F99" s="125"/>
      <c r="G99" s="140"/>
      <c r="H99" s="140"/>
      <c r="I99" s="140"/>
      <c r="J99" s="148"/>
      <c r="K99" s="132"/>
      <c r="L99" s="71"/>
      <c r="M99" s="120">
        <f t="shared" si="8"/>
        <v>0</v>
      </c>
      <c r="N99" s="71"/>
    </row>
    <row r="100" spans="1:14" s="9" customFormat="1" x14ac:dyDescent="0.2">
      <c r="A100" s="25">
        <v>2</v>
      </c>
      <c r="B100" s="25">
        <v>5530015</v>
      </c>
      <c r="C100" s="25" t="s">
        <v>106</v>
      </c>
      <c r="D100" s="30">
        <v>33000</v>
      </c>
      <c r="E100" s="155">
        <f>'23'!L100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3</v>
      </c>
      <c r="B101" s="25">
        <v>5530019</v>
      </c>
      <c r="C101" s="25" t="s">
        <v>107</v>
      </c>
      <c r="D101" s="30">
        <v>33000</v>
      </c>
      <c r="E101" s="155">
        <f>'23'!L101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4</v>
      </c>
      <c r="B102" s="25">
        <v>5530016</v>
      </c>
      <c r="C102" s="25" t="s">
        <v>108</v>
      </c>
      <c r="D102" s="30">
        <v>33000</v>
      </c>
      <c r="E102" s="155">
        <f>'23'!L102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5</v>
      </c>
      <c r="B103" s="25">
        <v>5530020</v>
      </c>
      <c r="C103" s="25" t="s">
        <v>109</v>
      </c>
      <c r="D103" s="30">
        <v>33000</v>
      </c>
      <c r="E103" s="155">
        <f>'23'!L103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6</v>
      </c>
      <c r="B104" s="25">
        <v>5530013</v>
      </c>
      <c r="C104" s="25" t="s">
        <v>110</v>
      </c>
      <c r="D104" s="30">
        <v>33000</v>
      </c>
      <c r="E104" s="155">
        <f>'23'!L104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7</v>
      </c>
      <c r="B105" s="43"/>
      <c r="C105" s="43" t="s">
        <v>111</v>
      </c>
      <c r="D105" s="30">
        <v>33000</v>
      </c>
      <c r="E105" s="155">
        <f>'23'!L105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8</v>
      </c>
      <c r="B106" s="43"/>
      <c r="C106" s="43" t="s">
        <v>112</v>
      </c>
      <c r="D106" s="30">
        <v>33000</v>
      </c>
      <c r="E106" s="155">
        <f>'23'!L106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9</v>
      </c>
      <c r="B107" s="43"/>
      <c r="C107" s="43" t="s">
        <v>113</v>
      </c>
      <c r="D107" s="30">
        <v>33000</v>
      </c>
      <c r="E107" s="155">
        <f>'23'!L107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20" customFormat="1" ht="15" thickBot="1" x14ac:dyDescent="0.25">
      <c r="A108" s="43"/>
      <c r="B108" s="43"/>
      <c r="C108" s="43"/>
      <c r="D108" s="48"/>
      <c r="E108" s="157"/>
      <c r="F108" s="127"/>
      <c r="G108" s="142"/>
      <c r="H108" s="142"/>
      <c r="I108" s="142"/>
      <c r="J108" s="150"/>
      <c r="K108" s="134"/>
      <c r="L108" s="73"/>
      <c r="M108" s="121"/>
      <c r="N108" s="73"/>
    </row>
    <row r="109" spans="1:14" s="24" customFormat="1" ht="15" thickBot="1" x14ac:dyDescent="0.25">
      <c r="A109" s="81"/>
      <c r="B109" s="82"/>
      <c r="C109" s="82" t="s">
        <v>114</v>
      </c>
      <c r="D109" s="83"/>
      <c r="E109" s="105">
        <f>SUM(E110,E147,E158)</f>
        <v>62</v>
      </c>
      <c r="F109" s="105">
        <f t="shared" ref="F109:L109" si="12">SUM(F110,F147,F158)</f>
        <v>0</v>
      </c>
      <c r="G109" s="105">
        <f t="shared" si="12"/>
        <v>98</v>
      </c>
      <c r="H109" s="105">
        <f t="shared" si="12"/>
        <v>0</v>
      </c>
      <c r="I109" s="105">
        <f t="shared" si="12"/>
        <v>0</v>
      </c>
      <c r="J109" s="166">
        <f t="shared" si="12"/>
        <v>0</v>
      </c>
      <c r="K109" s="131">
        <f t="shared" si="12"/>
        <v>1</v>
      </c>
      <c r="L109" s="105">
        <f t="shared" si="12"/>
        <v>90</v>
      </c>
      <c r="M109" s="119">
        <f t="shared" si="8"/>
        <v>69</v>
      </c>
      <c r="N109" s="85"/>
    </row>
    <row r="110" spans="1:14" s="10" customFormat="1" ht="15" thickBot="1" x14ac:dyDescent="0.25">
      <c r="A110" s="94"/>
      <c r="B110" s="95"/>
      <c r="C110" s="95" t="s">
        <v>115</v>
      </c>
      <c r="D110" s="96"/>
      <c r="E110" s="105">
        <f>SUM(E111:E143)</f>
        <v>7</v>
      </c>
      <c r="F110" s="105">
        <f t="shared" ref="F110:L110" si="13">SUM(F111:F143)</f>
        <v>0</v>
      </c>
      <c r="G110" s="105">
        <f t="shared" si="13"/>
        <v>3</v>
      </c>
      <c r="H110" s="105">
        <f t="shared" si="13"/>
        <v>0</v>
      </c>
      <c r="I110" s="105">
        <f t="shared" si="13"/>
        <v>0</v>
      </c>
      <c r="J110" s="166">
        <f t="shared" si="13"/>
        <v>0</v>
      </c>
      <c r="K110" s="131">
        <f t="shared" si="13"/>
        <v>1</v>
      </c>
      <c r="L110" s="105">
        <f t="shared" si="13"/>
        <v>6</v>
      </c>
      <c r="M110" s="119">
        <f t="shared" si="8"/>
        <v>3</v>
      </c>
      <c r="N110" s="85"/>
    </row>
    <row r="111" spans="1:14" s="10" customFormat="1" x14ac:dyDescent="0.2">
      <c r="A111" s="87">
        <v>1</v>
      </c>
      <c r="B111" s="88">
        <v>3500003</v>
      </c>
      <c r="C111" s="88" t="s">
        <v>116</v>
      </c>
      <c r="D111" s="97">
        <v>390000</v>
      </c>
      <c r="E111" s="155">
        <f>'23'!L111</f>
        <v>0</v>
      </c>
      <c r="F111" s="128"/>
      <c r="G111" s="144">
        <v>1</v>
      </c>
      <c r="H111" s="144"/>
      <c r="I111" s="144"/>
      <c r="J111" s="152"/>
      <c r="K111" s="137"/>
      <c r="L111" s="76"/>
      <c r="M111" s="120">
        <f t="shared" si="8"/>
        <v>1</v>
      </c>
      <c r="N111" s="76"/>
    </row>
    <row r="112" spans="1:14" s="10" customFormat="1" x14ac:dyDescent="0.2">
      <c r="A112" s="25">
        <v>2</v>
      </c>
      <c r="B112" s="26">
        <v>3500004</v>
      </c>
      <c r="C112" s="26" t="s">
        <v>117</v>
      </c>
      <c r="D112" s="27">
        <v>300000</v>
      </c>
      <c r="E112" s="155">
        <f>'23'!L112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8"/>
        <v>0</v>
      </c>
      <c r="N112" s="73"/>
    </row>
    <row r="113" spans="1:14" s="10" customFormat="1" x14ac:dyDescent="0.2">
      <c r="A113" s="25">
        <v>3</v>
      </c>
      <c r="B113" s="26">
        <v>3500009</v>
      </c>
      <c r="C113" s="26" t="s">
        <v>118</v>
      </c>
      <c r="D113" s="27">
        <v>390000</v>
      </c>
      <c r="E113" s="155">
        <f>'23'!L113</f>
        <v>1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1</v>
      </c>
      <c r="N113" s="73"/>
    </row>
    <row r="114" spans="1:14" s="10" customFormat="1" x14ac:dyDescent="0.2">
      <c r="A114" s="25">
        <v>4</v>
      </c>
      <c r="B114" s="26">
        <v>3500010</v>
      </c>
      <c r="C114" s="26" t="s">
        <v>119</v>
      </c>
      <c r="D114" s="27">
        <v>300000</v>
      </c>
      <c r="E114" s="155">
        <f>'23'!L114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5</v>
      </c>
      <c r="B115" s="26"/>
      <c r="C115" s="26" t="s">
        <v>120</v>
      </c>
      <c r="D115" s="27">
        <v>490000</v>
      </c>
      <c r="E115" s="155">
        <f>'23'!L115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0</v>
      </c>
      <c r="N115" s="72"/>
    </row>
    <row r="116" spans="1:14" s="10" customFormat="1" x14ac:dyDescent="0.2">
      <c r="A116" s="25">
        <v>6</v>
      </c>
      <c r="B116" s="26">
        <v>3500008</v>
      </c>
      <c r="C116" s="26" t="s">
        <v>121</v>
      </c>
      <c r="D116" s="27">
        <v>350000</v>
      </c>
      <c r="E116" s="155">
        <f>'23'!L116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7</v>
      </c>
      <c r="B117" s="26"/>
      <c r="C117" s="26" t="s">
        <v>122</v>
      </c>
      <c r="D117" s="27">
        <v>490000</v>
      </c>
      <c r="E117" s="155">
        <f>'23'!L117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8</v>
      </c>
      <c r="B118" s="26">
        <v>3502042</v>
      </c>
      <c r="C118" s="26" t="s">
        <v>123</v>
      </c>
      <c r="D118" s="27">
        <v>350000</v>
      </c>
      <c r="E118" s="155">
        <f>'23'!L118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9</v>
      </c>
      <c r="B119" s="26">
        <v>3500182</v>
      </c>
      <c r="C119" s="26" t="s">
        <v>124</v>
      </c>
      <c r="D119" s="27">
        <v>390000</v>
      </c>
      <c r="E119" s="155">
        <f>'23'!L119</f>
        <v>2</v>
      </c>
      <c r="F119" s="126"/>
      <c r="G119" s="141"/>
      <c r="H119" s="141"/>
      <c r="I119" s="141"/>
      <c r="J119" s="149"/>
      <c r="K119" s="133"/>
      <c r="L119" s="72">
        <v>1</v>
      </c>
      <c r="M119" s="120">
        <f t="shared" si="8"/>
        <v>1</v>
      </c>
      <c r="N119" s="72"/>
    </row>
    <row r="120" spans="1:14" s="9" customFormat="1" x14ac:dyDescent="0.2">
      <c r="A120" s="25">
        <v>10</v>
      </c>
      <c r="B120" s="26">
        <v>3500181</v>
      </c>
      <c r="C120" s="26" t="s">
        <v>125</v>
      </c>
      <c r="D120" s="27">
        <v>300000</v>
      </c>
      <c r="E120" s="155">
        <f>'23'!L120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9" customFormat="1" x14ac:dyDescent="0.2">
      <c r="A121" s="25">
        <v>11</v>
      </c>
      <c r="B121" s="25">
        <v>3500159</v>
      </c>
      <c r="C121" s="25" t="s">
        <v>126</v>
      </c>
      <c r="D121" s="30">
        <v>300000</v>
      </c>
      <c r="E121" s="155">
        <f>'23'!L121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12</v>
      </c>
      <c r="B122" s="25">
        <v>3500143</v>
      </c>
      <c r="C122" s="25" t="s">
        <v>127</v>
      </c>
      <c r="D122" s="30">
        <v>220000</v>
      </c>
      <c r="E122" s="155">
        <f>'23'!L122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13</v>
      </c>
      <c r="B123" s="26">
        <v>3500144</v>
      </c>
      <c r="C123" s="26" t="s">
        <v>128</v>
      </c>
      <c r="D123" s="27">
        <v>260000</v>
      </c>
      <c r="E123" s="155">
        <f>'23'!L123</f>
        <v>0</v>
      </c>
      <c r="F123" s="126"/>
      <c r="G123" s="141">
        <v>2</v>
      </c>
      <c r="H123" s="141"/>
      <c r="I123" s="141"/>
      <c r="J123" s="149"/>
      <c r="K123" s="133"/>
      <c r="L123" s="72">
        <v>2</v>
      </c>
      <c r="M123" s="120">
        <f t="shared" si="8"/>
        <v>0</v>
      </c>
      <c r="N123" s="72"/>
    </row>
    <row r="124" spans="1:14" s="10" customFormat="1" x14ac:dyDescent="0.2">
      <c r="A124" s="25">
        <v>14</v>
      </c>
      <c r="B124" s="26">
        <v>3500145</v>
      </c>
      <c r="C124" s="26" t="s">
        <v>129</v>
      </c>
      <c r="D124" s="27">
        <v>350000</v>
      </c>
      <c r="E124" s="155">
        <f>'23'!L124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15</v>
      </c>
      <c r="B125" s="26">
        <v>3500147</v>
      </c>
      <c r="C125" s="26" t="s">
        <v>130</v>
      </c>
      <c r="D125" s="27">
        <v>480000</v>
      </c>
      <c r="E125" s="155">
        <f>'23'!L125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18</v>
      </c>
      <c r="B126" s="26">
        <v>3500142</v>
      </c>
      <c r="C126" s="26" t="s">
        <v>133</v>
      </c>
      <c r="D126" s="27">
        <v>390000</v>
      </c>
      <c r="E126" s="155">
        <f>'23'!L126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19</v>
      </c>
      <c r="B127" s="26">
        <v>3500141</v>
      </c>
      <c r="C127" s="26" t="s">
        <v>134</v>
      </c>
      <c r="D127" s="27">
        <v>300000</v>
      </c>
      <c r="E127" s="155">
        <f>'23'!L127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20</v>
      </c>
      <c r="B128" s="26">
        <v>3500021</v>
      </c>
      <c r="C128" s="26" t="s">
        <v>135</v>
      </c>
      <c r="D128" s="27">
        <v>390000</v>
      </c>
      <c r="E128" s="155">
        <f>'23'!L128</f>
        <v>1</v>
      </c>
      <c r="F128" s="126"/>
      <c r="G128" s="141"/>
      <c r="H128" s="141"/>
      <c r="I128" s="141"/>
      <c r="J128" s="149"/>
      <c r="K128" s="133"/>
      <c r="L128" s="72">
        <v>1</v>
      </c>
      <c r="M128" s="120">
        <f t="shared" si="8"/>
        <v>0</v>
      </c>
      <c r="N128" s="72"/>
    </row>
    <row r="129" spans="1:14" s="10" customFormat="1" x14ac:dyDescent="0.2">
      <c r="A129" s="25">
        <v>21</v>
      </c>
      <c r="B129" s="26">
        <v>3500022</v>
      </c>
      <c r="C129" s="26" t="s">
        <v>136</v>
      </c>
      <c r="D129" s="27">
        <v>300000</v>
      </c>
      <c r="E129" s="155">
        <f>'23'!L129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22</v>
      </c>
      <c r="B130" s="26">
        <v>3500152</v>
      </c>
      <c r="C130" s="26" t="s">
        <v>137</v>
      </c>
      <c r="D130" s="27">
        <v>390000</v>
      </c>
      <c r="E130" s="155">
        <f>'23'!L130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23</v>
      </c>
      <c r="B131" s="26">
        <v>3500049</v>
      </c>
      <c r="C131" s="26" t="s">
        <v>138</v>
      </c>
      <c r="D131" s="27">
        <v>390000</v>
      </c>
      <c r="E131" s="155">
        <f>'23'!L131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24</v>
      </c>
      <c r="B132" s="26">
        <v>3500156</v>
      </c>
      <c r="C132" s="26" t="s">
        <v>139</v>
      </c>
      <c r="D132" s="27">
        <v>390000</v>
      </c>
      <c r="E132" s="155">
        <f>'23'!L132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25</v>
      </c>
      <c r="B133" s="26">
        <v>3500155</v>
      </c>
      <c r="C133" s="26" t="s">
        <v>140</v>
      </c>
      <c r="D133" s="27">
        <v>300000</v>
      </c>
      <c r="E133" s="155">
        <f>'23'!L133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26</v>
      </c>
      <c r="B134" s="26">
        <v>3500029</v>
      </c>
      <c r="C134" s="26" t="s">
        <v>141</v>
      </c>
      <c r="D134" s="27">
        <v>390000</v>
      </c>
      <c r="E134" s="155">
        <f>'23'!L134</f>
        <v>1</v>
      </c>
      <c r="F134" s="126"/>
      <c r="G134" s="141"/>
      <c r="H134" s="141"/>
      <c r="I134" s="141"/>
      <c r="J134" s="149"/>
      <c r="K134" s="133"/>
      <c r="L134" s="72">
        <v>1</v>
      </c>
      <c r="M134" s="120">
        <f t="shared" si="8"/>
        <v>0</v>
      </c>
      <c r="N134" s="72"/>
    </row>
    <row r="135" spans="1:14" s="10" customFormat="1" x14ac:dyDescent="0.2">
      <c r="A135" s="25">
        <v>27</v>
      </c>
      <c r="B135" s="26">
        <v>3500030</v>
      </c>
      <c r="C135" s="26" t="s">
        <v>142</v>
      </c>
      <c r="D135" s="27">
        <v>300000</v>
      </c>
      <c r="E135" s="155">
        <f>'23'!L135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28</v>
      </c>
      <c r="B136" s="26">
        <v>3500186</v>
      </c>
      <c r="C136" s="26" t="s">
        <v>143</v>
      </c>
      <c r="D136" s="27">
        <v>480000</v>
      </c>
      <c r="E136" s="155">
        <f>'23'!L136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29</v>
      </c>
      <c r="B137" s="26">
        <v>3500184</v>
      </c>
      <c r="C137" s="26" t="s">
        <v>144</v>
      </c>
      <c r="D137" s="27">
        <v>350000</v>
      </c>
      <c r="E137" s="155">
        <f>'23'!L137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30</v>
      </c>
      <c r="B138" s="26">
        <v>3503021</v>
      </c>
      <c r="C138" s="26" t="s">
        <v>145</v>
      </c>
      <c r="D138" s="27">
        <v>390000</v>
      </c>
      <c r="E138" s="155">
        <f>'23'!L138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31</v>
      </c>
      <c r="B139" s="26">
        <v>3500200</v>
      </c>
      <c r="C139" s="26" t="s">
        <v>146</v>
      </c>
      <c r="D139" s="27">
        <v>280000</v>
      </c>
      <c r="E139" s="155">
        <f>'23'!L139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9" customFormat="1" x14ac:dyDescent="0.2">
      <c r="A140" s="25">
        <v>32</v>
      </c>
      <c r="B140" s="26">
        <v>3503022</v>
      </c>
      <c r="C140" s="26" t="s">
        <v>147</v>
      </c>
      <c r="D140" s="27">
        <v>150000</v>
      </c>
      <c r="E140" s="155">
        <f>'23'!L140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9" customFormat="1" x14ac:dyDescent="0.2">
      <c r="A141" s="43">
        <v>33</v>
      </c>
      <c r="B141" s="99"/>
      <c r="C141" s="99" t="s">
        <v>275</v>
      </c>
      <c r="D141" s="100">
        <v>320000</v>
      </c>
      <c r="E141" s="155">
        <f>'23'!L141</f>
        <v>0</v>
      </c>
      <c r="F141" s="127"/>
      <c r="G141" s="142"/>
      <c r="H141" s="142"/>
      <c r="I141" s="142"/>
      <c r="J141" s="150"/>
      <c r="K141" s="134"/>
      <c r="L141" s="73"/>
      <c r="M141" s="120">
        <f t="shared" si="8"/>
        <v>0</v>
      </c>
      <c r="N141" s="73"/>
    </row>
    <row r="142" spans="1:14" s="9" customFormat="1" x14ac:dyDescent="0.2">
      <c r="A142" s="43">
        <v>34</v>
      </c>
      <c r="B142" s="99"/>
      <c r="C142" s="99" t="s">
        <v>276</v>
      </c>
      <c r="D142" s="100">
        <v>320000</v>
      </c>
      <c r="E142" s="155">
        <f>'23'!L142</f>
        <v>0</v>
      </c>
      <c r="F142" s="127"/>
      <c r="G142" s="142"/>
      <c r="H142" s="142"/>
      <c r="I142" s="142"/>
      <c r="J142" s="150"/>
      <c r="K142" s="134"/>
      <c r="L142" s="73"/>
      <c r="M142" s="120">
        <f t="shared" si="8"/>
        <v>0</v>
      </c>
      <c r="N142" s="73"/>
    </row>
    <row r="143" spans="1:14" s="9" customFormat="1" x14ac:dyDescent="0.2">
      <c r="A143" s="43">
        <v>35</v>
      </c>
      <c r="B143" s="99"/>
      <c r="C143" s="99" t="s">
        <v>274</v>
      </c>
      <c r="D143" s="100">
        <v>350000</v>
      </c>
      <c r="E143" s="155">
        <f>'23'!L143</f>
        <v>2</v>
      </c>
      <c r="F143" s="127"/>
      <c r="G143" s="142"/>
      <c r="H143" s="142"/>
      <c r="I143" s="142"/>
      <c r="J143" s="150"/>
      <c r="K143" s="134">
        <v>1</v>
      </c>
      <c r="L143" s="73">
        <v>1</v>
      </c>
      <c r="M143" s="120">
        <f t="shared" si="8"/>
        <v>0</v>
      </c>
      <c r="N143" s="73"/>
    </row>
    <row r="144" spans="1:14" s="9" customFormat="1" x14ac:dyDescent="0.2">
      <c r="A144" s="43">
        <v>36</v>
      </c>
      <c r="B144" s="99"/>
      <c r="C144" s="99" t="s">
        <v>285</v>
      </c>
      <c r="D144" s="100">
        <v>320000</v>
      </c>
      <c r="E144" s="155">
        <f>'23'!L144</f>
        <v>0</v>
      </c>
      <c r="F144" s="127"/>
      <c r="G144" s="142"/>
      <c r="H144" s="142"/>
      <c r="I144" s="142"/>
      <c r="J144" s="150"/>
      <c r="K144" s="134"/>
      <c r="L144" s="73"/>
      <c r="M144" s="120">
        <f t="shared" si="8"/>
        <v>0</v>
      </c>
      <c r="N144" s="73"/>
    </row>
    <row r="145" spans="1:14" s="9" customFormat="1" x14ac:dyDescent="0.2">
      <c r="A145" s="43">
        <v>37</v>
      </c>
      <c r="B145" s="99"/>
      <c r="C145" s="99" t="s">
        <v>286</v>
      </c>
      <c r="D145" s="100">
        <v>350000</v>
      </c>
      <c r="E145" s="155">
        <f>'23'!L145</f>
        <v>0</v>
      </c>
      <c r="F145" s="127"/>
      <c r="G145" s="142"/>
      <c r="H145" s="142"/>
      <c r="I145" s="142"/>
      <c r="J145" s="150"/>
      <c r="K145" s="134"/>
      <c r="L145" s="73"/>
      <c r="M145" s="120">
        <f>(E145+F145+G145+H145+I145)-J145-K145-L145</f>
        <v>0</v>
      </c>
      <c r="N145" s="73"/>
    </row>
    <row r="146" spans="1:14" s="24" customFormat="1" ht="15" thickBot="1" x14ac:dyDescent="0.25">
      <c r="A146" s="43"/>
      <c r="B146" s="43"/>
      <c r="C146" s="43"/>
      <c r="D146" s="48"/>
      <c r="E146" s="157"/>
      <c r="F146" s="127"/>
      <c r="G146" s="142"/>
      <c r="H146" s="142"/>
      <c r="I146" s="142"/>
      <c r="J146" s="150"/>
      <c r="K146" s="134"/>
      <c r="L146" s="73"/>
      <c r="M146" s="121"/>
      <c r="N146" s="73"/>
    </row>
    <row r="147" spans="1:14" s="9" customFormat="1" ht="15" thickBot="1" x14ac:dyDescent="0.25">
      <c r="A147" s="94"/>
      <c r="B147" s="95"/>
      <c r="C147" s="95" t="s">
        <v>148</v>
      </c>
      <c r="D147" s="96"/>
      <c r="E147" s="105">
        <f>SUM(E148:E156)</f>
        <v>21</v>
      </c>
      <c r="F147" s="105">
        <f t="shared" ref="F147:L147" si="14">SUM(F148:F156)</f>
        <v>0</v>
      </c>
      <c r="G147" s="105">
        <f t="shared" si="14"/>
        <v>27</v>
      </c>
      <c r="H147" s="105">
        <f t="shared" si="14"/>
        <v>0</v>
      </c>
      <c r="I147" s="105">
        <f t="shared" si="14"/>
        <v>0</v>
      </c>
      <c r="J147" s="166">
        <f t="shared" si="14"/>
        <v>0</v>
      </c>
      <c r="K147" s="131">
        <f t="shared" si="14"/>
        <v>0</v>
      </c>
      <c r="L147" s="105">
        <f t="shared" si="14"/>
        <v>38</v>
      </c>
      <c r="M147" s="119">
        <f t="shared" ref="M147:M217" si="15">(E147+F147+G147+H147+I147)-J147-K147-L147</f>
        <v>10</v>
      </c>
      <c r="N147" s="85"/>
    </row>
    <row r="148" spans="1:14" s="9" customFormat="1" x14ac:dyDescent="0.2">
      <c r="A148" s="87">
        <v>1</v>
      </c>
      <c r="B148" s="87">
        <v>3510004</v>
      </c>
      <c r="C148" s="87" t="s">
        <v>149</v>
      </c>
      <c r="D148" s="93">
        <v>43000</v>
      </c>
      <c r="E148" s="155">
        <f>'23'!L148</f>
        <v>3</v>
      </c>
      <c r="F148" s="170"/>
      <c r="G148" s="140">
        <v>11</v>
      </c>
      <c r="H148" s="140"/>
      <c r="I148" s="140"/>
      <c r="J148" s="148"/>
      <c r="K148" s="132"/>
      <c r="L148" s="71">
        <v>9</v>
      </c>
      <c r="M148" s="120">
        <f>(E148+K152+G148+H148+I148)-J148-K148-L148</f>
        <v>5</v>
      </c>
      <c r="N148" s="71"/>
    </row>
    <row r="149" spans="1:14" s="9" customFormat="1" x14ac:dyDescent="0.2">
      <c r="A149" s="25">
        <v>2</v>
      </c>
      <c r="B149" s="25">
        <v>3512008</v>
      </c>
      <c r="C149" s="25" t="s">
        <v>150</v>
      </c>
      <c r="D149" s="30">
        <v>44000</v>
      </c>
      <c r="E149" s="155">
        <f>'23'!L149</f>
        <v>1</v>
      </c>
      <c r="F149" s="126"/>
      <c r="G149" s="141">
        <v>4</v>
      </c>
      <c r="H149" s="141"/>
      <c r="I149" s="141"/>
      <c r="J149" s="149"/>
      <c r="K149" s="133"/>
      <c r="L149" s="72">
        <v>5</v>
      </c>
      <c r="M149" s="120">
        <f t="shared" si="15"/>
        <v>0</v>
      </c>
      <c r="N149" s="72"/>
    </row>
    <row r="150" spans="1:14" s="9" customFormat="1" x14ac:dyDescent="0.2">
      <c r="A150" s="25">
        <v>3</v>
      </c>
      <c r="B150" s="25">
        <v>3510107</v>
      </c>
      <c r="C150" s="25" t="s">
        <v>151</v>
      </c>
      <c r="D150" s="30">
        <v>49000</v>
      </c>
      <c r="E150" s="155">
        <f>'23'!L150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4</v>
      </c>
      <c r="B151" s="25">
        <v>3510011</v>
      </c>
      <c r="C151" s="25" t="s">
        <v>152</v>
      </c>
      <c r="D151" s="30">
        <v>42000</v>
      </c>
      <c r="E151" s="155">
        <f>'23'!L151</f>
        <v>0</v>
      </c>
      <c r="F151" s="126"/>
      <c r="G151" s="141"/>
      <c r="H151" s="141"/>
      <c r="I151" s="141"/>
      <c r="J151" s="149"/>
      <c r="K151" s="133"/>
      <c r="L151" s="72"/>
      <c r="M151" s="120">
        <f t="shared" si="15"/>
        <v>0</v>
      </c>
      <c r="N151" s="72"/>
    </row>
    <row r="152" spans="1:14" s="9" customFormat="1" x14ac:dyDescent="0.2">
      <c r="A152" s="25">
        <v>5</v>
      </c>
      <c r="B152" s="25">
        <v>3510067</v>
      </c>
      <c r="C152" s="25" t="s">
        <v>153</v>
      </c>
      <c r="D152" s="30">
        <v>43000</v>
      </c>
      <c r="E152" s="155">
        <f>'23'!L152</f>
        <v>8</v>
      </c>
      <c r="F152" s="126"/>
      <c r="G152" s="141"/>
      <c r="H152" s="141"/>
      <c r="I152" s="141"/>
      <c r="J152" s="149"/>
      <c r="K152" s="132"/>
      <c r="L152" s="72">
        <v>6</v>
      </c>
      <c r="M152" s="120">
        <f t="shared" si="15"/>
        <v>2</v>
      </c>
      <c r="N152" s="72"/>
    </row>
    <row r="153" spans="1:14" s="9" customFormat="1" x14ac:dyDescent="0.2">
      <c r="A153" s="25">
        <v>6</v>
      </c>
      <c r="B153" s="25">
        <v>3510012</v>
      </c>
      <c r="C153" s="25" t="s">
        <v>154</v>
      </c>
      <c r="D153" s="30">
        <v>43000</v>
      </c>
      <c r="E153" s="155">
        <f>'23'!L153</f>
        <v>2</v>
      </c>
      <c r="F153" s="126"/>
      <c r="G153" s="141">
        <v>12</v>
      </c>
      <c r="H153" s="141"/>
      <c r="I153" s="141"/>
      <c r="J153" s="149"/>
      <c r="K153" s="133"/>
      <c r="L153" s="72">
        <v>12</v>
      </c>
      <c r="M153" s="120">
        <f t="shared" si="15"/>
        <v>2</v>
      </c>
      <c r="N153" s="72"/>
    </row>
    <row r="154" spans="1:14" s="9" customFormat="1" x14ac:dyDescent="0.2">
      <c r="A154" s="25">
        <v>7</v>
      </c>
      <c r="B154" s="25">
        <v>3510076</v>
      </c>
      <c r="C154" s="25" t="s">
        <v>155</v>
      </c>
      <c r="D154" s="30">
        <v>45000</v>
      </c>
      <c r="E154" s="155">
        <f>'23'!L154</f>
        <v>6</v>
      </c>
      <c r="F154" s="126"/>
      <c r="G154" s="141"/>
      <c r="H154" s="141"/>
      <c r="I154" s="141"/>
      <c r="J154" s="149"/>
      <c r="K154" s="133"/>
      <c r="L154" s="72">
        <v>5</v>
      </c>
      <c r="M154" s="120">
        <f t="shared" si="15"/>
        <v>1</v>
      </c>
      <c r="N154" s="72"/>
    </row>
    <row r="155" spans="1:14" s="9" customFormat="1" x14ac:dyDescent="0.2">
      <c r="A155" s="43">
        <v>9</v>
      </c>
      <c r="B155" s="43"/>
      <c r="C155" s="43" t="s">
        <v>277</v>
      </c>
      <c r="D155" s="48"/>
      <c r="E155" s="155">
        <f>'23'!L155</f>
        <v>1</v>
      </c>
      <c r="F155" s="127"/>
      <c r="G155" s="142"/>
      <c r="H155" s="142"/>
      <c r="I155" s="142"/>
      <c r="J155" s="150"/>
      <c r="K155" s="134"/>
      <c r="L155" s="73">
        <v>1</v>
      </c>
      <c r="M155" s="120">
        <f t="shared" si="15"/>
        <v>0</v>
      </c>
      <c r="N155" s="73"/>
    </row>
    <row r="156" spans="1:14" s="9" customFormat="1" x14ac:dyDescent="0.2">
      <c r="A156" s="43">
        <v>10</v>
      </c>
      <c r="B156" s="43"/>
      <c r="C156" s="43" t="s">
        <v>278</v>
      </c>
      <c r="D156" s="48"/>
      <c r="E156" s="155">
        <f>'23'!L156</f>
        <v>0</v>
      </c>
      <c r="F156" s="127"/>
      <c r="G156" s="142"/>
      <c r="H156" s="142"/>
      <c r="I156" s="142"/>
      <c r="J156" s="150"/>
      <c r="K156" s="134"/>
      <c r="L156" s="73"/>
      <c r="M156" s="120">
        <f t="shared" si="15"/>
        <v>0</v>
      </c>
      <c r="N156" s="73"/>
    </row>
    <row r="157" spans="1:14" s="24" customFormat="1" ht="15" thickBot="1" x14ac:dyDescent="0.25">
      <c r="A157" s="43"/>
      <c r="B157" s="43"/>
      <c r="C157" s="43"/>
      <c r="D157" s="48"/>
      <c r="E157" s="157"/>
      <c r="F157" s="127"/>
      <c r="G157" s="142"/>
      <c r="H157" s="142"/>
      <c r="I157" s="142"/>
      <c r="J157" s="150"/>
      <c r="K157" s="134"/>
      <c r="L157" s="73"/>
      <c r="M157" s="121"/>
      <c r="N157" s="73"/>
    </row>
    <row r="158" spans="1:14" s="10" customFormat="1" ht="15" thickBot="1" x14ac:dyDescent="0.25">
      <c r="A158" s="109"/>
      <c r="B158" s="110"/>
      <c r="C158" s="82" t="s">
        <v>156</v>
      </c>
      <c r="D158" s="111"/>
      <c r="E158" s="105">
        <f>SUM(E159:E175)</f>
        <v>34</v>
      </c>
      <c r="F158" s="105">
        <f t="shared" ref="F158:L158" si="16">SUM(F159:F175)</f>
        <v>0</v>
      </c>
      <c r="G158" s="105">
        <f t="shared" si="16"/>
        <v>68</v>
      </c>
      <c r="H158" s="105">
        <f t="shared" si="16"/>
        <v>0</v>
      </c>
      <c r="I158" s="105">
        <f t="shared" si="16"/>
        <v>0</v>
      </c>
      <c r="J158" s="166">
        <f t="shared" si="16"/>
        <v>0</v>
      </c>
      <c r="K158" s="131">
        <f t="shared" si="16"/>
        <v>0</v>
      </c>
      <c r="L158" s="105">
        <f t="shared" si="16"/>
        <v>46</v>
      </c>
      <c r="M158" s="119">
        <f t="shared" si="15"/>
        <v>56</v>
      </c>
      <c r="N158" s="112"/>
    </row>
    <row r="159" spans="1:14" s="10" customFormat="1" x14ac:dyDescent="0.2">
      <c r="A159" s="87">
        <v>1</v>
      </c>
      <c r="B159" s="88">
        <v>3530009</v>
      </c>
      <c r="C159" s="88" t="s">
        <v>157</v>
      </c>
      <c r="D159" s="97">
        <v>20000</v>
      </c>
      <c r="E159" s="155">
        <f>'23'!L159</f>
        <v>0</v>
      </c>
      <c r="F159" s="125"/>
      <c r="G159" s="140"/>
      <c r="H159" s="140"/>
      <c r="I159" s="140"/>
      <c r="J159" s="148"/>
      <c r="K159" s="132"/>
      <c r="L159" s="71"/>
      <c r="M159" s="120">
        <f t="shared" si="15"/>
        <v>0</v>
      </c>
      <c r="N159" s="71"/>
    </row>
    <row r="160" spans="1:14" s="10" customFormat="1" x14ac:dyDescent="0.2">
      <c r="A160" s="25">
        <v>2</v>
      </c>
      <c r="B160" s="26">
        <v>3530010</v>
      </c>
      <c r="C160" s="26" t="s">
        <v>158</v>
      </c>
      <c r="D160" s="27">
        <v>108000</v>
      </c>
      <c r="E160" s="155">
        <f>'23'!L160</f>
        <v>9</v>
      </c>
      <c r="F160" s="126"/>
      <c r="G160" s="141"/>
      <c r="H160" s="141"/>
      <c r="I160" s="141"/>
      <c r="J160" s="149"/>
      <c r="K160" s="133"/>
      <c r="L160" s="72">
        <v>3</v>
      </c>
      <c r="M160" s="120">
        <f t="shared" si="15"/>
        <v>6</v>
      </c>
      <c r="N160" s="72"/>
    </row>
    <row r="161" spans="1:14" s="10" customFormat="1" x14ac:dyDescent="0.2">
      <c r="A161" s="25">
        <v>3</v>
      </c>
      <c r="B161" s="26">
        <v>3530003</v>
      </c>
      <c r="C161" s="26" t="s">
        <v>159</v>
      </c>
      <c r="D161" s="27">
        <v>20000</v>
      </c>
      <c r="E161" s="155">
        <f>'23'!L161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5"/>
        <v>0</v>
      </c>
      <c r="N161" s="72"/>
    </row>
    <row r="162" spans="1:14" s="10" customFormat="1" x14ac:dyDescent="0.2">
      <c r="A162" s="25">
        <v>4</v>
      </c>
      <c r="B162" s="26">
        <v>3530008</v>
      </c>
      <c r="C162" s="26" t="s">
        <v>160</v>
      </c>
      <c r="D162" s="27">
        <v>20000</v>
      </c>
      <c r="E162" s="155">
        <f>'23'!L162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5"/>
        <v>0</v>
      </c>
      <c r="N162" s="72"/>
    </row>
    <row r="163" spans="1:14" s="10" customFormat="1" x14ac:dyDescent="0.2">
      <c r="A163" s="25">
        <v>5</v>
      </c>
      <c r="B163" s="26">
        <v>3530014</v>
      </c>
      <c r="C163" s="26" t="s">
        <v>161</v>
      </c>
      <c r="D163" s="27">
        <v>20000</v>
      </c>
      <c r="E163" s="155">
        <f>'23'!L163</f>
        <v>0</v>
      </c>
      <c r="F163" s="126"/>
      <c r="G163" s="141"/>
      <c r="H163" s="141"/>
      <c r="I163" s="141"/>
      <c r="J163" s="149"/>
      <c r="K163" s="133"/>
      <c r="L163" s="72"/>
      <c r="M163" s="120">
        <f t="shared" si="15"/>
        <v>0</v>
      </c>
      <c r="N163" s="72"/>
    </row>
    <row r="164" spans="1:14" s="10" customFormat="1" x14ac:dyDescent="0.2">
      <c r="A164" s="25">
        <v>6</v>
      </c>
      <c r="B164" s="26">
        <v>3530088</v>
      </c>
      <c r="C164" s="26" t="s">
        <v>162</v>
      </c>
      <c r="D164" s="27">
        <v>22000</v>
      </c>
      <c r="E164" s="155">
        <f>'23'!L164</f>
        <v>0</v>
      </c>
      <c r="F164" s="126"/>
      <c r="G164" s="141"/>
      <c r="H164" s="141"/>
      <c r="I164" s="141"/>
      <c r="J164" s="149"/>
      <c r="K164" s="133"/>
      <c r="L164" s="72"/>
      <c r="M164" s="120">
        <f t="shared" si="15"/>
        <v>0</v>
      </c>
      <c r="N164" s="72"/>
    </row>
    <row r="165" spans="1:14" s="10" customFormat="1" x14ac:dyDescent="0.2">
      <c r="A165" s="25">
        <v>11</v>
      </c>
      <c r="B165" s="26">
        <v>3550002</v>
      </c>
      <c r="C165" s="26" t="s">
        <v>167</v>
      </c>
      <c r="D165" s="27">
        <v>20000</v>
      </c>
      <c r="E165" s="155">
        <f>'23'!L165</f>
        <v>12</v>
      </c>
      <c r="F165" s="127"/>
      <c r="G165" s="142"/>
      <c r="H165" s="142"/>
      <c r="I165" s="142"/>
      <c r="J165" s="150"/>
      <c r="K165" s="134"/>
      <c r="L165" s="73">
        <v>8</v>
      </c>
      <c r="M165" s="120">
        <f t="shared" si="15"/>
        <v>4</v>
      </c>
      <c r="N165" s="72"/>
    </row>
    <row r="166" spans="1:14" s="10" customFormat="1" x14ac:dyDescent="0.2">
      <c r="A166" s="25">
        <v>12</v>
      </c>
      <c r="B166" s="26">
        <v>3550005</v>
      </c>
      <c r="C166" s="26" t="s">
        <v>168</v>
      </c>
      <c r="D166" s="27">
        <v>20000</v>
      </c>
      <c r="E166" s="155">
        <f>'23'!L166</f>
        <v>0</v>
      </c>
      <c r="F166" s="127"/>
      <c r="G166" s="142">
        <v>28</v>
      </c>
      <c r="H166" s="142"/>
      <c r="I166" s="142"/>
      <c r="J166" s="150"/>
      <c r="K166" s="134"/>
      <c r="L166" s="73">
        <v>15</v>
      </c>
      <c r="M166" s="120">
        <f t="shared" si="15"/>
        <v>13</v>
      </c>
      <c r="N166" s="72"/>
    </row>
    <row r="167" spans="1:14" s="10" customFormat="1" x14ac:dyDescent="0.2">
      <c r="A167" s="25">
        <v>13</v>
      </c>
      <c r="B167" s="26">
        <v>3550007</v>
      </c>
      <c r="C167" s="26" t="s">
        <v>169</v>
      </c>
      <c r="D167" s="27">
        <v>20000</v>
      </c>
      <c r="E167" s="155">
        <f>'23'!L167</f>
        <v>13</v>
      </c>
      <c r="F167" s="127"/>
      <c r="G167" s="142">
        <v>28</v>
      </c>
      <c r="H167" s="142"/>
      <c r="I167" s="142"/>
      <c r="J167" s="150"/>
      <c r="K167" s="134"/>
      <c r="L167" s="73">
        <v>17</v>
      </c>
      <c r="M167" s="120">
        <f t="shared" si="15"/>
        <v>24</v>
      </c>
      <c r="N167" s="72"/>
    </row>
    <row r="168" spans="1:14" s="9" customFormat="1" x14ac:dyDescent="0.2">
      <c r="A168" s="25">
        <v>14</v>
      </c>
      <c r="B168" s="26">
        <v>3530087</v>
      </c>
      <c r="C168" s="26" t="s">
        <v>170</v>
      </c>
      <c r="D168" s="27">
        <v>20000</v>
      </c>
      <c r="E168" s="155">
        <f>'23'!L168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5"/>
        <v>0</v>
      </c>
      <c r="N168" s="72"/>
    </row>
    <row r="169" spans="1:14" s="9" customFormat="1" x14ac:dyDescent="0.2">
      <c r="A169" s="25">
        <v>15</v>
      </c>
      <c r="B169" s="43">
        <v>7560084</v>
      </c>
      <c r="C169" s="43" t="s">
        <v>171</v>
      </c>
      <c r="D169" s="48">
        <v>50000</v>
      </c>
      <c r="E169" s="155">
        <f>'23'!L169</f>
        <v>0</v>
      </c>
      <c r="F169" s="127"/>
      <c r="G169" s="142"/>
      <c r="H169" s="142"/>
      <c r="I169" s="142"/>
      <c r="J169" s="150"/>
      <c r="K169" s="134"/>
      <c r="L169" s="73"/>
      <c r="M169" s="120">
        <f t="shared" si="15"/>
        <v>0</v>
      </c>
      <c r="N169" s="72"/>
    </row>
    <row r="170" spans="1:14" s="9" customFormat="1" x14ac:dyDescent="0.2">
      <c r="A170" s="25">
        <v>16</v>
      </c>
      <c r="B170" s="43">
        <v>7560085</v>
      </c>
      <c r="C170" s="43" t="s">
        <v>172</v>
      </c>
      <c r="D170" s="48">
        <v>80000</v>
      </c>
      <c r="E170" s="155">
        <f>'23'!L170</f>
        <v>0</v>
      </c>
      <c r="F170" s="126"/>
      <c r="G170" s="141"/>
      <c r="H170" s="141"/>
      <c r="I170" s="141"/>
      <c r="J170" s="149"/>
      <c r="K170" s="133"/>
      <c r="L170" s="72"/>
      <c r="M170" s="120">
        <f t="shared" si="15"/>
        <v>0</v>
      </c>
      <c r="N170" s="72"/>
    </row>
    <row r="171" spans="1:14" s="9" customFormat="1" x14ac:dyDescent="0.2">
      <c r="A171" s="43">
        <v>17</v>
      </c>
      <c r="B171" s="43"/>
      <c r="C171" s="43" t="s">
        <v>279</v>
      </c>
      <c r="D171" s="48">
        <v>78000</v>
      </c>
      <c r="E171" s="155">
        <f>'23'!L171</f>
        <v>0</v>
      </c>
      <c r="F171" s="126"/>
      <c r="G171" s="141"/>
      <c r="H171" s="141"/>
      <c r="I171" s="141"/>
      <c r="J171" s="149"/>
      <c r="K171" s="133"/>
      <c r="L171" s="72"/>
      <c r="M171" s="120">
        <f t="shared" si="15"/>
        <v>0</v>
      </c>
      <c r="N171" s="73"/>
    </row>
    <row r="172" spans="1:14" s="9" customFormat="1" x14ac:dyDescent="0.2">
      <c r="A172" s="43">
        <v>18</v>
      </c>
      <c r="B172" s="43"/>
      <c r="C172" s="43" t="s">
        <v>280</v>
      </c>
      <c r="D172" s="48">
        <v>29000</v>
      </c>
      <c r="E172" s="155">
        <f>'23'!L172</f>
        <v>0</v>
      </c>
      <c r="F172" s="126"/>
      <c r="G172" s="141"/>
      <c r="H172" s="141"/>
      <c r="I172" s="141"/>
      <c r="J172" s="149"/>
      <c r="K172" s="133"/>
      <c r="L172" s="72"/>
      <c r="M172" s="120">
        <f t="shared" si="15"/>
        <v>0</v>
      </c>
      <c r="N172" s="73"/>
    </row>
    <row r="173" spans="1:14" s="9" customFormat="1" x14ac:dyDescent="0.2">
      <c r="A173" s="43">
        <v>19</v>
      </c>
      <c r="B173" s="43"/>
      <c r="C173" s="43" t="s">
        <v>281</v>
      </c>
      <c r="D173" s="48">
        <v>78000</v>
      </c>
      <c r="E173" s="155">
        <f>'23'!L173</f>
        <v>0</v>
      </c>
      <c r="F173" s="126"/>
      <c r="G173" s="141"/>
      <c r="H173" s="141"/>
      <c r="I173" s="141"/>
      <c r="J173" s="149"/>
      <c r="K173" s="133"/>
      <c r="L173" s="72"/>
      <c r="M173" s="120">
        <f t="shared" si="15"/>
        <v>0</v>
      </c>
      <c r="N173" s="73"/>
    </row>
    <row r="174" spans="1:14" s="9" customFormat="1" x14ac:dyDescent="0.2">
      <c r="A174" s="43">
        <v>20</v>
      </c>
      <c r="B174" s="43"/>
      <c r="C174" s="43" t="s">
        <v>282</v>
      </c>
      <c r="D174" s="48">
        <v>29000</v>
      </c>
      <c r="E174" s="155">
        <f>'23'!L174</f>
        <v>0</v>
      </c>
      <c r="F174" s="126"/>
      <c r="G174" s="141"/>
      <c r="H174" s="141"/>
      <c r="I174" s="141"/>
      <c r="J174" s="149"/>
      <c r="K174" s="133"/>
      <c r="L174" s="72"/>
      <c r="M174" s="120">
        <f t="shared" si="15"/>
        <v>0</v>
      </c>
      <c r="N174" s="73"/>
    </row>
    <row r="175" spans="1:14" s="9" customFormat="1" x14ac:dyDescent="0.2">
      <c r="A175" s="43">
        <v>21</v>
      </c>
      <c r="B175" s="43"/>
      <c r="C175" s="43" t="s">
        <v>283</v>
      </c>
      <c r="D175" s="48">
        <v>45000</v>
      </c>
      <c r="E175" s="155">
        <f>'23'!L175</f>
        <v>0</v>
      </c>
      <c r="F175" s="126"/>
      <c r="G175" s="141">
        <v>12</v>
      </c>
      <c r="H175" s="141"/>
      <c r="I175" s="141"/>
      <c r="J175" s="149"/>
      <c r="K175" s="133"/>
      <c r="L175" s="72">
        <v>3</v>
      </c>
      <c r="M175" s="120">
        <f t="shared" si="15"/>
        <v>9</v>
      </c>
      <c r="N175" s="73"/>
    </row>
    <row r="176" spans="1:14" s="24" customFormat="1" ht="15" thickBot="1" x14ac:dyDescent="0.25">
      <c r="A176" s="43"/>
      <c r="B176" s="43"/>
      <c r="C176" s="43"/>
      <c r="D176" s="48"/>
      <c r="E176" s="160"/>
      <c r="F176" s="128"/>
      <c r="G176" s="144"/>
      <c r="H176" s="144"/>
      <c r="I176" s="144"/>
      <c r="J176" s="152"/>
      <c r="K176" s="137"/>
      <c r="L176" s="76"/>
      <c r="M176" s="121"/>
      <c r="N176" s="73"/>
    </row>
    <row r="177" spans="1:14" s="10" customFormat="1" ht="15" thickBot="1" x14ac:dyDescent="0.25">
      <c r="A177" s="90"/>
      <c r="B177" s="91"/>
      <c r="C177" s="91" t="s">
        <v>176</v>
      </c>
      <c r="D177" s="98"/>
      <c r="E177" s="103">
        <f>SUM(E178:E180)</f>
        <v>0</v>
      </c>
      <c r="F177" s="103">
        <f t="shared" ref="F177:L177" si="17">SUM(F178:F180)</f>
        <v>0</v>
      </c>
      <c r="G177" s="103">
        <f t="shared" si="17"/>
        <v>0</v>
      </c>
      <c r="H177" s="103">
        <f t="shared" si="17"/>
        <v>0</v>
      </c>
      <c r="I177" s="103">
        <f t="shared" si="17"/>
        <v>0</v>
      </c>
      <c r="J177" s="169">
        <f t="shared" si="17"/>
        <v>0</v>
      </c>
      <c r="K177" s="165">
        <f t="shared" si="17"/>
        <v>0</v>
      </c>
      <c r="L177" s="103">
        <f t="shared" si="17"/>
        <v>0</v>
      </c>
      <c r="M177" s="103">
        <f ca="1">SUM(M177:M180)</f>
        <v>0</v>
      </c>
      <c r="N177" s="85"/>
    </row>
    <row r="178" spans="1:14" s="10" customFormat="1" x14ac:dyDescent="0.2">
      <c r="A178" s="87">
        <v>1</v>
      </c>
      <c r="B178" s="88">
        <v>4550013</v>
      </c>
      <c r="C178" s="88" t="s">
        <v>177</v>
      </c>
      <c r="D178" s="97">
        <v>38000</v>
      </c>
      <c r="E178" s="161">
        <f>'23'!L178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6"/>
    </row>
    <row r="179" spans="1:14" s="10" customFormat="1" x14ac:dyDescent="0.2">
      <c r="A179" s="25">
        <v>2</v>
      </c>
      <c r="B179" s="26">
        <v>4550025</v>
      </c>
      <c r="C179" s="26" t="s">
        <v>178</v>
      </c>
      <c r="D179" s="27">
        <v>38000</v>
      </c>
      <c r="E179" s="161">
        <f>'23'!L179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9" customFormat="1" x14ac:dyDescent="0.2">
      <c r="A180" s="25">
        <v>3</v>
      </c>
      <c r="B180" s="26">
        <v>4550044</v>
      </c>
      <c r="C180" s="26" t="s">
        <v>179</v>
      </c>
      <c r="D180" s="27">
        <v>38000</v>
      </c>
      <c r="E180" s="161">
        <f>'23'!L180</f>
        <v>0</v>
      </c>
      <c r="F180" s="125"/>
      <c r="G180" s="140"/>
      <c r="H180" s="140"/>
      <c r="I180" s="140"/>
      <c r="J180" s="148"/>
      <c r="K180" s="132"/>
      <c r="L180" s="71"/>
      <c r="M180" s="120">
        <f t="shared" si="15"/>
        <v>0</v>
      </c>
      <c r="N180" s="73"/>
    </row>
    <row r="181" spans="1:14" s="20" customFormat="1" ht="15" thickBot="1" x14ac:dyDescent="0.25">
      <c r="A181" s="43"/>
      <c r="B181" s="43"/>
      <c r="C181" s="43"/>
      <c r="D181" s="48"/>
      <c r="E181" s="160"/>
      <c r="F181" s="128"/>
      <c r="G181" s="144"/>
      <c r="H181" s="144"/>
      <c r="I181" s="144"/>
      <c r="J181" s="152"/>
      <c r="K181" s="137"/>
      <c r="L181" s="76"/>
      <c r="M181" s="121"/>
      <c r="N181" s="73"/>
    </row>
    <row r="182" spans="1:14" s="24" customFormat="1" ht="15" hidden="1" customHeight="1" thickBot="1" x14ac:dyDescent="0.25">
      <c r="A182" s="81"/>
      <c r="B182" s="82"/>
      <c r="C182" s="82" t="s">
        <v>180</v>
      </c>
      <c r="D182" s="83"/>
      <c r="E182" s="158">
        <v>201</v>
      </c>
      <c r="F182" s="106">
        <f t="shared" ref="F182" si="18">SUM(F183:F193)</f>
        <v>0</v>
      </c>
      <c r="G182" s="106"/>
      <c r="H182" s="106"/>
      <c r="I182" s="106"/>
      <c r="J182" s="146"/>
      <c r="K182" s="135"/>
      <c r="L182" s="106"/>
      <c r="M182" s="119">
        <f t="shared" si="15"/>
        <v>201</v>
      </c>
      <c r="N182" s="85"/>
    </row>
    <row r="183" spans="1:14" s="10" customFormat="1" ht="15" hidden="1" customHeight="1" thickBot="1" x14ac:dyDescent="0.25">
      <c r="A183" s="74"/>
      <c r="B183" s="74"/>
      <c r="C183" s="74" t="s">
        <v>181</v>
      </c>
      <c r="D183" s="75"/>
      <c r="E183" s="155">
        <v>8</v>
      </c>
      <c r="F183" s="125"/>
      <c r="G183" s="140"/>
      <c r="H183" s="140"/>
      <c r="I183" s="140"/>
      <c r="J183" s="148"/>
      <c r="K183" s="132"/>
      <c r="L183" s="71"/>
      <c r="M183" s="120">
        <f t="shared" si="15"/>
        <v>8</v>
      </c>
      <c r="N183" s="76"/>
    </row>
    <row r="184" spans="1:14" s="10" customFormat="1" ht="15" hidden="1" customHeight="1" thickBot="1" x14ac:dyDescent="0.25">
      <c r="A184" s="25">
        <v>1</v>
      </c>
      <c r="B184" s="26">
        <v>5540020</v>
      </c>
      <c r="C184" s="26" t="s">
        <v>182</v>
      </c>
      <c r="D184" s="27">
        <v>40000</v>
      </c>
      <c r="E184" s="155">
        <v>43</v>
      </c>
      <c r="F184" s="125"/>
      <c r="G184" s="140"/>
      <c r="H184" s="140"/>
      <c r="I184" s="140"/>
      <c r="J184" s="148"/>
      <c r="K184" s="132"/>
      <c r="L184" s="71"/>
      <c r="M184" s="120">
        <f t="shared" si="15"/>
        <v>43</v>
      </c>
      <c r="N184" s="73"/>
    </row>
    <row r="185" spans="1:14" s="10" customFormat="1" ht="15" hidden="1" customHeight="1" thickBot="1" x14ac:dyDescent="0.25">
      <c r="A185" s="25">
        <v>2</v>
      </c>
      <c r="B185" s="26">
        <v>5540024</v>
      </c>
      <c r="C185" s="26" t="s">
        <v>183</v>
      </c>
      <c r="D185" s="27">
        <v>45000</v>
      </c>
      <c r="E185" s="155">
        <v>9</v>
      </c>
      <c r="F185" s="125"/>
      <c r="G185" s="140"/>
      <c r="H185" s="140"/>
      <c r="I185" s="140"/>
      <c r="J185" s="148"/>
      <c r="K185" s="132"/>
      <c r="L185" s="71"/>
      <c r="M185" s="120">
        <f t="shared" si="15"/>
        <v>9</v>
      </c>
      <c r="N185" s="73"/>
    </row>
    <row r="186" spans="1:14" s="10" customFormat="1" ht="15" hidden="1" customHeight="1" thickBot="1" x14ac:dyDescent="0.25">
      <c r="A186" s="25">
        <v>3</v>
      </c>
      <c r="B186" s="26">
        <v>5540018</v>
      </c>
      <c r="C186" s="26" t="s">
        <v>184</v>
      </c>
      <c r="D186" s="27">
        <v>32000</v>
      </c>
      <c r="E186" s="155">
        <v>24</v>
      </c>
      <c r="F186" s="125"/>
      <c r="G186" s="140"/>
      <c r="H186" s="140"/>
      <c r="I186" s="140"/>
      <c r="J186" s="148"/>
      <c r="K186" s="132"/>
      <c r="L186" s="71"/>
      <c r="M186" s="120">
        <f t="shared" si="15"/>
        <v>24</v>
      </c>
      <c r="N186" s="73"/>
    </row>
    <row r="187" spans="1:14" s="10" customFormat="1" ht="15" hidden="1" customHeight="1" thickBot="1" x14ac:dyDescent="0.25">
      <c r="A187" s="25">
        <v>4</v>
      </c>
      <c r="B187" s="26">
        <v>5540017</v>
      </c>
      <c r="C187" s="26" t="s">
        <v>185</v>
      </c>
      <c r="D187" s="27">
        <v>25000</v>
      </c>
      <c r="E187" s="156">
        <v>35</v>
      </c>
      <c r="F187" s="126"/>
      <c r="G187" s="141"/>
      <c r="H187" s="141"/>
      <c r="I187" s="141"/>
      <c r="J187" s="149"/>
      <c r="K187" s="133"/>
      <c r="L187" s="72"/>
      <c r="M187" s="120">
        <f t="shared" si="15"/>
        <v>35</v>
      </c>
      <c r="N187" s="72"/>
    </row>
    <row r="188" spans="1:14" s="10" customFormat="1" ht="15" hidden="1" customHeight="1" thickBot="1" x14ac:dyDescent="0.25">
      <c r="A188" s="25">
        <v>5</v>
      </c>
      <c r="B188" s="26">
        <v>5510070</v>
      </c>
      <c r="C188" s="26" t="s">
        <v>186</v>
      </c>
      <c r="D188" s="27">
        <v>28000</v>
      </c>
      <c r="E188" s="156">
        <v>24</v>
      </c>
      <c r="F188" s="126"/>
      <c r="G188" s="141"/>
      <c r="H188" s="141"/>
      <c r="I188" s="141"/>
      <c r="J188" s="149"/>
      <c r="K188" s="133"/>
      <c r="L188" s="72"/>
      <c r="M188" s="120">
        <f t="shared" si="15"/>
        <v>24</v>
      </c>
      <c r="N188" s="72"/>
    </row>
    <row r="189" spans="1:14" s="10" customFormat="1" ht="15" hidden="1" customHeight="1" thickBot="1" x14ac:dyDescent="0.25">
      <c r="A189" s="25">
        <v>6</v>
      </c>
      <c r="B189" s="26">
        <v>5500044</v>
      </c>
      <c r="C189" s="26" t="s">
        <v>187</v>
      </c>
      <c r="D189" s="27">
        <v>28000</v>
      </c>
      <c r="E189" s="156">
        <v>10</v>
      </c>
      <c r="F189" s="126"/>
      <c r="G189" s="141"/>
      <c r="H189" s="141"/>
      <c r="I189" s="141"/>
      <c r="J189" s="149"/>
      <c r="K189" s="133"/>
      <c r="L189" s="72"/>
      <c r="M189" s="120">
        <f t="shared" si="15"/>
        <v>10</v>
      </c>
      <c r="N189" s="71"/>
    </row>
    <row r="190" spans="1:14" s="9" customFormat="1" ht="15" hidden="1" customHeight="1" thickBot="1" x14ac:dyDescent="0.25">
      <c r="A190" s="25">
        <v>7</v>
      </c>
      <c r="B190" s="26">
        <v>5500045</v>
      </c>
      <c r="C190" s="26" t="s">
        <v>188</v>
      </c>
      <c r="D190" s="27">
        <v>30000</v>
      </c>
      <c r="E190" s="156">
        <v>28</v>
      </c>
      <c r="F190" s="126"/>
      <c r="G190" s="141"/>
      <c r="H190" s="141"/>
      <c r="I190" s="141"/>
      <c r="J190" s="149"/>
      <c r="K190" s="133"/>
      <c r="L190" s="72"/>
      <c r="M190" s="120">
        <f t="shared" si="15"/>
        <v>28</v>
      </c>
      <c r="N190" s="71"/>
    </row>
    <row r="191" spans="1:14" s="9" customFormat="1" ht="15" hidden="1" customHeight="1" thickBot="1" x14ac:dyDescent="0.25">
      <c r="A191" s="25">
        <v>8</v>
      </c>
      <c r="B191" s="25">
        <v>5510111</v>
      </c>
      <c r="C191" s="25" t="s">
        <v>189</v>
      </c>
      <c r="D191" s="30">
        <v>39000</v>
      </c>
      <c r="E191" s="156">
        <v>20</v>
      </c>
      <c r="F191" s="126"/>
      <c r="G191" s="141"/>
      <c r="H191" s="141"/>
      <c r="I191" s="141"/>
      <c r="J191" s="149"/>
      <c r="K191" s="133"/>
      <c r="L191" s="72"/>
      <c r="M191" s="120">
        <f t="shared" si="15"/>
        <v>20</v>
      </c>
      <c r="N191" s="71"/>
    </row>
    <row r="192" spans="1:14" s="9" customFormat="1" ht="15" hidden="1" customHeight="1" thickBot="1" x14ac:dyDescent="0.25">
      <c r="A192" s="25">
        <v>9</v>
      </c>
      <c r="B192" s="25">
        <v>5510112</v>
      </c>
      <c r="C192" s="25" t="s">
        <v>190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9" customFormat="1" ht="15" hidden="1" customHeight="1" thickBot="1" x14ac:dyDescent="0.25">
      <c r="A193" s="25">
        <v>10</v>
      </c>
      <c r="B193" s="25">
        <v>5510113</v>
      </c>
      <c r="C193" s="25" t="s">
        <v>191</v>
      </c>
      <c r="D193" s="30">
        <v>39000</v>
      </c>
      <c r="E193" s="155">
        <v>17</v>
      </c>
      <c r="F193" s="125"/>
      <c r="G193" s="125"/>
      <c r="H193" s="125"/>
      <c r="I193" s="125"/>
      <c r="J193" s="148"/>
      <c r="K193" s="132"/>
      <c r="L193" s="71"/>
      <c r="M193" s="120">
        <f t="shared" si="15"/>
        <v>17</v>
      </c>
      <c r="N193" s="71"/>
    </row>
    <row r="194" spans="1:14" s="24" customFormat="1" ht="15" hidden="1" customHeight="1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9" customFormat="1" ht="15" thickBot="1" x14ac:dyDescent="0.25">
      <c r="A195" s="94"/>
      <c r="B195" s="95"/>
      <c r="C195" s="95" t="s">
        <v>192</v>
      </c>
      <c r="D195" s="96"/>
      <c r="E195" s="105">
        <f>SUM(E196:E204)</f>
        <v>47</v>
      </c>
      <c r="F195" s="105">
        <f t="shared" ref="F195:K195" si="19">SUM(F196:F204)</f>
        <v>0</v>
      </c>
      <c r="G195" s="105">
        <f t="shared" si="19"/>
        <v>0</v>
      </c>
      <c r="H195" s="105">
        <f t="shared" si="19"/>
        <v>0</v>
      </c>
      <c r="I195" s="105">
        <f t="shared" si="19"/>
        <v>0</v>
      </c>
      <c r="J195" s="166">
        <f t="shared" si="19"/>
        <v>0</v>
      </c>
      <c r="K195" s="131">
        <f t="shared" si="19"/>
        <v>0</v>
      </c>
      <c r="L195" s="105">
        <f>SUM(L196:L203)</f>
        <v>33</v>
      </c>
      <c r="M195" s="119">
        <f t="shared" si="15"/>
        <v>14</v>
      </c>
      <c r="N195" s="85"/>
    </row>
    <row r="196" spans="1:14" s="10" customFormat="1" x14ac:dyDescent="0.2">
      <c r="A196" s="87">
        <v>1</v>
      </c>
      <c r="B196" s="87">
        <v>5540032</v>
      </c>
      <c r="C196" s="87" t="s">
        <v>193</v>
      </c>
      <c r="D196" s="93">
        <v>18000</v>
      </c>
      <c r="E196" s="155">
        <f>'23'!L196</f>
        <v>6</v>
      </c>
      <c r="F196" s="125"/>
      <c r="G196" s="125"/>
      <c r="H196" s="125"/>
      <c r="I196" s="125"/>
      <c r="J196" s="148"/>
      <c r="K196" s="132"/>
      <c r="L196" s="71">
        <v>1</v>
      </c>
      <c r="M196" s="120">
        <f t="shared" si="15"/>
        <v>5</v>
      </c>
      <c r="N196" s="71"/>
    </row>
    <row r="197" spans="1:14" s="10" customFormat="1" x14ac:dyDescent="0.2">
      <c r="A197" s="25">
        <v>2</v>
      </c>
      <c r="B197" s="26">
        <v>5540001</v>
      </c>
      <c r="C197" s="26" t="s">
        <v>194</v>
      </c>
      <c r="D197" s="27">
        <v>20000</v>
      </c>
      <c r="E197" s="155">
        <f>'23'!L197</f>
        <v>1</v>
      </c>
      <c r="F197" s="125"/>
      <c r="G197" s="125"/>
      <c r="H197" s="125"/>
      <c r="I197" s="125"/>
      <c r="J197" s="148"/>
      <c r="K197" s="132"/>
      <c r="L197" s="71">
        <v>1</v>
      </c>
      <c r="M197" s="120">
        <f t="shared" si="15"/>
        <v>0</v>
      </c>
      <c r="N197" s="71"/>
    </row>
    <row r="198" spans="1:14" s="10" customFormat="1" x14ac:dyDescent="0.2">
      <c r="A198" s="25">
        <v>3</v>
      </c>
      <c r="B198" s="26">
        <v>5540029</v>
      </c>
      <c r="C198" s="26" t="s">
        <v>195</v>
      </c>
      <c r="D198" s="27">
        <v>20000</v>
      </c>
      <c r="E198" s="155">
        <f>'23'!L198</f>
        <v>3</v>
      </c>
      <c r="F198" s="125"/>
      <c r="G198" s="125"/>
      <c r="H198" s="125"/>
      <c r="I198" s="125"/>
      <c r="J198" s="148"/>
      <c r="K198" s="132"/>
      <c r="L198" s="71">
        <v>3</v>
      </c>
      <c r="M198" s="120">
        <f t="shared" si="15"/>
        <v>0</v>
      </c>
      <c r="N198" s="71"/>
    </row>
    <row r="199" spans="1:14" s="10" customFormat="1" x14ac:dyDescent="0.2">
      <c r="A199" s="25">
        <v>4</v>
      </c>
      <c r="B199" s="26">
        <v>5540035</v>
      </c>
      <c r="C199" s="26" t="s">
        <v>196</v>
      </c>
      <c r="D199" s="27">
        <v>20000</v>
      </c>
      <c r="E199" s="155">
        <f>'23'!L199</f>
        <v>22</v>
      </c>
      <c r="F199" s="125"/>
      <c r="G199" s="125"/>
      <c r="H199" s="125"/>
      <c r="I199" s="125"/>
      <c r="J199" s="148"/>
      <c r="K199" s="132"/>
      <c r="L199" s="71">
        <v>18</v>
      </c>
      <c r="M199" s="120">
        <f t="shared" si="15"/>
        <v>4</v>
      </c>
      <c r="N199" s="71"/>
    </row>
    <row r="200" spans="1:14" s="10" customFormat="1" x14ac:dyDescent="0.2">
      <c r="A200" s="25">
        <v>6</v>
      </c>
      <c r="B200" s="26">
        <v>5540008</v>
      </c>
      <c r="C200" s="26" t="s">
        <v>198</v>
      </c>
      <c r="D200" s="27">
        <v>16000</v>
      </c>
      <c r="E200" s="155">
        <f>'23'!L200</f>
        <v>4</v>
      </c>
      <c r="F200" s="125"/>
      <c r="G200" s="125"/>
      <c r="H200" s="125"/>
      <c r="I200" s="125"/>
      <c r="J200" s="148"/>
      <c r="K200" s="132"/>
      <c r="L200" s="71">
        <v>4</v>
      </c>
      <c r="M200" s="120">
        <f t="shared" si="15"/>
        <v>0</v>
      </c>
      <c r="N200" s="71"/>
    </row>
    <row r="201" spans="1:14" s="10" customFormat="1" x14ac:dyDescent="0.2">
      <c r="A201" s="25">
        <v>7</v>
      </c>
      <c r="B201" s="26">
        <v>5540030</v>
      </c>
      <c r="C201" s="26" t="s">
        <v>199</v>
      </c>
      <c r="D201" s="27">
        <v>22000</v>
      </c>
      <c r="E201" s="155">
        <f>'23'!L201</f>
        <v>5</v>
      </c>
      <c r="F201" s="125"/>
      <c r="G201" s="125"/>
      <c r="H201" s="125"/>
      <c r="I201" s="125"/>
      <c r="J201" s="148"/>
      <c r="K201" s="132"/>
      <c r="L201" s="71"/>
      <c r="M201" s="120">
        <f>(E201+F201+G201+H201+I201)-J201-K201-L201</f>
        <v>5</v>
      </c>
      <c r="N201" s="71"/>
    </row>
    <row r="202" spans="1:14" s="10" customFormat="1" x14ac:dyDescent="0.2">
      <c r="A202" s="25">
        <v>8</v>
      </c>
      <c r="B202" s="26">
        <v>5540031</v>
      </c>
      <c r="C202" s="26" t="s">
        <v>200</v>
      </c>
      <c r="D202" s="27">
        <v>22000</v>
      </c>
      <c r="E202" s="155">
        <f>'23'!L202</f>
        <v>0</v>
      </c>
      <c r="F202" s="125"/>
      <c r="G202" s="125"/>
      <c r="H202" s="125"/>
      <c r="I202" s="125"/>
      <c r="J202" s="148"/>
      <c r="K202" s="132"/>
      <c r="L202" s="71"/>
      <c r="M202" s="120">
        <f t="shared" ref="M202:M204" si="20">(E202+F202+G202+H202+I202)-J202-K202-L202</f>
        <v>0</v>
      </c>
      <c r="N202" s="71"/>
    </row>
    <row r="203" spans="1:14" s="9" customFormat="1" x14ac:dyDescent="0.2">
      <c r="A203" s="25">
        <v>9</v>
      </c>
      <c r="B203" s="26">
        <v>5540003</v>
      </c>
      <c r="C203" s="26" t="s">
        <v>201</v>
      </c>
      <c r="D203" s="27">
        <v>20000</v>
      </c>
      <c r="E203" s="155">
        <f>'23'!L203</f>
        <v>6</v>
      </c>
      <c r="F203" s="125"/>
      <c r="G203" s="125"/>
      <c r="H203" s="125"/>
      <c r="I203" s="125"/>
      <c r="J203" s="148"/>
      <c r="K203" s="132"/>
      <c r="L203" s="71">
        <v>6</v>
      </c>
      <c r="M203" s="120">
        <f t="shared" si="20"/>
        <v>0</v>
      </c>
      <c r="N203" s="71"/>
    </row>
    <row r="204" spans="1:14" s="9" customFormat="1" x14ac:dyDescent="0.2">
      <c r="A204" s="25">
        <v>10</v>
      </c>
      <c r="B204" s="25">
        <v>5540033</v>
      </c>
      <c r="C204" s="25" t="s">
        <v>202</v>
      </c>
      <c r="D204" s="30">
        <v>18000</v>
      </c>
      <c r="E204" s="155">
        <f>'23'!L204</f>
        <v>0</v>
      </c>
      <c r="F204" s="125"/>
      <c r="G204" s="125"/>
      <c r="H204" s="125"/>
      <c r="I204" s="125"/>
      <c r="J204" s="148"/>
      <c r="K204" s="132"/>
      <c r="M204" s="120">
        <f t="shared" si="20"/>
        <v>0</v>
      </c>
      <c r="N204" s="71"/>
    </row>
    <row r="205" spans="1:14" s="20" customFormat="1" ht="15" thickBot="1" x14ac:dyDescent="0.25">
      <c r="A205" s="43"/>
      <c r="B205" s="43"/>
      <c r="C205" s="43"/>
      <c r="D205" s="48"/>
      <c r="E205" s="160"/>
      <c r="F205" s="128"/>
      <c r="G205" s="128"/>
      <c r="H205" s="128"/>
      <c r="I205" s="128"/>
      <c r="J205" s="152"/>
      <c r="K205" s="137"/>
      <c r="L205" s="76"/>
      <c r="M205" s="121"/>
      <c r="N205" s="76"/>
    </row>
    <row r="206" spans="1:14" s="24" customFormat="1" ht="15" thickBot="1" x14ac:dyDescent="0.25">
      <c r="A206" s="81"/>
      <c r="B206" s="82"/>
      <c r="C206" s="82" t="s">
        <v>203</v>
      </c>
      <c r="D206" s="83"/>
      <c r="E206" s="106">
        <f>SUM(E208:E209)</f>
        <v>7</v>
      </c>
      <c r="F206" s="106">
        <f t="shared" ref="F206:L206" si="21">SUM(F208:F209)</f>
        <v>0</v>
      </c>
      <c r="G206" s="106">
        <f t="shared" si="21"/>
        <v>0</v>
      </c>
      <c r="H206" s="106">
        <f t="shared" si="21"/>
        <v>0</v>
      </c>
      <c r="I206" s="106">
        <f t="shared" si="21"/>
        <v>0</v>
      </c>
      <c r="J206" s="146">
        <f t="shared" si="21"/>
        <v>0</v>
      </c>
      <c r="K206" s="135">
        <f t="shared" si="21"/>
        <v>0</v>
      </c>
      <c r="L206" s="106">
        <f t="shared" si="21"/>
        <v>7</v>
      </c>
      <c r="M206" s="119">
        <f>(E206+F206+G206+H206+I206)-J206-K206-L206</f>
        <v>0</v>
      </c>
      <c r="N206" s="85"/>
    </row>
    <row r="207" spans="1:14" s="10" customFormat="1" x14ac:dyDescent="0.2">
      <c r="A207" s="79"/>
      <c r="B207" s="79"/>
      <c r="C207" s="79" t="s">
        <v>204</v>
      </c>
      <c r="D207" s="80"/>
      <c r="E207" s="155"/>
      <c r="F207" s="125"/>
      <c r="G207" s="125"/>
      <c r="H207" s="125"/>
      <c r="I207" s="125"/>
      <c r="J207" s="148"/>
      <c r="K207" s="132"/>
      <c r="L207" s="71"/>
      <c r="M207" s="120">
        <f t="shared" si="15"/>
        <v>0</v>
      </c>
      <c r="N207" s="71"/>
    </row>
    <row r="208" spans="1:14" s="10" customFormat="1" x14ac:dyDescent="0.2">
      <c r="A208" s="25">
        <v>1</v>
      </c>
      <c r="B208" s="26">
        <v>7520023</v>
      </c>
      <c r="C208" s="26" t="s">
        <v>205</v>
      </c>
      <c r="D208" s="27">
        <v>20000</v>
      </c>
      <c r="E208" s="155">
        <f>'23'!L208</f>
        <v>0</v>
      </c>
      <c r="F208" s="125"/>
      <c r="G208" s="125"/>
      <c r="H208" s="125"/>
      <c r="I208" s="125"/>
      <c r="J208" s="148"/>
      <c r="K208" s="132"/>
      <c r="L208" s="71"/>
      <c r="M208" s="120">
        <f t="shared" si="15"/>
        <v>0</v>
      </c>
      <c r="N208" s="71"/>
    </row>
    <row r="209" spans="1:14" s="9" customFormat="1" x14ac:dyDescent="0.2">
      <c r="A209" s="25">
        <v>2</v>
      </c>
      <c r="B209" s="26">
        <v>7520001</v>
      </c>
      <c r="C209" s="26" t="s">
        <v>206</v>
      </c>
      <c r="D209" s="27">
        <v>80000</v>
      </c>
      <c r="E209" s="155">
        <f>'23'!L209</f>
        <v>7</v>
      </c>
      <c r="F209" s="125"/>
      <c r="G209" s="125"/>
      <c r="H209" s="125"/>
      <c r="I209" s="125"/>
      <c r="J209" s="148"/>
      <c r="K209" s="132"/>
      <c r="L209" s="71">
        <v>7</v>
      </c>
      <c r="M209" s="120">
        <f t="shared" si="15"/>
        <v>0</v>
      </c>
      <c r="N209" s="71"/>
    </row>
    <row r="210" spans="1:14" s="24" customFormat="1" ht="15" thickBot="1" x14ac:dyDescent="0.25">
      <c r="A210" s="43"/>
      <c r="B210" s="43"/>
      <c r="C210" s="43"/>
      <c r="D210" s="86"/>
      <c r="E210" s="157"/>
      <c r="F210" s="127"/>
      <c r="G210" s="127"/>
      <c r="H210" s="127"/>
      <c r="I210" s="127"/>
      <c r="J210" s="150"/>
      <c r="K210" s="134"/>
      <c r="L210" s="73"/>
      <c r="M210" s="122"/>
      <c r="N210" s="73"/>
    </row>
    <row r="211" spans="1:14" s="10" customFormat="1" ht="15" thickBot="1" x14ac:dyDescent="0.25">
      <c r="A211" s="90"/>
      <c r="B211" s="91"/>
      <c r="C211" s="91" t="s">
        <v>207</v>
      </c>
      <c r="D211" s="92"/>
      <c r="E211" s="103">
        <f>SUM(E212:E219)</f>
        <v>73</v>
      </c>
      <c r="F211" s="103">
        <f t="shared" ref="F211:L211" si="22">SUM(F212:F219)</f>
        <v>0</v>
      </c>
      <c r="G211" s="103">
        <f t="shared" si="22"/>
        <v>0</v>
      </c>
      <c r="H211" s="103">
        <f t="shared" si="22"/>
        <v>0</v>
      </c>
      <c r="I211" s="103">
        <f t="shared" si="22"/>
        <v>0</v>
      </c>
      <c r="J211" s="169">
        <f t="shared" si="22"/>
        <v>0</v>
      </c>
      <c r="K211" s="165">
        <f t="shared" si="22"/>
        <v>0</v>
      </c>
      <c r="L211" s="103">
        <f t="shared" si="22"/>
        <v>72</v>
      </c>
      <c r="M211" s="119">
        <f t="shared" si="15"/>
        <v>1</v>
      </c>
      <c r="N211" s="85"/>
    </row>
    <row r="212" spans="1:14" s="10" customFormat="1" x14ac:dyDescent="0.2">
      <c r="A212" s="87">
        <v>1</v>
      </c>
      <c r="B212" s="88">
        <v>7550011</v>
      </c>
      <c r="C212" s="88" t="s">
        <v>208</v>
      </c>
      <c r="D212" s="89">
        <v>16000</v>
      </c>
      <c r="E212" s="155">
        <f>'23'!L212</f>
        <v>14</v>
      </c>
      <c r="F212" s="125"/>
      <c r="G212" s="125"/>
      <c r="H212" s="125"/>
      <c r="I212" s="125"/>
      <c r="J212" s="148"/>
      <c r="K212" s="132"/>
      <c r="L212" s="71">
        <v>13</v>
      </c>
      <c r="M212" s="120">
        <f t="shared" si="15"/>
        <v>1</v>
      </c>
      <c r="N212" s="71"/>
    </row>
    <row r="213" spans="1:14" s="10" customFormat="1" x14ac:dyDescent="0.2">
      <c r="A213" s="25">
        <v>2</v>
      </c>
      <c r="B213" s="26">
        <v>7550019</v>
      </c>
      <c r="C213" s="26" t="s">
        <v>209</v>
      </c>
      <c r="D213" s="78">
        <v>14000</v>
      </c>
      <c r="E213" s="155">
        <f>'23'!L213</f>
        <v>0</v>
      </c>
      <c r="F213" s="126"/>
      <c r="G213" s="126"/>
      <c r="H213" s="126"/>
      <c r="I213" s="126"/>
      <c r="J213" s="149"/>
      <c r="K213" s="133"/>
      <c r="L213" s="72"/>
      <c r="M213" s="123">
        <f t="shared" si="15"/>
        <v>0</v>
      </c>
      <c r="N213" s="72"/>
    </row>
    <row r="214" spans="1:14" s="10" customFormat="1" x14ac:dyDescent="0.2">
      <c r="A214" s="25">
        <v>3</v>
      </c>
      <c r="B214" s="26">
        <v>7550026</v>
      </c>
      <c r="C214" s="26" t="s">
        <v>210</v>
      </c>
      <c r="D214" s="78">
        <v>26000</v>
      </c>
      <c r="E214" s="155">
        <f>'23'!L214</f>
        <v>0</v>
      </c>
      <c r="F214" s="126"/>
      <c r="G214" s="126"/>
      <c r="H214" s="126"/>
      <c r="I214" s="126"/>
      <c r="J214" s="149"/>
      <c r="K214" s="133"/>
      <c r="L214" s="72"/>
      <c r="M214" s="123">
        <f t="shared" si="15"/>
        <v>0</v>
      </c>
      <c r="N214" s="72"/>
    </row>
    <row r="215" spans="1:14" s="10" customFormat="1" x14ac:dyDescent="0.2">
      <c r="A215" s="25">
        <v>4</v>
      </c>
      <c r="B215" s="26">
        <v>7550006</v>
      </c>
      <c r="C215" s="26" t="s">
        <v>211</v>
      </c>
      <c r="D215" s="78">
        <v>12000</v>
      </c>
      <c r="E215" s="155">
        <f>'23'!L215</f>
        <v>5</v>
      </c>
      <c r="F215" s="126"/>
      <c r="G215" s="126"/>
      <c r="H215" s="126"/>
      <c r="I215" s="126"/>
      <c r="J215" s="149"/>
      <c r="K215" s="133"/>
      <c r="L215" s="72">
        <v>5</v>
      </c>
      <c r="M215" s="123">
        <f t="shared" si="15"/>
        <v>0</v>
      </c>
      <c r="N215" s="72"/>
    </row>
    <row r="216" spans="1:14" s="10" customFormat="1" x14ac:dyDescent="0.2">
      <c r="A216" s="25">
        <v>5</v>
      </c>
      <c r="B216" s="26">
        <v>7550007</v>
      </c>
      <c r="C216" s="26" t="s">
        <v>212</v>
      </c>
      <c r="D216" s="78">
        <v>9000</v>
      </c>
      <c r="E216" s="155">
        <f>'23'!L216</f>
        <v>18</v>
      </c>
      <c r="F216" s="126"/>
      <c r="G216" s="126"/>
      <c r="H216" s="126"/>
      <c r="I216" s="126"/>
      <c r="J216" s="149"/>
      <c r="K216" s="133"/>
      <c r="L216" s="72">
        <v>18</v>
      </c>
      <c r="M216" s="123">
        <f t="shared" si="15"/>
        <v>0</v>
      </c>
      <c r="N216" s="72"/>
    </row>
    <row r="217" spans="1:14" s="9" customFormat="1" x14ac:dyDescent="0.2">
      <c r="A217" s="25">
        <v>7</v>
      </c>
      <c r="B217" s="26">
        <v>7550017</v>
      </c>
      <c r="C217" s="26" t="s">
        <v>214</v>
      </c>
      <c r="D217" s="78">
        <v>14000</v>
      </c>
      <c r="E217" s="155">
        <f>'23'!L217</f>
        <v>17</v>
      </c>
      <c r="F217" s="126"/>
      <c r="G217" s="126"/>
      <c r="H217" s="126"/>
      <c r="I217" s="126"/>
      <c r="J217" s="149"/>
      <c r="K217" s="133"/>
      <c r="L217" s="72">
        <v>17</v>
      </c>
      <c r="M217" s="123">
        <f t="shared" si="15"/>
        <v>0</v>
      </c>
      <c r="N217" s="72"/>
    </row>
    <row r="218" spans="1:14" s="10" customFormat="1" x14ac:dyDescent="0.2">
      <c r="A218" s="25">
        <v>8</v>
      </c>
      <c r="B218" s="25">
        <v>7550016</v>
      </c>
      <c r="C218" s="25" t="s">
        <v>215</v>
      </c>
      <c r="D218" s="77">
        <v>14000</v>
      </c>
      <c r="E218" s="155">
        <f>'23'!L218</f>
        <v>9</v>
      </c>
      <c r="F218" s="126"/>
      <c r="G218" s="126"/>
      <c r="H218" s="126"/>
      <c r="I218" s="126"/>
      <c r="J218" s="149"/>
      <c r="K218" s="133"/>
      <c r="L218" s="72">
        <v>9</v>
      </c>
      <c r="M218" s="123">
        <f t="shared" ref="M218:M219" si="23">(E218+F218+G218+H218+I218)-J218-K218-L218</f>
        <v>0</v>
      </c>
      <c r="N218" s="72"/>
    </row>
    <row r="219" spans="1:14" s="10" customFormat="1" x14ac:dyDescent="0.2">
      <c r="A219" s="25">
        <v>9</v>
      </c>
      <c r="B219" s="26">
        <v>7550015</v>
      </c>
      <c r="C219" s="26" t="s">
        <v>216</v>
      </c>
      <c r="D219" s="78">
        <v>14000</v>
      </c>
      <c r="E219" s="155">
        <f>'23'!L219</f>
        <v>10</v>
      </c>
      <c r="F219" s="126"/>
      <c r="G219" s="126"/>
      <c r="H219" s="126"/>
      <c r="I219" s="126"/>
      <c r="J219" s="149"/>
      <c r="K219" s="133"/>
      <c r="L219" s="72">
        <v>10</v>
      </c>
      <c r="M219" s="123">
        <f t="shared" si="23"/>
        <v>0</v>
      </c>
      <c r="N219" s="72"/>
    </row>
  </sheetData>
  <autoFilter ref="A3:D219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0"/>
  <sheetViews>
    <sheetView workbookViewId="0">
      <pane xSplit="4" ySplit="4" topLeftCell="E156" activePane="bottomRight" state="frozen"/>
      <selection activeCell="O74" sqref="O74"/>
      <selection pane="topRight" activeCell="O74" sqref="O74"/>
      <selection pane="bottomLeft" activeCell="O74" sqref="O74"/>
      <selection pane="bottomRight" activeCell="E84" sqref="E84:G93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.28515625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81" t="s">
        <v>259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70"/>
    </row>
    <row r="3" spans="1:19" s="16" customFormat="1" ht="25.5" customHeight="1" x14ac:dyDescent="0.2">
      <c r="A3" s="182" t="s">
        <v>261</v>
      </c>
      <c r="B3" s="182" t="s">
        <v>262</v>
      </c>
      <c r="C3" s="182" t="s">
        <v>263</v>
      </c>
      <c r="D3" s="184" t="s">
        <v>264</v>
      </c>
      <c r="E3" s="186" t="s">
        <v>248</v>
      </c>
      <c r="F3" s="188" t="s">
        <v>257</v>
      </c>
      <c r="G3" s="190" t="s">
        <v>249</v>
      </c>
      <c r="H3" s="191"/>
      <c r="I3" s="192"/>
      <c r="J3" s="193" t="s">
        <v>250</v>
      </c>
      <c r="K3" s="195" t="s">
        <v>258</v>
      </c>
      <c r="L3" s="177" t="s">
        <v>251</v>
      </c>
      <c r="M3" s="179" t="s">
        <v>252</v>
      </c>
      <c r="N3" s="177" t="s">
        <v>253</v>
      </c>
    </row>
    <row r="4" spans="1:19" s="20" customFormat="1" ht="25.5" x14ac:dyDescent="0.2">
      <c r="A4" s="183"/>
      <c r="B4" s="183"/>
      <c r="C4" s="183"/>
      <c r="D4" s="185"/>
      <c r="E4" s="187"/>
      <c r="F4" s="189"/>
      <c r="G4" s="139" t="s">
        <v>254</v>
      </c>
      <c r="H4" s="139" t="s">
        <v>255</v>
      </c>
      <c r="I4" s="139" t="s">
        <v>256</v>
      </c>
      <c r="J4" s="194"/>
      <c r="K4" s="196"/>
      <c r="L4" s="178"/>
      <c r="M4" s="180"/>
      <c r="N4" s="178"/>
    </row>
    <row r="5" spans="1:19" s="24" customFormat="1" ht="15" thickBot="1" x14ac:dyDescent="0.25">
      <c r="A5" s="113"/>
      <c r="B5" s="113"/>
      <c r="C5" s="113" t="s">
        <v>10</v>
      </c>
      <c r="D5" s="114"/>
      <c r="E5" s="116">
        <f>E6+E46+E60+E64+E74</f>
        <v>22</v>
      </c>
      <c r="F5" s="116">
        <f t="shared" ref="F5:M5" si="0">F6+F46+F60+F64+F74</f>
        <v>0</v>
      </c>
      <c r="G5" s="116">
        <f t="shared" si="0"/>
        <v>368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11</v>
      </c>
      <c r="L5" s="116">
        <f t="shared" si="0"/>
        <v>11</v>
      </c>
      <c r="M5" s="118">
        <f t="shared" si="0"/>
        <v>342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05">
        <f>SUM(E7:E44)</f>
        <v>20</v>
      </c>
      <c r="F6" s="105">
        <f t="shared" ref="F6:L6" si="1">SUM(F7:F44)</f>
        <v>0</v>
      </c>
      <c r="G6" s="105">
        <f t="shared" si="1"/>
        <v>209</v>
      </c>
      <c r="H6" s="105">
        <f t="shared" si="1"/>
        <v>0</v>
      </c>
      <c r="I6" s="105">
        <f t="shared" si="1"/>
        <v>0</v>
      </c>
      <c r="J6" s="166">
        <f t="shared" si="1"/>
        <v>0</v>
      </c>
      <c r="K6" s="131">
        <f t="shared" si="1"/>
        <v>6</v>
      </c>
      <c r="L6" s="105">
        <f t="shared" si="1"/>
        <v>11</v>
      </c>
      <c r="M6" s="131">
        <f t="shared" ref="M6" si="2">SUM(M7:M39)</f>
        <v>187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'24'!L7</f>
        <v>1</v>
      </c>
      <c r="F7" s="125"/>
      <c r="G7" s="140"/>
      <c r="H7" s="140"/>
      <c r="I7" s="140"/>
      <c r="J7" s="148"/>
      <c r="K7" s="132"/>
      <c r="L7" s="71"/>
      <c r="M7" s="120">
        <f t="shared" ref="M7:M75" si="3">(E7+F7+G7+H7+I7)-J7-K7-L7</f>
        <v>1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'24'!L8</f>
        <v>0</v>
      </c>
      <c r="F8" s="126"/>
      <c r="G8" s="141">
        <v>8</v>
      </c>
      <c r="H8" s="141"/>
      <c r="I8" s="141"/>
      <c r="J8" s="149"/>
      <c r="K8" s="133"/>
      <c r="L8" s="72"/>
      <c r="M8" s="120">
        <f t="shared" si="3"/>
        <v>8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'24'!L9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'24'!L10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'24'!L11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3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'24'!L12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'24'!L13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3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'24'!L14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3"/>
        <v>6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'24'!L15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3"/>
        <v>6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'24'!L16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'24'!L17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'24'!L18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'24'!L19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3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'24'!L20</f>
        <v>0</v>
      </c>
      <c r="F20" s="126"/>
      <c r="G20" s="141">
        <v>12</v>
      </c>
      <c r="H20" s="141"/>
      <c r="I20" s="141"/>
      <c r="J20" s="149"/>
      <c r="K20" s="133"/>
      <c r="L20" s="72">
        <v>4</v>
      </c>
      <c r="M20" s="120">
        <f t="shared" si="3"/>
        <v>8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'24'!L21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'24'!L22</f>
        <v>19</v>
      </c>
      <c r="F22" s="126"/>
      <c r="G22" s="141"/>
      <c r="H22" s="141"/>
      <c r="I22" s="141"/>
      <c r="J22" s="149"/>
      <c r="K22" s="133"/>
      <c r="L22" s="72">
        <v>7</v>
      </c>
      <c r="M22" s="120">
        <f t="shared" si="3"/>
        <v>12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'24'!L23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'24'!L24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3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'24'!L25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3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'24'!L26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3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'24'!L27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'24'!L28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3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'24'!L29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3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'24'!L30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3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'24'!L31</f>
        <v>0</v>
      </c>
      <c r="F31" s="126"/>
      <c r="G31" s="141"/>
      <c r="H31" s="141"/>
      <c r="I31" s="141"/>
      <c r="J31" s="149"/>
      <c r="K31" s="133"/>
      <c r="L31" s="72"/>
      <c r="M31" s="120">
        <f t="shared" si="3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'24'!L32</f>
        <v>0</v>
      </c>
      <c r="F32" s="126"/>
      <c r="G32" s="141">
        <v>6</v>
      </c>
      <c r="H32" s="141"/>
      <c r="I32" s="141"/>
      <c r="J32" s="149"/>
      <c r="K32" s="133"/>
      <c r="L32" s="72"/>
      <c r="M32" s="120">
        <f t="shared" si="3"/>
        <v>6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'24'!L33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'24'!L34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3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'24'!L35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'24'!L36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3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'24'!L37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3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'24'!L38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'24'!L39</f>
        <v>0</v>
      </c>
      <c r="F39" s="126"/>
      <c r="G39" s="141">
        <v>6</v>
      </c>
      <c r="H39" s="141"/>
      <c r="I39" s="141"/>
      <c r="J39" s="149"/>
      <c r="K39" s="133">
        <v>2</v>
      </c>
      <c r="L39" s="72"/>
      <c r="M39" s="120">
        <f t="shared" si="3"/>
        <v>4</v>
      </c>
      <c r="N39" s="72" t="s">
        <v>294</v>
      </c>
    </row>
    <row r="40" spans="1:14" s="10" customFormat="1" x14ac:dyDescent="0.2">
      <c r="A40" s="43">
        <v>40</v>
      </c>
      <c r="B40" s="99"/>
      <c r="C40" s="99" t="s">
        <v>292</v>
      </c>
      <c r="D40" s="100">
        <v>25000</v>
      </c>
      <c r="E40" s="155">
        <f>'24'!L40</f>
        <v>0</v>
      </c>
      <c r="F40" s="127"/>
      <c r="G40" s="142">
        <v>6</v>
      </c>
      <c r="H40" s="142"/>
      <c r="I40" s="142"/>
      <c r="J40" s="150"/>
      <c r="K40" s="134"/>
      <c r="L40" s="73"/>
      <c r="M40" s="120">
        <f t="shared" si="3"/>
        <v>6</v>
      </c>
      <c r="N40" s="73"/>
    </row>
    <row r="41" spans="1:14" s="10" customFormat="1" x14ac:dyDescent="0.2">
      <c r="A41" s="43">
        <v>41</v>
      </c>
      <c r="B41" s="99"/>
      <c r="C41" s="99" t="s">
        <v>288</v>
      </c>
      <c r="D41" s="100">
        <v>30000</v>
      </c>
      <c r="E41" s="155">
        <f>'24'!L41</f>
        <v>0</v>
      </c>
      <c r="F41" s="127"/>
      <c r="G41" s="142">
        <v>6</v>
      </c>
      <c r="H41" s="142"/>
      <c r="I41" s="142"/>
      <c r="J41" s="150"/>
      <c r="K41" s="134">
        <v>2</v>
      </c>
      <c r="L41" s="73"/>
      <c r="M41" s="120">
        <f t="shared" si="3"/>
        <v>4</v>
      </c>
      <c r="N41" s="73"/>
    </row>
    <row r="42" spans="1:14" s="10" customFormat="1" x14ac:dyDescent="0.2">
      <c r="A42" s="43">
        <v>42</v>
      </c>
      <c r="B42" s="99"/>
      <c r="C42" s="99" t="s">
        <v>289</v>
      </c>
      <c r="D42" s="100">
        <v>30000</v>
      </c>
      <c r="E42" s="155">
        <f>'24'!L42</f>
        <v>0</v>
      </c>
      <c r="F42" s="127"/>
      <c r="G42" s="142">
        <v>8</v>
      </c>
      <c r="H42" s="142"/>
      <c r="I42" s="142"/>
      <c r="J42" s="150"/>
      <c r="K42" s="134">
        <v>2</v>
      </c>
      <c r="L42" s="73"/>
      <c r="M42" s="120">
        <f t="shared" si="3"/>
        <v>6</v>
      </c>
      <c r="N42" s="73"/>
    </row>
    <row r="43" spans="1:14" s="10" customFormat="1" x14ac:dyDescent="0.2">
      <c r="A43" s="43">
        <v>43</v>
      </c>
      <c r="B43" s="99"/>
      <c r="C43" s="99" t="s">
        <v>290</v>
      </c>
      <c r="D43" s="100">
        <v>35000</v>
      </c>
      <c r="E43" s="155">
        <f>'24'!L43</f>
        <v>0</v>
      </c>
      <c r="F43" s="127"/>
      <c r="G43" s="142">
        <v>5</v>
      </c>
      <c r="H43" s="142"/>
      <c r="I43" s="142"/>
      <c r="J43" s="150"/>
      <c r="K43" s="134"/>
      <c r="L43" s="73"/>
      <c r="M43" s="120">
        <f t="shared" si="3"/>
        <v>5</v>
      </c>
      <c r="N43" s="73"/>
    </row>
    <row r="44" spans="1:14" s="10" customFormat="1" x14ac:dyDescent="0.2">
      <c r="A44" s="43">
        <v>44</v>
      </c>
      <c r="B44" s="99"/>
      <c r="C44" s="99" t="s">
        <v>291</v>
      </c>
      <c r="D44" s="100">
        <v>35000</v>
      </c>
      <c r="E44" s="155">
        <f>'24'!L44</f>
        <v>0</v>
      </c>
      <c r="F44" s="127"/>
      <c r="G44" s="142">
        <v>4</v>
      </c>
      <c r="H44" s="142"/>
      <c r="I44" s="142"/>
      <c r="J44" s="150"/>
      <c r="K44" s="134"/>
      <c r="L44" s="73"/>
      <c r="M44" s="121">
        <f t="shared" si="3"/>
        <v>4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/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63">
        <f>SUM(E47:E58)</f>
        <v>2</v>
      </c>
      <c r="F46" s="163">
        <f t="shared" ref="F46:L46" si="4">SUM(F47:F58)</f>
        <v>0</v>
      </c>
      <c r="G46" s="163">
        <f t="shared" si="4"/>
        <v>129</v>
      </c>
      <c r="H46" s="163">
        <f t="shared" si="4"/>
        <v>0</v>
      </c>
      <c r="I46" s="163">
        <f t="shared" si="4"/>
        <v>0</v>
      </c>
      <c r="J46" s="167">
        <f t="shared" si="4"/>
        <v>0</v>
      </c>
      <c r="K46" s="162">
        <f t="shared" si="4"/>
        <v>5</v>
      </c>
      <c r="L46" s="163">
        <f t="shared" si="4"/>
        <v>0</v>
      </c>
      <c r="M46" s="119">
        <f>(E46+F46+G46+H46+I46)-J46-K46-L46</f>
        <v>126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'24'!L47</f>
        <v>0</v>
      </c>
      <c r="F47" s="125"/>
      <c r="G47" s="140">
        <v>5</v>
      </c>
      <c r="H47" s="140"/>
      <c r="I47" s="140"/>
      <c r="J47" s="148"/>
      <c r="K47" s="132"/>
      <c r="L47" s="71"/>
      <c r="M47" s="120">
        <f t="shared" si="3"/>
        <v>5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'24'!L48</f>
        <v>0</v>
      </c>
      <c r="F48" s="126"/>
      <c r="G48" s="141">
        <v>38</v>
      </c>
      <c r="H48" s="141"/>
      <c r="I48" s="141"/>
      <c r="J48" s="149"/>
      <c r="K48" s="133"/>
      <c r="L48" s="72"/>
      <c r="M48" s="120">
        <f t="shared" si="3"/>
        <v>38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'24'!L49</f>
        <v>0</v>
      </c>
      <c r="F49" s="126"/>
      <c r="G49" s="141">
        <v>20</v>
      </c>
      <c r="H49" s="141"/>
      <c r="I49" s="141"/>
      <c r="J49" s="149"/>
      <c r="K49" s="133"/>
      <c r="L49" s="72"/>
      <c r="M49" s="120">
        <f t="shared" si="3"/>
        <v>20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'24'!L50</f>
        <v>0</v>
      </c>
      <c r="F50" s="126"/>
      <c r="G50" s="141">
        <v>40</v>
      </c>
      <c r="H50" s="141"/>
      <c r="I50" s="141"/>
      <c r="J50" s="149"/>
      <c r="K50" s="133"/>
      <c r="L50" s="72"/>
      <c r="M50" s="120">
        <f t="shared" si="3"/>
        <v>40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'24'!L51</f>
        <v>0</v>
      </c>
      <c r="F51" s="126"/>
      <c r="G51" s="141">
        <v>5</v>
      </c>
      <c r="H51" s="141"/>
      <c r="I51" s="141"/>
      <c r="J51" s="149"/>
      <c r="K51" s="133">
        <v>5</v>
      </c>
      <c r="L51" s="72"/>
      <c r="M51" s="120">
        <f t="shared" si="3"/>
        <v>0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'24'!L52</f>
        <v>2</v>
      </c>
      <c r="F52" s="126"/>
      <c r="G52" s="141"/>
      <c r="H52" s="141"/>
      <c r="I52" s="141"/>
      <c r="J52" s="149"/>
      <c r="K52" s="133"/>
      <c r="L52" s="72"/>
      <c r="M52" s="120">
        <f t="shared" si="3"/>
        <v>2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'24'!L53</f>
        <v>0</v>
      </c>
      <c r="F53" s="126"/>
      <c r="G53" s="141">
        <v>5</v>
      </c>
      <c r="H53" s="141"/>
      <c r="I53" s="141"/>
      <c r="J53" s="149"/>
      <c r="K53" s="133"/>
      <c r="L53" s="72"/>
      <c r="M53" s="120">
        <f t="shared" si="3"/>
        <v>5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'24'!L54</f>
        <v>0</v>
      </c>
      <c r="F54" s="126"/>
      <c r="G54" s="141">
        <v>5</v>
      </c>
      <c r="H54" s="141"/>
      <c r="I54" s="141"/>
      <c r="J54" s="149"/>
      <c r="K54" s="133"/>
      <c r="L54" s="72"/>
      <c r="M54" s="120">
        <f t="shared" si="3"/>
        <v>5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'24'!L55</f>
        <v>0</v>
      </c>
      <c r="F55" s="126"/>
      <c r="G55" s="141">
        <v>6</v>
      </c>
      <c r="H55" s="141"/>
      <c r="I55" s="141"/>
      <c r="J55" s="149"/>
      <c r="K55" s="133"/>
      <c r="L55" s="72"/>
      <c r="M55" s="120">
        <f t="shared" si="3"/>
        <v>6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'24'!L56</f>
        <v>0</v>
      </c>
      <c r="F56" s="126"/>
      <c r="G56" s="141">
        <v>5</v>
      </c>
      <c r="H56" s="141"/>
      <c r="I56" s="141"/>
      <c r="J56" s="149"/>
      <c r="K56" s="133"/>
      <c r="L56" s="72"/>
      <c r="M56" s="120">
        <f t="shared" si="3"/>
        <v>5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'24'!L57</f>
        <v>0</v>
      </c>
      <c r="F57" s="127"/>
      <c r="G57" s="142"/>
      <c r="H57" s="142"/>
      <c r="I57" s="142"/>
      <c r="J57" s="150"/>
      <c r="K57" s="134"/>
      <c r="L57" s="73"/>
      <c r="M57" s="120">
        <f t="shared" si="3"/>
        <v>0</v>
      </c>
      <c r="N57" s="73"/>
    </row>
    <row r="58" spans="1:14" s="9" customFormat="1" x14ac:dyDescent="0.2">
      <c r="A58" s="43">
        <v>15</v>
      </c>
      <c r="B58" s="99"/>
      <c r="C58" s="99" t="s">
        <v>271</v>
      </c>
      <c r="D58" s="100"/>
      <c r="E58" s="155">
        <f>'24'!L58</f>
        <v>0</v>
      </c>
      <c r="F58" s="127"/>
      <c r="G58" s="142"/>
      <c r="H58" s="142"/>
      <c r="I58" s="142"/>
      <c r="J58" s="150"/>
      <c r="K58" s="134"/>
      <c r="L58" s="73"/>
      <c r="M58" s="120">
        <f t="shared" si="3"/>
        <v>0</v>
      </c>
      <c r="N58" s="73"/>
    </row>
    <row r="59" spans="1:14" s="24" customFormat="1" ht="15" thickBot="1" x14ac:dyDescent="0.25">
      <c r="A59" s="43"/>
      <c r="B59" s="43"/>
      <c r="C59" s="43"/>
      <c r="D59" s="48"/>
      <c r="E59" s="155"/>
      <c r="F59" s="127"/>
      <c r="G59" s="142"/>
      <c r="H59" s="142"/>
      <c r="I59" s="142"/>
      <c r="J59" s="150"/>
      <c r="K59" s="134"/>
      <c r="L59" s="73"/>
      <c r="M59" s="121"/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63">
        <f>SUM(E61:E62)</f>
        <v>0</v>
      </c>
      <c r="F60" s="163">
        <f t="shared" ref="F60:L60" si="5">SUM(F61:F62)</f>
        <v>0</v>
      </c>
      <c r="G60" s="163">
        <f t="shared" si="5"/>
        <v>0</v>
      </c>
      <c r="H60" s="163">
        <f t="shared" si="5"/>
        <v>0</v>
      </c>
      <c r="I60" s="163">
        <f t="shared" si="5"/>
        <v>0</v>
      </c>
      <c r="J60" s="167">
        <f t="shared" si="5"/>
        <v>0</v>
      </c>
      <c r="K60" s="162">
        <f t="shared" si="5"/>
        <v>0</v>
      </c>
      <c r="L60" s="163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'24'!L61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'24'!L62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5"/>
      <c r="F63" s="127"/>
      <c r="G63" s="142"/>
      <c r="H63" s="142"/>
      <c r="I63" s="142"/>
      <c r="J63" s="150"/>
      <c r="K63" s="134"/>
      <c r="L63" s="73"/>
      <c r="M63" s="121"/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63">
        <f>SUM(E65:E72)</f>
        <v>0</v>
      </c>
      <c r="F64" s="163">
        <f t="shared" ref="F64:L64" si="6">SUM(F65:F72)</f>
        <v>0</v>
      </c>
      <c r="G64" s="163">
        <f t="shared" si="6"/>
        <v>5</v>
      </c>
      <c r="H64" s="163">
        <f t="shared" si="6"/>
        <v>0</v>
      </c>
      <c r="I64" s="163">
        <f t="shared" si="6"/>
        <v>0</v>
      </c>
      <c r="J64" s="167">
        <f t="shared" si="6"/>
        <v>0</v>
      </c>
      <c r="K64" s="162">
        <f t="shared" si="6"/>
        <v>0</v>
      </c>
      <c r="L64" s="163">
        <f t="shared" si="6"/>
        <v>0</v>
      </c>
      <c r="M64" s="119">
        <f t="shared" si="3"/>
        <v>5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'24'!L65</f>
        <v>0</v>
      </c>
      <c r="F65" s="125"/>
      <c r="G65" s="140"/>
      <c r="H65" s="140"/>
      <c r="I65" s="140"/>
      <c r="J65" s="148"/>
      <c r="K65" s="132"/>
      <c r="L65" s="71"/>
      <c r="M65" s="120">
        <f t="shared" si="3"/>
        <v>0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'24'!L66</f>
        <v>0</v>
      </c>
      <c r="F66" s="126"/>
      <c r="G66" s="140">
        <v>2</v>
      </c>
      <c r="H66" s="141"/>
      <c r="I66" s="141"/>
      <c r="J66" s="149"/>
      <c r="K66" s="133"/>
      <c r="L66" s="72"/>
      <c r="M66" s="120">
        <f t="shared" si="3"/>
        <v>2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'24'!L67</f>
        <v>0</v>
      </c>
      <c r="F67" s="126"/>
      <c r="G67" s="140"/>
      <c r="H67" s="141"/>
      <c r="I67" s="141"/>
      <c r="J67" s="149"/>
      <c r="K67" s="133"/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'24'!L68</f>
        <v>0</v>
      </c>
      <c r="F68" s="126"/>
      <c r="G68" s="140">
        <v>2</v>
      </c>
      <c r="H68" s="141"/>
      <c r="I68" s="141"/>
      <c r="J68" s="149"/>
      <c r="K68" s="133"/>
      <c r="L68" s="72"/>
      <c r="M68" s="120">
        <f t="shared" si="3"/>
        <v>2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'24'!L69</f>
        <v>0</v>
      </c>
      <c r="F69" s="126"/>
      <c r="G69" s="140"/>
      <c r="H69" s="141"/>
      <c r="I69" s="141"/>
      <c r="J69" s="149"/>
      <c r="K69" s="133"/>
      <c r="L69" s="72"/>
      <c r="M69" s="120">
        <f t="shared" si="3"/>
        <v>0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'24'!L70</f>
        <v>0</v>
      </c>
      <c r="F70" s="126"/>
      <c r="G70" s="140">
        <v>1</v>
      </c>
      <c r="H70" s="141"/>
      <c r="I70" s="141"/>
      <c r="J70" s="149"/>
      <c r="K70" s="133"/>
      <c r="L70" s="72"/>
      <c r="M70" s="120">
        <f t="shared" si="3"/>
        <v>1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'24'!L71</f>
        <v>0</v>
      </c>
      <c r="F71" s="126"/>
      <c r="G71" s="140"/>
      <c r="H71" s="141"/>
      <c r="I71" s="141"/>
      <c r="J71" s="149"/>
      <c r="K71" s="133"/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'24'!L72</f>
        <v>0</v>
      </c>
      <c r="F72" s="126"/>
      <c r="G72" s="140"/>
      <c r="H72" s="141"/>
      <c r="I72" s="141"/>
      <c r="J72" s="149"/>
      <c r="K72" s="133"/>
      <c r="L72" s="72"/>
      <c r="M72" s="120">
        <f t="shared" si="3"/>
        <v>0</v>
      </c>
      <c r="N72" s="72"/>
    </row>
    <row r="73" spans="1:14" s="24" customFormat="1" ht="15" thickBot="1" x14ac:dyDescent="0.25">
      <c r="A73" s="43"/>
      <c r="B73" s="43"/>
      <c r="C73" s="43"/>
      <c r="D73" s="48"/>
      <c r="E73" s="155"/>
      <c r="F73" s="127"/>
      <c r="G73" s="142"/>
      <c r="H73" s="142"/>
      <c r="I73" s="142"/>
      <c r="J73" s="150"/>
      <c r="K73" s="134"/>
      <c r="L73" s="73"/>
      <c r="M73" s="121"/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>SUM(E75:E81)</f>
        <v>0</v>
      </c>
      <c r="F74" s="106">
        <f t="shared" ref="F74:K74" si="7">SUM(F75:F81)</f>
        <v>0</v>
      </c>
      <c r="G74" s="106">
        <f t="shared" si="7"/>
        <v>25</v>
      </c>
      <c r="H74" s="106">
        <f t="shared" si="7"/>
        <v>0</v>
      </c>
      <c r="I74" s="106">
        <f t="shared" si="7"/>
        <v>0</v>
      </c>
      <c r="J74" s="146">
        <f t="shared" si="7"/>
        <v>1</v>
      </c>
      <c r="K74" s="135">
        <f t="shared" si="7"/>
        <v>0</v>
      </c>
      <c r="L74" s="106">
        <f>SUM(L75:L81)</f>
        <v>0</v>
      </c>
      <c r="M74" s="119">
        <f t="shared" si="3"/>
        <v>24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'24'!L75</f>
        <v>0</v>
      </c>
      <c r="F75" s="126"/>
      <c r="G75" s="141">
        <v>4</v>
      </c>
      <c r="H75" s="141"/>
      <c r="I75" s="141"/>
      <c r="J75" s="149"/>
      <c r="K75" s="133"/>
      <c r="L75" s="72"/>
      <c r="M75" s="120">
        <f t="shared" si="3"/>
        <v>4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'24'!L76</f>
        <v>0</v>
      </c>
      <c r="F76" s="126"/>
      <c r="G76" s="141">
        <v>7</v>
      </c>
      <c r="H76" s="141"/>
      <c r="I76" s="141"/>
      <c r="J76" s="149">
        <v>1</v>
      </c>
      <c r="K76" s="133"/>
      <c r="L76" s="72"/>
      <c r="M76" s="120">
        <f t="shared" ref="M76:M144" si="8">(E76+F76+G76+H76+I76)-J76-K76-L76</f>
        <v>6</v>
      </c>
      <c r="N76" s="72" t="s">
        <v>266</v>
      </c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'24'!L77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'24'!L78</f>
        <v>0</v>
      </c>
      <c r="F78" s="126"/>
      <c r="G78" s="141">
        <v>7</v>
      </c>
      <c r="H78" s="141"/>
      <c r="I78" s="141"/>
      <c r="J78" s="149"/>
      <c r="K78" s="133"/>
      <c r="L78" s="72"/>
      <c r="M78" s="120">
        <f t="shared" si="8"/>
        <v>7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'24'!L79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'24'!L80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'24'!L81</f>
        <v>0</v>
      </c>
      <c r="F81" s="126"/>
      <c r="G81" s="141">
        <v>7</v>
      </c>
      <c r="H81" s="141"/>
      <c r="I81" s="141"/>
      <c r="J81" s="149"/>
      <c r="K81" s="133"/>
      <c r="L81" s="72"/>
      <c r="M81" s="120">
        <f t="shared" si="8"/>
        <v>7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/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>SUM(E84:E93)</f>
        <v>63</v>
      </c>
      <c r="F83" s="108">
        <f t="shared" ref="F83:L83" si="9">SUM(F84:F93)</f>
        <v>0</v>
      </c>
      <c r="G83" s="108">
        <f t="shared" si="9"/>
        <v>40</v>
      </c>
      <c r="H83" s="108">
        <f t="shared" si="9"/>
        <v>0</v>
      </c>
      <c r="I83" s="108">
        <f t="shared" si="9"/>
        <v>0</v>
      </c>
      <c r="J83" s="168">
        <f t="shared" si="9"/>
        <v>8</v>
      </c>
      <c r="K83" s="164">
        <f t="shared" si="9"/>
        <v>0</v>
      </c>
      <c r="L83" s="108">
        <f t="shared" si="9"/>
        <v>67</v>
      </c>
      <c r="M83" s="119">
        <f t="shared" si="8"/>
        <v>28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'24'!L84</f>
        <v>0</v>
      </c>
      <c r="F84" s="125"/>
      <c r="G84" s="140">
        <v>6</v>
      </c>
      <c r="H84" s="140"/>
      <c r="I84" s="140"/>
      <c r="J84" s="148"/>
      <c r="K84" s="132"/>
      <c r="L84" s="71">
        <v>6</v>
      </c>
      <c r="M84" s="120">
        <f t="shared" si="8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'24'!L85</f>
        <v>10</v>
      </c>
      <c r="F85" s="126"/>
      <c r="G85" s="141"/>
      <c r="H85" s="141"/>
      <c r="I85" s="141"/>
      <c r="J85" s="149"/>
      <c r="K85" s="133"/>
      <c r="L85" s="72">
        <v>7</v>
      </c>
      <c r="M85" s="120">
        <f t="shared" si="8"/>
        <v>3</v>
      </c>
      <c r="N85" s="72"/>
    </row>
    <row r="86" spans="1:14" s="10" customFormat="1" ht="14.25" hidden="1" customHeight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'24'!L86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'24'!L87</f>
        <v>10</v>
      </c>
      <c r="F87" s="126"/>
      <c r="G87" s="141"/>
      <c r="H87" s="141"/>
      <c r="I87" s="141"/>
      <c r="J87" s="149"/>
      <c r="K87" s="133"/>
      <c r="L87" s="72">
        <v>6</v>
      </c>
      <c r="M87" s="120">
        <f t="shared" si="8"/>
        <v>4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'24'!L88</f>
        <v>10</v>
      </c>
      <c r="F88" s="126"/>
      <c r="G88" s="141">
        <v>12</v>
      </c>
      <c r="H88" s="141"/>
      <c r="I88" s="141"/>
      <c r="J88" s="149">
        <v>2</v>
      </c>
      <c r="K88" s="133"/>
      <c r="L88" s="72">
        <v>11</v>
      </c>
      <c r="M88" s="120">
        <f t="shared" si="8"/>
        <v>9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'24'!L89</f>
        <v>5</v>
      </c>
      <c r="F89" s="126"/>
      <c r="G89" s="141">
        <v>8</v>
      </c>
      <c r="H89" s="141"/>
      <c r="I89" s="141"/>
      <c r="J89" s="149"/>
      <c r="K89" s="133"/>
      <c r="L89" s="72">
        <v>10</v>
      </c>
      <c r="M89" s="120">
        <f t="shared" si="8"/>
        <v>3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39000</v>
      </c>
      <c r="E90" s="155">
        <f>'24'!L90</f>
        <v>8</v>
      </c>
      <c r="F90" s="126"/>
      <c r="G90" s="141">
        <v>6</v>
      </c>
      <c r="H90" s="141"/>
      <c r="I90" s="141"/>
      <c r="J90" s="149"/>
      <c r="K90" s="133"/>
      <c r="L90" s="72">
        <v>10</v>
      </c>
      <c r="M90" s="120">
        <f t="shared" si="8"/>
        <v>4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'24'!L91</f>
        <v>16</v>
      </c>
      <c r="F91" s="126"/>
      <c r="G91" s="141">
        <v>4</v>
      </c>
      <c r="H91" s="141"/>
      <c r="I91" s="141"/>
      <c r="J91" s="149">
        <v>4</v>
      </c>
      <c r="K91" s="133"/>
      <c r="L91" s="72">
        <v>13</v>
      </c>
      <c r="M91" s="120">
        <f t="shared" si="8"/>
        <v>3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'24'!L92</f>
        <v>4</v>
      </c>
      <c r="F92" s="126"/>
      <c r="G92" s="141">
        <v>4</v>
      </c>
      <c r="H92" s="141"/>
      <c r="I92" s="141"/>
      <c r="J92" s="149">
        <v>2</v>
      </c>
      <c r="K92" s="133"/>
      <c r="L92" s="72">
        <v>4</v>
      </c>
      <c r="M92" s="120">
        <f t="shared" si="8"/>
        <v>2</v>
      </c>
      <c r="N92" s="72"/>
    </row>
    <row r="93" spans="1:14" s="10" customFormat="1" x14ac:dyDescent="0.2">
      <c r="A93" s="43">
        <v>10</v>
      </c>
      <c r="B93" s="99"/>
      <c r="C93" s="99" t="s">
        <v>272</v>
      </c>
      <c r="D93" s="100">
        <v>39000</v>
      </c>
      <c r="E93" s="155">
        <f>'24'!L93</f>
        <v>0</v>
      </c>
      <c r="F93" s="127"/>
      <c r="G93" s="142"/>
      <c r="H93" s="142"/>
      <c r="I93" s="142"/>
      <c r="J93" s="150"/>
      <c r="K93" s="134"/>
      <c r="L93" s="73"/>
      <c r="M93" s="120">
        <f t="shared" si="8"/>
        <v>0</v>
      </c>
      <c r="N93" s="73"/>
    </row>
    <row r="94" spans="1:14" s="42" customFormat="1" ht="15" thickBot="1" x14ac:dyDescent="0.25">
      <c r="A94" s="43"/>
      <c r="B94" s="99"/>
      <c r="C94" s="99"/>
      <c r="D94" s="100"/>
      <c r="E94" s="157"/>
      <c r="F94" s="127"/>
      <c r="G94" s="142"/>
      <c r="H94" s="142"/>
      <c r="I94" s="142"/>
      <c r="J94" s="150"/>
      <c r="K94" s="134"/>
      <c r="L94" s="73"/>
      <c r="M94" s="121"/>
      <c r="N94" s="73"/>
    </row>
    <row r="95" spans="1:14" s="10" customFormat="1" ht="15" thickBot="1" x14ac:dyDescent="0.25">
      <c r="A95" s="94"/>
      <c r="B95" s="95"/>
      <c r="C95" s="95" t="s">
        <v>102</v>
      </c>
      <c r="D95" s="96"/>
      <c r="E95" s="106">
        <f>SUM(E96)</f>
        <v>0</v>
      </c>
      <c r="F95" s="106">
        <f t="shared" ref="F95:M95" si="10">SUM(F96)</f>
        <v>0</v>
      </c>
      <c r="G95" s="106">
        <f t="shared" si="10"/>
        <v>10</v>
      </c>
      <c r="H95" s="106">
        <f t="shared" si="10"/>
        <v>0</v>
      </c>
      <c r="I95" s="106">
        <f t="shared" si="10"/>
        <v>0</v>
      </c>
      <c r="J95" s="146">
        <f t="shared" si="10"/>
        <v>0</v>
      </c>
      <c r="K95" s="135">
        <f t="shared" si="10"/>
        <v>0</v>
      </c>
      <c r="L95" s="106">
        <f t="shared" si="10"/>
        <v>9</v>
      </c>
      <c r="M95" s="106">
        <f t="shared" si="10"/>
        <v>1</v>
      </c>
      <c r="N95" s="101"/>
    </row>
    <row r="96" spans="1:14" s="10" customFormat="1" x14ac:dyDescent="0.2">
      <c r="A96" s="87">
        <v>1</v>
      </c>
      <c r="B96" s="88">
        <v>1532013</v>
      </c>
      <c r="C96" s="88" t="s">
        <v>103</v>
      </c>
      <c r="D96" s="97">
        <v>89000</v>
      </c>
      <c r="E96" s="155">
        <f>'24'!L96</f>
        <v>0</v>
      </c>
      <c r="F96" s="125"/>
      <c r="G96" s="140">
        <v>10</v>
      </c>
      <c r="H96" s="140"/>
      <c r="I96" s="140"/>
      <c r="J96" s="148"/>
      <c r="K96" s="132"/>
      <c r="L96" s="71">
        <v>9</v>
      </c>
      <c r="M96" s="120">
        <f t="shared" si="8"/>
        <v>1</v>
      </c>
      <c r="N96" s="71"/>
    </row>
    <row r="97" spans="1:14" s="20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/>
      <c r="N97" s="73"/>
    </row>
    <row r="98" spans="1:14" s="9" customFormat="1" ht="15" thickBot="1" x14ac:dyDescent="0.25">
      <c r="A98" s="81"/>
      <c r="B98" s="82"/>
      <c r="C98" s="82" t="s">
        <v>104</v>
      </c>
      <c r="D98" s="83"/>
      <c r="E98" s="106">
        <f>SUM(E99:E107)</f>
        <v>0</v>
      </c>
      <c r="F98" s="106">
        <f t="shared" ref="F98:L98" si="11">SUM(F99:F107)</f>
        <v>0</v>
      </c>
      <c r="G98" s="106">
        <f t="shared" si="11"/>
        <v>0</v>
      </c>
      <c r="H98" s="106">
        <f t="shared" si="11"/>
        <v>0</v>
      </c>
      <c r="I98" s="106">
        <f t="shared" si="11"/>
        <v>0</v>
      </c>
      <c r="J98" s="146">
        <f t="shared" si="11"/>
        <v>0</v>
      </c>
      <c r="K98" s="135">
        <f t="shared" si="11"/>
        <v>0</v>
      </c>
      <c r="L98" s="106">
        <f t="shared" si="11"/>
        <v>0</v>
      </c>
      <c r="M98" s="119">
        <f t="shared" si="8"/>
        <v>0</v>
      </c>
      <c r="N98" s="85"/>
    </row>
    <row r="99" spans="1:14" s="9" customFormat="1" x14ac:dyDescent="0.2">
      <c r="A99" s="87">
        <v>1</v>
      </c>
      <c r="B99" s="87">
        <v>5530014</v>
      </c>
      <c r="C99" s="87" t="s">
        <v>105</v>
      </c>
      <c r="D99" s="93">
        <v>33000</v>
      </c>
      <c r="E99" s="155">
        <f>'24'!L99</f>
        <v>0</v>
      </c>
      <c r="F99" s="125"/>
      <c r="G99" s="140"/>
      <c r="H99" s="140"/>
      <c r="I99" s="140"/>
      <c r="J99" s="148"/>
      <c r="K99" s="132"/>
      <c r="L99" s="71"/>
      <c r="M99" s="120">
        <f t="shared" si="8"/>
        <v>0</v>
      </c>
      <c r="N99" s="71"/>
    </row>
    <row r="100" spans="1:14" s="9" customFormat="1" x14ac:dyDescent="0.2">
      <c r="A100" s="25">
        <v>2</v>
      </c>
      <c r="B100" s="25">
        <v>5530015</v>
      </c>
      <c r="C100" s="25" t="s">
        <v>106</v>
      </c>
      <c r="D100" s="30">
        <v>33000</v>
      </c>
      <c r="E100" s="155">
        <f>'24'!L100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3</v>
      </c>
      <c r="B101" s="25">
        <v>5530019</v>
      </c>
      <c r="C101" s="25" t="s">
        <v>107</v>
      </c>
      <c r="D101" s="30">
        <v>33000</v>
      </c>
      <c r="E101" s="155">
        <f>'24'!L101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4</v>
      </c>
      <c r="B102" s="25">
        <v>5530016</v>
      </c>
      <c r="C102" s="25" t="s">
        <v>108</v>
      </c>
      <c r="D102" s="30">
        <v>33000</v>
      </c>
      <c r="E102" s="155">
        <f>'24'!L102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5</v>
      </c>
      <c r="B103" s="25">
        <v>5530020</v>
      </c>
      <c r="C103" s="25" t="s">
        <v>109</v>
      </c>
      <c r="D103" s="30">
        <v>33000</v>
      </c>
      <c r="E103" s="155">
        <f>'24'!L103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6</v>
      </c>
      <c r="B104" s="25">
        <v>5530013</v>
      </c>
      <c r="C104" s="25" t="s">
        <v>110</v>
      </c>
      <c r="D104" s="30">
        <v>33000</v>
      </c>
      <c r="E104" s="155">
        <f>'24'!L104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7</v>
      </c>
      <c r="B105" s="43"/>
      <c r="C105" s="43" t="s">
        <v>111</v>
      </c>
      <c r="D105" s="30">
        <v>33000</v>
      </c>
      <c r="E105" s="155">
        <f>'24'!L105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8</v>
      </c>
      <c r="B106" s="43"/>
      <c r="C106" s="43" t="s">
        <v>112</v>
      </c>
      <c r="D106" s="30">
        <v>33000</v>
      </c>
      <c r="E106" s="155">
        <f>'24'!L106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9</v>
      </c>
      <c r="B107" s="43"/>
      <c r="C107" s="43" t="s">
        <v>113</v>
      </c>
      <c r="D107" s="30">
        <v>33000</v>
      </c>
      <c r="E107" s="155">
        <f>'24'!L107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20" customFormat="1" ht="15" thickBot="1" x14ac:dyDescent="0.25">
      <c r="A108" s="43"/>
      <c r="B108" s="43"/>
      <c r="C108" s="43"/>
      <c r="D108" s="48"/>
      <c r="E108" s="157"/>
      <c r="F108" s="127"/>
      <c r="G108" s="142"/>
      <c r="H108" s="142"/>
      <c r="I108" s="142"/>
      <c r="J108" s="150"/>
      <c r="K108" s="134"/>
      <c r="L108" s="73"/>
      <c r="M108" s="121"/>
      <c r="N108" s="73"/>
    </row>
    <row r="109" spans="1:14" s="24" customFormat="1" ht="15" thickBot="1" x14ac:dyDescent="0.25">
      <c r="A109" s="81"/>
      <c r="B109" s="82"/>
      <c r="C109" s="82" t="s">
        <v>114</v>
      </c>
      <c r="D109" s="83"/>
      <c r="E109" s="105">
        <f>SUM(E110,E147,E158)</f>
        <v>90</v>
      </c>
      <c r="F109" s="105">
        <f t="shared" ref="F109:L109" si="12">SUM(F110,F147,F158)</f>
        <v>0</v>
      </c>
      <c r="G109" s="105">
        <f t="shared" si="12"/>
        <v>187</v>
      </c>
      <c r="H109" s="105">
        <f t="shared" si="12"/>
        <v>0</v>
      </c>
      <c r="I109" s="105">
        <f t="shared" si="12"/>
        <v>0</v>
      </c>
      <c r="J109" s="166">
        <f t="shared" si="12"/>
        <v>0</v>
      </c>
      <c r="K109" s="131">
        <f t="shared" si="12"/>
        <v>0</v>
      </c>
      <c r="L109" s="105">
        <f t="shared" si="12"/>
        <v>166</v>
      </c>
      <c r="M109" s="119">
        <f t="shared" si="8"/>
        <v>111</v>
      </c>
      <c r="N109" s="85"/>
    </row>
    <row r="110" spans="1:14" s="10" customFormat="1" ht="15" thickBot="1" x14ac:dyDescent="0.25">
      <c r="A110" s="94"/>
      <c r="B110" s="95"/>
      <c r="C110" s="95" t="s">
        <v>115</v>
      </c>
      <c r="D110" s="96"/>
      <c r="E110" s="105">
        <f>SUM(E111:E143)</f>
        <v>6</v>
      </c>
      <c r="F110" s="105">
        <f t="shared" ref="F110:L110" si="13">SUM(F111:F143)</f>
        <v>0</v>
      </c>
      <c r="G110" s="105">
        <f t="shared" si="13"/>
        <v>2</v>
      </c>
      <c r="H110" s="105">
        <f t="shared" si="13"/>
        <v>0</v>
      </c>
      <c r="I110" s="105">
        <f t="shared" si="13"/>
        <v>0</v>
      </c>
      <c r="J110" s="166">
        <f t="shared" si="13"/>
        <v>0</v>
      </c>
      <c r="K110" s="131">
        <f t="shared" si="13"/>
        <v>0</v>
      </c>
      <c r="L110" s="105">
        <f t="shared" si="13"/>
        <v>5</v>
      </c>
      <c r="M110" s="119">
        <f t="shared" si="8"/>
        <v>3</v>
      </c>
      <c r="N110" s="85"/>
    </row>
    <row r="111" spans="1:14" s="10" customFormat="1" x14ac:dyDescent="0.2">
      <c r="A111" s="87">
        <v>1</v>
      </c>
      <c r="B111" s="88">
        <v>3500003</v>
      </c>
      <c r="C111" s="88" t="s">
        <v>116</v>
      </c>
      <c r="D111" s="97">
        <v>390000</v>
      </c>
      <c r="E111" s="155">
        <f>'24'!L111</f>
        <v>0</v>
      </c>
      <c r="F111" s="128"/>
      <c r="G111" s="144"/>
      <c r="H111" s="144"/>
      <c r="I111" s="144"/>
      <c r="J111" s="152"/>
      <c r="K111" s="137"/>
      <c r="L111" s="76"/>
      <c r="M111" s="120">
        <f t="shared" si="8"/>
        <v>0</v>
      </c>
      <c r="N111" s="76"/>
    </row>
    <row r="112" spans="1:14" s="10" customFormat="1" x14ac:dyDescent="0.2">
      <c r="A112" s="25">
        <v>2</v>
      </c>
      <c r="B112" s="26">
        <v>3500004</v>
      </c>
      <c r="C112" s="26" t="s">
        <v>117</v>
      </c>
      <c r="D112" s="27">
        <v>300000</v>
      </c>
      <c r="E112" s="155">
        <f>'24'!L112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8"/>
        <v>0</v>
      </c>
      <c r="N112" s="73"/>
    </row>
    <row r="113" spans="1:14" s="10" customFormat="1" x14ac:dyDescent="0.2">
      <c r="A113" s="25">
        <v>3</v>
      </c>
      <c r="B113" s="26">
        <v>3500009</v>
      </c>
      <c r="C113" s="26" t="s">
        <v>118</v>
      </c>
      <c r="D113" s="27">
        <v>390000</v>
      </c>
      <c r="E113" s="155">
        <f>'24'!L113</f>
        <v>0</v>
      </c>
      <c r="F113" s="127"/>
      <c r="G113" s="142">
        <v>1</v>
      </c>
      <c r="H113" s="142"/>
      <c r="I113" s="142"/>
      <c r="J113" s="150"/>
      <c r="K113" s="134"/>
      <c r="L113" s="73">
        <v>1</v>
      </c>
      <c r="M113" s="120">
        <f t="shared" si="8"/>
        <v>0</v>
      </c>
      <c r="N113" s="73"/>
    </row>
    <row r="114" spans="1:14" s="10" customFormat="1" x14ac:dyDescent="0.2">
      <c r="A114" s="25">
        <v>4</v>
      </c>
      <c r="B114" s="26">
        <v>3500010</v>
      </c>
      <c r="C114" s="26" t="s">
        <v>119</v>
      </c>
      <c r="D114" s="27">
        <v>300000</v>
      </c>
      <c r="E114" s="155">
        <f>'24'!L114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5</v>
      </c>
      <c r="B115" s="26"/>
      <c r="C115" s="26" t="s">
        <v>120</v>
      </c>
      <c r="D115" s="27">
        <v>490000</v>
      </c>
      <c r="E115" s="155">
        <f>'24'!L115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0</v>
      </c>
      <c r="N115" s="72"/>
    </row>
    <row r="116" spans="1:14" s="10" customFormat="1" x14ac:dyDescent="0.2">
      <c r="A116" s="25">
        <v>6</v>
      </c>
      <c r="B116" s="26">
        <v>3500008</v>
      </c>
      <c r="C116" s="26" t="s">
        <v>121</v>
      </c>
      <c r="D116" s="27">
        <v>350000</v>
      </c>
      <c r="E116" s="155">
        <f>'24'!L116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7</v>
      </c>
      <c r="B117" s="26"/>
      <c r="C117" s="26" t="s">
        <v>122</v>
      </c>
      <c r="D117" s="27">
        <v>490000</v>
      </c>
      <c r="E117" s="155">
        <f>'24'!L117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8</v>
      </c>
      <c r="B118" s="26">
        <v>3502042</v>
      </c>
      <c r="C118" s="26" t="s">
        <v>123</v>
      </c>
      <c r="D118" s="27">
        <v>350000</v>
      </c>
      <c r="E118" s="155">
        <f>'24'!L118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9</v>
      </c>
      <c r="B119" s="26">
        <v>3500182</v>
      </c>
      <c r="C119" s="26" t="s">
        <v>124</v>
      </c>
      <c r="D119" s="27">
        <v>390000</v>
      </c>
      <c r="E119" s="155">
        <f>'24'!L119</f>
        <v>1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1</v>
      </c>
      <c r="N119" s="72"/>
    </row>
    <row r="120" spans="1:14" s="9" customFormat="1" x14ac:dyDescent="0.2">
      <c r="A120" s="25">
        <v>10</v>
      </c>
      <c r="B120" s="26">
        <v>3500181</v>
      </c>
      <c r="C120" s="26" t="s">
        <v>125</v>
      </c>
      <c r="D120" s="27">
        <v>300000</v>
      </c>
      <c r="E120" s="155">
        <f>'24'!L120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9" customFormat="1" x14ac:dyDescent="0.2">
      <c r="A121" s="25">
        <v>11</v>
      </c>
      <c r="B121" s="25">
        <v>3500159</v>
      </c>
      <c r="C121" s="25" t="s">
        <v>126</v>
      </c>
      <c r="D121" s="30">
        <v>300000</v>
      </c>
      <c r="E121" s="155">
        <f>'24'!L121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12</v>
      </c>
      <c r="B122" s="25">
        <v>3500143</v>
      </c>
      <c r="C122" s="25" t="s">
        <v>127</v>
      </c>
      <c r="D122" s="30">
        <v>220000</v>
      </c>
      <c r="E122" s="155">
        <f>'24'!L122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13</v>
      </c>
      <c r="B123" s="26">
        <v>3500144</v>
      </c>
      <c r="C123" s="26" t="s">
        <v>128</v>
      </c>
      <c r="D123" s="27">
        <v>260000</v>
      </c>
      <c r="E123" s="155">
        <f>'24'!L123</f>
        <v>2</v>
      </c>
      <c r="F123" s="126"/>
      <c r="G123" s="141">
        <v>1</v>
      </c>
      <c r="H123" s="141"/>
      <c r="I123" s="141"/>
      <c r="J123" s="149"/>
      <c r="K123" s="133"/>
      <c r="L123" s="72">
        <v>2</v>
      </c>
      <c r="M123" s="120">
        <f t="shared" si="8"/>
        <v>1</v>
      </c>
      <c r="N123" s="72"/>
    </row>
    <row r="124" spans="1:14" s="10" customFormat="1" x14ac:dyDescent="0.2">
      <c r="A124" s="25">
        <v>14</v>
      </c>
      <c r="B124" s="26">
        <v>3500145</v>
      </c>
      <c r="C124" s="26" t="s">
        <v>129</v>
      </c>
      <c r="D124" s="27">
        <v>350000</v>
      </c>
      <c r="E124" s="155">
        <f>'24'!L124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15</v>
      </c>
      <c r="B125" s="26">
        <v>3500147</v>
      </c>
      <c r="C125" s="26" t="s">
        <v>130</v>
      </c>
      <c r="D125" s="27">
        <v>480000</v>
      </c>
      <c r="E125" s="155">
        <f>'24'!L125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18</v>
      </c>
      <c r="B126" s="26">
        <v>3500142</v>
      </c>
      <c r="C126" s="26" t="s">
        <v>133</v>
      </c>
      <c r="D126" s="27">
        <v>390000</v>
      </c>
      <c r="E126" s="155">
        <f>'24'!L126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19</v>
      </c>
      <c r="B127" s="26">
        <v>3500141</v>
      </c>
      <c r="C127" s="26" t="s">
        <v>134</v>
      </c>
      <c r="D127" s="27">
        <v>300000</v>
      </c>
      <c r="E127" s="155">
        <f>'24'!L127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20</v>
      </c>
      <c r="B128" s="26">
        <v>3500021</v>
      </c>
      <c r="C128" s="26" t="s">
        <v>135</v>
      </c>
      <c r="D128" s="27">
        <v>390000</v>
      </c>
      <c r="E128" s="155">
        <f>'24'!L128</f>
        <v>1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1</v>
      </c>
      <c r="N128" s="72"/>
    </row>
    <row r="129" spans="1:14" s="10" customFormat="1" x14ac:dyDescent="0.2">
      <c r="A129" s="25">
        <v>21</v>
      </c>
      <c r="B129" s="26">
        <v>3500022</v>
      </c>
      <c r="C129" s="26" t="s">
        <v>136</v>
      </c>
      <c r="D129" s="27">
        <v>300000</v>
      </c>
      <c r="E129" s="155">
        <f>'24'!L129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22</v>
      </c>
      <c r="B130" s="26">
        <v>3500152</v>
      </c>
      <c r="C130" s="26" t="s">
        <v>137</v>
      </c>
      <c r="D130" s="27">
        <v>390000</v>
      </c>
      <c r="E130" s="155">
        <f>'24'!L130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23</v>
      </c>
      <c r="B131" s="26">
        <v>3500049</v>
      </c>
      <c r="C131" s="26" t="s">
        <v>138</v>
      </c>
      <c r="D131" s="27">
        <v>390000</v>
      </c>
      <c r="E131" s="155">
        <f>'24'!L131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24</v>
      </c>
      <c r="B132" s="26">
        <v>3500156</v>
      </c>
      <c r="C132" s="26" t="s">
        <v>139</v>
      </c>
      <c r="D132" s="27">
        <v>390000</v>
      </c>
      <c r="E132" s="155">
        <f>'24'!L132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25</v>
      </c>
      <c r="B133" s="26">
        <v>3500155</v>
      </c>
      <c r="C133" s="26" t="s">
        <v>140</v>
      </c>
      <c r="D133" s="27">
        <v>300000</v>
      </c>
      <c r="E133" s="155">
        <f>'24'!L133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26</v>
      </c>
      <c r="B134" s="26">
        <v>3500029</v>
      </c>
      <c r="C134" s="26" t="s">
        <v>141</v>
      </c>
      <c r="D134" s="27">
        <v>390000</v>
      </c>
      <c r="E134" s="155">
        <f>'24'!L134</f>
        <v>1</v>
      </c>
      <c r="F134" s="126"/>
      <c r="G134" s="141"/>
      <c r="H134" s="141"/>
      <c r="I134" s="141"/>
      <c r="J134" s="149"/>
      <c r="K134" s="133"/>
      <c r="L134" s="72">
        <v>1</v>
      </c>
      <c r="M134" s="120">
        <f t="shared" si="8"/>
        <v>0</v>
      </c>
      <c r="N134" s="72"/>
    </row>
    <row r="135" spans="1:14" s="10" customFormat="1" x14ac:dyDescent="0.2">
      <c r="A135" s="25">
        <v>27</v>
      </c>
      <c r="B135" s="26">
        <v>3500030</v>
      </c>
      <c r="C135" s="26" t="s">
        <v>142</v>
      </c>
      <c r="D135" s="27">
        <v>300000</v>
      </c>
      <c r="E135" s="155">
        <f>'24'!L135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28</v>
      </c>
      <c r="B136" s="26">
        <v>3500186</v>
      </c>
      <c r="C136" s="26" t="s">
        <v>143</v>
      </c>
      <c r="D136" s="27">
        <v>480000</v>
      </c>
      <c r="E136" s="155">
        <f>'24'!L136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29</v>
      </c>
      <c r="B137" s="26">
        <v>3500184</v>
      </c>
      <c r="C137" s="26" t="s">
        <v>144</v>
      </c>
      <c r="D137" s="27">
        <v>350000</v>
      </c>
      <c r="E137" s="155">
        <f>'24'!L137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30</v>
      </c>
      <c r="B138" s="26">
        <v>3503021</v>
      </c>
      <c r="C138" s="26" t="s">
        <v>145</v>
      </c>
      <c r="D138" s="27">
        <v>390000</v>
      </c>
      <c r="E138" s="155">
        <f>'24'!L138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31</v>
      </c>
      <c r="B139" s="26">
        <v>3500200</v>
      </c>
      <c r="C139" s="26" t="s">
        <v>146</v>
      </c>
      <c r="D139" s="27">
        <v>280000</v>
      </c>
      <c r="E139" s="155">
        <f>'24'!L139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9" customFormat="1" x14ac:dyDescent="0.2">
      <c r="A140" s="25">
        <v>32</v>
      </c>
      <c r="B140" s="26">
        <v>3503022</v>
      </c>
      <c r="C140" s="26" t="s">
        <v>147</v>
      </c>
      <c r="D140" s="27">
        <v>150000</v>
      </c>
      <c r="E140" s="155">
        <f>'24'!L140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9" customFormat="1" x14ac:dyDescent="0.2">
      <c r="A141" s="43">
        <v>33</v>
      </c>
      <c r="B141" s="99"/>
      <c r="C141" s="99" t="s">
        <v>275</v>
      </c>
      <c r="D141" s="100">
        <v>320000</v>
      </c>
      <c r="E141" s="155">
        <f>'24'!L141</f>
        <v>0</v>
      </c>
      <c r="F141" s="127"/>
      <c r="G141" s="142"/>
      <c r="H141" s="142"/>
      <c r="I141" s="142"/>
      <c r="J141" s="150"/>
      <c r="K141" s="134"/>
      <c r="L141" s="73"/>
      <c r="M141" s="120">
        <f t="shared" si="8"/>
        <v>0</v>
      </c>
      <c r="N141" s="73"/>
    </row>
    <row r="142" spans="1:14" s="9" customFormat="1" x14ac:dyDescent="0.2">
      <c r="A142" s="43">
        <v>34</v>
      </c>
      <c r="B142" s="99"/>
      <c r="C142" s="99" t="s">
        <v>276</v>
      </c>
      <c r="D142" s="100">
        <v>320000</v>
      </c>
      <c r="E142" s="155">
        <f>'24'!L142</f>
        <v>0</v>
      </c>
      <c r="F142" s="127"/>
      <c r="G142" s="142"/>
      <c r="H142" s="142"/>
      <c r="I142" s="142"/>
      <c r="J142" s="150"/>
      <c r="K142" s="134"/>
      <c r="L142" s="73"/>
      <c r="M142" s="120">
        <f t="shared" si="8"/>
        <v>0</v>
      </c>
      <c r="N142" s="73"/>
    </row>
    <row r="143" spans="1:14" s="9" customFormat="1" x14ac:dyDescent="0.2">
      <c r="A143" s="43">
        <v>35</v>
      </c>
      <c r="B143" s="99"/>
      <c r="C143" s="99" t="s">
        <v>274</v>
      </c>
      <c r="D143" s="100">
        <v>350000</v>
      </c>
      <c r="E143" s="155">
        <f>'24'!L143</f>
        <v>1</v>
      </c>
      <c r="F143" s="127"/>
      <c r="G143" s="142"/>
      <c r="H143" s="142"/>
      <c r="I143" s="142"/>
      <c r="J143" s="150"/>
      <c r="K143" s="134"/>
      <c r="L143" s="73">
        <v>1</v>
      </c>
      <c r="M143" s="120">
        <f t="shared" si="8"/>
        <v>0</v>
      </c>
      <c r="N143" s="73"/>
    </row>
    <row r="144" spans="1:14" s="9" customFormat="1" x14ac:dyDescent="0.2">
      <c r="A144" s="43">
        <v>36</v>
      </c>
      <c r="B144" s="99"/>
      <c r="C144" s="99" t="s">
        <v>285</v>
      </c>
      <c r="D144" s="100">
        <v>320000</v>
      </c>
      <c r="E144" s="155">
        <f>'24'!L144</f>
        <v>0</v>
      </c>
      <c r="F144" s="127"/>
      <c r="G144" s="142"/>
      <c r="H144" s="142"/>
      <c r="I144" s="142"/>
      <c r="J144" s="150"/>
      <c r="K144" s="134"/>
      <c r="L144" s="73"/>
      <c r="M144" s="120">
        <f t="shared" si="8"/>
        <v>0</v>
      </c>
      <c r="N144" s="73"/>
    </row>
    <row r="145" spans="1:14" s="9" customFormat="1" x14ac:dyDescent="0.2">
      <c r="A145" s="43">
        <v>37</v>
      </c>
      <c r="B145" s="99"/>
      <c r="C145" s="99" t="s">
        <v>286</v>
      </c>
      <c r="D145" s="100">
        <v>350000</v>
      </c>
      <c r="E145" s="155">
        <f>'24'!L145</f>
        <v>0</v>
      </c>
      <c r="F145" s="127"/>
      <c r="G145" s="142"/>
      <c r="H145" s="142"/>
      <c r="I145" s="142"/>
      <c r="J145" s="150"/>
      <c r="K145" s="134"/>
      <c r="L145" s="73"/>
      <c r="M145" s="120">
        <f>(E145+F145+G145+H145+I145)-J145-K145-L145</f>
        <v>0</v>
      </c>
      <c r="N145" s="73"/>
    </row>
    <row r="146" spans="1:14" s="24" customFormat="1" ht="15" thickBot="1" x14ac:dyDescent="0.25">
      <c r="A146" s="43"/>
      <c r="B146" s="43"/>
      <c r="C146" s="43"/>
      <c r="D146" s="48"/>
      <c r="E146" s="157"/>
      <c r="F146" s="127"/>
      <c r="G146" s="142"/>
      <c r="H146" s="142"/>
      <c r="I146" s="142"/>
      <c r="J146" s="150"/>
      <c r="K146" s="134"/>
      <c r="L146" s="73"/>
      <c r="M146" s="121"/>
      <c r="N146" s="73"/>
    </row>
    <row r="147" spans="1:14" s="9" customFormat="1" ht="15" thickBot="1" x14ac:dyDescent="0.25">
      <c r="A147" s="94"/>
      <c r="B147" s="95"/>
      <c r="C147" s="95" t="s">
        <v>148</v>
      </c>
      <c r="D147" s="96"/>
      <c r="E147" s="105">
        <f>SUM(E148:E156)</f>
        <v>38</v>
      </c>
      <c r="F147" s="105">
        <f t="shared" ref="F147:L147" si="14">SUM(F148:F156)</f>
        <v>0</v>
      </c>
      <c r="G147" s="105">
        <f t="shared" si="14"/>
        <v>15</v>
      </c>
      <c r="H147" s="105">
        <f t="shared" si="14"/>
        <v>0</v>
      </c>
      <c r="I147" s="105">
        <f t="shared" si="14"/>
        <v>0</v>
      </c>
      <c r="J147" s="166">
        <f t="shared" si="14"/>
        <v>0</v>
      </c>
      <c r="K147" s="131">
        <f t="shared" si="14"/>
        <v>0</v>
      </c>
      <c r="L147" s="105">
        <f t="shared" si="14"/>
        <v>31</v>
      </c>
      <c r="M147" s="119">
        <f t="shared" ref="M147:M217" si="15">(E147+F147+G147+H147+I147)-J147-K147-L147</f>
        <v>22</v>
      </c>
      <c r="N147" s="85"/>
    </row>
    <row r="148" spans="1:14" s="9" customFormat="1" x14ac:dyDescent="0.2">
      <c r="A148" s="87">
        <v>1</v>
      </c>
      <c r="B148" s="87">
        <v>3510004</v>
      </c>
      <c r="C148" s="87" t="s">
        <v>149</v>
      </c>
      <c r="D148" s="93">
        <v>43000</v>
      </c>
      <c r="E148" s="155">
        <f>'24'!L148</f>
        <v>9</v>
      </c>
      <c r="F148" s="170"/>
      <c r="G148" s="140">
        <v>9</v>
      </c>
      <c r="H148" s="140"/>
      <c r="I148" s="140"/>
      <c r="J148" s="148"/>
      <c r="K148" s="132"/>
      <c r="L148" s="71">
        <v>7</v>
      </c>
      <c r="M148" s="120">
        <f>(E148+K152+G148+H148+I148)-J148-K148-L148</f>
        <v>11</v>
      </c>
      <c r="N148" s="71"/>
    </row>
    <row r="149" spans="1:14" s="9" customFormat="1" x14ac:dyDescent="0.2">
      <c r="A149" s="25">
        <v>2</v>
      </c>
      <c r="B149" s="25">
        <v>3512008</v>
      </c>
      <c r="C149" s="25" t="s">
        <v>150</v>
      </c>
      <c r="D149" s="30">
        <v>44000</v>
      </c>
      <c r="E149" s="155">
        <f>'24'!L149</f>
        <v>5</v>
      </c>
      <c r="F149" s="126"/>
      <c r="G149" s="141"/>
      <c r="H149" s="141"/>
      <c r="I149" s="141"/>
      <c r="J149" s="149"/>
      <c r="K149" s="133"/>
      <c r="L149" s="72">
        <v>5</v>
      </c>
      <c r="M149" s="120">
        <f t="shared" si="15"/>
        <v>0</v>
      </c>
      <c r="N149" s="72"/>
    </row>
    <row r="150" spans="1:14" s="9" customFormat="1" x14ac:dyDescent="0.2">
      <c r="A150" s="25">
        <v>3</v>
      </c>
      <c r="B150" s="25">
        <v>3510107</v>
      </c>
      <c r="C150" s="25" t="s">
        <v>151</v>
      </c>
      <c r="D150" s="30">
        <v>49000</v>
      </c>
      <c r="E150" s="155">
        <f>'24'!L150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4</v>
      </c>
      <c r="B151" s="25">
        <v>3510011</v>
      </c>
      <c r="C151" s="25" t="s">
        <v>152</v>
      </c>
      <c r="D151" s="30">
        <v>42000</v>
      </c>
      <c r="E151" s="155">
        <f>'24'!L151</f>
        <v>0</v>
      </c>
      <c r="F151" s="126"/>
      <c r="G151" s="141"/>
      <c r="H151" s="141"/>
      <c r="I151" s="141"/>
      <c r="J151" s="149"/>
      <c r="K151" s="133"/>
      <c r="L151" s="72"/>
      <c r="M151" s="120">
        <f t="shared" si="15"/>
        <v>0</v>
      </c>
      <c r="N151" s="72"/>
    </row>
    <row r="152" spans="1:14" s="9" customFormat="1" x14ac:dyDescent="0.2">
      <c r="A152" s="25">
        <v>5</v>
      </c>
      <c r="B152" s="25">
        <v>3510067</v>
      </c>
      <c r="C152" s="25" t="s">
        <v>153</v>
      </c>
      <c r="D152" s="30">
        <v>43000</v>
      </c>
      <c r="E152" s="155">
        <f>'24'!L152</f>
        <v>6</v>
      </c>
      <c r="F152" s="126"/>
      <c r="G152" s="141"/>
      <c r="H152" s="141"/>
      <c r="I152" s="141"/>
      <c r="J152" s="149"/>
      <c r="K152" s="132"/>
      <c r="L152" s="72">
        <v>4</v>
      </c>
      <c r="M152" s="120">
        <f t="shared" si="15"/>
        <v>2</v>
      </c>
      <c r="N152" s="72"/>
    </row>
    <row r="153" spans="1:14" s="9" customFormat="1" x14ac:dyDescent="0.2">
      <c r="A153" s="25">
        <v>6</v>
      </c>
      <c r="B153" s="25">
        <v>3510012</v>
      </c>
      <c r="C153" s="25" t="s">
        <v>154</v>
      </c>
      <c r="D153" s="30">
        <v>43000</v>
      </c>
      <c r="E153" s="155">
        <f>'24'!L153</f>
        <v>12</v>
      </c>
      <c r="F153" s="126"/>
      <c r="G153" s="141"/>
      <c r="H153" s="141"/>
      <c r="I153" s="141"/>
      <c r="J153" s="149"/>
      <c r="K153" s="133"/>
      <c r="L153" s="72">
        <v>8</v>
      </c>
      <c r="M153" s="120">
        <f t="shared" si="15"/>
        <v>4</v>
      </c>
      <c r="N153" s="72"/>
    </row>
    <row r="154" spans="1:14" s="9" customFormat="1" x14ac:dyDescent="0.2">
      <c r="A154" s="25">
        <v>7</v>
      </c>
      <c r="B154" s="25">
        <v>3510076</v>
      </c>
      <c r="C154" s="25" t="s">
        <v>155</v>
      </c>
      <c r="D154" s="30">
        <v>45000</v>
      </c>
      <c r="E154" s="155">
        <f>'24'!L154</f>
        <v>5</v>
      </c>
      <c r="F154" s="126"/>
      <c r="G154" s="141">
        <v>6</v>
      </c>
      <c r="H154" s="141"/>
      <c r="I154" s="141"/>
      <c r="J154" s="149"/>
      <c r="K154" s="133"/>
      <c r="L154" s="72">
        <v>7</v>
      </c>
      <c r="M154" s="120">
        <f t="shared" si="15"/>
        <v>4</v>
      </c>
      <c r="N154" s="72"/>
    </row>
    <row r="155" spans="1:14" s="9" customFormat="1" x14ac:dyDescent="0.2">
      <c r="A155" s="43">
        <v>9</v>
      </c>
      <c r="B155" s="43"/>
      <c r="C155" s="43" t="s">
        <v>277</v>
      </c>
      <c r="D155" s="48"/>
      <c r="E155" s="155">
        <f>'24'!L155</f>
        <v>1</v>
      </c>
      <c r="F155" s="127"/>
      <c r="G155" s="142"/>
      <c r="H155" s="142"/>
      <c r="I155" s="142"/>
      <c r="J155" s="150"/>
      <c r="K155" s="134"/>
      <c r="L155" s="73"/>
      <c r="M155" s="120">
        <f t="shared" si="15"/>
        <v>1</v>
      </c>
      <c r="N155" s="73"/>
    </row>
    <row r="156" spans="1:14" s="9" customFormat="1" x14ac:dyDescent="0.2">
      <c r="A156" s="43">
        <v>10</v>
      </c>
      <c r="B156" s="43"/>
      <c r="C156" s="43" t="s">
        <v>278</v>
      </c>
      <c r="D156" s="48"/>
      <c r="E156" s="155">
        <f>'24'!L156</f>
        <v>0</v>
      </c>
      <c r="F156" s="127"/>
      <c r="G156" s="142"/>
      <c r="H156" s="142"/>
      <c r="I156" s="142"/>
      <c r="J156" s="150"/>
      <c r="K156" s="134"/>
      <c r="L156" s="73"/>
      <c r="M156" s="120">
        <f t="shared" si="15"/>
        <v>0</v>
      </c>
      <c r="N156" s="73"/>
    </row>
    <row r="157" spans="1:14" s="24" customFormat="1" ht="15" thickBot="1" x14ac:dyDescent="0.25">
      <c r="A157" s="43"/>
      <c r="B157" s="43"/>
      <c r="C157" s="43"/>
      <c r="D157" s="48"/>
      <c r="E157" s="157"/>
      <c r="F157" s="127"/>
      <c r="G157" s="142"/>
      <c r="H157" s="142"/>
      <c r="I157" s="142"/>
      <c r="J157" s="150"/>
      <c r="K157" s="134"/>
      <c r="L157" s="73"/>
      <c r="M157" s="121"/>
      <c r="N157" s="73"/>
    </row>
    <row r="158" spans="1:14" s="10" customFormat="1" ht="15" thickBot="1" x14ac:dyDescent="0.25">
      <c r="A158" s="109"/>
      <c r="B158" s="110"/>
      <c r="C158" s="82" t="s">
        <v>156</v>
      </c>
      <c r="D158" s="111"/>
      <c r="E158" s="105">
        <f>SUM(E159:E175)</f>
        <v>46</v>
      </c>
      <c r="F158" s="105">
        <f t="shared" ref="F158:L158" si="16">SUM(F159:F175)</f>
        <v>0</v>
      </c>
      <c r="G158" s="105">
        <f t="shared" si="16"/>
        <v>170</v>
      </c>
      <c r="H158" s="105">
        <f t="shared" si="16"/>
        <v>0</v>
      </c>
      <c r="I158" s="105">
        <f t="shared" si="16"/>
        <v>0</v>
      </c>
      <c r="J158" s="166">
        <f t="shared" si="16"/>
        <v>0</v>
      </c>
      <c r="K158" s="131">
        <f t="shared" si="16"/>
        <v>0</v>
      </c>
      <c r="L158" s="105">
        <f t="shared" si="16"/>
        <v>130</v>
      </c>
      <c r="M158" s="119">
        <f t="shared" si="15"/>
        <v>86</v>
      </c>
      <c r="N158" s="112"/>
    </row>
    <row r="159" spans="1:14" s="10" customFormat="1" x14ac:dyDescent="0.2">
      <c r="A159" s="87">
        <v>1</v>
      </c>
      <c r="B159" s="88">
        <v>3530009</v>
      </c>
      <c r="C159" s="88" t="s">
        <v>157</v>
      </c>
      <c r="D159" s="97">
        <v>20000</v>
      </c>
      <c r="E159" s="155">
        <f>'24'!L159</f>
        <v>0</v>
      </c>
      <c r="F159" s="125"/>
      <c r="G159" s="140"/>
      <c r="H159" s="140"/>
      <c r="I159" s="140"/>
      <c r="J159" s="148"/>
      <c r="K159" s="132"/>
      <c r="L159" s="71"/>
      <c r="M159" s="120">
        <f t="shared" si="15"/>
        <v>0</v>
      </c>
      <c r="N159" s="71"/>
    </row>
    <row r="160" spans="1:14" s="10" customFormat="1" x14ac:dyDescent="0.2">
      <c r="A160" s="25">
        <v>2</v>
      </c>
      <c r="B160" s="26">
        <v>3530010</v>
      </c>
      <c r="C160" s="26" t="s">
        <v>158</v>
      </c>
      <c r="D160" s="27">
        <v>108000</v>
      </c>
      <c r="E160" s="155">
        <f>'24'!L160</f>
        <v>3</v>
      </c>
      <c r="F160" s="126"/>
      <c r="G160" s="141">
        <v>20</v>
      </c>
      <c r="H160" s="141"/>
      <c r="I160" s="141"/>
      <c r="J160" s="149"/>
      <c r="K160" s="133"/>
      <c r="L160" s="72">
        <v>19</v>
      </c>
      <c r="M160" s="120">
        <f t="shared" si="15"/>
        <v>4</v>
      </c>
      <c r="N160" s="72"/>
    </row>
    <row r="161" spans="1:14" s="10" customFormat="1" x14ac:dyDescent="0.2">
      <c r="A161" s="25">
        <v>3</v>
      </c>
      <c r="B161" s="26">
        <v>3530003</v>
      </c>
      <c r="C161" s="26" t="s">
        <v>159</v>
      </c>
      <c r="D161" s="27">
        <v>20000</v>
      </c>
      <c r="E161" s="155">
        <f>'24'!L161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5"/>
        <v>0</v>
      </c>
      <c r="N161" s="72"/>
    </row>
    <row r="162" spans="1:14" s="10" customFormat="1" x14ac:dyDescent="0.2">
      <c r="A162" s="25">
        <v>4</v>
      </c>
      <c r="B162" s="26">
        <v>3530008</v>
      </c>
      <c r="C162" s="26" t="s">
        <v>160</v>
      </c>
      <c r="D162" s="27">
        <v>20000</v>
      </c>
      <c r="E162" s="155">
        <f>'24'!L162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5"/>
        <v>0</v>
      </c>
      <c r="N162" s="72"/>
    </row>
    <row r="163" spans="1:14" s="10" customFormat="1" x14ac:dyDescent="0.2">
      <c r="A163" s="25">
        <v>5</v>
      </c>
      <c r="B163" s="26">
        <v>3530014</v>
      </c>
      <c r="C163" s="26" t="s">
        <v>161</v>
      </c>
      <c r="D163" s="27">
        <v>20000</v>
      </c>
      <c r="E163" s="155">
        <f>'24'!L163</f>
        <v>0</v>
      </c>
      <c r="F163" s="126"/>
      <c r="G163" s="141"/>
      <c r="H163" s="141"/>
      <c r="I163" s="141"/>
      <c r="J163" s="149"/>
      <c r="K163" s="133"/>
      <c r="L163" s="72"/>
      <c r="M163" s="120">
        <f t="shared" si="15"/>
        <v>0</v>
      </c>
      <c r="N163" s="72"/>
    </row>
    <row r="164" spans="1:14" s="10" customFormat="1" x14ac:dyDescent="0.2">
      <c r="A164" s="25">
        <v>6</v>
      </c>
      <c r="B164" s="26">
        <v>3530088</v>
      </c>
      <c r="C164" s="26" t="s">
        <v>162</v>
      </c>
      <c r="D164" s="27">
        <v>22000</v>
      </c>
      <c r="E164" s="155">
        <f>'24'!L164</f>
        <v>0</v>
      </c>
      <c r="F164" s="126"/>
      <c r="G164" s="141">
        <v>84</v>
      </c>
      <c r="H164" s="141"/>
      <c r="I164" s="141"/>
      <c r="J164" s="149"/>
      <c r="K164" s="133"/>
      <c r="L164" s="72">
        <v>76</v>
      </c>
      <c r="M164" s="120">
        <f t="shared" si="15"/>
        <v>8</v>
      </c>
      <c r="N164" s="72"/>
    </row>
    <row r="165" spans="1:14" s="10" customFormat="1" x14ac:dyDescent="0.2">
      <c r="A165" s="25">
        <v>11</v>
      </c>
      <c r="B165" s="26">
        <v>3550002</v>
      </c>
      <c r="C165" s="26" t="s">
        <v>167</v>
      </c>
      <c r="D165" s="27">
        <v>20000</v>
      </c>
      <c r="E165" s="155">
        <f>'24'!L165</f>
        <v>8</v>
      </c>
      <c r="F165" s="127"/>
      <c r="G165" s="142">
        <v>26</v>
      </c>
      <c r="H165" s="142"/>
      <c r="I165" s="142"/>
      <c r="J165" s="150"/>
      <c r="K165" s="134"/>
      <c r="L165" s="73">
        <v>15</v>
      </c>
      <c r="M165" s="120">
        <f t="shared" si="15"/>
        <v>19</v>
      </c>
      <c r="N165" s="72"/>
    </row>
    <row r="166" spans="1:14" s="10" customFormat="1" x14ac:dyDescent="0.2">
      <c r="A166" s="25">
        <v>12</v>
      </c>
      <c r="B166" s="26">
        <v>3550005</v>
      </c>
      <c r="C166" s="26" t="s">
        <v>168</v>
      </c>
      <c r="D166" s="27">
        <v>20000</v>
      </c>
      <c r="E166" s="155">
        <f>'24'!L166</f>
        <v>15</v>
      </c>
      <c r="F166" s="127"/>
      <c r="G166" s="142">
        <v>14</v>
      </c>
      <c r="H166" s="142"/>
      <c r="I166" s="142"/>
      <c r="J166" s="150"/>
      <c r="K166" s="134"/>
      <c r="L166" s="73">
        <v>13</v>
      </c>
      <c r="M166" s="120">
        <f t="shared" si="15"/>
        <v>16</v>
      </c>
      <c r="N166" s="72"/>
    </row>
    <row r="167" spans="1:14" s="10" customFormat="1" x14ac:dyDescent="0.2">
      <c r="A167" s="25">
        <v>13</v>
      </c>
      <c r="B167" s="26">
        <v>3550007</v>
      </c>
      <c r="C167" s="26" t="s">
        <v>169</v>
      </c>
      <c r="D167" s="27">
        <v>20000</v>
      </c>
      <c r="E167" s="155">
        <f>'24'!L167</f>
        <v>17</v>
      </c>
      <c r="F167" s="127"/>
      <c r="G167" s="142">
        <v>14</v>
      </c>
      <c r="H167" s="142"/>
      <c r="I167" s="142"/>
      <c r="J167" s="150"/>
      <c r="K167" s="134"/>
      <c r="L167" s="73">
        <v>7</v>
      </c>
      <c r="M167" s="120">
        <f t="shared" si="15"/>
        <v>24</v>
      </c>
      <c r="N167" s="72"/>
    </row>
    <row r="168" spans="1:14" s="9" customFormat="1" x14ac:dyDescent="0.2">
      <c r="A168" s="25">
        <v>14</v>
      </c>
      <c r="B168" s="26">
        <v>3530087</v>
      </c>
      <c r="C168" s="26" t="s">
        <v>170</v>
      </c>
      <c r="D168" s="27">
        <v>20000</v>
      </c>
      <c r="E168" s="155">
        <f>'24'!L168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5"/>
        <v>0</v>
      </c>
      <c r="N168" s="72"/>
    </row>
    <row r="169" spans="1:14" s="9" customFormat="1" x14ac:dyDescent="0.2">
      <c r="A169" s="25">
        <v>15</v>
      </c>
      <c r="B169" s="43">
        <v>7560084</v>
      </c>
      <c r="C169" s="43" t="s">
        <v>171</v>
      </c>
      <c r="D169" s="48">
        <v>50000</v>
      </c>
      <c r="E169" s="155">
        <f>'24'!L169</f>
        <v>0</v>
      </c>
      <c r="F169" s="127"/>
      <c r="G169" s="142"/>
      <c r="H169" s="142"/>
      <c r="I169" s="142"/>
      <c r="J169" s="150"/>
      <c r="K169" s="134"/>
      <c r="L169" s="73"/>
      <c r="M169" s="120">
        <f t="shared" si="15"/>
        <v>0</v>
      </c>
      <c r="N169" s="72"/>
    </row>
    <row r="170" spans="1:14" s="9" customFormat="1" x14ac:dyDescent="0.2">
      <c r="A170" s="25">
        <v>16</v>
      </c>
      <c r="B170" s="43">
        <v>7560085</v>
      </c>
      <c r="C170" s="43" t="s">
        <v>172</v>
      </c>
      <c r="D170" s="48">
        <v>80000</v>
      </c>
      <c r="E170" s="155">
        <f>'24'!L170</f>
        <v>0</v>
      </c>
      <c r="F170" s="126"/>
      <c r="G170" s="141"/>
      <c r="H170" s="141"/>
      <c r="I170" s="141"/>
      <c r="J170" s="149"/>
      <c r="K170" s="133"/>
      <c r="L170" s="72"/>
      <c r="M170" s="120">
        <f t="shared" si="15"/>
        <v>0</v>
      </c>
      <c r="N170" s="72"/>
    </row>
    <row r="171" spans="1:14" s="9" customFormat="1" x14ac:dyDescent="0.2">
      <c r="A171" s="43">
        <v>17</v>
      </c>
      <c r="B171" s="43"/>
      <c r="C171" s="43" t="s">
        <v>279</v>
      </c>
      <c r="D171" s="48">
        <v>78000</v>
      </c>
      <c r="E171" s="155">
        <f>'24'!L171</f>
        <v>0</v>
      </c>
      <c r="F171" s="126"/>
      <c r="G171" s="141"/>
      <c r="H171" s="141"/>
      <c r="I171" s="141"/>
      <c r="J171" s="149"/>
      <c r="K171" s="133"/>
      <c r="L171" s="72"/>
      <c r="M171" s="120">
        <f t="shared" si="15"/>
        <v>0</v>
      </c>
      <c r="N171" s="73"/>
    </row>
    <row r="172" spans="1:14" s="9" customFormat="1" x14ac:dyDescent="0.2">
      <c r="A172" s="43">
        <v>18</v>
      </c>
      <c r="B172" s="43"/>
      <c r="C172" s="43" t="s">
        <v>280</v>
      </c>
      <c r="D172" s="48">
        <v>29000</v>
      </c>
      <c r="E172" s="155">
        <f>'24'!L172</f>
        <v>0</v>
      </c>
      <c r="F172" s="126"/>
      <c r="G172" s="141"/>
      <c r="H172" s="141"/>
      <c r="I172" s="141"/>
      <c r="J172" s="149"/>
      <c r="K172" s="133"/>
      <c r="L172" s="72"/>
      <c r="M172" s="120">
        <f t="shared" si="15"/>
        <v>0</v>
      </c>
      <c r="N172" s="73"/>
    </row>
    <row r="173" spans="1:14" s="9" customFormat="1" x14ac:dyDescent="0.2">
      <c r="A173" s="43">
        <v>19</v>
      </c>
      <c r="B173" s="43"/>
      <c r="C173" s="43" t="s">
        <v>281</v>
      </c>
      <c r="D173" s="48">
        <v>78000</v>
      </c>
      <c r="E173" s="155">
        <f>'24'!L173</f>
        <v>0</v>
      </c>
      <c r="F173" s="126"/>
      <c r="G173" s="141"/>
      <c r="H173" s="141"/>
      <c r="I173" s="141"/>
      <c r="J173" s="149"/>
      <c r="K173" s="133"/>
      <c r="L173" s="72"/>
      <c r="M173" s="120">
        <f t="shared" si="15"/>
        <v>0</v>
      </c>
      <c r="N173" s="73"/>
    </row>
    <row r="174" spans="1:14" s="9" customFormat="1" x14ac:dyDescent="0.2">
      <c r="A174" s="43">
        <v>20</v>
      </c>
      <c r="B174" s="43"/>
      <c r="C174" s="43" t="s">
        <v>282</v>
      </c>
      <c r="D174" s="48">
        <v>29000</v>
      </c>
      <c r="E174" s="155">
        <f>'24'!L174</f>
        <v>0</v>
      </c>
      <c r="F174" s="126"/>
      <c r="G174" s="141"/>
      <c r="H174" s="141"/>
      <c r="I174" s="141"/>
      <c r="J174" s="149"/>
      <c r="K174" s="133"/>
      <c r="L174" s="72"/>
      <c r="M174" s="120">
        <f t="shared" si="15"/>
        <v>0</v>
      </c>
      <c r="N174" s="73"/>
    </row>
    <row r="175" spans="1:14" s="9" customFormat="1" x14ac:dyDescent="0.2">
      <c r="A175" s="43">
        <v>21</v>
      </c>
      <c r="B175" s="43"/>
      <c r="C175" s="43" t="s">
        <v>283</v>
      </c>
      <c r="D175" s="48">
        <v>45000</v>
      </c>
      <c r="E175" s="155">
        <f>'24'!L175</f>
        <v>3</v>
      </c>
      <c r="F175" s="126"/>
      <c r="G175" s="141">
        <v>12</v>
      </c>
      <c r="H175" s="141"/>
      <c r="I175" s="141"/>
      <c r="J175" s="149"/>
      <c r="K175" s="133"/>
      <c r="L175" s="72"/>
      <c r="M175" s="120">
        <f t="shared" si="15"/>
        <v>15</v>
      </c>
      <c r="N175" s="73"/>
    </row>
    <row r="176" spans="1:14" s="24" customFormat="1" ht="15" thickBot="1" x14ac:dyDescent="0.25">
      <c r="A176" s="43"/>
      <c r="B176" s="43"/>
      <c r="C176" s="43"/>
      <c r="D176" s="48"/>
      <c r="E176" s="160"/>
      <c r="F176" s="128"/>
      <c r="G176" s="144"/>
      <c r="H176" s="144"/>
      <c r="I176" s="144"/>
      <c r="J176" s="152"/>
      <c r="K176" s="137"/>
      <c r="L176" s="76"/>
      <c r="M176" s="121"/>
      <c r="N176" s="73"/>
    </row>
    <row r="177" spans="1:14" s="10" customFormat="1" ht="15" thickBot="1" x14ac:dyDescent="0.25">
      <c r="A177" s="90"/>
      <c r="B177" s="91"/>
      <c r="C177" s="91" t="s">
        <v>176</v>
      </c>
      <c r="D177" s="98"/>
      <c r="E177" s="103">
        <f>SUM(E178:E180)</f>
        <v>0</v>
      </c>
      <c r="F177" s="103">
        <f t="shared" ref="F177:L177" si="17">SUM(F178:F180)</f>
        <v>0</v>
      </c>
      <c r="G177" s="103">
        <f t="shared" si="17"/>
        <v>0</v>
      </c>
      <c r="H177" s="103">
        <f t="shared" si="17"/>
        <v>0</v>
      </c>
      <c r="I177" s="103">
        <f t="shared" si="17"/>
        <v>0</v>
      </c>
      <c r="J177" s="169">
        <f t="shared" si="17"/>
        <v>0</v>
      </c>
      <c r="K177" s="165">
        <f t="shared" si="17"/>
        <v>0</v>
      </c>
      <c r="L177" s="103">
        <f t="shared" si="17"/>
        <v>0</v>
      </c>
      <c r="M177" s="103">
        <f ca="1">SUM(M177:M180)</f>
        <v>0</v>
      </c>
      <c r="N177" s="85"/>
    </row>
    <row r="178" spans="1:14" s="10" customFormat="1" x14ac:dyDescent="0.2">
      <c r="A178" s="87">
        <v>1</v>
      </c>
      <c r="B178" s="88">
        <v>4550013</v>
      </c>
      <c r="C178" s="88" t="s">
        <v>177</v>
      </c>
      <c r="D178" s="97">
        <v>38000</v>
      </c>
      <c r="E178" s="161">
        <f>'24'!L178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6"/>
    </row>
    <row r="179" spans="1:14" s="10" customFormat="1" x14ac:dyDescent="0.2">
      <c r="A179" s="25">
        <v>2</v>
      </c>
      <c r="B179" s="26">
        <v>4550025</v>
      </c>
      <c r="C179" s="26" t="s">
        <v>178</v>
      </c>
      <c r="D179" s="27">
        <v>38000</v>
      </c>
      <c r="E179" s="161">
        <f>'24'!L179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9" customFormat="1" x14ac:dyDescent="0.2">
      <c r="A180" s="25">
        <v>3</v>
      </c>
      <c r="B180" s="26">
        <v>4550044</v>
      </c>
      <c r="C180" s="26" t="s">
        <v>179</v>
      </c>
      <c r="D180" s="27">
        <v>38000</v>
      </c>
      <c r="E180" s="161">
        <f>'24'!L180</f>
        <v>0</v>
      </c>
      <c r="F180" s="125"/>
      <c r="G180" s="140"/>
      <c r="H180" s="140"/>
      <c r="I180" s="140"/>
      <c r="J180" s="148"/>
      <c r="K180" s="132"/>
      <c r="L180" s="71"/>
      <c r="M180" s="120">
        <f t="shared" si="15"/>
        <v>0</v>
      </c>
      <c r="N180" s="73"/>
    </row>
    <row r="181" spans="1:14" s="20" customFormat="1" ht="15" thickBot="1" x14ac:dyDescent="0.25">
      <c r="A181" s="43"/>
      <c r="B181" s="43"/>
      <c r="C181" s="43"/>
      <c r="D181" s="48"/>
      <c r="E181" s="160"/>
      <c r="F181" s="128"/>
      <c r="G181" s="144"/>
      <c r="H181" s="144"/>
      <c r="I181" s="144"/>
      <c r="J181" s="152"/>
      <c r="K181" s="137"/>
      <c r="L181" s="76"/>
      <c r="M181" s="121"/>
      <c r="N181" s="73"/>
    </row>
    <row r="182" spans="1:14" s="24" customFormat="1" ht="15" hidden="1" customHeight="1" thickBot="1" x14ac:dyDescent="0.25">
      <c r="A182" s="81"/>
      <c r="B182" s="82"/>
      <c r="C182" s="82" t="s">
        <v>180</v>
      </c>
      <c r="D182" s="83"/>
      <c r="E182" s="158">
        <v>201</v>
      </c>
      <c r="F182" s="106">
        <f t="shared" ref="F182" si="18">SUM(F183:F193)</f>
        <v>0</v>
      </c>
      <c r="G182" s="106"/>
      <c r="H182" s="106"/>
      <c r="I182" s="106"/>
      <c r="J182" s="146"/>
      <c r="K182" s="135"/>
      <c r="L182" s="106"/>
      <c r="M182" s="119">
        <f t="shared" si="15"/>
        <v>201</v>
      </c>
      <c r="N182" s="85"/>
    </row>
    <row r="183" spans="1:14" s="10" customFormat="1" ht="15" hidden="1" customHeight="1" thickBot="1" x14ac:dyDescent="0.25">
      <c r="A183" s="74"/>
      <c r="B183" s="74"/>
      <c r="C183" s="74" t="s">
        <v>181</v>
      </c>
      <c r="D183" s="75"/>
      <c r="E183" s="155">
        <v>8</v>
      </c>
      <c r="F183" s="125"/>
      <c r="G183" s="140"/>
      <c r="H183" s="140"/>
      <c r="I183" s="140"/>
      <c r="J183" s="148"/>
      <c r="K183" s="132"/>
      <c r="L183" s="71"/>
      <c r="M183" s="120">
        <f t="shared" si="15"/>
        <v>8</v>
      </c>
      <c r="N183" s="76"/>
    </row>
    <row r="184" spans="1:14" s="10" customFormat="1" ht="15" hidden="1" customHeight="1" thickBot="1" x14ac:dyDescent="0.25">
      <c r="A184" s="25">
        <v>1</v>
      </c>
      <c r="B184" s="26">
        <v>5540020</v>
      </c>
      <c r="C184" s="26" t="s">
        <v>182</v>
      </c>
      <c r="D184" s="27">
        <v>40000</v>
      </c>
      <c r="E184" s="155">
        <v>43</v>
      </c>
      <c r="F184" s="125"/>
      <c r="G184" s="140"/>
      <c r="H184" s="140"/>
      <c r="I184" s="140"/>
      <c r="J184" s="148"/>
      <c r="K184" s="132"/>
      <c r="L184" s="71"/>
      <c r="M184" s="120">
        <f t="shared" si="15"/>
        <v>43</v>
      </c>
      <c r="N184" s="73"/>
    </row>
    <row r="185" spans="1:14" s="10" customFormat="1" ht="15" hidden="1" customHeight="1" thickBot="1" x14ac:dyDescent="0.25">
      <c r="A185" s="25">
        <v>2</v>
      </c>
      <c r="B185" s="26">
        <v>5540024</v>
      </c>
      <c r="C185" s="26" t="s">
        <v>183</v>
      </c>
      <c r="D185" s="27">
        <v>45000</v>
      </c>
      <c r="E185" s="155">
        <v>9</v>
      </c>
      <c r="F185" s="125"/>
      <c r="G185" s="140"/>
      <c r="H185" s="140"/>
      <c r="I185" s="140"/>
      <c r="J185" s="148"/>
      <c r="K185" s="132"/>
      <c r="L185" s="71"/>
      <c r="M185" s="120">
        <f t="shared" si="15"/>
        <v>9</v>
      </c>
      <c r="N185" s="73"/>
    </row>
    <row r="186" spans="1:14" s="10" customFormat="1" ht="15" hidden="1" customHeight="1" thickBot="1" x14ac:dyDescent="0.25">
      <c r="A186" s="25">
        <v>3</v>
      </c>
      <c r="B186" s="26">
        <v>5540018</v>
      </c>
      <c r="C186" s="26" t="s">
        <v>184</v>
      </c>
      <c r="D186" s="27">
        <v>32000</v>
      </c>
      <c r="E186" s="155">
        <v>24</v>
      </c>
      <c r="F186" s="125"/>
      <c r="G186" s="140"/>
      <c r="H186" s="140"/>
      <c r="I186" s="140"/>
      <c r="J186" s="148"/>
      <c r="K186" s="132"/>
      <c r="L186" s="71"/>
      <c r="M186" s="120">
        <f t="shared" si="15"/>
        <v>24</v>
      </c>
      <c r="N186" s="73"/>
    </row>
    <row r="187" spans="1:14" s="10" customFormat="1" ht="15" hidden="1" customHeight="1" thickBot="1" x14ac:dyDescent="0.25">
      <c r="A187" s="25">
        <v>4</v>
      </c>
      <c r="B187" s="26">
        <v>5540017</v>
      </c>
      <c r="C187" s="26" t="s">
        <v>185</v>
      </c>
      <c r="D187" s="27">
        <v>25000</v>
      </c>
      <c r="E187" s="156">
        <v>35</v>
      </c>
      <c r="F187" s="126"/>
      <c r="G187" s="141"/>
      <c r="H187" s="141"/>
      <c r="I187" s="141"/>
      <c r="J187" s="149"/>
      <c r="K187" s="133"/>
      <c r="L187" s="72"/>
      <c r="M187" s="120">
        <f t="shared" si="15"/>
        <v>35</v>
      </c>
      <c r="N187" s="72"/>
    </row>
    <row r="188" spans="1:14" s="10" customFormat="1" ht="15" hidden="1" customHeight="1" thickBot="1" x14ac:dyDescent="0.25">
      <c r="A188" s="25">
        <v>5</v>
      </c>
      <c r="B188" s="26">
        <v>5510070</v>
      </c>
      <c r="C188" s="26" t="s">
        <v>186</v>
      </c>
      <c r="D188" s="27">
        <v>28000</v>
      </c>
      <c r="E188" s="156">
        <v>24</v>
      </c>
      <c r="F188" s="126"/>
      <c r="G188" s="141"/>
      <c r="H188" s="141"/>
      <c r="I188" s="141"/>
      <c r="J188" s="149"/>
      <c r="K188" s="133"/>
      <c r="L188" s="72"/>
      <c r="M188" s="120">
        <f t="shared" si="15"/>
        <v>24</v>
      </c>
      <c r="N188" s="72"/>
    </row>
    <row r="189" spans="1:14" s="10" customFormat="1" ht="15" hidden="1" customHeight="1" thickBot="1" x14ac:dyDescent="0.25">
      <c r="A189" s="25">
        <v>6</v>
      </c>
      <c r="B189" s="26">
        <v>5500044</v>
      </c>
      <c r="C189" s="26" t="s">
        <v>187</v>
      </c>
      <c r="D189" s="27">
        <v>28000</v>
      </c>
      <c r="E189" s="156">
        <v>10</v>
      </c>
      <c r="F189" s="126"/>
      <c r="G189" s="141"/>
      <c r="H189" s="141"/>
      <c r="I189" s="141"/>
      <c r="J189" s="149"/>
      <c r="K189" s="133"/>
      <c r="L189" s="72"/>
      <c r="M189" s="120">
        <f t="shared" si="15"/>
        <v>10</v>
      </c>
      <c r="N189" s="71"/>
    </row>
    <row r="190" spans="1:14" s="9" customFormat="1" ht="15" hidden="1" customHeight="1" thickBot="1" x14ac:dyDescent="0.25">
      <c r="A190" s="25">
        <v>7</v>
      </c>
      <c r="B190" s="26">
        <v>5500045</v>
      </c>
      <c r="C190" s="26" t="s">
        <v>188</v>
      </c>
      <c r="D190" s="27">
        <v>30000</v>
      </c>
      <c r="E190" s="156">
        <v>28</v>
      </c>
      <c r="F190" s="126"/>
      <c r="G190" s="141"/>
      <c r="H190" s="141"/>
      <c r="I190" s="141"/>
      <c r="J190" s="149"/>
      <c r="K190" s="133"/>
      <c r="L190" s="72"/>
      <c r="M190" s="120">
        <f t="shared" si="15"/>
        <v>28</v>
      </c>
      <c r="N190" s="71"/>
    </row>
    <row r="191" spans="1:14" s="9" customFormat="1" ht="15" hidden="1" customHeight="1" thickBot="1" x14ac:dyDescent="0.25">
      <c r="A191" s="25">
        <v>8</v>
      </c>
      <c r="B191" s="25">
        <v>5510111</v>
      </c>
      <c r="C191" s="25" t="s">
        <v>189</v>
      </c>
      <c r="D191" s="30">
        <v>39000</v>
      </c>
      <c r="E191" s="156">
        <v>20</v>
      </c>
      <c r="F191" s="126"/>
      <c r="G191" s="141"/>
      <c r="H191" s="141"/>
      <c r="I191" s="141"/>
      <c r="J191" s="149"/>
      <c r="K191" s="133"/>
      <c r="L191" s="72"/>
      <c r="M191" s="120">
        <f t="shared" si="15"/>
        <v>20</v>
      </c>
      <c r="N191" s="71"/>
    </row>
    <row r="192" spans="1:14" s="9" customFormat="1" ht="15" hidden="1" customHeight="1" thickBot="1" x14ac:dyDescent="0.25">
      <c r="A192" s="25">
        <v>9</v>
      </c>
      <c r="B192" s="25">
        <v>5510112</v>
      </c>
      <c r="C192" s="25" t="s">
        <v>190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9" customFormat="1" ht="15" hidden="1" customHeight="1" thickBot="1" x14ac:dyDescent="0.25">
      <c r="A193" s="25">
        <v>10</v>
      </c>
      <c r="B193" s="25">
        <v>5510113</v>
      </c>
      <c r="C193" s="25" t="s">
        <v>191</v>
      </c>
      <c r="D193" s="30">
        <v>39000</v>
      </c>
      <c r="E193" s="155">
        <v>17</v>
      </c>
      <c r="F193" s="125"/>
      <c r="G193" s="125"/>
      <c r="H193" s="125"/>
      <c r="I193" s="125"/>
      <c r="J193" s="148"/>
      <c r="K193" s="132"/>
      <c r="L193" s="71"/>
      <c r="M193" s="120">
        <f t="shared" si="15"/>
        <v>17</v>
      </c>
      <c r="N193" s="71"/>
    </row>
    <row r="194" spans="1:14" s="24" customFormat="1" ht="15" hidden="1" customHeight="1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9" customFormat="1" ht="15" thickBot="1" x14ac:dyDescent="0.25">
      <c r="A195" s="94"/>
      <c r="B195" s="95"/>
      <c r="C195" s="95" t="s">
        <v>192</v>
      </c>
      <c r="D195" s="96"/>
      <c r="E195" s="105">
        <f>SUM(E196:E204)</f>
        <v>33</v>
      </c>
      <c r="F195" s="105">
        <f t="shared" ref="F195:K195" si="19">SUM(F196:F204)</f>
        <v>0</v>
      </c>
      <c r="G195" s="105">
        <f t="shared" si="19"/>
        <v>0</v>
      </c>
      <c r="H195" s="105">
        <f t="shared" si="19"/>
        <v>0</v>
      </c>
      <c r="I195" s="105">
        <f t="shared" si="19"/>
        <v>0</v>
      </c>
      <c r="J195" s="166">
        <f t="shared" si="19"/>
        <v>0</v>
      </c>
      <c r="K195" s="131">
        <f t="shared" si="19"/>
        <v>0</v>
      </c>
      <c r="L195" s="105">
        <f>SUM(L196:L203)</f>
        <v>19</v>
      </c>
      <c r="M195" s="119">
        <f t="shared" si="15"/>
        <v>14</v>
      </c>
      <c r="N195" s="85"/>
    </row>
    <row r="196" spans="1:14" s="10" customFormat="1" x14ac:dyDescent="0.2">
      <c r="A196" s="87">
        <v>1</v>
      </c>
      <c r="B196" s="87">
        <v>5540032</v>
      </c>
      <c r="C196" s="87" t="s">
        <v>193</v>
      </c>
      <c r="D196" s="93">
        <v>18000</v>
      </c>
      <c r="E196" s="155">
        <f>'24'!L196</f>
        <v>1</v>
      </c>
      <c r="F196" s="125"/>
      <c r="G196" s="125"/>
      <c r="H196" s="125"/>
      <c r="I196" s="125"/>
      <c r="J196" s="148"/>
      <c r="K196" s="132"/>
      <c r="L196" s="71">
        <v>1</v>
      </c>
      <c r="M196" s="120">
        <f t="shared" si="15"/>
        <v>0</v>
      </c>
      <c r="N196" s="71"/>
    </row>
    <row r="197" spans="1:14" s="10" customFormat="1" x14ac:dyDescent="0.2">
      <c r="A197" s="25">
        <v>2</v>
      </c>
      <c r="B197" s="26">
        <v>5540001</v>
      </c>
      <c r="C197" s="26" t="s">
        <v>194</v>
      </c>
      <c r="D197" s="27">
        <v>20000</v>
      </c>
      <c r="E197" s="155">
        <f>'24'!L197</f>
        <v>1</v>
      </c>
      <c r="F197" s="125"/>
      <c r="G197" s="125"/>
      <c r="H197" s="125"/>
      <c r="I197" s="125"/>
      <c r="J197" s="148"/>
      <c r="K197" s="132"/>
      <c r="L197" s="71">
        <v>1</v>
      </c>
      <c r="M197" s="120">
        <f t="shared" si="15"/>
        <v>0</v>
      </c>
      <c r="N197" s="71"/>
    </row>
    <row r="198" spans="1:14" s="10" customFormat="1" x14ac:dyDescent="0.2">
      <c r="A198" s="25">
        <v>3</v>
      </c>
      <c r="B198" s="26">
        <v>5540029</v>
      </c>
      <c r="C198" s="26" t="s">
        <v>195</v>
      </c>
      <c r="D198" s="27">
        <v>20000</v>
      </c>
      <c r="E198" s="155">
        <f>'24'!L198</f>
        <v>3</v>
      </c>
      <c r="F198" s="125"/>
      <c r="G198" s="125"/>
      <c r="H198" s="125"/>
      <c r="I198" s="125"/>
      <c r="J198" s="148"/>
      <c r="K198" s="132"/>
      <c r="L198" s="71"/>
      <c r="M198" s="120">
        <f t="shared" si="15"/>
        <v>3</v>
      </c>
      <c r="N198" s="71"/>
    </row>
    <row r="199" spans="1:14" s="10" customFormat="1" x14ac:dyDescent="0.2">
      <c r="A199" s="25">
        <v>4</v>
      </c>
      <c r="B199" s="26">
        <v>5540035</v>
      </c>
      <c r="C199" s="26" t="s">
        <v>196</v>
      </c>
      <c r="D199" s="27">
        <v>20000</v>
      </c>
      <c r="E199" s="155">
        <f>'24'!L199</f>
        <v>18</v>
      </c>
      <c r="F199" s="125"/>
      <c r="G199" s="125"/>
      <c r="H199" s="125"/>
      <c r="I199" s="125"/>
      <c r="J199" s="148"/>
      <c r="K199" s="132"/>
      <c r="L199" s="71">
        <v>12</v>
      </c>
      <c r="M199" s="120">
        <f t="shared" si="15"/>
        <v>6</v>
      </c>
      <c r="N199" s="71"/>
    </row>
    <row r="200" spans="1:14" s="10" customFormat="1" x14ac:dyDescent="0.2">
      <c r="A200" s="25">
        <v>6</v>
      </c>
      <c r="B200" s="26">
        <v>5540008</v>
      </c>
      <c r="C200" s="26" t="s">
        <v>198</v>
      </c>
      <c r="D200" s="27">
        <v>16000</v>
      </c>
      <c r="E200" s="155">
        <f>'24'!L200</f>
        <v>4</v>
      </c>
      <c r="F200" s="125"/>
      <c r="G200" s="125"/>
      <c r="H200" s="125"/>
      <c r="I200" s="125"/>
      <c r="J200" s="148"/>
      <c r="K200" s="132"/>
      <c r="L200" s="71">
        <v>4</v>
      </c>
      <c r="M200" s="120">
        <f t="shared" si="15"/>
        <v>0</v>
      </c>
      <c r="N200" s="71"/>
    </row>
    <row r="201" spans="1:14" s="10" customFormat="1" x14ac:dyDescent="0.2">
      <c r="A201" s="25">
        <v>7</v>
      </c>
      <c r="B201" s="26">
        <v>5540030</v>
      </c>
      <c r="C201" s="26" t="s">
        <v>199</v>
      </c>
      <c r="D201" s="27">
        <v>22000</v>
      </c>
      <c r="E201" s="155">
        <f>'24'!L201</f>
        <v>0</v>
      </c>
      <c r="F201" s="125"/>
      <c r="G201" s="125"/>
      <c r="H201" s="125"/>
      <c r="I201" s="125"/>
      <c r="J201" s="148"/>
      <c r="K201" s="132"/>
      <c r="L201" s="71"/>
      <c r="M201" s="120">
        <f>(E201+F201+G201+H201+I201)-J201-K201-L201</f>
        <v>0</v>
      </c>
      <c r="N201" s="71"/>
    </row>
    <row r="202" spans="1:14" s="10" customFormat="1" x14ac:dyDescent="0.2">
      <c r="A202" s="25">
        <v>8</v>
      </c>
      <c r="B202" s="26">
        <v>5540031</v>
      </c>
      <c r="C202" s="26" t="s">
        <v>200</v>
      </c>
      <c r="D202" s="27">
        <v>22000</v>
      </c>
      <c r="E202" s="155">
        <f>'24'!L202</f>
        <v>0</v>
      </c>
      <c r="F202" s="125"/>
      <c r="G202" s="125"/>
      <c r="H202" s="125"/>
      <c r="I202" s="125"/>
      <c r="J202" s="148"/>
      <c r="K202" s="132"/>
      <c r="L202" s="71"/>
      <c r="M202" s="120">
        <f t="shared" ref="M202:M204" si="20">(E202+F202+G202+H202+I202)-J202-K202-L202</f>
        <v>0</v>
      </c>
      <c r="N202" s="71"/>
    </row>
    <row r="203" spans="1:14" s="9" customFormat="1" x14ac:dyDescent="0.2">
      <c r="A203" s="25">
        <v>9</v>
      </c>
      <c r="B203" s="26">
        <v>5540003</v>
      </c>
      <c r="C203" s="26" t="s">
        <v>201</v>
      </c>
      <c r="D203" s="27">
        <v>20000</v>
      </c>
      <c r="E203" s="155">
        <f>'24'!L203</f>
        <v>6</v>
      </c>
      <c r="F203" s="125"/>
      <c r="G203" s="125"/>
      <c r="H203" s="125"/>
      <c r="I203" s="125"/>
      <c r="J203" s="148"/>
      <c r="K203" s="132"/>
      <c r="L203" s="71">
        <v>1</v>
      </c>
      <c r="M203" s="120">
        <f t="shared" si="20"/>
        <v>5</v>
      </c>
      <c r="N203" s="71"/>
    </row>
    <row r="204" spans="1:14" s="9" customFormat="1" x14ac:dyDescent="0.2">
      <c r="A204" s="25">
        <v>10</v>
      </c>
      <c r="B204" s="25">
        <v>5540033</v>
      </c>
      <c r="C204" s="25" t="s">
        <v>202</v>
      </c>
      <c r="D204" s="30">
        <v>18000</v>
      </c>
      <c r="E204" s="155">
        <f>'24'!L204</f>
        <v>0</v>
      </c>
      <c r="F204" s="125"/>
      <c r="G204" s="125"/>
      <c r="H204" s="125"/>
      <c r="I204" s="125"/>
      <c r="J204" s="148"/>
      <c r="K204" s="132"/>
      <c r="M204" s="120">
        <f t="shared" si="20"/>
        <v>0</v>
      </c>
      <c r="N204" s="71"/>
    </row>
    <row r="205" spans="1:14" s="20" customFormat="1" ht="15" thickBot="1" x14ac:dyDescent="0.25">
      <c r="A205" s="43"/>
      <c r="B205" s="43"/>
      <c r="C205" s="43"/>
      <c r="D205" s="48"/>
      <c r="E205" s="160"/>
      <c r="F205" s="128"/>
      <c r="G205" s="128"/>
      <c r="H205" s="128"/>
      <c r="I205" s="128"/>
      <c r="J205" s="152"/>
      <c r="K205" s="137"/>
      <c r="L205" s="76"/>
      <c r="M205" s="121"/>
      <c r="N205" s="76"/>
    </row>
    <row r="206" spans="1:14" s="24" customFormat="1" ht="15" thickBot="1" x14ac:dyDescent="0.25">
      <c r="A206" s="81"/>
      <c r="B206" s="82"/>
      <c r="C206" s="82" t="s">
        <v>203</v>
      </c>
      <c r="D206" s="83"/>
      <c r="E206" s="106">
        <f>SUM(E208:E209)</f>
        <v>7</v>
      </c>
      <c r="F206" s="106">
        <f t="shared" ref="F206:L206" si="21">SUM(F208:F209)</f>
        <v>0</v>
      </c>
      <c r="G206" s="106">
        <f t="shared" si="21"/>
        <v>0</v>
      </c>
      <c r="H206" s="106">
        <f t="shared" si="21"/>
        <v>0</v>
      </c>
      <c r="I206" s="106">
        <f t="shared" si="21"/>
        <v>0</v>
      </c>
      <c r="J206" s="146">
        <f t="shared" si="21"/>
        <v>0</v>
      </c>
      <c r="K206" s="135">
        <f t="shared" si="21"/>
        <v>0</v>
      </c>
      <c r="L206" s="106">
        <f t="shared" si="21"/>
        <v>6</v>
      </c>
      <c r="M206" s="119">
        <f>(E206+F206+G206+H206+I206)-J206-K206-L206</f>
        <v>1</v>
      </c>
      <c r="N206" s="85"/>
    </row>
    <row r="207" spans="1:14" s="10" customFormat="1" x14ac:dyDescent="0.2">
      <c r="A207" s="79"/>
      <c r="B207" s="79"/>
      <c r="C207" s="79" t="s">
        <v>204</v>
      </c>
      <c r="D207" s="80"/>
      <c r="E207" s="155"/>
      <c r="F207" s="125"/>
      <c r="G207" s="125"/>
      <c r="H207" s="125"/>
      <c r="I207" s="125"/>
      <c r="J207" s="148"/>
      <c r="K207" s="132"/>
      <c r="L207" s="71"/>
      <c r="M207" s="120">
        <f t="shared" si="15"/>
        <v>0</v>
      </c>
      <c r="N207" s="71"/>
    </row>
    <row r="208" spans="1:14" s="10" customFormat="1" x14ac:dyDescent="0.2">
      <c r="A208" s="25">
        <v>1</v>
      </c>
      <c r="B208" s="26">
        <v>7520023</v>
      </c>
      <c r="C208" s="26" t="s">
        <v>205</v>
      </c>
      <c r="D208" s="27">
        <v>20000</v>
      </c>
      <c r="E208" s="155">
        <f>'24'!L208</f>
        <v>0</v>
      </c>
      <c r="F208" s="125"/>
      <c r="G208" s="125"/>
      <c r="H208" s="125"/>
      <c r="I208" s="125"/>
      <c r="J208" s="148"/>
      <c r="K208" s="132"/>
      <c r="L208" s="71"/>
      <c r="M208" s="120">
        <f t="shared" si="15"/>
        <v>0</v>
      </c>
      <c r="N208" s="71"/>
    </row>
    <row r="209" spans="1:14" s="9" customFormat="1" x14ac:dyDescent="0.2">
      <c r="A209" s="25">
        <v>2</v>
      </c>
      <c r="B209" s="26">
        <v>7520001</v>
      </c>
      <c r="C209" s="26" t="s">
        <v>206</v>
      </c>
      <c r="D209" s="27">
        <v>80000</v>
      </c>
      <c r="E209" s="155">
        <f>'24'!L209</f>
        <v>7</v>
      </c>
      <c r="F209" s="125"/>
      <c r="G209" s="125"/>
      <c r="H209" s="125"/>
      <c r="I209" s="125"/>
      <c r="J209" s="148"/>
      <c r="K209" s="132"/>
      <c r="L209" s="71">
        <v>6</v>
      </c>
      <c r="M209" s="120">
        <f t="shared" si="15"/>
        <v>1</v>
      </c>
      <c r="N209" s="71"/>
    </row>
    <row r="210" spans="1:14" s="24" customFormat="1" ht="15" thickBot="1" x14ac:dyDescent="0.25">
      <c r="A210" s="43"/>
      <c r="B210" s="43"/>
      <c r="C210" s="43"/>
      <c r="D210" s="86"/>
      <c r="E210" s="157"/>
      <c r="F210" s="127"/>
      <c r="G210" s="127"/>
      <c r="H210" s="127"/>
      <c r="I210" s="127"/>
      <c r="J210" s="150"/>
      <c r="K210" s="134"/>
      <c r="L210" s="73"/>
      <c r="M210" s="122"/>
      <c r="N210" s="73"/>
    </row>
    <row r="211" spans="1:14" s="10" customFormat="1" ht="15" thickBot="1" x14ac:dyDescent="0.25">
      <c r="A211" s="90"/>
      <c r="B211" s="91"/>
      <c r="C211" s="91" t="s">
        <v>207</v>
      </c>
      <c r="D211" s="92"/>
      <c r="E211" s="103">
        <f>SUM(E212:E219)</f>
        <v>72</v>
      </c>
      <c r="F211" s="103">
        <f t="shared" ref="F211:L211" si="22">SUM(F212:F219)</f>
        <v>0</v>
      </c>
      <c r="G211" s="103">
        <f t="shared" si="22"/>
        <v>0</v>
      </c>
      <c r="H211" s="103">
        <f t="shared" si="22"/>
        <v>0</v>
      </c>
      <c r="I211" s="103">
        <f t="shared" si="22"/>
        <v>0</v>
      </c>
      <c r="J211" s="169">
        <f t="shared" si="22"/>
        <v>0</v>
      </c>
      <c r="K211" s="165">
        <f t="shared" si="22"/>
        <v>0</v>
      </c>
      <c r="L211" s="103">
        <f t="shared" si="22"/>
        <v>177</v>
      </c>
      <c r="M211" s="119">
        <f t="shared" si="15"/>
        <v>-105</v>
      </c>
      <c r="N211" s="85"/>
    </row>
    <row r="212" spans="1:14" s="10" customFormat="1" x14ac:dyDescent="0.2">
      <c r="A212" s="87">
        <v>1</v>
      </c>
      <c r="B212" s="88">
        <v>7550011</v>
      </c>
      <c r="C212" s="88" t="s">
        <v>208</v>
      </c>
      <c r="D212" s="89">
        <v>16000</v>
      </c>
      <c r="E212" s="155">
        <f>'24'!L212</f>
        <v>13</v>
      </c>
      <c r="F212" s="125"/>
      <c r="G212" s="125"/>
      <c r="H212" s="125"/>
      <c r="I212" s="125"/>
      <c r="J212" s="148"/>
      <c r="K212" s="132"/>
      <c r="L212" s="71">
        <v>13</v>
      </c>
      <c r="M212" s="120">
        <f t="shared" si="15"/>
        <v>0</v>
      </c>
      <c r="N212" s="71"/>
    </row>
    <row r="213" spans="1:14" s="10" customFormat="1" x14ac:dyDescent="0.2">
      <c r="A213" s="25">
        <v>2</v>
      </c>
      <c r="B213" s="26">
        <v>7550019</v>
      </c>
      <c r="C213" s="26" t="s">
        <v>209</v>
      </c>
      <c r="D213" s="78">
        <v>14000</v>
      </c>
      <c r="E213" s="155">
        <f>'24'!L213</f>
        <v>0</v>
      </c>
      <c r="F213" s="126"/>
      <c r="G213" s="126"/>
      <c r="H213" s="126"/>
      <c r="I213" s="126"/>
      <c r="J213" s="149"/>
      <c r="K213" s="133"/>
      <c r="L213" s="72"/>
      <c r="M213" s="123">
        <f t="shared" si="15"/>
        <v>0</v>
      </c>
      <c r="N213" s="72"/>
    </row>
    <row r="214" spans="1:14" s="10" customFormat="1" x14ac:dyDescent="0.2">
      <c r="A214" s="25">
        <v>3</v>
      </c>
      <c r="B214" s="26">
        <v>7550026</v>
      </c>
      <c r="C214" s="26" t="s">
        <v>210</v>
      </c>
      <c r="D214" s="78">
        <v>26000</v>
      </c>
      <c r="E214" s="155">
        <f>'24'!L214</f>
        <v>0</v>
      </c>
      <c r="F214" s="126"/>
      <c r="G214" s="126"/>
      <c r="H214" s="126"/>
      <c r="I214" s="126"/>
      <c r="J214" s="149"/>
      <c r="K214" s="133"/>
      <c r="L214" s="72">
        <v>86</v>
      </c>
      <c r="M214" s="123">
        <f t="shared" si="15"/>
        <v>-86</v>
      </c>
      <c r="N214" s="72"/>
    </row>
    <row r="215" spans="1:14" s="10" customFormat="1" x14ac:dyDescent="0.2">
      <c r="A215" s="25">
        <v>4</v>
      </c>
      <c r="B215" s="26">
        <v>7550006</v>
      </c>
      <c r="C215" s="26" t="s">
        <v>211</v>
      </c>
      <c r="D215" s="78">
        <v>12000</v>
      </c>
      <c r="E215" s="155">
        <f>'24'!L215</f>
        <v>5</v>
      </c>
      <c r="F215" s="126"/>
      <c r="G215" s="126"/>
      <c r="H215" s="126"/>
      <c r="I215" s="126"/>
      <c r="J215" s="149"/>
      <c r="K215" s="133"/>
      <c r="L215" s="72">
        <v>5</v>
      </c>
      <c r="M215" s="123">
        <f t="shared" si="15"/>
        <v>0</v>
      </c>
      <c r="N215" s="72"/>
    </row>
    <row r="216" spans="1:14" s="10" customFormat="1" x14ac:dyDescent="0.2">
      <c r="A216" s="25">
        <v>5</v>
      </c>
      <c r="B216" s="26">
        <v>7550007</v>
      </c>
      <c r="C216" s="26" t="s">
        <v>212</v>
      </c>
      <c r="D216" s="78">
        <v>9000</v>
      </c>
      <c r="E216" s="155">
        <f>'24'!L216</f>
        <v>18</v>
      </c>
      <c r="F216" s="126"/>
      <c r="G216" s="126"/>
      <c r="H216" s="126"/>
      <c r="I216" s="126"/>
      <c r="J216" s="149"/>
      <c r="K216" s="133"/>
      <c r="L216" s="72">
        <v>18</v>
      </c>
      <c r="M216" s="123">
        <f t="shared" si="15"/>
        <v>0</v>
      </c>
      <c r="N216" s="72"/>
    </row>
    <row r="217" spans="1:14" s="9" customFormat="1" x14ac:dyDescent="0.2">
      <c r="A217" s="25">
        <v>7</v>
      </c>
      <c r="B217" s="26">
        <v>7550017</v>
      </c>
      <c r="C217" s="26" t="s">
        <v>214</v>
      </c>
      <c r="D217" s="78">
        <v>14000</v>
      </c>
      <c r="E217" s="155">
        <f>'24'!L217</f>
        <v>17</v>
      </c>
      <c r="F217" s="126"/>
      <c r="G217" s="126"/>
      <c r="H217" s="126"/>
      <c r="I217" s="126"/>
      <c r="J217" s="149"/>
      <c r="K217" s="133"/>
      <c r="L217" s="72">
        <v>26</v>
      </c>
      <c r="M217" s="123">
        <f t="shared" si="15"/>
        <v>-9</v>
      </c>
      <c r="N217" s="72"/>
    </row>
    <row r="218" spans="1:14" s="10" customFormat="1" x14ac:dyDescent="0.2">
      <c r="A218" s="25">
        <v>8</v>
      </c>
      <c r="B218" s="25">
        <v>7550016</v>
      </c>
      <c r="C218" s="25" t="s">
        <v>215</v>
      </c>
      <c r="D218" s="77">
        <v>14000</v>
      </c>
      <c r="E218" s="155">
        <f>'24'!L218</f>
        <v>9</v>
      </c>
      <c r="F218" s="126"/>
      <c r="G218" s="126"/>
      <c r="H218" s="126"/>
      <c r="I218" s="126"/>
      <c r="J218" s="149"/>
      <c r="K218" s="133"/>
      <c r="L218" s="72">
        <v>14</v>
      </c>
      <c r="M218" s="123">
        <f t="shared" ref="M218:M219" si="23">(E218+F218+G218+H218+I218)-J218-K218-L218</f>
        <v>-5</v>
      </c>
      <c r="N218" s="72"/>
    </row>
    <row r="219" spans="1:14" s="10" customFormat="1" x14ac:dyDescent="0.2">
      <c r="A219" s="25">
        <v>9</v>
      </c>
      <c r="B219" s="26">
        <v>7550015</v>
      </c>
      <c r="C219" s="26" t="s">
        <v>216</v>
      </c>
      <c r="D219" s="78">
        <v>14000</v>
      </c>
      <c r="E219" s="155">
        <f>'24'!L219</f>
        <v>10</v>
      </c>
      <c r="F219" s="126"/>
      <c r="G219" s="126"/>
      <c r="H219" s="126"/>
      <c r="I219" s="126"/>
      <c r="J219" s="149"/>
      <c r="K219" s="133"/>
      <c r="L219" s="72">
        <v>15</v>
      </c>
      <c r="M219" s="123">
        <f t="shared" si="23"/>
        <v>-5</v>
      </c>
      <c r="N219" s="72"/>
    </row>
    <row r="220" spans="1:14" x14ac:dyDescent="0.2">
      <c r="E220" s="155"/>
    </row>
  </sheetData>
  <autoFilter ref="A3:D219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9"/>
  <sheetViews>
    <sheetView workbookViewId="0">
      <pane xSplit="4" ySplit="4" topLeftCell="E79" activePane="bottomRight" state="frozen"/>
      <selection activeCell="O74" sqref="O74"/>
      <selection pane="topRight" activeCell="O74" sqref="O74"/>
      <selection pane="bottomLeft" activeCell="O74" sqref="O74"/>
      <selection pane="bottomRight" activeCell="M149" sqref="M149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.28515625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81" t="s">
        <v>259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70"/>
    </row>
    <row r="3" spans="1:19" s="16" customFormat="1" ht="25.5" customHeight="1" x14ac:dyDescent="0.2">
      <c r="A3" s="182" t="s">
        <v>261</v>
      </c>
      <c r="B3" s="182" t="s">
        <v>262</v>
      </c>
      <c r="C3" s="182" t="s">
        <v>263</v>
      </c>
      <c r="D3" s="184" t="s">
        <v>264</v>
      </c>
      <c r="E3" s="186" t="s">
        <v>248</v>
      </c>
      <c r="F3" s="188" t="s">
        <v>257</v>
      </c>
      <c r="G3" s="190" t="s">
        <v>249</v>
      </c>
      <c r="H3" s="191"/>
      <c r="I3" s="192"/>
      <c r="J3" s="193" t="s">
        <v>250</v>
      </c>
      <c r="K3" s="195" t="s">
        <v>258</v>
      </c>
      <c r="L3" s="177" t="s">
        <v>251</v>
      </c>
      <c r="M3" s="179" t="s">
        <v>252</v>
      </c>
      <c r="N3" s="177" t="s">
        <v>253</v>
      </c>
    </row>
    <row r="4" spans="1:19" s="20" customFormat="1" ht="25.5" x14ac:dyDescent="0.2">
      <c r="A4" s="183"/>
      <c r="B4" s="183"/>
      <c r="C4" s="183"/>
      <c r="D4" s="185"/>
      <c r="E4" s="187"/>
      <c r="F4" s="189"/>
      <c r="G4" s="139" t="s">
        <v>254</v>
      </c>
      <c r="H4" s="139" t="s">
        <v>255</v>
      </c>
      <c r="I4" s="139" t="s">
        <v>256</v>
      </c>
      <c r="J4" s="194"/>
      <c r="K4" s="196"/>
      <c r="L4" s="178"/>
      <c r="M4" s="180"/>
      <c r="N4" s="178"/>
    </row>
    <row r="5" spans="1:19" s="24" customFormat="1" ht="15" thickBot="1" x14ac:dyDescent="0.25">
      <c r="A5" s="113"/>
      <c r="B5" s="113"/>
      <c r="C5" s="113" t="s">
        <v>10</v>
      </c>
      <c r="D5" s="114"/>
      <c r="E5" s="116">
        <f>E6+E46+E60+E64+E74</f>
        <v>11</v>
      </c>
      <c r="F5" s="116">
        <f t="shared" ref="F5:M5" si="0">F6+F46+F60+F64+F74</f>
        <v>0</v>
      </c>
      <c r="G5" s="116">
        <f t="shared" si="0"/>
        <v>660</v>
      </c>
      <c r="H5" s="116">
        <f t="shared" si="0"/>
        <v>32</v>
      </c>
      <c r="I5" s="116">
        <f t="shared" si="0"/>
        <v>0</v>
      </c>
      <c r="J5" s="145">
        <f t="shared" si="0"/>
        <v>1</v>
      </c>
      <c r="K5" s="130">
        <f t="shared" si="0"/>
        <v>125</v>
      </c>
      <c r="L5" s="116">
        <f t="shared" si="0"/>
        <v>37</v>
      </c>
      <c r="M5" s="118">
        <f t="shared" si="0"/>
        <v>514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05">
        <f>SUM(E7:E44)</f>
        <v>11</v>
      </c>
      <c r="F6" s="105">
        <f t="shared" ref="F6:L6" si="1">SUM(F7:F44)</f>
        <v>0</v>
      </c>
      <c r="G6" s="105">
        <f t="shared" si="1"/>
        <v>388</v>
      </c>
      <c r="H6" s="105">
        <f t="shared" si="1"/>
        <v>32</v>
      </c>
      <c r="I6" s="105">
        <f t="shared" si="1"/>
        <v>0</v>
      </c>
      <c r="J6" s="166">
        <f t="shared" si="1"/>
        <v>0</v>
      </c>
      <c r="K6" s="131">
        <f t="shared" si="1"/>
        <v>94</v>
      </c>
      <c r="L6" s="105">
        <f t="shared" si="1"/>
        <v>29</v>
      </c>
      <c r="M6" s="131">
        <f t="shared" ref="M6" si="2">SUM(M7:M39)</f>
        <v>282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'25'!L7</f>
        <v>0</v>
      </c>
      <c r="F7" s="125"/>
      <c r="G7" s="140">
        <v>6</v>
      </c>
      <c r="H7" s="140"/>
      <c r="I7" s="140"/>
      <c r="J7" s="148"/>
      <c r="K7" s="132"/>
      <c r="L7" s="71">
        <v>4</v>
      </c>
      <c r="M7" s="120">
        <f t="shared" ref="M7:M75" si="3">(E7+F7+G7+H7+I7)-J7-K7-L7</f>
        <v>2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'25'!L8</f>
        <v>0</v>
      </c>
      <c r="F8" s="126"/>
      <c r="G8" s="141">
        <v>12</v>
      </c>
      <c r="H8" s="141"/>
      <c r="I8" s="141"/>
      <c r="J8" s="149"/>
      <c r="K8" s="133"/>
      <c r="L8" s="72"/>
      <c r="M8" s="120">
        <f t="shared" si="3"/>
        <v>12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'25'!L9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'25'!L10</f>
        <v>0</v>
      </c>
      <c r="F10" s="126"/>
      <c r="G10" s="141">
        <v>10</v>
      </c>
      <c r="H10" s="141"/>
      <c r="I10" s="141"/>
      <c r="J10" s="149"/>
      <c r="K10" s="133"/>
      <c r="L10" s="72"/>
      <c r="M10" s="120">
        <f t="shared" si="3"/>
        <v>10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'25'!L11</f>
        <v>0</v>
      </c>
      <c r="F11" s="126"/>
      <c r="G11" s="141">
        <v>8</v>
      </c>
      <c r="H11" s="141"/>
      <c r="I11" s="141"/>
      <c r="J11" s="149"/>
      <c r="K11" s="133">
        <v>3</v>
      </c>
      <c r="L11" s="72"/>
      <c r="M11" s="120">
        <f t="shared" si="3"/>
        <v>5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'25'!L12</f>
        <v>0</v>
      </c>
      <c r="F12" s="126"/>
      <c r="G12" s="141"/>
      <c r="H12" s="141"/>
      <c r="I12" s="141"/>
      <c r="J12" s="149"/>
      <c r="K12" s="133">
        <v>5</v>
      </c>
      <c r="L12" s="72"/>
      <c r="M12" s="120">
        <f t="shared" si="3"/>
        <v>-5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'25'!L13</f>
        <v>0</v>
      </c>
      <c r="F13" s="126"/>
      <c r="G13" s="141">
        <v>10</v>
      </c>
      <c r="H13" s="141"/>
      <c r="I13" s="141"/>
      <c r="J13" s="149"/>
      <c r="K13" s="133"/>
      <c r="L13" s="72"/>
      <c r="M13" s="120">
        <f t="shared" si="3"/>
        <v>10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'25'!L14</f>
        <v>0</v>
      </c>
      <c r="F14" s="126"/>
      <c r="G14" s="141">
        <v>7</v>
      </c>
      <c r="H14" s="141"/>
      <c r="I14" s="141"/>
      <c r="J14" s="149"/>
      <c r="K14" s="133"/>
      <c r="L14" s="72"/>
      <c r="M14" s="120">
        <f t="shared" si="3"/>
        <v>7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'25'!L15</f>
        <v>0</v>
      </c>
      <c r="F15" s="126"/>
      <c r="G15" s="141">
        <v>10</v>
      </c>
      <c r="H15" s="141"/>
      <c r="I15" s="141"/>
      <c r="J15" s="149"/>
      <c r="K15" s="133">
        <v>4</v>
      </c>
      <c r="L15" s="72"/>
      <c r="M15" s="120">
        <f t="shared" si="3"/>
        <v>6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'25'!L16</f>
        <v>0</v>
      </c>
      <c r="F16" s="126"/>
      <c r="G16" s="141">
        <v>10</v>
      </c>
      <c r="H16" s="141"/>
      <c r="I16" s="141"/>
      <c r="J16" s="149"/>
      <c r="K16" s="133"/>
      <c r="L16" s="72"/>
      <c r="M16" s="120">
        <f t="shared" si="3"/>
        <v>10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'25'!L17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'25'!L18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'25'!L19</f>
        <v>0</v>
      </c>
      <c r="F19" s="126"/>
      <c r="G19" s="141">
        <v>10</v>
      </c>
      <c r="H19" s="141"/>
      <c r="I19" s="141"/>
      <c r="J19" s="149"/>
      <c r="K19" s="133">
        <v>3</v>
      </c>
      <c r="L19" s="72"/>
      <c r="M19" s="120">
        <f t="shared" si="3"/>
        <v>7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'25'!L20</f>
        <v>4</v>
      </c>
      <c r="F20" s="126"/>
      <c r="G20" s="141">
        <v>12</v>
      </c>
      <c r="H20" s="141"/>
      <c r="I20" s="141"/>
      <c r="J20" s="149"/>
      <c r="K20" s="133"/>
      <c r="L20" s="72">
        <v>10</v>
      </c>
      <c r="M20" s="120">
        <f t="shared" si="3"/>
        <v>6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'25'!L21</f>
        <v>0</v>
      </c>
      <c r="F21" s="126"/>
      <c r="G21" s="141">
        <v>10</v>
      </c>
      <c r="H21" s="141"/>
      <c r="I21" s="141"/>
      <c r="J21" s="149"/>
      <c r="K21" s="133"/>
      <c r="L21" s="72"/>
      <c r="M21" s="120">
        <f t="shared" si="3"/>
        <v>10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'25'!L22</f>
        <v>7</v>
      </c>
      <c r="F22" s="126"/>
      <c r="G22" s="141">
        <v>20</v>
      </c>
      <c r="H22" s="141"/>
      <c r="I22" s="141"/>
      <c r="J22" s="149"/>
      <c r="K22" s="133"/>
      <c r="L22" s="72">
        <v>15</v>
      </c>
      <c r="M22" s="120">
        <f t="shared" si="3"/>
        <v>12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'25'!L23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'25'!L24</f>
        <v>0</v>
      </c>
      <c r="F24" s="126"/>
      <c r="G24" s="141">
        <v>15</v>
      </c>
      <c r="H24" s="141"/>
      <c r="I24" s="141"/>
      <c r="J24" s="149"/>
      <c r="K24" s="133"/>
      <c r="L24" s="72"/>
      <c r="M24" s="120">
        <f t="shared" si="3"/>
        <v>15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'25'!L25</f>
        <v>0</v>
      </c>
      <c r="F25" s="126"/>
      <c r="G25" s="141">
        <v>15</v>
      </c>
      <c r="H25" s="141"/>
      <c r="I25" s="141"/>
      <c r="J25" s="149"/>
      <c r="K25" s="133">
        <v>5</v>
      </c>
      <c r="L25" s="72"/>
      <c r="M25" s="120">
        <f t="shared" si="3"/>
        <v>10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'25'!L26</f>
        <v>0</v>
      </c>
      <c r="F26" s="126"/>
      <c r="G26" s="141">
        <v>15</v>
      </c>
      <c r="H26" s="141"/>
      <c r="I26" s="141"/>
      <c r="J26" s="149"/>
      <c r="K26" s="133"/>
      <c r="L26" s="72"/>
      <c r="M26" s="120">
        <f t="shared" si="3"/>
        <v>15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'25'!L27</f>
        <v>0</v>
      </c>
      <c r="F27" s="126"/>
      <c r="G27" s="141">
        <v>10</v>
      </c>
      <c r="H27" s="141"/>
      <c r="I27" s="141"/>
      <c r="J27" s="149"/>
      <c r="K27" s="133">
        <v>2</v>
      </c>
      <c r="L27" s="72"/>
      <c r="M27" s="120">
        <f t="shared" si="3"/>
        <v>8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'25'!L28</f>
        <v>0</v>
      </c>
      <c r="F28" s="126"/>
      <c r="G28" s="141">
        <v>12</v>
      </c>
      <c r="H28" s="141">
        <v>10</v>
      </c>
      <c r="I28" s="141"/>
      <c r="J28" s="149"/>
      <c r="K28" s="133">
        <v>5</v>
      </c>
      <c r="L28" s="72"/>
      <c r="M28" s="120">
        <f t="shared" si="3"/>
        <v>17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'25'!L29</f>
        <v>0</v>
      </c>
      <c r="F29" s="126"/>
      <c r="G29" s="141">
        <v>12</v>
      </c>
      <c r="H29" s="141">
        <v>12</v>
      </c>
      <c r="I29" s="141"/>
      <c r="J29" s="149"/>
      <c r="K29" s="133"/>
      <c r="L29" s="72"/>
      <c r="M29" s="120">
        <f t="shared" si="3"/>
        <v>24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'25'!L30</f>
        <v>0</v>
      </c>
      <c r="F30" s="126"/>
      <c r="G30" s="141">
        <v>10</v>
      </c>
      <c r="H30" s="141"/>
      <c r="I30" s="141"/>
      <c r="J30" s="149"/>
      <c r="K30" s="133">
        <v>2</v>
      </c>
      <c r="L30" s="72"/>
      <c r="M30" s="120">
        <f t="shared" si="3"/>
        <v>8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'25'!L31</f>
        <v>0</v>
      </c>
      <c r="F31" s="126"/>
      <c r="G31" s="141">
        <v>10</v>
      </c>
      <c r="H31" s="141"/>
      <c r="I31" s="141"/>
      <c r="J31" s="149"/>
      <c r="K31" s="133">
        <v>4</v>
      </c>
      <c r="L31" s="72"/>
      <c r="M31" s="120">
        <f t="shared" si="3"/>
        <v>6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'25'!L32</f>
        <v>0</v>
      </c>
      <c r="F32" s="126"/>
      <c r="G32" s="141">
        <v>10</v>
      </c>
      <c r="H32" s="141"/>
      <c r="I32" s="141"/>
      <c r="J32" s="149"/>
      <c r="K32" s="133"/>
      <c r="L32" s="72"/>
      <c r="M32" s="120">
        <f t="shared" si="3"/>
        <v>10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'25'!L33</f>
        <v>0</v>
      </c>
      <c r="F33" s="126"/>
      <c r="G33" s="141">
        <v>8</v>
      </c>
      <c r="H33" s="141"/>
      <c r="I33" s="141"/>
      <c r="J33" s="149"/>
      <c r="K33" s="133">
        <v>2</v>
      </c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'25'!L34</f>
        <v>0</v>
      </c>
      <c r="F34" s="126"/>
      <c r="G34" s="141">
        <v>8</v>
      </c>
      <c r="H34" s="141"/>
      <c r="I34" s="141"/>
      <c r="J34" s="149"/>
      <c r="K34" s="133">
        <v>1</v>
      </c>
      <c r="L34" s="72"/>
      <c r="M34" s="120">
        <f t="shared" si="3"/>
        <v>7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'25'!L35</f>
        <v>0</v>
      </c>
      <c r="F35" s="126"/>
      <c r="G35" s="141">
        <v>10</v>
      </c>
      <c r="H35" s="141"/>
      <c r="I35" s="141"/>
      <c r="J35" s="149"/>
      <c r="K35" s="133">
        <v>1</v>
      </c>
      <c r="L35" s="72"/>
      <c r="M35" s="120">
        <f t="shared" si="3"/>
        <v>9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'25'!L36</f>
        <v>0</v>
      </c>
      <c r="F36" s="126"/>
      <c r="G36" s="141">
        <v>10</v>
      </c>
      <c r="H36" s="141"/>
      <c r="I36" s="141"/>
      <c r="J36" s="149"/>
      <c r="K36" s="133"/>
      <c r="L36" s="72"/>
      <c r="M36" s="120">
        <f t="shared" si="3"/>
        <v>10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'25'!L37</f>
        <v>0</v>
      </c>
      <c r="F37" s="126"/>
      <c r="G37" s="141">
        <v>10</v>
      </c>
      <c r="H37" s="141">
        <v>10</v>
      </c>
      <c r="I37" s="141"/>
      <c r="J37" s="149"/>
      <c r="K37" s="133">
        <v>9</v>
      </c>
      <c r="L37" s="72"/>
      <c r="M37" s="120">
        <f t="shared" si="3"/>
        <v>11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'25'!L38</f>
        <v>0</v>
      </c>
      <c r="F38" s="126"/>
      <c r="G38" s="141">
        <v>32</v>
      </c>
      <c r="H38" s="141"/>
      <c r="I38" s="141"/>
      <c r="J38" s="149"/>
      <c r="K38" s="133">
        <v>13</v>
      </c>
      <c r="L38" s="72"/>
      <c r="M38" s="120">
        <f t="shared" si="3"/>
        <v>19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'25'!L39</f>
        <v>0</v>
      </c>
      <c r="F39" s="126"/>
      <c r="G39" s="141">
        <v>24</v>
      </c>
      <c r="H39" s="141"/>
      <c r="I39" s="141"/>
      <c r="J39" s="149"/>
      <c r="K39" s="133">
        <v>9</v>
      </c>
      <c r="L39" s="72"/>
      <c r="M39" s="120">
        <f t="shared" si="3"/>
        <v>15</v>
      </c>
      <c r="N39" s="72"/>
    </row>
    <row r="40" spans="1:14" s="10" customFormat="1" x14ac:dyDescent="0.2">
      <c r="A40" s="43">
        <v>40</v>
      </c>
      <c r="B40" s="99"/>
      <c r="C40" s="99" t="s">
        <v>292</v>
      </c>
      <c r="D40" s="100">
        <v>25000</v>
      </c>
      <c r="E40" s="155">
        <f>'25'!L40</f>
        <v>0</v>
      </c>
      <c r="F40" s="127"/>
      <c r="G40" s="142">
        <v>12</v>
      </c>
      <c r="H40" s="142"/>
      <c r="I40" s="142"/>
      <c r="J40" s="150"/>
      <c r="K40" s="134">
        <v>3</v>
      </c>
      <c r="L40" s="73"/>
      <c r="M40" s="120">
        <f t="shared" si="3"/>
        <v>9</v>
      </c>
      <c r="N40" s="73"/>
    </row>
    <row r="41" spans="1:14" s="10" customFormat="1" x14ac:dyDescent="0.2">
      <c r="A41" s="43">
        <v>41</v>
      </c>
      <c r="B41" s="99"/>
      <c r="C41" s="99" t="s">
        <v>288</v>
      </c>
      <c r="D41" s="100">
        <v>30000</v>
      </c>
      <c r="E41" s="155">
        <f>'25'!L41</f>
        <v>0</v>
      </c>
      <c r="F41" s="127"/>
      <c r="G41" s="142">
        <v>10</v>
      </c>
      <c r="H41" s="142"/>
      <c r="I41" s="142"/>
      <c r="J41" s="150"/>
      <c r="K41" s="134">
        <v>7</v>
      </c>
      <c r="L41" s="73"/>
      <c r="M41" s="120">
        <f t="shared" si="3"/>
        <v>3</v>
      </c>
      <c r="N41" s="73"/>
    </row>
    <row r="42" spans="1:14" s="10" customFormat="1" x14ac:dyDescent="0.2">
      <c r="A42" s="43">
        <v>42</v>
      </c>
      <c r="B42" s="99"/>
      <c r="C42" s="99" t="s">
        <v>289</v>
      </c>
      <c r="D42" s="100">
        <v>30000</v>
      </c>
      <c r="E42" s="155">
        <f>'25'!L42</f>
        <v>0</v>
      </c>
      <c r="F42" s="127"/>
      <c r="G42" s="142">
        <v>10</v>
      </c>
      <c r="H42" s="142"/>
      <c r="I42" s="142"/>
      <c r="J42" s="150"/>
      <c r="K42" s="134">
        <v>5</v>
      </c>
      <c r="L42" s="73"/>
      <c r="M42" s="120">
        <f t="shared" si="3"/>
        <v>5</v>
      </c>
      <c r="N42" s="73"/>
    </row>
    <row r="43" spans="1:14" s="10" customFormat="1" x14ac:dyDescent="0.2">
      <c r="A43" s="43">
        <v>43</v>
      </c>
      <c r="B43" s="99"/>
      <c r="C43" s="99" t="s">
        <v>290</v>
      </c>
      <c r="D43" s="100">
        <v>35000</v>
      </c>
      <c r="E43" s="155">
        <f>'25'!L43</f>
        <v>0</v>
      </c>
      <c r="F43" s="127"/>
      <c r="G43" s="142">
        <v>10</v>
      </c>
      <c r="H43" s="142"/>
      <c r="I43" s="142"/>
      <c r="J43" s="150"/>
      <c r="K43" s="134">
        <v>6</v>
      </c>
      <c r="L43" s="73"/>
      <c r="M43" s="120">
        <f t="shared" si="3"/>
        <v>4</v>
      </c>
      <c r="N43" s="73"/>
    </row>
    <row r="44" spans="1:14" s="10" customFormat="1" x14ac:dyDescent="0.2">
      <c r="A44" s="43">
        <v>44</v>
      </c>
      <c r="B44" s="99"/>
      <c r="C44" s="99" t="s">
        <v>291</v>
      </c>
      <c r="D44" s="100">
        <v>35000</v>
      </c>
      <c r="E44" s="155">
        <f>'25'!L44</f>
        <v>0</v>
      </c>
      <c r="F44" s="127"/>
      <c r="G44" s="142">
        <v>10</v>
      </c>
      <c r="H44" s="142"/>
      <c r="I44" s="142"/>
      <c r="J44" s="150"/>
      <c r="K44" s="134">
        <v>5</v>
      </c>
      <c r="L44" s="73"/>
      <c r="M44" s="121">
        <f t="shared" si="3"/>
        <v>5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/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63">
        <f>SUM(E47:E58)</f>
        <v>0</v>
      </c>
      <c r="F46" s="163">
        <f t="shared" ref="F46:L46" si="4">SUM(F47:F58)</f>
        <v>0</v>
      </c>
      <c r="G46" s="163">
        <f t="shared" si="4"/>
        <v>260</v>
      </c>
      <c r="H46" s="163">
        <f t="shared" si="4"/>
        <v>0</v>
      </c>
      <c r="I46" s="163">
        <f t="shared" si="4"/>
        <v>0</v>
      </c>
      <c r="J46" s="167">
        <f t="shared" si="4"/>
        <v>0</v>
      </c>
      <c r="K46" s="162">
        <f t="shared" si="4"/>
        <v>28</v>
      </c>
      <c r="L46" s="163">
        <f t="shared" si="4"/>
        <v>8</v>
      </c>
      <c r="M46" s="119">
        <f>(E46+F46+G46+H46+I46)-J46-K46-L46</f>
        <v>224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'25'!L47</f>
        <v>0</v>
      </c>
      <c r="F47" s="125"/>
      <c r="G47" s="140">
        <v>10</v>
      </c>
      <c r="H47" s="140"/>
      <c r="I47" s="140"/>
      <c r="J47" s="148"/>
      <c r="K47" s="132">
        <v>1</v>
      </c>
      <c r="L47" s="71"/>
      <c r="M47" s="120">
        <f t="shared" si="3"/>
        <v>9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'25'!L48</f>
        <v>0</v>
      </c>
      <c r="F48" s="126"/>
      <c r="G48" s="141">
        <v>79</v>
      </c>
      <c r="H48" s="141"/>
      <c r="I48" s="141"/>
      <c r="J48" s="149"/>
      <c r="K48" s="133">
        <v>13</v>
      </c>
      <c r="L48" s="72"/>
      <c r="M48" s="120">
        <f t="shared" si="3"/>
        <v>66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'25'!L49</f>
        <v>0</v>
      </c>
      <c r="F49" s="126"/>
      <c r="G49" s="141">
        <v>40</v>
      </c>
      <c r="H49" s="141"/>
      <c r="I49" s="141"/>
      <c r="J49" s="149"/>
      <c r="K49" s="133">
        <v>11</v>
      </c>
      <c r="L49" s="72"/>
      <c r="M49" s="120">
        <f t="shared" si="3"/>
        <v>29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'25'!L50</f>
        <v>0</v>
      </c>
      <c r="F50" s="126"/>
      <c r="G50" s="141">
        <v>78</v>
      </c>
      <c r="H50" s="141"/>
      <c r="I50" s="141"/>
      <c r="J50" s="149"/>
      <c r="K50" s="133"/>
      <c r="L50" s="72"/>
      <c r="M50" s="120">
        <f t="shared" si="3"/>
        <v>78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'25'!L51</f>
        <v>0</v>
      </c>
      <c r="F51" s="126"/>
      <c r="G51" s="141">
        <v>10</v>
      </c>
      <c r="H51" s="141"/>
      <c r="I51" s="141"/>
      <c r="J51" s="149"/>
      <c r="K51" s="133"/>
      <c r="L51" s="72"/>
      <c r="M51" s="120">
        <f t="shared" si="3"/>
        <v>10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'25'!L52</f>
        <v>0</v>
      </c>
      <c r="F52" s="126"/>
      <c r="G52" s="141">
        <v>9</v>
      </c>
      <c r="H52" s="141"/>
      <c r="I52" s="141"/>
      <c r="J52" s="149"/>
      <c r="K52" s="133"/>
      <c r="L52" s="72">
        <v>8</v>
      </c>
      <c r="M52" s="120">
        <f t="shared" si="3"/>
        <v>1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'25'!L53</f>
        <v>0</v>
      </c>
      <c r="F53" s="126"/>
      <c r="G53" s="141">
        <v>10</v>
      </c>
      <c r="H53" s="141"/>
      <c r="I53" s="141"/>
      <c r="J53" s="149"/>
      <c r="K53" s="133">
        <v>3</v>
      </c>
      <c r="L53" s="72"/>
      <c r="M53" s="120">
        <f t="shared" si="3"/>
        <v>7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'25'!L54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'25'!L55</f>
        <v>0</v>
      </c>
      <c r="F55" s="126"/>
      <c r="G55" s="141">
        <v>12</v>
      </c>
      <c r="H55" s="141"/>
      <c r="I55" s="141"/>
      <c r="J55" s="149"/>
      <c r="K55" s="133"/>
      <c r="L55" s="72"/>
      <c r="M55" s="120">
        <f t="shared" si="3"/>
        <v>12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'25'!L56</f>
        <v>0</v>
      </c>
      <c r="F56" s="126"/>
      <c r="G56" s="141">
        <v>12</v>
      </c>
      <c r="H56" s="141"/>
      <c r="I56" s="141"/>
      <c r="J56" s="149"/>
      <c r="K56" s="133"/>
      <c r="L56" s="72"/>
      <c r="M56" s="120">
        <f t="shared" si="3"/>
        <v>12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'25'!L57</f>
        <v>0</v>
      </c>
      <c r="F57" s="127"/>
      <c r="G57" s="142"/>
      <c r="H57" s="142"/>
      <c r="I57" s="142"/>
      <c r="J57" s="150"/>
      <c r="K57" s="134"/>
      <c r="L57" s="73"/>
      <c r="M57" s="120">
        <f t="shared" si="3"/>
        <v>0</v>
      </c>
      <c r="N57" s="73"/>
    </row>
    <row r="58" spans="1:14" s="9" customFormat="1" x14ac:dyDescent="0.2">
      <c r="A58" s="43">
        <v>15</v>
      </c>
      <c r="B58" s="99"/>
      <c r="C58" s="99" t="s">
        <v>271</v>
      </c>
      <c r="D58" s="100"/>
      <c r="E58" s="155">
        <f>'25'!L58</f>
        <v>0</v>
      </c>
      <c r="F58" s="127"/>
      <c r="G58" s="142"/>
      <c r="H58" s="142"/>
      <c r="I58" s="142"/>
      <c r="J58" s="150"/>
      <c r="K58" s="134"/>
      <c r="L58" s="73"/>
      <c r="M58" s="120">
        <f t="shared" si="3"/>
        <v>0</v>
      </c>
      <c r="N58" s="73"/>
    </row>
    <row r="59" spans="1:14" s="24" customFormat="1" ht="15" thickBot="1" x14ac:dyDescent="0.25">
      <c r="A59" s="43"/>
      <c r="B59" s="43"/>
      <c r="C59" s="43"/>
      <c r="D59" s="48"/>
      <c r="E59" s="155"/>
      <c r="F59" s="127"/>
      <c r="G59" s="142"/>
      <c r="H59" s="142"/>
      <c r="I59" s="142"/>
      <c r="J59" s="150"/>
      <c r="K59" s="134"/>
      <c r="L59" s="73"/>
      <c r="M59" s="121"/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63">
        <f>SUM(E61:E62)</f>
        <v>0</v>
      </c>
      <c r="F60" s="163">
        <f t="shared" ref="F60:L60" si="5">SUM(F61:F62)</f>
        <v>0</v>
      </c>
      <c r="G60" s="163">
        <f t="shared" si="5"/>
        <v>0</v>
      </c>
      <c r="H60" s="163">
        <f t="shared" si="5"/>
        <v>0</v>
      </c>
      <c r="I60" s="163">
        <f t="shared" si="5"/>
        <v>0</v>
      </c>
      <c r="J60" s="167">
        <f t="shared" si="5"/>
        <v>0</v>
      </c>
      <c r="K60" s="162">
        <f t="shared" si="5"/>
        <v>0</v>
      </c>
      <c r="L60" s="163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'25'!L61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'25'!L62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5"/>
      <c r="F63" s="127"/>
      <c r="G63" s="142"/>
      <c r="H63" s="142"/>
      <c r="I63" s="142"/>
      <c r="J63" s="150"/>
      <c r="K63" s="134"/>
      <c r="L63" s="73"/>
      <c r="M63" s="121"/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63">
        <f>SUM(E65:E72)</f>
        <v>0</v>
      </c>
      <c r="F64" s="163">
        <f t="shared" ref="F64:L64" si="6">SUM(F65:F72)</f>
        <v>0</v>
      </c>
      <c r="G64" s="163">
        <f t="shared" si="6"/>
        <v>12</v>
      </c>
      <c r="H64" s="163">
        <f t="shared" si="6"/>
        <v>0</v>
      </c>
      <c r="I64" s="163">
        <f t="shared" si="6"/>
        <v>0</v>
      </c>
      <c r="J64" s="167">
        <f t="shared" si="6"/>
        <v>0</v>
      </c>
      <c r="K64" s="162">
        <f t="shared" si="6"/>
        <v>0</v>
      </c>
      <c r="L64" s="163">
        <f t="shared" si="6"/>
        <v>0</v>
      </c>
      <c r="M64" s="119">
        <f t="shared" si="3"/>
        <v>12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'25'!L65</f>
        <v>0</v>
      </c>
      <c r="F65" s="125"/>
      <c r="G65" s="140">
        <v>1</v>
      </c>
      <c r="H65" s="140"/>
      <c r="I65" s="140"/>
      <c r="J65" s="148"/>
      <c r="K65" s="132"/>
      <c r="L65" s="71"/>
      <c r="M65" s="120">
        <f t="shared" si="3"/>
        <v>1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'25'!L66</f>
        <v>0</v>
      </c>
      <c r="F66" s="126"/>
      <c r="G66" s="140">
        <v>2</v>
      </c>
      <c r="H66" s="141"/>
      <c r="I66" s="141"/>
      <c r="J66" s="149"/>
      <c r="K66" s="133"/>
      <c r="L66" s="72"/>
      <c r="M66" s="120">
        <f t="shared" si="3"/>
        <v>2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'25'!L67</f>
        <v>0</v>
      </c>
      <c r="F67" s="126"/>
      <c r="G67" s="140">
        <v>1</v>
      </c>
      <c r="H67" s="141"/>
      <c r="I67" s="141"/>
      <c r="J67" s="149"/>
      <c r="K67" s="133"/>
      <c r="L67" s="72"/>
      <c r="M67" s="120">
        <f t="shared" si="3"/>
        <v>1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'25'!L68</f>
        <v>0</v>
      </c>
      <c r="F68" s="126"/>
      <c r="G68" s="140">
        <v>2</v>
      </c>
      <c r="H68" s="141"/>
      <c r="I68" s="141"/>
      <c r="J68" s="149"/>
      <c r="K68" s="133"/>
      <c r="L68" s="72"/>
      <c r="M68" s="120">
        <f t="shared" si="3"/>
        <v>2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'25'!L69</f>
        <v>0</v>
      </c>
      <c r="F69" s="126"/>
      <c r="G69" s="140">
        <v>1</v>
      </c>
      <c r="H69" s="141"/>
      <c r="I69" s="141"/>
      <c r="J69" s="149"/>
      <c r="K69" s="133"/>
      <c r="L69" s="72"/>
      <c r="M69" s="120">
        <f t="shared" si="3"/>
        <v>1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'25'!L70</f>
        <v>0</v>
      </c>
      <c r="F70" s="126"/>
      <c r="G70" s="140">
        <v>2</v>
      </c>
      <c r="H70" s="141"/>
      <c r="I70" s="141"/>
      <c r="J70" s="149"/>
      <c r="K70" s="133"/>
      <c r="L70" s="72"/>
      <c r="M70" s="120">
        <f t="shared" si="3"/>
        <v>2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'25'!L71</f>
        <v>0</v>
      </c>
      <c r="F71" s="126"/>
      <c r="G71" s="140">
        <v>1</v>
      </c>
      <c r="H71" s="141"/>
      <c r="I71" s="141"/>
      <c r="J71" s="149"/>
      <c r="K71" s="133"/>
      <c r="L71" s="72"/>
      <c r="M71" s="120">
        <f t="shared" si="3"/>
        <v>1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'25'!L72</f>
        <v>0</v>
      </c>
      <c r="F72" s="126"/>
      <c r="G72" s="140">
        <v>2</v>
      </c>
      <c r="H72" s="141"/>
      <c r="I72" s="141"/>
      <c r="J72" s="149"/>
      <c r="K72" s="133"/>
      <c r="L72" s="72"/>
      <c r="M72" s="120">
        <f t="shared" si="3"/>
        <v>2</v>
      </c>
      <c r="N72" s="72"/>
    </row>
    <row r="73" spans="1:14" s="24" customFormat="1" ht="15" thickBot="1" x14ac:dyDescent="0.25">
      <c r="A73" s="43"/>
      <c r="B73" s="43"/>
      <c r="C73" s="43"/>
      <c r="D73" s="48"/>
      <c r="E73" s="155"/>
      <c r="F73" s="127"/>
      <c r="G73" s="142"/>
      <c r="H73" s="142"/>
      <c r="I73" s="142"/>
      <c r="J73" s="150"/>
      <c r="K73" s="134"/>
      <c r="L73" s="73"/>
      <c r="M73" s="121"/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>SUM(E75:E81)</f>
        <v>0</v>
      </c>
      <c r="F74" s="106">
        <f t="shared" ref="F74:K74" si="7">SUM(F75:F81)</f>
        <v>0</v>
      </c>
      <c r="G74" s="106"/>
      <c r="H74" s="106">
        <f t="shared" si="7"/>
        <v>0</v>
      </c>
      <c r="I74" s="106">
        <f t="shared" si="7"/>
        <v>0</v>
      </c>
      <c r="J74" s="146">
        <f t="shared" si="7"/>
        <v>1</v>
      </c>
      <c r="K74" s="135">
        <f t="shared" si="7"/>
        <v>3</v>
      </c>
      <c r="L74" s="106">
        <f>SUM(L75:L81)</f>
        <v>0</v>
      </c>
      <c r="M74" s="119">
        <f t="shared" si="3"/>
        <v>-4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'25'!L75</f>
        <v>0</v>
      </c>
      <c r="F75" s="126"/>
      <c r="G75" s="141">
        <v>8</v>
      </c>
      <c r="H75" s="141"/>
      <c r="I75" s="141"/>
      <c r="J75" s="149"/>
      <c r="K75" s="133"/>
      <c r="L75" s="72"/>
      <c r="M75" s="120">
        <f t="shared" si="3"/>
        <v>8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'25'!L76</f>
        <v>0</v>
      </c>
      <c r="F76" s="126"/>
      <c r="G76" s="141">
        <v>14</v>
      </c>
      <c r="H76" s="141"/>
      <c r="I76" s="141"/>
      <c r="J76" s="149"/>
      <c r="K76" s="133">
        <v>3</v>
      </c>
      <c r="L76" s="72"/>
      <c r="M76" s="120">
        <f t="shared" ref="M76:M144" si="8">(E76+F76+G76+H76+I76)-J76-K76-L76</f>
        <v>11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'25'!L77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'25'!L78</f>
        <v>0</v>
      </c>
      <c r="F78" s="126"/>
      <c r="G78" s="141">
        <v>14</v>
      </c>
      <c r="H78" s="141"/>
      <c r="I78" s="141"/>
      <c r="J78" s="149"/>
      <c r="K78" s="133"/>
      <c r="L78" s="72"/>
      <c r="M78" s="120">
        <f t="shared" si="8"/>
        <v>14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'25'!L79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'25'!L80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'25'!L81</f>
        <v>0</v>
      </c>
      <c r="F81" s="126"/>
      <c r="G81" s="141">
        <v>14</v>
      </c>
      <c r="H81" s="141"/>
      <c r="I81" s="141"/>
      <c r="J81" s="149">
        <v>1</v>
      </c>
      <c r="K81" s="133"/>
      <c r="L81" s="72"/>
      <c r="M81" s="120">
        <f t="shared" si="8"/>
        <v>13</v>
      </c>
      <c r="N81" s="72" t="s">
        <v>266</v>
      </c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/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>SUM(E84:E93)</f>
        <v>67</v>
      </c>
      <c r="F83" s="108">
        <f t="shared" ref="F83:L83" si="9">SUM(F84:F93)</f>
        <v>0</v>
      </c>
      <c r="G83" s="108">
        <f t="shared" si="9"/>
        <v>52</v>
      </c>
      <c r="H83" s="108">
        <f t="shared" si="9"/>
        <v>0</v>
      </c>
      <c r="I83" s="108">
        <f t="shared" si="9"/>
        <v>0</v>
      </c>
      <c r="J83" s="168">
        <f t="shared" si="9"/>
        <v>16</v>
      </c>
      <c r="K83" s="164">
        <f t="shared" si="9"/>
        <v>0</v>
      </c>
      <c r="L83" s="108">
        <f t="shared" si="9"/>
        <v>71</v>
      </c>
      <c r="M83" s="119">
        <f t="shared" si="8"/>
        <v>32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'25'!L84</f>
        <v>6</v>
      </c>
      <c r="F84" s="125"/>
      <c r="G84" s="140"/>
      <c r="H84" s="140"/>
      <c r="I84" s="140"/>
      <c r="J84" s="148"/>
      <c r="K84" s="132"/>
      <c r="L84" s="71">
        <v>3</v>
      </c>
      <c r="M84" s="120">
        <f t="shared" si="8"/>
        <v>3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'25'!L85</f>
        <v>7</v>
      </c>
      <c r="F85" s="126"/>
      <c r="G85" s="141">
        <v>10</v>
      </c>
      <c r="H85" s="141"/>
      <c r="I85" s="141"/>
      <c r="J85" s="149"/>
      <c r="K85" s="133"/>
      <c r="L85" s="72">
        <v>11</v>
      </c>
      <c r="M85" s="120">
        <f t="shared" si="8"/>
        <v>6</v>
      </c>
      <c r="N85" s="72"/>
    </row>
    <row r="86" spans="1:14" s="10" customFormat="1" ht="14.25" hidden="1" customHeight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'25'!L86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'25'!L87</f>
        <v>6</v>
      </c>
      <c r="F87" s="126"/>
      <c r="G87" s="141">
        <v>10</v>
      </c>
      <c r="H87" s="141"/>
      <c r="I87" s="141"/>
      <c r="J87" s="149"/>
      <c r="K87" s="133"/>
      <c r="L87" s="72">
        <v>14</v>
      </c>
      <c r="M87" s="120">
        <f t="shared" si="8"/>
        <v>2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'25'!L88</f>
        <v>11</v>
      </c>
      <c r="F88" s="126"/>
      <c r="G88" s="141">
        <v>8</v>
      </c>
      <c r="H88" s="141"/>
      <c r="I88" s="141"/>
      <c r="J88" s="149">
        <v>4</v>
      </c>
      <c r="K88" s="133"/>
      <c r="L88" s="72">
        <v>7</v>
      </c>
      <c r="M88" s="120">
        <f t="shared" si="8"/>
        <v>8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'25'!L89</f>
        <v>10</v>
      </c>
      <c r="F89" s="126"/>
      <c r="G89" s="141"/>
      <c r="H89" s="141"/>
      <c r="I89" s="141"/>
      <c r="J89" s="149"/>
      <c r="K89" s="133"/>
      <c r="L89" s="72">
        <v>6</v>
      </c>
      <c r="M89" s="120">
        <f t="shared" si="8"/>
        <v>4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39000</v>
      </c>
      <c r="E90" s="155">
        <f>'25'!L90</f>
        <v>10</v>
      </c>
      <c r="F90" s="126"/>
      <c r="G90" s="141"/>
      <c r="H90" s="141"/>
      <c r="I90" s="141"/>
      <c r="J90" s="149"/>
      <c r="K90" s="133"/>
      <c r="L90" s="72">
        <v>7</v>
      </c>
      <c r="M90" s="120">
        <f t="shared" si="8"/>
        <v>3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'25'!L91</f>
        <v>13</v>
      </c>
      <c r="F91" s="126"/>
      <c r="G91" s="141">
        <v>8</v>
      </c>
      <c r="H91" s="141"/>
      <c r="I91" s="141"/>
      <c r="J91" s="149">
        <v>8</v>
      </c>
      <c r="K91" s="133"/>
      <c r="L91" s="72">
        <v>8</v>
      </c>
      <c r="M91" s="120">
        <f t="shared" si="8"/>
        <v>5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'25'!L92</f>
        <v>4</v>
      </c>
      <c r="F92" s="126"/>
      <c r="G92" s="141">
        <v>4</v>
      </c>
      <c r="H92" s="141"/>
      <c r="I92" s="141"/>
      <c r="J92" s="149">
        <v>4</v>
      </c>
      <c r="K92" s="133"/>
      <c r="L92" s="72">
        <v>3</v>
      </c>
      <c r="M92" s="120">
        <f t="shared" si="8"/>
        <v>1</v>
      </c>
      <c r="N92" s="72"/>
    </row>
    <row r="93" spans="1:14" s="10" customFormat="1" x14ac:dyDescent="0.2">
      <c r="A93" s="43">
        <v>10</v>
      </c>
      <c r="B93" s="99"/>
      <c r="C93" s="99" t="s">
        <v>272</v>
      </c>
      <c r="D93" s="100">
        <v>39000</v>
      </c>
      <c r="E93" s="155">
        <f>'25'!L93</f>
        <v>0</v>
      </c>
      <c r="F93" s="127"/>
      <c r="G93" s="142">
        <v>12</v>
      </c>
      <c r="H93" s="142"/>
      <c r="I93" s="142"/>
      <c r="J93" s="150"/>
      <c r="K93" s="134"/>
      <c r="L93" s="73">
        <v>12</v>
      </c>
      <c r="M93" s="120">
        <f t="shared" si="8"/>
        <v>0</v>
      </c>
      <c r="N93" s="73"/>
    </row>
    <row r="94" spans="1:14" s="42" customFormat="1" ht="15" thickBot="1" x14ac:dyDescent="0.25">
      <c r="A94" s="43"/>
      <c r="B94" s="99"/>
      <c r="C94" s="99"/>
      <c r="D94" s="100"/>
      <c r="E94" s="157"/>
      <c r="F94" s="127"/>
      <c r="G94" s="142"/>
      <c r="H94" s="142"/>
      <c r="I94" s="142"/>
      <c r="J94" s="150"/>
      <c r="K94" s="134"/>
      <c r="L94" s="73"/>
      <c r="M94" s="121"/>
      <c r="N94" s="73"/>
    </row>
    <row r="95" spans="1:14" s="10" customFormat="1" ht="15" thickBot="1" x14ac:dyDescent="0.25">
      <c r="A95" s="94"/>
      <c r="B95" s="95"/>
      <c r="C95" s="95" t="s">
        <v>102</v>
      </c>
      <c r="D95" s="96"/>
      <c r="E95" s="106">
        <f>SUM(E96)</f>
        <v>9</v>
      </c>
      <c r="F95" s="106">
        <f t="shared" ref="F95:M95" si="10">SUM(F96)</f>
        <v>0</v>
      </c>
      <c r="G95" s="106">
        <f t="shared" si="10"/>
        <v>0</v>
      </c>
      <c r="H95" s="106">
        <f t="shared" si="10"/>
        <v>0</v>
      </c>
      <c r="I95" s="106">
        <f t="shared" si="10"/>
        <v>0</v>
      </c>
      <c r="J95" s="146">
        <f t="shared" si="10"/>
        <v>0</v>
      </c>
      <c r="K95" s="135">
        <f t="shared" si="10"/>
        <v>0</v>
      </c>
      <c r="L95" s="106">
        <f t="shared" si="10"/>
        <v>4</v>
      </c>
      <c r="M95" s="106">
        <f t="shared" si="10"/>
        <v>5</v>
      </c>
      <c r="N95" s="101"/>
    </row>
    <row r="96" spans="1:14" s="10" customFormat="1" x14ac:dyDescent="0.2">
      <c r="A96" s="87">
        <v>1</v>
      </c>
      <c r="B96" s="88">
        <v>1532013</v>
      </c>
      <c r="C96" s="88" t="s">
        <v>103</v>
      </c>
      <c r="D96" s="97">
        <v>89000</v>
      </c>
      <c r="E96" s="155">
        <f>'25'!L96</f>
        <v>9</v>
      </c>
      <c r="F96" s="125"/>
      <c r="G96" s="140"/>
      <c r="H96" s="140"/>
      <c r="I96" s="140"/>
      <c r="J96" s="148"/>
      <c r="K96" s="132"/>
      <c r="L96" s="71">
        <v>4</v>
      </c>
      <c r="M96" s="120">
        <f t="shared" si="8"/>
        <v>5</v>
      </c>
      <c r="N96" s="71"/>
    </row>
    <row r="97" spans="1:14" s="20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/>
      <c r="N97" s="73"/>
    </row>
    <row r="98" spans="1:14" s="9" customFormat="1" ht="15" thickBot="1" x14ac:dyDescent="0.25">
      <c r="A98" s="81"/>
      <c r="B98" s="82"/>
      <c r="C98" s="82" t="s">
        <v>104</v>
      </c>
      <c r="D98" s="83"/>
      <c r="E98" s="106">
        <f>SUM(E99:E107)</f>
        <v>0</v>
      </c>
      <c r="F98" s="106">
        <f t="shared" ref="F98:L98" si="11">SUM(F99:F107)</f>
        <v>0</v>
      </c>
      <c r="G98" s="106">
        <f t="shared" si="11"/>
        <v>0</v>
      </c>
      <c r="H98" s="106">
        <f t="shared" si="11"/>
        <v>0</v>
      </c>
      <c r="I98" s="106">
        <f t="shared" si="11"/>
        <v>0</v>
      </c>
      <c r="J98" s="146">
        <f t="shared" si="11"/>
        <v>0</v>
      </c>
      <c r="K98" s="135">
        <f t="shared" si="11"/>
        <v>0</v>
      </c>
      <c r="L98" s="106">
        <f t="shared" si="11"/>
        <v>0</v>
      </c>
      <c r="M98" s="119">
        <f t="shared" si="8"/>
        <v>0</v>
      </c>
      <c r="N98" s="85"/>
    </row>
    <row r="99" spans="1:14" s="9" customFormat="1" x14ac:dyDescent="0.2">
      <c r="A99" s="87">
        <v>1</v>
      </c>
      <c r="B99" s="87">
        <v>5530014</v>
      </c>
      <c r="C99" s="87" t="s">
        <v>105</v>
      </c>
      <c r="D99" s="93">
        <v>33000</v>
      </c>
      <c r="E99" s="155">
        <f>'25'!L99</f>
        <v>0</v>
      </c>
      <c r="F99" s="125"/>
      <c r="G99" s="140"/>
      <c r="H99" s="140"/>
      <c r="I99" s="140"/>
      <c r="J99" s="148"/>
      <c r="K99" s="132"/>
      <c r="L99" s="71"/>
      <c r="M99" s="120">
        <f t="shared" si="8"/>
        <v>0</v>
      </c>
      <c r="N99" s="71"/>
    </row>
    <row r="100" spans="1:14" s="9" customFormat="1" x14ac:dyDescent="0.2">
      <c r="A100" s="25">
        <v>2</v>
      </c>
      <c r="B100" s="25">
        <v>5530015</v>
      </c>
      <c r="C100" s="25" t="s">
        <v>106</v>
      </c>
      <c r="D100" s="30">
        <v>33000</v>
      </c>
      <c r="E100" s="155">
        <f>'25'!L100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3</v>
      </c>
      <c r="B101" s="25">
        <v>5530019</v>
      </c>
      <c r="C101" s="25" t="s">
        <v>107</v>
      </c>
      <c r="D101" s="30">
        <v>33000</v>
      </c>
      <c r="E101" s="155">
        <f>'25'!L101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4</v>
      </c>
      <c r="B102" s="25">
        <v>5530016</v>
      </c>
      <c r="C102" s="25" t="s">
        <v>108</v>
      </c>
      <c r="D102" s="30">
        <v>33000</v>
      </c>
      <c r="E102" s="155">
        <f>'25'!L102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5</v>
      </c>
      <c r="B103" s="25">
        <v>5530020</v>
      </c>
      <c r="C103" s="25" t="s">
        <v>109</v>
      </c>
      <c r="D103" s="30">
        <v>33000</v>
      </c>
      <c r="E103" s="155">
        <f>'25'!L103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6</v>
      </c>
      <c r="B104" s="25">
        <v>5530013</v>
      </c>
      <c r="C104" s="25" t="s">
        <v>110</v>
      </c>
      <c r="D104" s="30">
        <v>33000</v>
      </c>
      <c r="E104" s="155">
        <f>'25'!L104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7</v>
      </c>
      <c r="B105" s="43"/>
      <c r="C105" s="43" t="s">
        <v>111</v>
      </c>
      <c r="D105" s="30">
        <v>33000</v>
      </c>
      <c r="E105" s="155">
        <f>'25'!L105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8</v>
      </c>
      <c r="B106" s="43"/>
      <c r="C106" s="43" t="s">
        <v>112</v>
      </c>
      <c r="D106" s="30">
        <v>33000</v>
      </c>
      <c r="E106" s="155">
        <f>'25'!L106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9</v>
      </c>
      <c r="B107" s="43"/>
      <c r="C107" s="43" t="s">
        <v>113</v>
      </c>
      <c r="D107" s="30">
        <v>33000</v>
      </c>
      <c r="E107" s="155">
        <f>'25'!L107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20" customFormat="1" ht="15" thickBot="1" x14ac:dyDescent="0.25">
      <c r="A108" s="43"/>
      <c r="B108" s="43"/>
      <c r="C108" s="43"/>
      <c r="D108" s="48"/>
      <c r="E108" s="157"/>
      <c r="F108" s="127"/>
      <c r="G108" s="142"/>
      <c r="H108" s="142"/>
      <c r="I108" s="142"/>
      <c r="J108" s="150"/>
      <c r="K108" s="134"/>
      <c r="L108" s="73"/>
      <c r="M108" s="121"/>
      <c r="N108" s="73"/>
    </row>
    <row r="109" spans="1:14" s="24" customFormat="1" ht="15" thickBot="1" x14ac:dyDescent="0.25">
      <c r="A109" s="81"/>
      <c r="B109" s="82"/>
      <c r="C109" s="82" t="s">
        <v>114</v>
      </c>
      <c r="D109" s="83"/>
      <c r="E109" s="105">
        <f>SUM(E110,E147,E158)</f>
        <v>166</v>
      </c>
      <c r="F109" s="105">
        <f t="shared" ref="F109:L109" si="12">SUM(F110,F147,F158)</f>
        <v>0</v>
      </c>
      <c r="G109" s="105">
        <f t="shared" si="12"/>
        <v>68</v>
      </c>
      <c r="H109" s="105">
        <f t="shared" si="12"/>
        <v>38</v>
      </c>
      <c r="I109" s="105">
        <f t="shared" si="12"/>
        <v>0</v>
      </c>
      <c r="J109" s="166">
        <f t="shared" si="12"/>
        <v>0</v>
      </c>
      <c r="K109" s="131">
        <f t="shared" si="12"/>
        <v>0</v>
      </c>
      <c r="L109" s="105">
        <f t="shared" si="12"/>
        <v>116</v>
      </c>
      <c r="M109" s="119">
        <f t="shared" si="8"/>
        <v>156</v>
      </c>
      <c r="N109" s="85"/>
    </row>
    <row r="110" spans="1:14" s="10" customFormat="1" ht="15" thickBot="1" x14ac:dyDescent="0.25">
      <c r="A110" s="94"/>
      <c r="B110" s="95"/>
      <c r="C110" s="95" t="s">
        <v>115</v>
      </c>
      <c r="D110" s="96"/>
      <c r="E110" s="105">
        <f>SUM(E111:E143)</f>
        <v>5</v>
      </c>
      <c r="F110" s="105">
        <f t="shared" ref="F110:L110" si="13">SUM(F111:F143)</f>
        <v>0</v>
      </c>
      <c r="G110" s="105">
        <f t="shared" si="13"/>
        <v>6</v>
      </c>
      <c r="H110" s="105">
        <f t="shared" si="13"/>
        <v>0</v>
      </c>
      <c r="I110" s="105">
        <f t="shared" si="13"/>
        <v>0</v>
      </c>
      <c r="J110" s="166">
        <f t="shared" si="13"/>
        <v>0</v>
      </c>
      <c r="K110" s="131">
        <f t="shared" si="13"/>
        <v>0</v>
      </c>
      <c r="L110" s="105">
        <f t="shared" si="13"/>
        <v>4</v>
      </c>
      <c r="M110" s="119">
        <f t="shared" si="8"/>
        <v>7</v>
      </c>
      <c r="N110" s="85"/>
    </row>
    <row r="111" spans="1:14" s="10" customFormat="1" x14ac:dyDescent="0.2">
      <c r="A111" s="87">
        <v>1</v>
      </c>
      <c r="B111" s="88">
        <v>3500003</v>
      </c>
      <c r="C111" s="88" t="s">
        <v>116</v>
      </c>
      <c r="D111" s="97">
        <v>390000</v>
      </c>
      <c r="E111" s="155">
        <f>'25'!L111</f>
        <v>0</v>
      </c>
      <c r="F111" s="128"/>
      <c r="G111" s="144">
        <v>1</v>
      </c>
      <c r="H111" s="144"/>
      <c r="I111" s="144"/>
      <c r="J111" s="152"/>
      <c r="K111" s="137"/>
      <c r="L111" s="76">
        <v>1</v>
      </c>
      <c r="M111" s="120">
        <f t="shared" si="8"/>
        <v>0</v>
      </c>
      <c r="N111" s="76"/>
    </row>
    <row r="112" spans="1:14" s="10" customFormat="1" x14ac:dyDescent="0.2">
      <c r="A112" s="25">
        <v>2</v>
      </c>
      <c r="B112" s="26">
        <v>3500004</v>
      </c>
      <c r="C112" s="26" t="s">
        <v>117</v>
      </c>
      <c r="D112" s="27">
        <v>300000</v>
      </c>
      <c r="E112" s="155">
        <f>'25'!L112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8"/>
        <v>0</v>
      </c>
      <c r="N112" s="73"/>
    </row>
    <row r="113" spans="1:14" s="10" customFormat="1" x14ac:dyDescent="0.2">
      <c r="A113" s="25">
        <v>3</v>
      </c>
      <c r="B113" s="26">
        <v>3500009</v>
      </c>
      <c r="C113" s="26" t="s">
        <v>118</v>
      </c>
      <c r="D113" s="27">
        <v>390000</v>
      </c>
      <c r="E113" s="155">
        <f>'25'!L113</f>
        <v>1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1</v>
      </c>
      <c r="N113" s="73"/>
    </row>
    <row r="114" spans="1:14" s="10" customFormat="1" x14ac:dyDescent="0.2">
      <c r="A114" s="25">
        <v>4</v>
      </c>
      <c r="B114" s="26">
        <v>3500010</v>
      </c>
      <c r="C114" s="26" t="s">
        <v>119</v>
      </c>
      <c r="D114" s="27">
        <v>300000</v>
      </c>
      <c r="E114" s="155">
        <f>'25'!L114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5</v>
      </c>
      <c r="B115" s="26"/>
      <c r="C115" s="26" t="s">
        <v>120</v>
      </c>
      <c r="D115" s="27">
        <v>490000</v>
      </c>
      <c r="E115" s="155">
        <f>'25'!L115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0</v>
      </c>
      <c r="N115" s="72"/>
    </row>
    <row r="116" spans="1:14" s="10" customFormat="1" x14ac:dyDescent="0.2">
      <c r="A116" s="25">
        <v>6</v>
      </c>
      <c r="B116" s="26">
        <v>3500008</v>
      </c>
      <c r="C116" s="26" t="s">
        <v>121</v>
      </c>
      <c r="D116" s="27">
        <v>350000</v>
      </c>
      <c r="E116" s="155">
        <f>'25'!L116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7</v>
      </c>
      <c r="B117" s="26"/>
      <c r="C117" s="26" t="s">
        <v>122</v>
      </c>
      <c r="D117" s="27">
        <v>490000</v>
      </c>
      <c r="E117" s="155">
        <f>'25'!L117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8</v>
      </c>
      <c r="B118" s="26">
        <v>3502042</v>
      </c>
      <c r="C118" s="26" t="s">
        <v>123</v>
      </c>
      <c r="D118" s="27">
        <v>350000</v>
      </c>
      <c r="E118" s="155">
        <f>'25'!L118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9</v>
      </c>
      <c r="B119" s="26">
        <v>3500182</v>
      </c>
      <c r="C119" s="26" t="s">
        <v>124</v>
      </c>
      <c r="D119" s="27">
        <v>390000</v>
      </c>
      <c r="E119" s="155">
        <f>'25'!L119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10</v>
      </c>
      <c r="B120" s="26">
        <v>3500181</v>
      </c>
      <c r="C120" s="26" t="s">
        <v>125</v>
      </c>
      <c r="D120" s="27">
        <v>300000</v>
      </c>
      <c r="E120" s="155">
        <f>'25'!L120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9" customFormat="1" x14ac:dyDescent="0.2">
      <c r="A121" s="25">
        <v>11</v>
      </c>
      <c r="B121" s="25">
        <v>3500159</v>
      </c>
      <c r="C121" s="25" t="s">
        <v>126</v>
      </c>
      <c r="D121" s="30">
        <v>300000</v>
      </c>
      <c r="E121" s="155">
        <f>'25'!L121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12</v>
      </c>
      <c r="B122" s="25">
        <v>3500143</v>
      </c>
      <c r="C122" s="25" t="s">
        <v>127</v>
      </c>
      <c r="D122" s="30">
        <v>220000</v>
      </c>
      <c r="E122" s="155">
        <f>'25'!L122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13</v>
      </c>
      <c r="B123" s="26">
        <v>3500144</v>
      </c>
      <c r="C123" s="26" t="s">
        <v>128</v>
      </c>
      <c r="D123" s="27">
        <v>260000</v>
      </c>
      <c r="E123" s="155">
        <f>'25'!L123</f>
        <v>2</v>
      </c>
      <c r="F123" s="126"/>
      <c r="G123" s="141">
        <v>3</v>
      </c>
      <c r="H123" s="141"/>
      <c r="I123" s="141"/>
      <c r="J123" s="149"/>
      <c r="K123" s="133"/>
      <c r="L123" s="72">
        <v>2</v>
      </c>
      <c r="M123" s="120">
        <f t="shared" si="8"/>
        <v>3</v>
      </c>
      <c r="N123" s="72"/>
    </row>
    <row r="124" spans="1:14" s="10" customFormat="1" x14ac:dyDescent="0.2">
      <c r="A124" s="25">
        <v>14</v>
      </c>
      <c r="B124" s="26">
        <v>3500145</v>
      </c>
      <c r="C124" s="26" t="s">
        <v>129</v>
      </c>
      <c r="D124" s="27">
        <v>350000</v>
      </c>
      <c r="E124" s="155">
        <f>'25'!L124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15</v>
      </c>
      <c r="B125" s="26">
        <v>3500147</v>
      </c>
      <c r="C125" s="26" t="s">
        <v>130</v>
      </c>
      <c r="D125" s="27">
        <v>480000</v>
      </c>
      <c r="E125" s="155">
        <f>'25'!L125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18</v>
      </c>
      <c r="B126" s="26">
        <v>3500142</v>
      </c>
      <c r="C126" s="26" t="s">
        <v>133</v>
      </c>
      <c r="D126" s="27">
        <v>390000</v>
      </c>
      <c r="E126" s="155">
        <f>'25'!L126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19</v>
      </c>
      <c r="B127" s="26">
        <v>3500141</v>
      </c>
      <c r="C127" s="26" t="s">
        <v>134</v>
      </c>
      <c r="D127" s="27">
        <v>300000</v>
      </c>
      <c r="E127" s="155">
        <f>'25'!L127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20</v>
      </c>
      <c r="B128" s="26">
        <v>3500021</v>
      </c>
      <c r="C128" s="26" t="s">
        <v>135</v>
      </c>
      <c r="D128" s="27">
        <v>390000</v>
      </c>
      <c r="E128" s="155">
        <f>'25'!L128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21</v>
      </c>
      <c r="B129" s="26">
        <v>3500022</v>
      </c>
      <c r="C129" s="26" t="s">
        <v>136</v>
      </c>
      <c r="D129" s="27">
        <v>300000</v>
      </c>
      <c r="E129" s="155">
        <f>'25'!L129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22</v>
      </c>
      <c r="B130" s="26">
        <v>3500152</v>
      </c>
      <c r="C130" s="26" t="s">
        <v>137</v>
      </c>
      <c r="D130" s="27">
        <v>390000</v>
      </c>
      <c r="E130" s="155">
        <f>'25'!L130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23</v>
      </c>
      <c r="B131" s="26">
        <v>3500049</v>
      </c>
      <c r="C131" s="26" t="s">
        <v>138</v>
      </c>
      <c r="D131" s="27">
        <v>390000</v>
      </c>
      <c r="E131" s="155">
        <f>'25'!L131</f>
        <v>0</v>
      </c>
      <c r="F131" s="126"/>
      <c r="G131" s="141">
        <v>1</v>
      </c>
      <c r="H131" s="141"/>
      <c r="I131" s="141"/>
      <c r="J131" s="149"/>
      <c r="K131" s="133"/>
      <c r="L131" s="72"/>
      <c r="M131" s="120">
        <f t="shared" si="8"/>
        <v>1</v>
      </c>
      <c r="N131" s="72"/>
    </row>
    <row r="132" spans="1:14" s="10" customFormat="1" x14ac:dyDescent="0.2">
      <c r="A132" s="25">
        <v>24</v>
      </c>
      <c r="B132" s="26">
        <v>3500156</v>
      </c>
      <c r="C132" s="26" t="s">
        <v>139</v>
      </c>
      <c r="D132" s="27">
        <v>390000</v>
      </c>
      <c r="E132" s="155">
        <f>'25'!L132</f>
        <v>0</v>
      </c>
      <c r="F132" s="126"/>
      <c r="G132" s="141">
        <v>1</v>
      </c>
      <c r="H132" s="141"/>
      <c r="I132" s="141"/>
      <c r="J132" s="149"/>
      <c r="K132" s="133"/>
      <c r="L132" s="72"/>
      <c r="M132" s="120">
        <f t="shared" si="8"/>
        <v>1</v>
      </c>
      <c r="N132" s="72"/>
    </row>
    <row r="133" spans="1:14" s="10" customFormat="1" x14ac:dyDescent="0.2">
      <c r="A133" s="25">
        <v>25</v>
      </c>
      <c r="B133" s="26">
        <v>3500155</v>
      </c>
      <c r="C133" s="26" t="s">
        <v>140</v>
      </c>
      <c r="D133" s="27">
        <v>300000</v>
      </c>
      <c r="E133" s="155">
        <f>'25'!L133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26</v>
      </c>
      <c r="B134" s="26">
        <v>3500029</v>
      </c>
      <c r="C134" s="26" t="s">
        <v>141</v>
      </c>
      <c r="D134" s="27">
        <v>390000</v>
      </c>
      <c r="E134" s="155">
        <f>'25'!L134</f>
        <v>1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1</v>
      </c>
      <c r="N134" s="72"/>
    </row>
    <row r="135" spans="1:14" s="10" customFormat="1" x14ac:dyDescent="0.2">
      <c r="A135" s="25">
        <v>27</v>
      </c>
      <c r="B135" s="26">
        <v>3500030</v>
      </c>
      <c r="C135" s="26" t="s">
        <v>142</v>
      </c>
      <c r="D135" s="27">
        <v>300000</v>
      </c>
      <c r="E135" s="155">
        <f>'25'!L135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28</v>
      </c>
      <c r="B136" s="26">
        <v>3500186</v>
      </c>
      <c r="C136" s="26" t="s">
        <v>143</v>
      </c>
      <c r="D136" s="27">
        <v>480000</v>
      </c>
      <c r="E136" s="155">
        <f>'25'!L136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29</v>
      </c>
      <c r="B137" s="26">
        <v>3500184</v>
      </c>
      <c r="C137" s="26" t="s">
        <v>144</v>
      </c>
      <c r="D137" s="27">
        <v>350000</v>
      </c>
      <c r="E137" s="155">
        <f>'25'!L137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30</v>
      </c>
      <c r="B138" s="26">
        <v>3503021</v>
      </c>
      <c r="C138" s="26" t="s">
        <v>145</v>
      </c>
      <c r="D138" s="27">
        <v>390000</v>
      </c>
      <c r="E138" s="155">
        <f>'25'!L138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31</v>
      </c>
      <c r="B139" s="26">
        <v>3500200</v>
      </c>
      <c r="C139" s="26" t="s">
        <v>146</v>
      </c>
      <c r="D139" s="27">
        <v>280000</v>
      </c>
      <c r="E139" s="155">
        <f>'25'!L139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9" customFormat="1" x14ac:dyDescent="0.2">
      <c r="A140" s="25">
        <v>32</v>
      </c>
      <c r="B140" s="26">
        <v>3503022</v>
      </c>
      <c r="C140" s="26" t="s">
        <v>147</v>
      </c>
      <c r="D140" s="27">
        <v>150000</v>
      </c>
      <c r="E140" s="155">
        <f>'25'!L140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9" customFormat="1" x14ac:dyDescent="0.2">
      <c r="A141" s="43">
        <v>33</v>
      </c>
      <c r="B141" s="99"/>
      <c r="C141" s="99" t="s">
        <v>275</v>
      </c>
      <c r="D141" s="100">
        <v>320000</v>
      </c>
      <c r="E141" s="155">
        <f>'25'!L141</f>
        <v>0</v>
      </c>
      <c r="F141" s="127"/>
      <c r="G141" s="142"/>
      <c r="H141" s="142"/>
      <c r="I141" s="142"/>
      <c r="J141" s="150"/>
      <c r="K141" s="134"/>
      <c r="L141" s="73"/>
      <c r="M141" s="120">
        <f t="shared" si="8"/>
        <v>0</v>
      </c>
      <c r="N141" s="73"/>
    </row>
    <row r="142" spans="1:14" s="9" customFormat="1" x14ac:dyDescent="0.2">
      <c r="A142" s="43">
        <v>34</v>
      </c>
      <c r="B142" s="99"/>
      <c r="C142" s="99" t="s">
        <v>276</v>
      </c>
      <c r="D142" s="100">
        <v>320000</v>
      </c>
      <c r="E142" s="155">
        <f>'25'!L142</f>
        <v>0</v>
      </c>
      <c r="F142" s="127"/>
      <c r="G142" s="142"/>
      <c r="H142" s="142"/>
      <c r="I142" s="142"/>
      <c r="J142" s="150"/>
      <c r="K142" s="134"/>
      <c r="L142" s="73"/>
      <c r="M142" s="120">
        <f t="shared" si="8"/>
        <v>0</v>
      </c>
      <c r="N142" s="73"/>
    </row>
    <row r="143" spans="1:14" s="9" customFormat="1" x14ac:dyDescent="0.2">
      <c r="A143" s="43">
        <v>35</v>
      </c>
      <c r="B143" s="99"/>
      <c r="C143" s="99" t="s">
        <v>274</v>
      </c>
      <c r="D143" s="100">
        <v>350000</v>
      </c>
      <c r="E143" s="155">
        <f>'25'!L143</f>
        <v>1</v>
      </c>
      <c r="F143" s="127"/>
      <c r="G143" s="142"/>
      <c r="H143" s="142"/>
      <c r="I143" s="142"/>
      <c r="J143" s="150"/>
      <c r="K143" s="134"/>
      <c r="L143" s="73">
        <v>1</v>
      </c>
      <c r="M143" s="120">
        <f t="shared" si="8"/>
        <v>0</v>
      </c>
      <c r="N143" s="73"/>
    </row>
    <row r="144" spans="1:14" s="9" customFormat="1" x14ac:dyDescent="0.2">
      <c r="A144" s="43">
        <v>36</v>
      </c>
      <c r="B144" s="99"/>
      <c r="C144" s="99" t="s">
        <v>285</v>
      </c>
      <c r="D144" s="100">
        <v>320000</v>
      </c>
      <c r="E144" s="155">
        <f>'25'!L144</f>
        <v>0</v>
      </c>
      <c r="F144" s="127"/>
      <c r="G144" s="142">
        <v>1</v>
      </c>
      <c r="H144" s="142"/>
      <c r="I144" s="142"/>
      <c r="J144" s="150"/>
      <c r="K144" s="134"/>
      <c r="L144" s="73">
        <v>1</v>
      </c>
      <c r="M144" s="120">
        <f t="shared" si="8"/>
        <v>0</v>
      </c>
      <c r="N144" s="73"/>
    </row>
    <row r="145" spans="1:14" s="9" customFormat="1" x14ac:dyDescent="0.2">
      <c r="A145" s="43">
        <v>37</v>
      </c>
      <c r="B145" s="99"/>
      <c r="C145" s="99" t="s">
        <v>286</v>
      </c>
      <c r="D145" s="100">
        <v>350000</v>
      </c>
      <c r="E145" s="155">
        <f>'25'!L145</f>
        <v>0</v>
      </c>
      <c r="F145" s="127"/>
      <c r="G145" s="142"/>
      <c r="H145" s="142"/>
      <c r="I145" s="142"/>
      <c r="J145" s="150"/>
      <c r="K145" s="134"/>
      <c r="L145" s="73"/>
      <c r="M145" s="120">
        <f>(E145+F145+G145+H145+I145)-J145-K145-L145</f>
        <v>0</v>
      </c>
      <c r="N145" s="73"/>
    </row>
    <row r="146" spans="1:14" s="24" customFormat="1" ht="15" thickBot="1" x14ac:dyDescent="0.25">
      <c r="A146" s="43"/>
      <c r="B146" s="43"/>
      <c r="C146" s="43"/>
      <c r="D146" s="48"/>
      <c r="E146" s="157"/>
      <c r="F146" s="127"/>
      <c r="G146" s="142"/>
      <c r="H146" s="142"/>
      <c r="I146" s="142"/>
      <c r="J146" s="150"/>
      <c r="K146" s="134"/>
      <c r="L146" s="73"/>
      <c r="M146" s="121"/>
      <c r="N146" s="73"/>
    </row>
    <row r="147" spans="1:14" s="9" customFormat="1" ht="15" thickBot="1" x14ac:dyDescent="0.25">
      <c r="A147" s="94"/>
      <c r="B147" s="95"/>
      <c r="C147" s="95" t="s">
        <v>148</v>
      </c>
      <c r="D147" s="96"/>
      <c r="E147" s="105">
        <f>SUM(E148:E156)</f>
        <v>31</v>
      </c>
      <c r="F147" s="105">
        <f t="shared" ref="F147:L147" si="14">SUM(F148:F156)</f>
        <v>0</v>
      </c>
      <c r="G147" s="105">
        <f t="shared" si="14"/>
        <v>8</v>
      </c>
      <c r="H147" s="105">
        <f t="shared" si="14"/>
        <v>0</v>
      </c>
      <c r="I147" s="105">
        <f t="shared" si="14"/>
        <v>0</v>
      </c>
      <c r="J147" s="166">
        <f t="shared" si="14"/>
        <v>0</v>
      </c>
      <c r="K147" s="131">
        <f t="shared" si="14"/>
        <v>0</v>
      </c>
      <c r="L147" s="105">
        <f t="shared" si="14"/>
        <v>16</v>
      </c>
      <c r="M147" s="119">
        <f t="shared" ref="M147:M217" si="15">(E147+F147+G147+H147+I147)-J147-K147-L147</f>
        <v>23</v>
      </c>
      <c r="N147" s="85"/>
    </row>
    <row r="148" spans="1:14" s="9" customFormat="1" x14ac:dyDescent="0.2">
      <c r="A148" s="87">
        <v>1</v>
      </c>
      <c r="B148" s="87">
        <v>3510004</v>
      </c>
      <c r="C148" s="87" t="s">
        <v>149</v>
      </c>
      <c r="D148" s="93">
        <v>43000</v>
      </c>
      <c r="E148" s="155">
        <f>'25'!L148</f>
        <v>7</v>
      </c>
      <c r="F148" s="170"/>
      <c r="G148" s="140"/>
      <c r="H148" s="140"/>
      <c r="I148" s="140"/>
      <c r="J148" s="148"/>
      <c r="K148" s="132"/>
      <c r="L148" s="71"/>
      <c r="M148" s="120">
        <f>(E148+K152+G148+H148+I148)-J148-K148-L148</f>
        <v>7</v>
      </c>
      <c r="N148" s="71"/>
    </row>
    <row r="149" spans="1:14" s="9" customFormat="1" x14ac:dyDescent="0.2">
      <c r="A149" s="25">
        <v>2</v>
      </c>
      <c r="B149" s="25">
        <v>3512008</v>
      </c>
      <c r="C149" s="25" t="s">
        <v>150</v>
      </c>
      <c r="D149" s="30">
        <v>44000</v>
      </c>
      <c r="E149" s="155">
        <f>'25'!L149</f>
        <v>5</v>
      </c>
      <c r="F149" s="126"/>
      <c r="G149" s="141"/>
      <c r="H149" s="141"/>
      <c r="I149" s="141"/>
      <c r="J149" s="149"/>
      <c r="K149" s="133"/>
      <c r="L149" s="72">
        <v>3</v>
      </c>
      <c r="M149" s="120">
        <f t="shared" si="15"/>
        <v>2</v>
      </c>
      <c r="N149" s="72"/>
    </row>
    <row r="150" spans="1:14" s="9" customFormat="1" x14ac:dyDescent="0.2">
      <c r="A150" s="25">
        <v>3</v>
      </c>
      <c r="B150" s="25">
        <v>3510107</v>
      </c>
      <c r="C150" s="25" t="s">
        <v>151</v>
      </c>
      <c r="D150" s="30">
        <v>49000</v>
      </c>
      <c r="E150" s="155">
        <f>'25'!L150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4</v>
      </c>
      <c r="B151" s="25">
        <v>3510011</v>
      </c>
      <c r="C151" s="25" t="s">
        <v>152</v>
      </c>
      <c r="D151" s="30">
        <v>42000</v>
      </c>
      <c r="E151" s="155">
        <f>'25'!L151</f>
        <v>0</v>
      </c>
      <c r="F151" s="126"/>
      <c r="G151" s="141"/>
      <c r="H151" s="141"/>
      <c r="I151" s="141"/>
      <c r="J151" s="149"/>
      <c r="K151" s="133"/>
      <c r="L151" s="72"/>
      <c r="M151" s="120">
        <f t="shared" si="15"/>
        <v>0</v>
      </c>
      <c r="N151" s="72"/>
    </row>
    <row r="152" spans="1:14" s="9" customFormat="1" x14ac:dyDescent="0.2">
      <c r="A152" s="25">
        <v>5</v>
      </c>
      <c r="B152" s="25">
        <v>3510067</v>
      </c>
      <c r="C152" s="25" t="s">
        <v>153</v>
      </c>
      <c r="D152" s="30">
        <v>43000</v>
      </c>
      <c r="E152" s="155">
        <f>'25'!L152</f>
        <v>4</v>
      </c>
      <c r="F152" s="126"/>
      <c r="G152" s="141">
        <v>8</v>
      </c>
      <c r="H152" s="141"/>
      <c r="I152" s="141"/>
      <c r="J152" s="149"/>
      <c r="K152" s="132"/>
      <c r="L152" s="72">
        <v>6</v>
      </c>
      <c r="M152" s="120">
        <f t="shared" si="15"/>
        <v>6</v>
      </c>
      <c r="N152" s="72"/>
    </row>
    <row r="153" spans="1:14" s="9" customFormat="1" x14ac:dyDescent="0.2">
      <c r="A153" s="25">
        <v>6</v>
      </c>
      <c r="B153" s="25">
        <v>3510012</v>
      </c>
      <c r="C153" s="25" t="s">
        <v>154</v>
      </c>
      <c r="D153" s="30">
        <v>43000</v>
      </c>
      <c r="E153" s="155">
        <f>'25'!L153</f>
        <v>8</v>
      </c>
      <c r="F153" s="126"/>
      <c r="G153" s="141"/>
      <c r="H153" s="141"/>
      <c r="I153" s="141"/>
      <c r="J153" s="149"/>
      <c r="K153" s="133"/>
      <c r="L153" s="72">
        <v>4</v>
      </c>
      <c r="M153" s="120">
        <f t="shared" si="15"/>
        <v>4</v>
      </c>
      <c r="N153" s="72"/>
    </row>
    <row r="154" spans="1:14" s="9" customFormat="1" x14ac:dyDescent="0.2">
      <c r="A154" s="25">
        <v>7</v>
      </c>
      <c r="B154" s="25">
        <v>3510076</v>
      </c>
      <c r="C154" s="25" t="s">
        <v>155</v>
      </c>
      <c r="D154" s="30">
        <v>45000</v>
      </c>
      <c r="E154" s="155">
        <f>'25'!L154</f>
        <v>7</v>
      </c>
      <c r="F154" s="126"/>
      <c r="G154" s="141"/>
      <c r="H154" s="141"/>
      <c r="I154" s="141"/>
      <c r="J154" s="149"/>
      <c r="K154" s="133"/>
      <c r="L154" s="72">
        <v>3</v>
      </c>
      <c r="M154" s="120">
        <f t="shared" si="15"/>
        <v>4</v>
      </c>
      <c r="N154" s="72"/>
    </row>
    <row r="155" spans="1:14" s="9" customFormat="1" x14ac:dyDescent="0.2">
      <c r="A155" s="43">
        <v>9</v>
      </c>
      <c r="B155" s="43"/>
      <c r="C155" s="43" t="s">
        <v>277</v>
      </c>
      <c r="D155" s="48"/>
      <c r="E155" s="155">
        <f>'25'!L155</f>
        <v>0</v>
      </c>
      <c r="F155" s="127"/>
      <c r="G155" s="142"/>
      <c r="H155" s="142"/>
      <c r="I155" s="142"/>
      <c r="J155" s="150"/>
      <c r="K155" s="134"/>
      <c r="L155" s="73"/>
      <c r="M155" s="120">
        <f t="shared" si="15"/>
        <v>0</v>
      </c>
      <c r="N155" s="73"/>
    </row>
    <row r="156" spans="1:14" s="9" customFormat="1" x14ac:dyDescent="0.2">
      <c r="A156" s="43">
        <v>10</v>
      </c>
      <c r="B156" s="43"/>
      <c r="C156" s="43" t="s">
        <v>278</v>
      </c>
      <c r="D156" s="48"/>
      <c r="E156" s="155">
        <f>'25'!L156</f>
        <v>0</v>
      </c>
      <c r="F156" s="127"/>
      <c r="G156" s="142"/>
      <c r="H156" s="142"/>
      <c r="I156" s="142"/>
      <c r="J156" s="150"/>
      <c r="K156" s="134"/>
      <c r="L156" s="73"/>
      <c r="M156" s="120">
        <f t="shared" si="15"/>
        <v>0</v>
      </c>
      <c r="N156" s="73"/>
    </row>
    <row r="157" spans="1:14" s="24" customFormat="1" ht="15" thickBot="1" x14ac:dyDescent="0.25">
      <c r="A157" s="43"/>
      <c r="B157" s="43"/>
      <c r="C157" s="43"/>
      <c r="D157" s="48"/>
      <c r="E157" s="157"/>
      <c r="F157" s="127"/>
      <c r="G157" s="142"/>
      <c r="H157" s="142"/>
      <c r="I157" s="142"/>
      <c r="J157" s="150"/>
      <c r="K157" s="134"/>
      <c r="L157" s="73"/>
      <c r="M157" s="121"/>
      <c r="N157" s="73"/>
    </row>
    <row r="158" spans="1:14" s="10" customFormat="1" ht="15" thickBot="1" x14ac:dyDescent="0.25">
      <c r="A158" s="109"/>
      <c r="B158" s="110"/>
      <c r="C158" s="82" t="s">
        <v>156</v>
      </c>
      <c r="D158" s="111"/>
      <c r="E158" s="105">
        <f>SUM(E159:E175)</f>
        <v>130</v>
      </c>
      <c r="F158" s="105">
        <f t="shared" ref="F158:L158" si="16">SUM(F159:F175)</f>
        <v>0</v>
      </c>
      <c r="G158" s="105">
        <f t="shared" si="16"/>
        <v>54</v>
      </c>
      <c r="H158" s="105">
        <f t="shared" si="16"/>
        <v>38</v>
      </c>
      <c r="I158" s="105">
        <f t="shared" si="16"/>
        <v>0</v>
      </c>
      <c r="J158" s="166">
        <f t="shared" si="16"/>
        <v>0</v>
      </c>
      <c r="K158" s="131">
        <f t="shared" si="16"/>
        <v>0</v>
      </c>
      <c r="L158" s="105">
        <f t="shared" si="16"/>
        <v>96</v>
      </c>
      <c r="M158" s="119">
        <f t="shared" si="15"/>
        <v>126</v>
      </c>
      <c r="N158" s="112"/>
    </row>
    <row r="159" spans="1:14" s="10" customFormat="1" x14ac:dyDescent="0.2">
      <c r="A159" s="87">
        <v>1</v>
      </c>
      <c r="B159" s="88">
        <v>3530009</v>
      </c>
      <c r="C159" s="88" t="s">
        <v>157</v>
      </c>
      <c r="D159" s="97">
        <v>20000</v>
      </c>
      <c r="E159" s="155">
        <f>'25'!L159</f>
        <v>0</v>
      </c>
      <c r="F159" s="125"/>
      <c r="G159" s="140"/>
      <c r="H159" s="140"/>
      <c r="I159" s="140"/>
      <c r="J159" s="148"/>
      <c r="K159" s="132"/>
      <c r="L159" s="71"/>
      <c r="M159" s="120">
        <f t="shared" si="15"/>
        <v>0</v>
      </c>
      <c r="N159" s="71"/>
    </row>
    <row r="160" spans="1:14" s="10" customFormat="1" x14ac:dyDescent="0.2">
      <c r="A160" s="25">
        <v>2</v>
      </c>
      <c r="B160" s="26">
        <v>3530010</v>
      </c>
      <c r="C160" s="26" t="s">
        <v>158</v>
      </c>
      <c r="D160" s="27">
        <v>108000</v>
      </c>
      <c r="E160" s="155">
        <f>'25'!L160</f>
        <v>19</v>
      </c>
      <c r="F160" s="126"/>
      <c r="G160" s="141"/>
      <c r="H160" s="141"/>
      <c r="I160" s="141"/>
      <c r="J160" s="149"/>
      <c r="K160" s="133"/>
      <c r="L160" s="72">
        <v>14</v>
      </c>
      <c r="M160" s="120">
        <f t="shared" si="15"/>
        <v>5</v>
      </c>
      <c r="N160" s="72"/>
    </row>
    <row r="161" spans="1:14" s="10" customFormat="1" x14ac:dyDescent="0.2">
      <c r="A161" s="25">
        <v>3</v>
      </c>
      <c r="B161" s="26">
        <v>3530003</v>
      </c>
      <c r="C161" s="26" t="s">
        <v>159</v>
      </c>
      <c r="D161" s="27">
        <v>20000</v>
      </c>
      <c r="E161" s="155">
        <f>'25'!L161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5"/>
        <v>0</v>
      </c>
      <c r="N161" s="72"/>
    </row>
    <row r="162" spans="1:14" s="10" customFormat="1" x14ac:dyDescent="0.2">
      <c r="A162" s="25">
        <v>4</v>
      </c>
      <c r="B162" s="26">
        <v>3530008</v>
      </c>
      <c r="C162" s="26" t="s">
        <v>160</v>
      </c>
      <c r="D162" s="27">
        <v>20000</v>
      </c>
      <c r="E162" s="155">
        <f>'25'!L162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5"/>
        <v>0</v>
      </c>
      <c r="N162" s="72"/>
    </row>
    <row r="163" spans="1:14" s="10" customFormat="1" x14ac:dyDescent="0.2">
      <c r="A163" s="25">
        <v>5</v>
      </c>
      <c r="B163" s="26">
        <v>3530014</v>
      </c>
      <c r="C163" s="26" t="s">
        <v>161</v>
      </c>
      <c r="D163" s="27">
        <v>20000</v>
      </c>
      <c r="E163" s="155">
        <f>'25'!L163</f>
        <v>0</v>
      </c>
      <c r="F163" s="126"/>
      <c r="G163" s="141"/>
      <c r="H163" s="141"/>
      <c r="I163" s="141"/>
      <c r="J163" s="149"/>
      <c r="K163" s="133"/>
      <c r="L163" s="72"/>
      <c r="M163" s="120">
        <f t="shared" si="15"/>
        <v>0</v>
      </c>
      <c r="N163" s="72"/>
    </row>
    <row r="164" spans="1:14" s="10" customFormat="1" x14ac:dyDescent="0.2">
      <c r="A164" s="25">
        <v>6</v>
      </c>
      <c r="B164" s="26">
        <v>3530088</v>
      </c>
      <c r="C164" s="26" t="s">
        <v>162</v>
      </c>
      <c r="D164" s="27">
        <v>22000</v>
      </c>
      <c r="E164" s="155">
        <f>'25'!L164</f>
        <v>76</v>
      </c>
      <c r="F164" s="126"/>
      <c r="G164" s="141"/>
      <c r="H164" s="141"/>
      <c r="I164" s="141"/>
      <c r="J164" s="149"/>
      <c r="K164" s="133"/>
      <c r="L164" s="72">
        <v>49</v>
      </c>
      <c r="M164" s="120">
        <f t="shared" si="15"/>
        <v>27</v>
      </c>
      <c r="N164" s="72"/>
    </row>
    <row r="165" spans="1:14" s="10" customFormat="1" x14ac:dyDescent="0.2">
      <c r="A165" s="25">
        <v>11</v>
      </c>
      <c r="B165" s="26">
        <v>3550002</v>
      </c>
      <c r="C165" s="26" t="s">
        <v>167</v>
      </c>
      <c r="D165" s="27">
        <v>20000</v>
      </c>
      <c r="E165" s="155">
        <f>'25'!L165</f>
        <v>15</v>
      </c>
      <c r="F165" s="127"/>
      <c r="G165" s="142">
        <v>14</v>
      </c>
      <c r="H165" s="142"/>
      <c r="I165" s="142"/>
      <c r="J165" s="150"/>
      <c r="K165" s="134"/>
      <c r="L165" s="73">
        <v>17</v>
      </c>
      <c r="M165" s="120">
        <f t="shared" si="15"/>
        <v>12</v>
      </c>
      <c r="N165" s="72"/>
    </row>
    <row r="166" spans="1:14" s="10" customFormat="1" x14ac:dyDescent="0.2">
      <c r="A166" s="25">
        <v>12</v>
      </c>
      <c r="B166" s="26">
        <v>3550005</v>
      </c>
      <c r="C166" s="26" t="s">
        <v>168</v>
      </c>
      <c r="D166" s="27">
        <v>20000</v>
      </c>
      <c r="E166" s="155">
        <f>'25'!L166</f>
        <v>13</v>
      </c>
      <c r="F166" s="127"/>
      <c r="G166" s="142">
        <v>14</v>
      </c>
      <c r="H166" s="142"/>
      <c r="I166" s="142"/>
      <c r="J166" s="150"/>
      <c r="K166" s="134"/>
      <c r="L166" s="73">
        <v>9</v>
      </c>
      <c r="M166" s="120">
        <f t="shared" si="15"/>
        <v>18</v>
      </c>
      <c r="N166" s="72"/>
    </row>
    <row r="167" spans="1:14" s="10" customFormat="1" x14ac:dyDescent="0.2">
      <c r="A167" s="25">
        <v>13</v>
      </c>
      <c r="B167" s="26">
        <v>3550007</v>
      </c>
      <c r="C167" s="26" t="s">
        <v>169</v>
      </c>
      <c r="D167" s="27">
        <v>20000</v>
      </c>
      <c r="E167" s="155">
        <f>'25'!L167</f>
        <v>7</v>
      </c>
      <c r="F167" s="127"/>
      <c r="G167" s="142"/>
      <c r="H167" s="142"/>
      <c r="I167" s="142"/>
      <c r="J167" s="150"/>
      <c r="K167" s="134"/>
      <c r="L167" s="73">
        <v>2</v>
      </c>
      <c r="M167" s="120">
        <f t="shared" si="15"/>
        <v>5</v>
      </c>
      <c r="N167" s="72"/>
    </row>
    <row r="168" spans="1:14" s="9" customFormat="1" x14ac:dyDescent="0.2">
      <c r="A168" s="25">
        <v>14</v>
      </c>
      <c r="B168" s="26">
        <v>3530087</v>
      </c>
      <c r="C168" s="26" t="s">
        <v>170</v>
      </c>
      <c r="D168" s="27">
        <v>20000</v>
      </c>
      <c r="E168" s="155">
        <f>'25'!L168</f>
        <v>0</v>
      </c>
      <c r="F168" s="127"/>
      <c r="G168" s="142">
        <v>14</v>
      </c>
      <c r="H168" s="142">
        <v>26</v>
      </c>
      <c r="I168" s="142"/>
      <c r="J168" s="150"/>
      <c r="K168" s="134"/>
      <c r="L168" s="73">
        <v>5</v>
      </c>
      <c r="M168" s="120">
        <f t="shared" si="15"/>
        <v>35</v>
      </c>
      <c r="N168" s="72"/>
    </row>
    <row r="169" spans="1:14" s="9" customFormat="1" x14ac:dyDescent="0.2">
      <c r="A169" s="25">
        <v>15</v>
      </c>
      <c r="B169" s="43">
        <v>7560084</v>
      </c>
      <c r="C169" s="43" t="s">
        <v>171</v>
      </c>
      <c r="D169" s="48">
        <v>50000</v>
      </c>
      <c r="E169" s="155">
        <f>'25'!L169</f>
        <v>0</v>
      </c>
      <c r="F169" s="127"/>
      <c r="G169" s="142"/>
      <c r="H169" s="142"/>
      <c r="I169" s="142"/>
      <c r="J169" s="150"/>
      <c r="K169" s="134"/>
      <c r="L169" s="73"/>
      <c r="M169" s="120">
        <f t="shared" si="15"/>
        <v>0</v>
      </c>
      <c r="N169" s="72"/>
    </row>
    <row r="170" spans="1:14" s="9" customFormat="1" x14ac:dyDescent="0.2">
      <c r="A170" s="25">
        <v>16</v>
      </c>
      <c r="B170" s="43">
        <v>7560085</v>
      </c>
      <c r="C170" s="43" t="s">
        <v>172</v>
      </c>
      <c r="D170" s="48">
        <v>80000</v>
      </c>
      <c r="E170" s="155">
        <f>'25'!L170</f>
        <v>0</v>
      </c>
      <c r="F170" s="126"/>
      <c r="G170" s="141"/>
      <c r="H170" s="141"/>
      <c r="I170" s="141"/>
      <c r="J170" s="149"/>
      <c r="K170" s="133"/>
      <c r="L170" s="72"/>
      <c r="M170" s="120">
        <f t="shared" si="15"/>
        <v>0</v>
      </c>
      <c r="N170" s="72"/>
    </row>
    <row r="171" spans="1:14" s="9" customFormat="1" x14ac:dyDescent="0.2">
      <c r="A171" s="43">
        <v>17</v>
      </c>
      <c r="B171" s="43"/>
      <c r="C171" s="43" t="s">
        <v>279</v>
      </c>
      <c r="D171" s="48">
        <v>78000</v>
      </c>
      <c r="E171" s="155">
        <f>'25'!L171</f>
        <v>0</v>
      </c>
      <c r="F171" s="126"/>
      <c r="G171" s="141"/>
      <c r="H171" s="141"/>
      <c r="I171" s="141"/>
      <c r="J171" s="149"/>
      <c r="K171" s="133"/>
      <c r="L171" s="72"/>
      <c r="M171" s="120">
        <f t="shared" si="15"/>
        <v>0</v>
      </c>
      <c r="N171" s="73"/>
    </row>
    <row r="172" spans="1:14" s="9" customFormat="1" x14ac:dyDescent="0.2">
      <c r="A172" s="43">
        <v>18</v>
      </c>
      <c r="B172" s="43"/>
      <c r="C172" s="43" t="s">
        <v>280</v>
      </c>
      <c r="D172" s="48">
        <v>29000</v>
      </c>
      <c r="E172" s="155">
        <f>'25'!L172</f>
        <v>0</v>
      </c>
      <c r="F172" s="126"/>
      <c r="G172" s="141"/>
      <c r="H172" s="141"/>
      <c r="I172" s="141"/>
      <c r="J172" s="149"/>
      <c r="K172" s="133"/>
      <c r="L172" s="72"/>
      <c r="M172" s="120">
        <f t="shared" si="15"/>
        <v>0</v>
      </c>
      <c r="N172" s="73"/>
    </row>
    <row r="173" spans="1:14" s="9" customFormat="1" x14ac:dyDescent="0.2">
      <c r="A173" s="43">
        <v>19</v>
      </c>
      <c r="B173" s="43"/>
      <c r="C173" s="43" t="s">
        <v>281</v>
      </c>
      <c r="D173" s="48">
        <v>78000</v>
      </c>
      <c r="E173" s="155">
        <f>'25'!L173</f>
        <v>0</v>
      </c>
      <c r="F173" s="126"/>
      <c r="G173" s="141"/>
      <c r="H173" s="141"/>
      <c r="I173" s="141"/>
      <c r="J173" s="149"/>
      <c r="K173" s="133"/>
      <c r="L173" s="72"/>
      <c r="M173" s="120">
        <f t="shared" si="15"/>
        <v>0</v>
      </c>
      <c r="N173" s="73"/>
    </row>
    <row r="174" spans="1:14" s="9" customFormat="1" x14ac:dyDescent="0.2">
      <c r="A174" s="43">
        <v>20</v>
      </c>
      <c r="B174" s="43"/>
      <c r="C174" s="43" t="s">
        <v>282</v>
      </c>
      <c r="D174" s="48">
        <v>29000</v>
      </c>
      <c r="E174" s="155">
        <f>'25'!L174</f>
        <v>0</v>
      </c>
      <c r="F174" s="126"/>
      <c r="G174" s="141"/>
      <c r="H174" s="141"/>
      <c r="I174" s="141"/>
      <c r="J174" s="149"/>
      <c r="K174" s="133"/>
      <c r="L174" s="72"/>
      <c r="M174" s="120">
        <f t="shared" si="15"/>
        <v>0</v>
      </c>
      <c r="N174" s="73"/>
    </row>
    <row r="175" spans="1:14" s="9" customFormat="1" x14ac:dyDescent="0.2">
      <c r="A175" s="43">
        <v>21</v>
      </c>
      <c r="B175" s="43"/>
      <c r="C175" s="43" t="s">
        <v>283</v>
      </c>
      <c r="D175" s="48">
        <v>45000</v>
      </c>
      <c r="E175" s="155">
        <f>'25'!L175</f>
        <v>0</v>
      </c>
      <c r="F175" s="126"/>
      <c r="G175" s="141">
        <v>12</v>
      </c>
      <c r="H175" s="141">
        <v>12</v>
      </c>
      <c r="I175" s="141"/>
      <c r="J175" s="149"/>
      <c r="K175" s="133"/>
      <c r="L175" s="72"/>
      <c r="M175" s="120">
        <f t="shared" si="15"/>
        <v>24</v>
      </c>
      <c r="N175" s="73"/>
    </row>
    <row r="176" spans="1:14" s="24" customFormat="1" ht="15" thickBot="1" x14ac:dyDescent="0.25">
      <c r="A176" s="43"/>
      <c r="B176" s="43"/>
      <c r="C176" s="43"/>
      <c r="D176" s="48"/>
      <c r="E176" s="160"/>
      <c r="F176" s="128"/>
      <c r="G176" s="144"/>
      <c r="H176" s="144"/>
      <c r="I176" s="144"/>
      <c r="J176" s="152"/>
      <c r="K176" s="137"/>
      <c r="L176" s="76"/>
      <c r="M176" s="121"/>
      <c r="N176" s="73"/>
    </row>
    <row r="177" spans="1:14" s="10" customFormat="1" ht="15" thickBot="1" x14ac:dyDescent="0.25">
      <c r="A177" s="90"/>
      <c r="B177" s="91"/>
      <c r="C177" s="91" t="s">
        <v>176</v>
      </c>
      <c r="D177" s="98"/>
      <c r="E177" s="103">
        <f>SUM(E178:E180)</f>
        <v>0</v>
      </c>
      <c r="F177" s="103">
        <f t="shared" ref="F177:L177" si="17">SUM(F178:F180)</f>
        <v>0</v>
      </c>
      <c r="G177" s="103">
        <f t="shared" si="17"/>
        <v>0</v>
      </c>
      <c r="H177" s="103">
        <f t="shared" si="17"/>
        <v>0</v>
      </c>
      <c r="I177" s="103">
        <f t="shared" si="17"/>
        <v>0</v>
      </c>
      <c r="J177" s="169">
        <f t="shared" si="17"/>
        <v>0</v>
      </c>
      <c r="K177" s="165">
        <f t="shared" si="17"/>
        <v>0</v>
      </c>
      <c r="L177" s="103">
        <f t="shared" si="17"/>
        <v>0</v>
      </c>
      <c r="M177" s="103">
        <f ca="1">SUM(M177:M180)</f>
        <v>0</v>
      </c>
      <c r="N177" s="85"/>
    </row>
    <row r="178" spans="1:14" s="10" customFormat="1" x14ac:dyDescent="0.2">
      <c r="A178" s="87">
        <v>1</v>
      </c>
      <c r="B178" s="88">
        <v>4550013</v>
      </c>
      <c r="C178" s="88" t="s">
        <v>177</v>
      </c>
      <c r="D178" s="97">
        <v>38000</v>
      </c>
      <c r="E178" s="161">
        <f>'25'!L178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6"/>
    </row>
    <row r="179" spans="1:14" s="10" customFormat="1" x14ac:dyDescent="0.2">
      <c r="A179" s="25">
        <v>2</v>
      </c>
      <c r="B179" s="26">
        <v>4550025</v>
      </c>
      <c r="C179" s="26" t="s">
        <v>178</v>
      </c>
      <c r="D179" s="27">
        <v>38000</v>
      </c>
      <c r="E179" s="161">
        <f>'25'!L179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9" customFormat="1" x14ac:dyDescent="0.2">
      <c r="A180" s="25">
        <v>3</v>
      </c>
      <c r="B180" s="26">
        <v>4550044</v>
      </c>
      <c r="C180" s="26" t="s">
        <v>179</v>
      </c>
      <c r="D180" s="27">
        <v>38000</v>
      </c>
      <c r="E180" s="161">
        <f>'25'!L180</f>
        <v>0</v>
      </c>
      <c r="F180" s="125"/>
      <c r="G180" s="140"/>
      <c r="H180" s="140"/>
      <c r="I180" s="140"/>
      <c r="J180" s="148"/>
      <c r="K180" s="132"/>
      <c r="L180" s="71"/>
      <c r="M180" s="120">
        <f t="shared" si="15"/>
        <v>0</v>
      </c>
      <c r="N180" s="73"/>
    </row>
    <row r="181" spans="1:14" s="20" customFormat="1" ht="15" thickBot="1" x14ac:dyDescent="0.25">
      <c r="A181" s="43"/>
      <c r="B181" s="43"/>
      <c r="C181" s="43"/>
      <c r="D181" s="48"/>
      <c r="E181" s="160"/>
      <c r="F181" s="128"/>
      <c r="G181" s="144"/>
      <c r="H181" s="144"/>
      <c r="I181" s="144"/>
      <c r="J181" s="152"/>
      <c r="K181" s="137"/>
      <c r="L181" s="76"/>
      <c r="M181" s="121"/>
      <c r="N181" s="73"/>
    </row>
    <row r="182" spans="1:14" s="24" customFormat="1" ht="15" hidden="1" customHeight="1" thickBot="1" x14ac:dyDescent="0.25">
      <c r="A182" s="81"/>
      <c r="B182" s="82"/>
      <c r="C182" s="82" t="s">
        <v>180</v>
      </c>
      <c r="D182" s="83"/>
      <c r="E182" s="158">
        <v>201</v>
      </c>
      <c r="F182" s="106">
        <f t="shared" ref="F182" si="18">SUM(F183:F193)</f>
        <v>0</v>
      </c>
      <c r="G182" s="106"/>
      <c r="H182" s="106"/>
      <c r="I182" s="106"/>
      <c r="J182" s="146"/>
      <c r="K182" s="135"/>
      <c r="L182" s="106"/>
      <c r="M182" s="119">
        <f t="shared" si="15"/>
        <v>201</v>
      </c>
      <c r="N182" s="85"/>
    </row>
    <row r="183" spans="1:14" s="10" customFormat="1" ht="15" hidden="1" customHeight="1" thickBot="1" x14ac:dyDescent="0.25">
      <c r="A183" s="74"/>
      <c r="B183" s="74"/>
      <c r="C183" s="74" t="s">
        <v>181</v>
      </c>
      <c r="D183" s="75"/>
      <c r="E183" s="155">
        <v>8</v>
      </c>
      <c r="F183" s="125"/>
      <c r="G183" s="140"/>
      <c r="H183" s="140"/>
      <c r="I183" s="140"/>
      <c r="J183" s="148"/>
      <c r="K183" s="132"/>
      <c r="L183" s="71"/>
      <c r="M183" s="120">
        <f t="shared" si="15"/>
        <v>8</v>
      </c>
      <c r="N183" s="76"/>
    </row>
    <row r="184" spans="1:14" s="10" customFormat="1" ht="15" hidden="1" customHeight="1" thickBot="1" x14ac:dyDescent="0.25">
      <c r="A184" s="25">
        <v>1</v>
      </c>
      <c r="B184" s="26">
        <v>5540020</v>
      </c>
      <c r="C184" s="26" t="s">
        <v>182</v>
      </c>
      <c r="D184" s="27">
        <v>40000</v>
      </c>
      <c r="E184" s="155">
        <v>43</v>
      </c>
      <c r="F184" s="125"/>
      <c r="G184" s="140"/>
      <c r="H184" s="140"/>
      <c r="I184" s="140"/>
      <c r="J184" s="148"/>
      <c r="K184" s="132"/>
      <c r="L184" s="71"/>
      <c r="M184" s="120">
        <f t="shared" si="15"/>
        <v>43</v>
      </c>
      <c r="N184" s="73"/>
    </row>
    <row r="185" spans="1:14" s="10" customFormat="1" ht="15" hidden="1" customHeight="1" thickBot="1" x14ac:dyDescent="0.25">
      <c r="A185" s="25">
        <v>2</v>
      </c>
      <c r="B185" s="26">
        <v>5540024</v>
      </c>
      <c r="C185" s="26" t="s">
        <v>183</v>
      </c>
      <c r="D185" s="27">
        <v>45000</v>
      </c>
      <c r="E185" s="155">
        <v>9</v>
      </c>
      <c r="F185" s="125"/>
      <c r="G185" s="140"/>
      <c r="H185" s="140"/>
      <c r="I185" s="140"/>
      <c r="J185" s="148"/>
      <c r="K185" s="132"/>
      <c r="L185" s="71"/>
      <c r="M185" s="120">
        <f t="shared" si="15"/>
        <v>9</v>
      </c>
      <c r="N185" s="73"/>
    </row>
    <row r="186" spans="1:14" s="10" customFormat="1" ht="15" hidden="1" customHeight="1" thickBot="1" x14ac:dyDescent="0.25">
      <c r="A186" s="25">
        <v>3</v>
      </c>
      <c r="B186" s="26">
        <v>5540018</v>
      </c>
      <c r="C186" s="26" t="s">
        <v>184</v>
      </c>
      <c r="D186" s="27">
        <v>32000</v>
      </c>
      <c r="E186" s="155">
        <v>24</v>
      </c>
      <c r="F186" s="125"/>
      <c r="G186" s="140"/>
      <c r="H186" s="140"/>
      <c r="I186" s="140"/>
      <c r="J186" s="148"/>
      <c r="K186" s="132"/>
      <c r="L186" s="71"/>
      <c r="M186" s="120">
        <f t="shared" si="15"/>
        <v>24</v>
      </c>
      <c r="N186" s="73"/>
    </row>
    <row r="187" spans="1:14" s="10" customFormat="1" ht="15" hidden="1" customHeight="1" thickBot="1" x14ac:dyDescent="0.25">
      <c r="A187" s="25">
        <v>4</v>
      </c>
      <c r="B187" s="26">
        <v>5540017</v>
      </c>
      <c r="C187" s="26" t="s">
        <v>185</v>
      </c>
      <c r="D187" s="27">
        <v>25000</v>
      </c>
      <c r="E187" s="156">
        <v>35</v>
      </c>
      <c r="F187" s="126"/>
      <c r="G187" s="141"/>
      <c r="H187" s="141"/>
      <c r="I187" s="141"/>
      <c r="J187" s="149"/>
      <c r="K187" s="133"/>
      <c r="L187" s="72"/>
      <c r="M187" s="120">
        <f t="shared" si="15"/>
        <v>35</v>
      </c>
      <c r="N187" s="72"/>
    </row>
    <row r="188" spans="1:14" s="10" customFormat="1" ht="15" hidden="1" customHeight="1" thickBot="1" x14ac:dyDescent="0.25">
      <c r="A188" s="25">
        <v>5</v>
      </c>
      <c r="B188" s="26">
        <v>5510070</v>
      </c>
      <c r="C188" s="26" t="s">
        <v>186</v>
      </c>
      <c r="D188" s="27">
        <v>28000</v>
      </c>
      <c r="E188" s="156">
        <v>24</v>
      </c>
      <c r="F188" s="126"/>
      <c r="G188" s="141"/>
      <c r="H188" s="141"/>
      <c r="I188" s="141"/>
      <c r="J188" s="149"/>
      <c r="K188" s="133"/>
      <c r="L188" s="72"/>
      <c r="M188" s="120">
        <f t="shared" si="15"/>
        <v>24</v>
      </c>
      <c r="N188" s="72"/>
    </row>
    <row r="189" spans="1:14" s="10" customFormat="1" ht="15" hidden="1" customHeight="1" thickBot="1" x14ac:dyDescent="0.25">
      <c r="A189" s="25">
        <v>6</v>
      </c>
      <c r="B189" s="26">
        <v>5500044</v>
      </c>
      <c r="C189" s="26" t="s">
        <v>187</v>
      </c>
      <c r="D189" s="27">
        <v>28000</v>
      </c>
      <c r="E189" s="156">
        <v>10</v>
      </c>
      <c r="F189" s="126"/>
      <c r="G189" s="141"/>
      <c r="H189" s="141"/>
      <c r="I189" s="141"/>
      <c r="J189" s="149"/>
      <c r="K189" s="133"/>
      <c r="L189" s="72"/>
      <c r="M189" s="120">
        <f t="shared" si="15"/>
        <v>10</v>
      </c>
      <c r="N189" s="71"/>
    </row>
    <row r="190" spans="1:14" s="9" customFormat="1" ht="15" hidden="1" customHeight="1" thickBot="1" x14ac:dyDescent="0.25">
      <c r="A190" s="25">
        <v>7</v>
      </c>
      <c r="B190" s="26">
        <v>5500045</v>
      </c>
      <c r="C190" s="26" t="s">
        <v>188</v>
      </c>
      <c r="D190" s="27">
        <v>30000</v>
      </c>
      <c r="E190" s="156">
        <v>28</v>
      </c>
      <c r="F190" s="126"/>
      <c r="G190" s="141"/>
      <c r="H190" s="141"/>
      <c r="I190" s="141"/>
      <c r="J190" s="149"/>
      <c r="K190" s="133"/>
      <c r="L190" s="72"/>
      <c r="M190" s="120">
        <f t="shared" si="15"/>
        <v>28</v>
      </c>
      <c r="N190" s="71"/>
    </row>
    <row r="191" spans="1:14" s="9" customFormat="1" ht="15" hidden="1" customHeight="1" thickBot="1" x14ac:dyDescent="0.25">
      <c r="A191" s="25">
        <v>8</v>
      </c>
      <c r="B191" s="25">
        <v>5510111</v>
      </c>
      <c r="C191" s="25" t="s">
        <v>189</v>
      </c>
      <c r="D191" s="30">
        <v>39000</v>
      </c>
      <c r="E191" s="156">
        <v>20</v>
      </c>
      <c r="F191" s="126"/>
      <c r="G191" s="141"/>
      <c r="H191" s="141"/>
      <c r="I191" s="141"/>
      <c r="J191" s="149"/>
      <c r="K191" s="133"/>
      <c r="L191" s="72"/>
      <c r="M191" s="120">
        <f t="shared" si="15"/>
        <v>20</v>
      </c>
      <c r="N191" s="71"/>
    </row>
    <row r="192" spans="1:14" s="9" customFormat="1" ht="15" hidden="1" customHeight="1" thickBot="1" x14ac:dyDescent="0.25">
      <c r="A192" s="25">
        <v>9</v>
      </c>
      <c r="B192" s="25">
        <v>5510112</v>
      </c>
      <c r="C192" s="25" t="s">
        <v>190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9" customFormat="1" ht="15" hidden="1" customHeight="1" thickBot="1" x14ac:dyDescent="0.25">
      <c r="A193" s="25">
        <v>10</v>
      </c>
      <c r="B193" s="25">
        <v>5510113</v>
      </c>
      <c r="C193" s="25" t="s">
        <v>191</v>
      </c>
      <c r="D193" s="30">
        <v>39000</v>
      </c>
      <c r="E193" s="155">
        <v>17</v>
      </c>
      <c r="F193" s="125"/>
      <c r="G193" s="125"/>
      <c r="H193" s="125"/>
      <c r="I193" s="125"/>
      <c r="J193" s="148"/>
      <c r="K193" s="132"/>
      <c r="L193" s="71"/>
      <c r="M193" s="120">
        <f t="shared" si="15"/>
        <v>17</v>
      </c>
      <c r="N193" s="71"/>
    </row>
    <row r="194" spans="1:14" s="24" customFormat="1" ht="15" hidden="1" customHeight="1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9" customFormat="1" ht="15" thickBot="1" x14ac:dyDescent="0.25">
      <c r="A195" s="94"/>
      <c r="B195" s="95"/>
      <c r="C195" s="95" t="s">
        <v>192</v>
      </c>
      <c r="D195" s="96"/>
      <c r="E195" s="105">
        <f>SUM(E196:E204)</f>
        <v>19</v>
      </c>
      <c r="F195" s="105">
        <f t="shared" ref="F195:K195" si="19">SUM(F196:F204)</f>
        <v>576</v>
      </c>
      <c r="G195" s="105">
        <f t="shared" si="19"/>
        <v>0</v>
      </c>
      <c r="H195" s="105">
        <f t="shared" si="19"/>
        <v>0</v>
      </c>
      <c r="I195" s="105">
        <f t="shared" si="19"/>
        <v>0</v>
      </c>
      <c r="J195" s="166">
        <f t="shared" si="19"/>
        <v>0</v>
      </c>
      <c r="K195" s="131">
        <f t="shared" si="19"/>
        <v>0</v>
      </c>
      <c r="L195" s="105">
        <f>SUM(L196:L203)</f>
        <v>507</v>
      </c>
      <c r="M195" s="119">
        <f t="shared" si="15"/>
        <v>88</v>
      </c>
      <c r="N195" s="85"/>
    </row>
    <row r="196" spans="1:14" s="10" customFormat="1" x14ac:dyDescent="0.2">
      <c r="A196" s="87">
        <v>1</v>
      </c>
      <c r="B196" s="87">
        <v>5540032</v>
      </c>
      <c r="C196" s="87" t="s">
        <v>193</v>
      </c>
      <c r="D196" s="93">
        <v>18000</v>
      </c>
      <c r="E196" s="155">
        <f>'25'!L196</f>
        <v>1</v>
      </c>
      <c r="F196" s="125">
        <v>48</v>
      </c>
      <c r="G196" s="125"/>
      <c r="H196" s="125"/>
      <c r="I196" s="125"/>
      <c r="J196" s="148"/>
      <c r="K196" s="132"/>
      <c r="L196" s="71">
        <v>44</v>
      </c>
      <c r="M196" s="120">
        <f t="shared" si="15"/>
        <v>5</v>
      </c>
      <c r="N196" s="71"/>
    </row>
    <row r="197" spans="1:14" s="10" customFormat="1" x14ac:dyDescent="0.2">
      <c r="A197" s="25">
        <v>2</v>
      </c>
      <c r="B197" s="26">
        <v>5540001</v>
      </c>
      <c r="C197" s="26" t="s">
        <v>194</v>
      </c>
      <c r="D197" s="27">
        <v>20000</v>
      </c>
      <c r="E197" s="155">
        <f>'25'!L197</f>
        <v>1</v>
      </c>
      <c r="F197" s="125">
        <v>48</v>
      </c>
      <c r="G197" s="125"/>
      <c r="H197" s="125"/>
      <c r="I197" s="125"/>
      <c r="J197" s="148"/>
      <c r="K197" s="132"/>
      <c r="L197" s="71">
        <v>47</v>
      </c>
      <c r="M197" s="120">
        <f t="shared" si="15"/>
        <v>2</v>
      </c>
      <c r="N197" s="71"/>
    </row>
    <row r="198" spans="1:14" s="10" customFormat="1" x14ac:dyDescent="0.2">
      <c r="A198" s="25">
        <v>3</v>
      </c>
      <c r="B198" s="26">
        <v>5540029</v>
      </c>
      <c r="C198" s="26" t="s">
        <v>195</v>
      </c>
      <c r="D198" s="27">
        <v>20000</v>
      </c>
      <c r="E198" s="155">
        <f>'25'!L198</f>
        <v>0</v>
      </c>
      <c r="F198" s="125"/>
      <c r="G198" s="125"/>
      <c r="H198" s="125"/>
      <c r="I198" s="125"/>
      <c r="J198" s="148"/>
      <c r="K198" s="132"/>
      <c r="L198" s="71"/>
      <c r="M198" s="120">
        <f t="shared" si="15"/>
        <v>0</v>
      </c>
      <c r="N198" s="71"/>
    </row>
    <row r="199" spans="1:14" s="10" customFormat="1" x14ac:dyDescent="0.2">
      <c r="A199" s="25">
        <v>4</v>
      </c>
      <c r="B199" s="26">
        <v>5540035</v>
      </c>
      <c r="C199" s="26" t="s">
        <v>196</v>
      </c>
      <c r="D199" s="27">
        <v>20000</v>
      </c>
      <c r="E199" s="155">
        <f>'25'!L199</f>
        <v>12</v>
      </c>
      <c r="F199" s="125"/>
      <c r="G199" s="125"/>
      <c r="H199" s="125"/>
      <c r="I199" s="125"/>
      <c r="J199" s="148"/>
      <c r="K199" s="132"/>
      <c r="L199" s="71">
        <v>11</v>
      </c>
      <c r="M199" s="120">
        <f t="shared" si="15"/>
        <v>1</v>
      </c>
      <c r="N199" s="71"/>
    </row>
    <row r="200" spans="1:14" s="10" customFormat="1" x14ac:dyDescent="0.2">
      <c r="A200" s="25">
        <v>6</v>
      </c>
      <c r="B200" s="26">
        <v>5540008</v>
      </c>
      <c r="C200" s="26" t="s">
        <v>198</v>
      </c>
      <c r="D200" s="27">
        <v>16000</v>
      </c>
      <c r="E200" s="155">
        <f>'25'!L200</f>
        <v>4</v>
      </c>
      <c r="F200" s="125">
        <v>288</v>
      </c>
      <c r="G200" s="125"/>
      <c r="H200" s="125"/>
      <c r="I200" s="125"/>
      <c r="J200" s="148"/>
      <c r="K200" s="132"/>
      <c r="L200" s="71">
        <v>265</v>
      </c>
      <c r="M200" s="120">
        <f t="shared" si="15"/>
        <v>27</v>
      </c>
      <c r="N200" s="71"/>
    </row>
    <row r="201" spans="1:14" s="10" customFormat="1" x14ac:dyDescent="0.2">
      <c r="A201" s="25">
        <v>7</v>
      </c>
      <c r="B201" s="26">
        <v>5540030</v>
      </c>
      <c r="C201" s="26" t="s">
        <v>199</v>
      </c>
      <c r="D201" s="27">
        <v>22000</v>
      </c>
      <c r="E201" s="155">
        <f>'25'!L201</f>
        <v>0</v>
      </c>
      <c r="F201" s="125">
        <v>48</v>
      </c>
      <c r="G201" s="125"/>
      <c r="H201" s="125"/>
      <c r="I201" s="125"/>
      <c r="J201" s="148"/>
      <c r="K201" s="132"/>
      <c r="L201" s="71">
        <v>46</v>
      </c>
      <c r="M201" s="120">
        <f>(E201+F201+G201+H201+I201)-J201-K201-L201</f>
        <v>2</v>
      </c>
      <c r="N201" s="71"/>
    </row>
    <row r="202" spans="1:14" s="10" customFormat="1" x14ac:dyDescent="0.2">
      <c r="A202" s="25">
        <v>8</v>
      </c>
      <c r="B202" s="26">
        <v>5540031</v>
      </c>
      <c r="C202" s="26" t="s">
        <v>200</v>
      </c>
      <c r="D202" s="27">
        <v>22000</v>
      </c>
      <c r="E202" s="155">
        <f>'25'!L202</f>
        <v>0</v>
      </c>
      <c r="F202" s="125">
        <v>48</v>
      </c>
      <c r="G202" s="125"/>
      <c r="H202" s="125"/>
      <c r="I202" s="125"/>
      <c r="J202" s="148"/>
      <c r="K202" s="132"/>
      <c r="L202" s="71">
        <v>47</v>
      </c>
      <c r="M202" s="120">
        <f t="shared" ref="M202:M204" si="20">(E202+F202+G202+H202+I202)-J202-K202-L202</f>
        <v>1</v>
      </c>
      <c r="N202" s="71"/>
    </row>
    <row r="203" spans="1:14" s="9" customFormat="1" x14ac:dyDescent="0.2">
      <c r="A203" s="25">
        <v>9</v>
      </c>
      <c r="B203" s="26">
        <v>5540003</v>
      </c>
      <c r="C203" s="26" t="s">
        <v>201</v>
      </c>
      <c r="D203" s="27">
        <v>20000</v>
      </c>
      <c r="E203" s="155">
        <f>'25'!L203</f>
        <v>1</v>
      </c>
      <c r="F203" s="125">
        <v>48</v>
      </c>
      <c r="G203" s="125"/>
      <c r="H203" s="125"/>
      <c r="I203" s="125"/>
      <c r="J203" s="148"/>
      <c r="K203" s="132"/>
      <c r="L203" s="71">
        <v>47</v>
      </c>
      <c r="M203" s="120">
        <f t="shared" si="20"/>
        <v>2</v>
      </c>
      <c r="N203" s="71"/>
    </row>
    <row r="204" spans="1:14" s="9" customFormat="1" x14ac:dyDescent="0.2">
      <c r="A204" s="25">
        <v>10</v>
      </c>
      <c r="B204" s="25">
        <v>5540033</v>
      </c>
      <c r="C204" s="25" t="s">
        <v>202</v>
      </c>
      <c r="D204" s="30">
        <v>18000</v>
      </c>
      <c r="E204" s="155">
        <f>'25'!L204</f>
        <v>0</v>
      </c>
      <c r="F204" s="125">
        <v>48</v>
      </c>
      <c r="G204" s="125"/>
      <c r="H204" s="125"/>
      <c r="I204" s="125"/>
      <c r="J204" s="148"/>
      <c r="K204" s="132"/>
      <c r="L204" s="9">
        <v>47</v>
      </c>
      <c r="M204" s="120">
        <f t="shared" si="20"/>
        <v>1</v>
      </c>
      <c r="N204" s="71"/>
    </row>
    <row r="205" spans="1:14" s="20" customFormat="1" ht="15" thickBot="1" x14ac:dyDescent="0.25">
      <c r="A205" s="43"/>
      <c r="B205" s="43"/>
      <c r="C205" s="43"/>
      <c r="D205" s="48"/>
      <c r="E205" s="160"/>
      <c r="F205" s="128"/>
      <c r="G205" s="128"/>
      <c r="H205" s="128"/>
      <c r="I205" s="128"/>
      <c r="J205" s="152"/>
      <c r="K205" s="137"/>
      <c r="L205" s="76"/>
      <c r="M205" s="121"/>
      <c r="N205" s="76"/>
    </row>
    <row r="206" spans="1:14" s="24" customFormat="1" ht="15" thickBot="1" x14ac:dyDescent="0.25">
      <c r="A206" s="81"/>
      <c r="B206" s="82"/>
      <c r="C206" s="82" t="s">
        <v>203</v>
      </c>
      <c r="D206" s="83"/>
      <c r="E206" s="106">
        <f>SUM(E208:E209)</f>
        <v>6</v>
      </c>
      <c r="F206" s="106">
        <f t="shared" ref="F206:L206" si="21">SUM(F208:F209)</f>
        <v>0</v>
      </c>
      <c r="G206" s="106">
        <f t="shared" si="21"/>
        <v>0</v>
      </c>
      <c r="H206" s="106">
        <f t="shared" si="21"/>
        <v>0</v>
      </c>
      <c r="I206" s="106">
        <f t="shared" si="21"/>
        <v>0</v>
      </c>
      <c r="J206" s="146">
        <f t="shared" si="21"/>
        <v>0</v>
      </c>
      <c r="K206" s="135">
        <f t="shared" si="21"/>
        <v>0</v>
      </c>
      <c r="L206" s="106">
        <f t="shared" si="21"/>
        <v>6</v>
      </c>
      <c r="M206" s="119">
        <f>(E206+F206+G206+H206+I206)-J206-K206-L206</f>
        <v>0</v>
      </c>
      <c r="N206" s="85"/>
    </row>
    <row r="207" spans="1:14" s="10" customFormat="1" x14ac:dyDescent="0.2">
      <c r="A207" s="79"/>
      <c r="B207" s="79"/>
      <c r="C207" s="79" t="s">
        <v>204</v>
      </c>
      <c r="D207" s="80"/>
      <c r="E207" s="155"/>
      <c r="F207" s="125"/>
      <c r="G207" s="125"/>
      <c r="H207" s="125"/>
      <c r="I207" s="125"/>
      <c r="J207" s="148"/>
      <c r="K207" s="132"/>
      <c r="L207" s="71"/>
      <c r="M207" s="120">
        <f t="shared" si="15"/>
        <v>0</v>
      </c>
      <c r="N207" s="71"/>
    </row>
    <row r="208" spans="1:14" s="10" customFormat="1" x14ac:dyDescent="0.2">
      <c r="A208" s="25">
        <v>1</v>
      </c>
      <c r="B208" s="26">
        <v>7520023</v>
      </c>
      <c r="C208" s="26" t="s">
        <v>205</v>
      </c>
      <c r="D208" s="27">
        <v>20000</v>
      </c>
      <c r="E208" s="155">
        <f>'25'!L208</f>
        <v>0</v>
      </c>
      <c r="F208" s="125"/>
      <c r="G208" s="125"/>
      <c r="H208" s="125"/>
      <c r="I208" s="125"/>
      <c r="J208" s="148"/>
      <c r="K208" s="132"/>
      <c r="L208" s="71"/>
      <c r="M208" s="120">
        <f t="shared" si="15"/>
        <v>0</v>
      </c>
      <c r="N208" s="71"/>
    </row>
    <row r="209" spans="1:14" s="9" customFormat="1" x14ac:dyDescent="0.2">
      <c r="A209" s="25">
        <v>2</v>
      </c>
      <c r="B209" s="26">
        <v>7520001</v>
      </c>
      <c r="C209" s="26" t="s">
        <v>206</v>
      </c>
      <c r="D209" s="27">
        <v>80000</v>
      </c>
      <c r="E209" s="155">
        <f>'25'!L209</f>
        <v>6</v>
      </c>
      <c r="F209" s="125"/>
      <c r="G209" s="125"/>
      <c r="H209" s="125"/>
      <c r="I209" s="125"/>
      <c r="J209" s="148"/>
      <c r="K209" s="132"/>
      <c r="L209" s="71">
        <v>6</v>
      </c>
      <c r="M209" s="120">
        <f t="shared" si="15"/>
        <v>0</v>
      </c>
      <c r="N209" s="71"/>
    </row>
    <row r="210" spans="1:14" s="24" customFormat="1" ht="15" thickBot="1" x14ac:dyDescent="0.25">
      <c r="A210" s="43"/>
      <c r="B210" s="43"/>
      <c r="C210" s="43"/>
      <c r="D210" s="86"/>
      <c r="E210" s="157"/>
      <c r="F210" s="127"/>
      <c r="G210" s="127"/>
      <c r="H210" s="127"/>
      <c r="I210" s="127"/>
      <c r="J210" s="150"/>
      <c r="K210" s="134"/>
      <c r="L210" s="73"/>
      <c r="M210" s="122"/>
      <c r="N210" s="73"/>
    </row>
    <row r="211" spans="1:14" s="10" customFormat="1" ht="15" thickBot="1" x14ac:dyDescent="0.25">
      <c r="A211" s="90"/>
      <c r="B211" s="91"/>
      <c r="C211" s="91" t="s">
        <v>207</v>
      </c>
      <c r="D211" s="92"/>
      <c r="E211" s="103">
        <f>SUM(E212:E219)</f>
        <v>177</v>
      </c>
      <c r="F211" s="103">
        <f t="shared" ref="F211:L211" si="22">SUM(F212:F219)</f>
        <v>0</v>
      </c>
      <c r="G211" s="103">
        <f t="shared" si="22"/>
        <v>0</v>
      </c>
      <c r="H211" s="103">
        <f t="shared" si="22"/>
        <v>0</v>
      </c>
      <c r="I211" s="103">
        <f t="shared" si="22"/>
        <v>0</v>
      </c>
      <c r="J211" s="169">
        <f t="shared" si="22"/>
        <v>0</v>
      </c>
      <c r="K211" s="165">
        <f t="shared" si="22"/>
        <v>0</v>
      </c>
      <c r="L211" s="103">
        <f t="shared" si="22"/>
        <v>154</v>
      </c>
      <c r="M211" s="119">
        <f t="shared" si="15"/>
        <v>23</v>
      </c>
      <c r="N211" s="85"/>
    </row>
    <row r="212" spans="1:14" s="10" customFormat="1" x14ac:dyDescent="0.2">
      <c r="A212" s="87">
        <v>1</v>
      </c>
      <c r="B212" s="88">
        <v>7550011</v>
      </c>
      <c r="C212" s="88" t="s">
        <v>208</v>
      </c>
      <c r="D212" s="89">
        <v>16000</v>
      </c>
      <c r="E212" s="155">
        <f>'25'!L212</f>
        <v>13</v>
      </c>
      <c r="F212" s="125"/>
      <c r="G212" s="125"/>
      <c r="H212" s="125"/>
      <c r="I212" s="125"/>
      <c r="J212" s="148"/>
      <c r="K212" s="132"/>
      <c r="L212" s="71">
        <v>12</v>
      </c>
      <c r="M212" s="120">
        <f t="shared" si="15"/>
        <v>1</v>
      </c>
      <c r="N212" s="71"/>
    </row>
    <row r="213" spans="1:14" s="10" customFormat="1" x14ac:dyDescent="0.2">
      <c r="A213" s="25">
        <v>2</v>
      </c>
      <c r="B213" s="26">
        <v>7550019</v>
      </c>
      <c r="C213" s="26" t="s">
        <v>209</v>
      </c>
      <c r="D213" s="78">
        <v>14000</v>
      </c>
      <c r="E213" s="155">
        <f>'25'!L213</f>
        <v>0</v>
      </c>
      <c r="F213" s="126"/>
      <c r="G213" s="126"/>
      <c r="H213" s="126"/>
      <c r="I213" s="126"/>
      <c r="J213" s="149"/>
      <c r="K213" s="133"/>
      <c r="L213" s="72"/>
      <c r="M213" s="123">
        <f t="shared" si="15"/>
        <v>0</v>
      </c>
      <c r="N213" s="72"/>
    </row>
    <row r="214" spans="1:14" s="10" customFormat="1" x14ac:dyDescent="0.2">
      <c r="A214" s="25">
        <v>3</v>
      </c>
      <c r="B214" s="26">
        <v>7550026</v>
      </c>
      <c r="C214" s="26" t="s">
        <v>210</v>
      </c>
      <c r="D214" s="78">
        <v>26000</v>
      </c>
      <c r="E214" s="155">
        <f>'25'!L214</f>
        <v>86</v>
      </c>
      <c r="F214" s="126"/>
      <c r="G214" s="126"/>
      <c r="H214" s="126"/>
      <c r="I214" s="126"/>
      <c r="J214" s="149"/>
      <c r="K214" s="133"/>
      <c r="L214" s="72">
        <v>71</v>
      </c>
      <c r="M214" s="123">
        <f t="shared" si="15"/>
        <v>15</v>
      </c>
      <c r="N214" s="72"/>
    </row>
    <row r="215" spans="1:14" s="10" customFormat="1" x14ac:dyDescent="0.2">
      <c r="A215" s="25">
        <v>4</v>
      </c>
      <c r="B215" s="26">
        <v>7550006</v>
      </c>
      <c r="C215" s="26" t="s">
        <v>211</v>
      </c>
      <c r="D215" s="78">
        <v>12000</v>
      </c>
      <c r="E215" s="155">
        <f>'25'!L215</f>
        <v>5</v>
      </c>
      <c r="F215" s="126"/>
      <c r="G215" s="126"/>
      <c r="H215" s="126"/>
      <c r="I215" s="126"/>
      <c r="J215" s="149"/>
      <c r="K215" s="133"/>
      <c r="L215" s="72">
        <v>3</v>
      </c>
      <c r="M215" s="123">
        <f t="shared" si="15"/>
        <v>2</v>
      </c>
      <c r="N215" s="72"/>
    </row>
    <row r="216" spans="1:14" s="10" customFormat="1" x14ac:dyDescent="0.2">
      <c r="A216" s="25">
        <v>5</v>
      </c>
      <c r="B216" s="26">
        <v>7550007</v>
      </c>
      <c r="C216" s="26" t="s">
        <v>212</v>
      </c>
      <c r="D216" s="78">
        <v>9000</v>
      </c>
      <c r="E216" s="155">
        <f>'25'!L216</f>
        <v>18</v>
      </c>
      <c r="F216" s="126"/>
      <c r="G216" s="126"/>
      <c r="H216" s="126"/>
      <c r="I216" s="126"/>
      <c r="J216" s="149"/>
      <c r="K216" s="133"/>
      <c r="L216" s="72">
        <v>14</v>
      </c>
      <c r="M216" s="123">
        <f t="shared" si="15"/>
        <v>4</v>
      </c>
      <c r="N216" s="72"/>
    </row>
    <row r="217" spans="1:14" s="9" customFormat="1" x14ac:dyDescent="0.2">
      <c r="A217" s="25">
        <v>7</v>
      </c>
      <c r="B217" s="26">
        <v>7550017</v>
      </c>
      <c r="C217" s="26" t="s">
        <v>214</v>
      </c>
      <c r="D217" s="78">
        <v>14000</v>
      </c>
      <c r="E217" s="155">
        <f>'25'!L217</f>
        <v>26</v>
      </c>
      <c r="F217" s="126"/>
      <c r="G217" s="126"/>
      <c r="H217" s="126"/>
      <c r="I217" s="126"/>
      <c r="J217" s="149"/>
      <c r="K217" s="133"/>
      <c r="L217" s="72">
        <v>27</v>
      </c>
      <c r="M217" s="123">
        <f t="shared" si="15"/>
        <v>-1</v>
      </c>
      <c r="N217" s="72"/>
    </row>
    <row r="218" spans="1:14" s="10" customFormat="1" x14ac:dyDescent="0.2">
      <c r="A218" s="25">
        <v>8</v>
      </c>
      <c r="B218" s="25">
        <v>7550016</v>
      </c>
      <c r="C218" s="25" t="s">
        <v>215</v>
      </c>
      <c r="D218" s="77">
        <v>14000</v>
      </c>
      <c r="E218" s="155">
        <f>'25'!L218</f>
        <v>14</v>
      </c>
      <c r="F218" s="126"/>
      <c r="G218" s="126"/>
      <c r="H218" s="126"/>
      <c r="I218" s="126"/>
      <c r="J218" s="149"/>
      <c r="K218" s="133"/>
      <c r="L218" s="72">
        <v>13</v>
      </c>
      <c r="M218" s="123">
        <f t="shared" ref="M218:M219" si="23">(E218+F218+G218+H218+I218)-J218-K218-L218</f>
        <v>1</v>
      </c>
      <c r="N218" s="72"/>
    </row>
    <row r="219" spans="1:14" s="10" customFormat="1" x14ac:dyDescent="0.2">
      <c r="A219" s="25">
        <v>9</v>
      </c>
      <c r="B219" s="26">
        <v>7550015</v>
      </c>
      <c r="C219" s="26" t="s">
        <v>216</v>
      </c>
      <c r="D219" s="78">
        <v>14000</v>
      </c>
      <c r="E219" s="155">
        <f>'25'!L219</f>
        <v>15</v>
      </c>
      <c r="F219" s="126"/>
      <c r="G219" s="126"/>
      <c r="H219" s="126"/>
      <c r="I219" s="126"/>
      <c r="J219" s="149"/>
      <c r="K219" s="133"/>
      <c r="L219" s="72">
        <v>14</v>
      </c>
      <c r="M219" s="123">
        <f t="shared" si="23"/>
        <v>1</v>
      </c>
      <c r="N219" s="72"/>
    </row>
  </sheetData>
  <autoFilter ref="A3:D219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9"/>
  <sheetViews>
    <sheetView workbookViewId="0">
      <pane xSplit="4" ySplit="4" topLeftCell="E81" activePane="bottomRight" state="frozen"/>
      <selection activeCell="O74" sqref="O74"/>
      <selection pane="topRight" activeCell="O74" sqref="O74"/>
      <selection pane="bottomLeft" activeCell="O74" sqref="O74"/>
      <selection pane="bottomRight" activeCell="L159" sqref="L159:L16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.28515625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81" t="s">
        <v>259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70"/>
    </row>
    <row r="3" spans="1:19" s="16" customFormat="1" ht="25.5" customHeight="1" x14ac:dyDescent="0.2">
      <c r="A3" s="182" t="s">
        <v>261</v>
      </c>
      <c r="B3" s="182" t="s">
        <v>262</v>
      </c>
      <c r="C3" s="182" t="s">
        <v>263</v>
      </c>
      <c r="D3" s="184" t="s">
        <v>264</v>
      </c>
      <c r="E3" s="186" t="s">
        <v>248</v>
      </c>
      <c r="F3" s="188" t="s">
        <v>257</v>
      </c>
      <c r="G3" s="190" t="s">
        <v>249</v>
      </c>
      <c r="H3" s="191"/>
      <c r="I3" s="192"/>
      <c r="J3" s="193" t="s">
        <v>250</v>
      </c>
      <c r="K3" s="195" t="s">
        <v>258</v>
      </c>
      <c r="L3" s="177" t="s">
        <v>251</v>
      </c>
      <c r="M3" s="179" t="s">
        <v>252</v>
      </c>
      <c r="N3" s="177" t="s">
        <v>253</v>
      </c>
    </row>
    <row r="4" spans="1:19" s="20" customFormat="1" ht="25.5" x14ac:dyDescent="0.2">
      <c r="A4" s="183"/>
      <c r="B4" s="183"/>
      <c r="C4" s="183"/>
      <c r="D4" s="185"/>
      <c r="E4" s="187"/>
      <c r="F4" s="189"/>
      <c r="G4" s="139" t="s">
        <v>254</v>
      </c>
      <c r="H4" s="139" t="s">
        <v>255</v>
      </c>
      <c r="I4" s="139" t="s">
        <v>256</v>
      </c>
      <c r="J4" s="194"/>
      <c r="K4" s="196"/>
      <c r="L4" s="178"/>
      <c r="M4" s="180"/>
      <c r="N4" s="178"/>
    </row>
    <row r="5" spans="1:19" s="24" customFormat="1" ht="15" thickBot="1" x14ac:dyDescent="0.25">
      <c r="A5" s="113"/>
      <c r="B5" s="113"/>
      <c r="C5" s="113" t="s">
        <v>10</v>
      </c>
      <c r="D5" s="114"/>
      <c r="E5" s="116">
        <f>E6+E46+E60+E64+E74</f>
        <v>37</v>
      </c>
      <c r="F5" s="116">
        <f t="shared" ref="F5:M5" si="0">F6+F46+F60+F64+F74</f>
        <v>0</v>
      </c>
      <c r="G5" s="116">
        <f t="shared" si="0"/>
        <v>834</v>
      </c>
      <c r="H5" s="116">
        <f t="shared" si="0"/>
        <v>129</v>
      </c>
      <c r="I5" s="116">
        <f t="shared" si="0"/>
        <v>0</v>
      </c>
      <c r="J5" s="145">
        <f t="shared" si="0"/>
        <v>3</v>
      </c>
      <c r="K5" s="130">
        <f t="shared" si="0"/>
        <v>102</v>
      </c>
      <c r="L5" s="116">
        <f t="shared" si="0"/>
        <v>18</v>
      </c>
      <c r="M5" s="118">
        <f t="shared" si="0"/>
        <v>834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05">
        <f>SUM(E7:E44)</f>
        <v>29</v>
      </c>
      <c r="F6" s="105">
        <f t="shared" ref="F6:L6" si="1">SUM(F7:F44)</f>
        <v>0</v>
      </c>
      <c r="G6" s="105">
        <f t="shared" si="1"/>
        <v>398</v>
      </c>
      <c r="H6" s="105">
        <f t="shared" si="1"/>
        <v>121</v>
      </c>
      <c r="I6" s="105">
        <f t="shared" si="1"/>
        <v>0</v>
      </c>
      <c r="J6" s="166">
        <f t="shared" si="1"/>
        <v>3</v>
      </c>
      <c r="K6" s="131">
        <f t="shared" si="1"/>
        <v>37</v>
      </c>
      <c r="L6" s="105">
        <f t="shared" si="1"/>
        <v>14</v>
      </c>
      <c r="M6" s="131">
        <f t="shared" ref="M6" si="2">SUM(M7:M39)</f>
        <v>451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'26'!L7</f>
        <v>4</v>
      </c>
      <c r="F7" s="125"/>
      <c r="G7" s="140"/>
      <c r="H7" s="140"/>
      <c r="I7" s="140"/>
      <c r="J7" s="148"/>
      <c r="K7" s="132"/>
      <c r="L7" s="71">
        <v>1</v>
      </c>
      <c r="M7" s="120">
        <f t="shared" ref="M7:M75" si="3">(E7+F7+G7+H7+I7)-J7-K7-L7</f>
        <v>3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'26'!L8</f>
        <v>0</v>
      </c>
      <c r="F8" s="126"/>
      <c r="G8" s="141">
        <v>12</v>
      </c>
      <c r="H8" s="141">
        <v>12</v>
      </c>
      <c r="I8" s="141"/>
      <c r="J8" s="149"/>
      <c r="K8" s="133"/>
      <c r="L8" s="72"/>
      <c r="M8" s="120">
        <f t="shared" si="3"/>
        <v>24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'26'!L9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'26'!L10</f>
        <v>0</v>
      </c>
      <c r="F10" s="126"/>
      <c r="G10" s="141">
        <v>12</v>
      </c>
      <c r="H10" s="141">
        <v>12</v>
      </c>
      <c r="I10" s="141"/>
      <c r="J10" s="149"/>
      <c r="K10" s="133"/>
      <c r="L10" s="72"/>
      <c r="M10" s="120">
        <f t="shared" si="3"/>
        <v>24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'26'!L11</f>
        <v>0</v>
      </c>
      <c r="F11" s="126"/>
      <c r="G11" s="141">
        <v>8</v>
      </c>
      <c r="H11" s="141"/>
      <c r="I11" s="141"/>
      <c r="J11" s="149"/>
      <c r="K11" s="133"/>
      <c r="L11" s="72"/>
      <c r="M11" s="120">
        <f t="shared" si="3"/>
        <v>8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'26'!L12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'26'!L13</f>
        <v>0</v>
      </c>
      <c r="F13" s="126"/>
      <c r="G13" s="141">
        <v>12</v>
      </c>
      <c r="H13" s="141">
        <v>8</v>
      </c>
      <c r="I13" s="141"/>
      <c r="J13" s="149"/>
      <c r="K13" s="133">
        <v>2</v>
      </c>
      <c r="L13" s="72"/>
      <c r="M13" s="120">
        <f t="shared" si="3"/>
        <v>18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'26'!L14</f>
        <v>0</v>
      </c>
      <c r="F14" s="126"/>
      <c r="G14" s="141">
        <v>12</v>
      </c>
      <c r="H14" s="141">
        <v>8</v>
      </c>
      <c r="I14" s="141"/>
      <c r="J14" s="149"/>
      <c r="K14" s="133">
        <v>4</v>
      </c>
      <c r="L14" s="72"/>
      <c r="M14" s="120">
        <f t="shared" si="3"/>
        <v>16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'26'!L15</f>
        <v>0</v>
      </c>
      <c r="F15" s="126"/>
      <c r="G15" s="141">
        <v>12</v>
      </c>
      <c r="H15" s="141"/>
      <c r="I15" s="141"/>
      <c r="J15" s="149"/>
      <c r="K15" s="133">
        <v>1</v>
      </c>
      <c r="L15" s="72"/>
      <c r="M15" s="120">
        <f t="shared" si="3"/>
        <v>11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'26'!L16</f>
        <v>0</v>
      </c>
      <c r="F16" s="126"/>
      <c r="G16" s="141">
        <v>12</v>
      </c>
      <c r="H16" s="141">
        <v>12</v>
      </c>
      <c r="I16" s="141"/>
      <c r="J16" s="149"/>
      <c r="K16" s="133">
        <v>3</v>
      </c>
      <c r="L16" s="72"/>
      <c r="M16" s="120">
        <f t="shared" si="3"/>
        <v>21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'26'!L17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'26'!L18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'26'!L19</f>
        <v>0</v>
      </c>
      <c r="F19" s="126"/>
      <c r="G19" s="141">
        <v>12</v>
      </c>
      <c r="H19" s="141">
        <v>8</v>
      </c>
      <c r="I19" s="141"/>
      <c r="J19" s="149"/>
      <c r="K19" s="133">
        <v>5</v>
      </c>
      <c r="L19" s="72"/>
      <c r="M19" s="120">
        <f t="shared" si="3"/>
        <v>15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'26'!L20</f>
        <v>10</v>
      </c>
      <c r="F20" s="126"/>
      <c r="G20" s="141"/>
      <c r="H20" s="141"/>
      <c r="I20" s="141"/>
      <c r="J20" s="149"/>
      <c r="K20" s="133"/>
      <c r="L20" s="72">
        <v>1</v>
      </c>
      <c r="M20" s="120">
        <f t="shared" si="3"/>
        <v>9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'26'!L21</f>
        <v>0</v>
      </c>
      <c r="F21" s="126"/>
      <c r="G21" s="141">
        <v>12</v>
      </c>
      <c r="H21" s="141">
        <v>12</v>
      </c>
      <c r="I21" s="141"/>
      <c r="J21" s="149"/>
      <c r="K21" s="133"/>
      <c r="L21" s="72"/>
      <c r="M21" s="120">
        <f t="shared" si="3"/>
        <v>24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'26'!L22</f>
        <v>15</v>
      </c>
      <c r="F22" s="126"/>
      <c r="G22" s="141">
        <v>12</v>
      </c>
      <c r="H22" s="141"/>
      <c r="I22" s="141"/>
      <c r="J22" s="149"/>
      <c r="K22" s="133"/>
      <c r="L22" s="72">
        <v>12</v>
      </c>
      <c r="M22" s="120">
        <f t="shared" si="3"/>
        <v>15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'26'!L23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'26'!L24</f>
        <v>0</v>
      </c>
      <c r="F24" s="126"/>
      <c r="G24" s="141">
        <v>20</v>
      </c>
      <c r="H24" s="141"/>
      <c r="I24" s="141"/>
      <c r="J24" s="149"/>
      <c r="K24" s="133"/>
      <c r="L24" s="72"/>
      <c r="M24" s="120">
        <f t="shared" si="3"/>
        <v>20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'26'!L25</f>
        <v>0</v>
      </c>
      <c r="F25" s="126"/>
      <c r="G25" s="141">
        <v>19</v>
      </c>
      <c r="H25" s="141"/>
      <c r="I25" s="141"/>
      <c r="J25" s="149"/>
      <c r="K25" s="133">
        <v>3</v>
      </c>
      <c r="L25" s="72"/>
      <c r="M25" s="120">
        <f t="shared" si="3"/>
        <v>16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'26'!L26</f>
        <v>0</v>
      </c>
      <c r="F26" s="126"/>
      <c r="G26" s="141">
        <v>20</v>
      </c>
      <c r="H26" s="141"/>
      <c r="I26" s="141"/>
      <c r="J26" s="149"/>
      <c r="K26" s="133"/>
      <c r="L26" s="72"/>
      <c r="M26" s="120">
        <f t="shared" si="3"/>
        <v>20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'26'!L27</f>
        <v>0</v>
      </c>
      <c r="F27" s="126"/>
      <c r="G27" s="141">
        <v>12</v>
      </c>
      <c r="H27" s="141">
        <v>12</v>
      </c>
      <c r="I27" s="141"/>
      <c r="J27" s="149"/>
      <c r="K27" s="133">
        <v>6</v>
      </c>
      <c r="L27" s="72"/>
      <c r="M27" s="120">
        <f t="shared" si="3"/>
        <v>18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'26'!L28</f>
        <v>0</v>
      </c>
      <c r="F28" s="126"/>
      <c r="G28" s="141">
        <v>15</v>
      </c>
      <c r="H28" s="141"/>
      <c r="I28" s="141"/>
      <c r="J28" s="149"/>
      <c r="K28" s="133"/>
      <c r="L28" s="72"/>
      <c r="M28" s="120">
        <f t="shared" si="3"/>
        <v>15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'26'!L29</f>
        <v>0</v>
      </c>
      <c r="F29" s="126"/>
      <c r="G29" s="141">
        <v>24</v>
      </c>
      <c r="H29" s="141"/>
      <c r="I29" s="141"/>
      <c r="J29" s="149"/>
      <c r="K29" s="133"/>
      <c r="L29" s="72"/>
      <c r="M29" s="120">
        <f t="shared" si="3"/>
        <v>24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'26'!L30</f>
        <v>0</v>
      </c>
      <c r="F30" s="126"/>
      <c r="G30" s="141">
        <v>10</v>
      </c>
      <c r="H30" s="141">
        <v>10</v>
      </c>
      <c r="I30" s="141"/>
      <c r="J30" s="149"/>
      <c r="K30" s="133">
        <v>1</v>
      </c>
      <c r="L30" s="72"/>
      <c r="M30" s="120">
        <f t="shared" si="3"/>
        <v>19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'26'!L31</f>
        <v>0</v>
      </c>
      <c r="F31" s="126"/>
      <c r="G31" s="141"/>
      <c r="H31" s="141"/>
      <c r="I31" s="141"/>
      <c r="J31" s="149"/>
      <c r="K31" s="133"/>
      <c r="L31" s="72"/>
      <c r="M31" s="120">
        <f t="shared" si="3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'26'!L32</f>
        <v>0</v>
      </c>
      <c r="F32" s="126"/>
      <c r="G32" s="141"/>
      <c r="H32" s="141"/>
      <c r="I32" s="141"/>
      <c r="J32" s="149"/>
      <c r="K32" s="133">
        <v>1</v>
      </c>
      <c r="L32" s="72"/>
      <c r="M32" s="120">
        <f t="shared" si="3"/>
        <v>-1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'26'!L33</f>
        <v>0</v>
      </c>
      <c r="F33" s="126"/>
      <c r="G33" s="141">
        <v>8</v>
      </c>
      <c r="H33" s="141"/>
      <c r="I33" s="141"/>
      <c r="J33" s="149"/>
      <c r="K33" s="133"/>
      <c r="L33" s="72"/>
      <c r="M33" s="120">
        <f t="shared" si="3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'26'!L34</f>
        <v>0</v>
      </c>
      <c r="F34" s="126"/>
      <c r="G34" s="141">
        <v>8</v>
      </c>
      <c r="H34" s="141">
        <v>8</v>
      </c>
      <c r="I34" s="141"/>
      <c r="J34" s="149"/>
      <c r="K34" s="133"/>
      <c r="L34" s="72"/>
      <c r="M34" s="120">
        <f t="shared" si="3"/>
        <v>16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'26'!L35</f>
        <v>0</v>
      </c>
      <c r="F35" s="126"/>
      <c r="G35" s="141">
        <v>12</v>
      </c>
      <c r="H35" s="141"/>
      <c r="I35" s="141"/>
      <c r="J35" s="149"/>
      <c r="K35" s="133"/>
      <c r="L35" s="72"/>
      <c r="M35" s="120">
        <f t="shared" si="3"/>
        <v>12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'26'!L36</f>
        <v>0</v>
      </c>
      <c r="F36" s="126"/>
      <c r="G36" s="141">
        <v>12</v>
      </c>
      <c r="H36" s="141">
        <v>9</v>
      </c>
      <c r="I36" s="141"/>
      <c r="J36" s="149"/>
      <c r="K36" s="133"/>
      <c r="L36" s="72"/>
      <c r="M36" s="120">
        <f t="shared" si="3"/>
        <v>21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'26'!L37</f>
        <v>0</v>
      </c>
      <c r="F37" s="126"/>
      <c r="G37" s="141">
        <v>10</v>
      </c>
      <c r="H37" s="141">
        <v>10</v>
      </c>
      <c r="I37" s="141"/>
      <c r="J37" s="149"/>
      <c r="K37" s="133"/>
      <c r="L37" s="72"/>
      <c r="M37" s="120">
        <f t="shared" si="3"/>
        <v>20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'26'!L38</f>
        <v>0</v>
      </c>
      <c r="F38" s="126"/>
      <c r="G38" s="141">
        <v>32</v>
      </c>
      <c r="H38" s="141"/>
      <c r="I38" s="141"/>
      <c r="J38" s="149"/>
      <c r="K38" s="133"/>
      <c r="L38" s="72"/>
      <c r="M38" s="120">
        <f t="shared" si="3"/>
        <v>32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'26'!L39</f>
        <v>0</v>
      </c>
      <c r="F39" s="126"/>
      <c r="G39" s="141">
        <v>24</v>
      </c>
      <c r="H39" s="141"/>
      <c r="I39" s="141"/>
      <c r="J39" s="149"/>
      <c r="K39" s="133">
        <v>1</v>
      </c>
      <c r="L39" s="72"/>
      <c r="M39" s="120">
        <f t="shared" si="3"/>
        <v>23</v>
      </c>
      <c r="N39" s="72"/>
    </row>
    <row r="40" spans="1:14" s="10" customFormat="1" x14ac:dyDescent="0.2">
      <c r="A40" s="43">
        <v>40</v>
      </c>
      <c r="B40" s="99"/>
      <c r="C40" s="99" t="s">
        <v>292</v>
      </c>
      <c r="D40" s="100">
        <v>25000</v>
      </c>
      <c r="E40" s="155">
        <f>'26'!L40</f>
        <v>0</v>
      </c>
      <c r="F40" s="127"/>
      <c r="G40" s="142">
        <v>16</v>
      </c>
      <c r="H40" s="142"/>
      <c r="I40" s="142"/>
      <c r="J40" s="150"/>
      <c r="K40" s="134">
        <v>1</v>
      </c>
      <c r="L40" s="73"/>
      <c r="M40" s="120">
        <f t="shared" si="3"/>
        <v>15</v>
      </c>
      <c r="N40" s="73"/>
    </row>
    <row r="41" spans="1:14" s="10" customFormat="1" x14ac:dyDescent="0.2">
      <c r="A41" s="43">
        <v>41</v>
      </c>
      <c r="B41" s="99"/>
      <c r="C41" s="99" t="s">
        <v>288</v>
      </c>
      <c r="D41" s="100">
        <v>30000</v>
      </c>
      <c r="E41" s="155">
        <f>'26'!L41</f>
        <v>0</v>
      </c>
      <c r="F41" s="127"/>
      <c r="G41" s="142">
        <v>10</v>
      </c>
      <c r="H41" s="142"/>
      <c r="I41" s="142"/>
      <c r="J41" s="150"/>
      <c r="K41" s="134">
        <v>5</v>
      </c>
      <c r="L41" s="73"/>
      <c r="M41" s="120">
        <f t="shared" si="3"/>
        <v>5</v>
      </c>
      <c r="N41" s="73"/>
    </row>
    <row r="42" spans="1:14" s="10" customFormat="1" x14ac:dyDescent="0.2">
      <c r="A42" s="43">
        <v>42</v>
      </c>
      <c r="B42" s="99"/>
      <c r="C42" s="99" t="s">
        <v>289</v>
      </c>
      <c r="D42" s="100">
        <v>30000</v>
      </c>
      <c r="E42" s="155">
        <f>'26'!L42</f>
        <v>0</v>
      </c>
      <c r="F42" s="127"/>
      <c r="G42" s="142">
        <v>10</v>
      </c>
      <c r="H42" s="142"/>
      <c r="I42" s="142"/>
      <c r="J42" s="150"/>
      <c r="K42" s="134">
        <v>1</v>
      </c>
      <c r="L42" s="73"/>
      <c r="M42" s="120">
        <f t="shared" si="3"/>
        <v>9</v>
      </c>
      <c r="N42" s="73"/>
    </row>
    <row r="43" spans="1:14" s="10" customFormat="1" x14ac:dyDescent="0.2">
      <c r="A43" s="43">
        <v>43</v>
      </c>
      <c r="B43" s="99"/>
      <c r="C43" s="99" t="s">
        <v>290</v>
      </c>
      <c r="D43" s="100">
        <v>35000</v>
      </c>
      <c r="E43" s="155">
        <f>'26'!L43</f>
        <v>0</v>
      </c>
      <c r="F43" s="127"/>
      <c r="G43" s="142">
        <v>10</v>
      </c>
      <c r="H43" s="142"/>
      <c r="I43" s="142"/>
      <c r="J43" s="150">
        <v>1</v>
      </c>
      <c r="K43" s="134"/>
      <c r="L43" s="73"/>
      <c r="M43" s="120">
        <f t="shared" si="3"/>
        <v>9</v>
      </c>
      <c r="N43" s="73" t="s">
        <v>293</v>
      </c>
    </row>
    <row r="44" spans="1:14" s="10" customFormat="1" x14ac:dyDescent="0.2">
      <c r="A44" s="43">
        <v>44</v>
      </c>
      <c r="B44" s="99"/>
      <c r="C44" s="99" t="s">
        <v>291</v>
      </c>
      <c r="D44" s="100">
        <v>35000</v>
      </c>
      <c r="E44" s="155">
        <f>'26'!L44</f>
        <v>0</v>
      </c>
      <c r="F44" s="127"/>
      <c r="G44" s="142">
        <v>10</v>
      </c>
      <c r="H44" s="142"/>
      <c r="I44" s="142"/>
      <c r="J44" s="150">
        <v>2</v>
      </c>
      <c r="K44" s="134">
        <v>3</v>
      </c>
      <c r="L44" s="73"/>
      <c r="M44" s="121">
        <f t="shared" si="3"/>
        <v>5</v>
      </c>
      <c r="N44" s="73" t="s">
        <v>293</v>
      </c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/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63">
        <f>SUM(E47:E58)</f>
        <v>8</v>
      </c>
      <c r="F46" s="163">
        <f t="shared" ref="F46:L46" si="4">SUM(F47:F58)</f>
        <v>0</v>
      </c>
      <c r="G46" s="163">
        <f t="shared" si="4"/>
        <v>377</v>
      </c>
      <c r="H46" s="163">
        <f t="shared" si="4"/>
        <v>0</v>
      </c>
      <c r="I46" s="163">
        <f t="shared" si="4"/>
        <v>0</v>
      </c>
      <c r="J46" s="167">
        <f t="shared" si="4"/>
        <v>0</v>
      </c>
      <c r="K46" s="162">
        <f t="shared" si="4"/>
        <v>63</v>
      </c>
      <c r="L46" s="163">
        <f t="shared" si="4"/>
        <v>4</v>
      </c>
      <c r="M46" s="119">
        <f>(E46+F46+G46+H46+I46)-J46-K46-L46</f>
        <v>318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'26'!L47</f>
        <v>0</v>
      </c>
      <c r="F47" s="125"/>
      <c r="G47" s="140">
        <v>10</v>
      </c>
      <c r="H47" s="140"/>
      <c r="I47" s="140"/>
      <c r="J47" s="148"/>
      <c r="K47" s="132"/>
      <c r="L47" s="71"/>
      <c r="M47" s="120">
        <f t="shared" si="3"/>
        <v>10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'26'!L48</f>
        <v>0</v>
      </c>
      <c r="F48" s="126"/>
      <c r="G48" s="141">
        <v>120</v>
      </c>
      <c r="H48" s="141"/>
      <c r="I48" s="141"/>
      <c r="J48" s="149"/>
      <c r="K48" s="133">
        <v>5</v>
      </c>
      <c r="L48" s="72"/>
      <c r="M48" s="120">
        <f t="shared" si="3"/>
        <v>115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'26'!L49</f>
        <v>0</v>
      </c>
      <c r="F49" s="126"/>
      <c r="G49" s="141">
        <v>60</v>
      </c>
      <c r="H49" s="141"/>
      <c r="I49" s="141"/>
      <c r="J49" s="149"/>
      <c r="K49" s="133">
        <v>34</v>
      </c>
      <c r="L49" s="72"/>
      <c r="M49" s="120">
        <f t="shared" si="3"/>
        <v>26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'26'!L50</f>
        <v>0</v>
      </c>
      <c r="F50" s="126"/>
      <c r="G50" s="141">
        <v>120</v>
      </c>
      <c r="H50" s="141"/>
      <c r="I50" s="141"/>
      <c r="J50" s="149"/>
      <c r="K50" s="133">
        <v>20</v>
      </c>
      <c r="L50" s="72"/>
      <c r="M50" s="120">
        <f t="shared" si="3"/>
        <v>100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'26'!L51</f>
        <v>0</v>
      </c>
      <c r="F51" s="126"/>
      <c r="G51" s="141">
        <v>10</v>
      </c>
      <c r="H51" s="141"/>
      <c r="I51" s="141"/>
      <c r="J51" s="149"/>
      <c r="K51" s="133"/>
      <c r="L51" s="72"/>
      <c r="M51" s="120">
        <f t="shared" si="3"/>
        <v>10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'26'!L52</f>
        <v>8</v>
      </c>
      <c r="F52" s="126"/>
      <c r="G52" s="141"/>
      <c r="H52" s="141"/>
      <c r="I52" s="141"/>
      <c r="J52" s="149"/>
      <c r="K52" s="133"/>
      <c r="L52" s="72">
        <v>4</v>
      </c>
      <c r="M52" s="120">
        <f t="shared" si="3"/>
        <v>4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'26'!L53</f>
        <v>0</v>
      </c>
      <c r="F53" s="126"/>
      <c r="G53" s="141">
        <v>10</v>
      </c>
      <c r="H53" s="141"/>
      <c r="I53" s="141"/>
      <c r="J53" s="149"/>
      <c r="K53" s="133">
        <v>2</v>
      </c>
      <c r="L53" s="72"/>
      <c r="M53" s="120">
        <f t="shared" si="3"/>
        <v>8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'26'!L54</f>
        <v>0</v>
      </c>
      <c r="F54" s="126"/>
      <c r="G54" s="141">
        <v>15</v>
      </c>
      <c r="H54" s="141"/>
      <c r="I54" s="141"/>
      <c r="J54" s="149"/>
      <c r="K54" s="133"/>
      <c r="L54" s="72"/>
      <c r="M54" s="120">
        <f t="shared" si="3"/>
        <v>15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'26'!L55</f>
        <v>0</v>
      </c>
      <c r="F55" s="126"/>
      <c r="G55" s="141">
        <v>16</v>
      </c>
      <c r="H55" s="141"/>
      <c r="I55" s="141"/>
      <c r="J55" s="149"/>
      <c r="K55" s="133">
        <v>1</v>
      </c>
      <c r="L55" s="72"/>
      <c r="M55" s="120">
        <f t="shared" si="3"/>
        <v>15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'26'!L56</f>
        <v>0</v>
      </c>
      <c r="F56" s="126"/>
      <c r="G56" s="141">
        <v>16</v>
      </c>
      <c r="H56" s="141"/>
      <c r="I56" s="141"/>
      <c r="J56" s="149"/>
      <c r="K56" s="133">
        <v>1</v>
      </c>
      <c r="L56" s="72"/>
      <c r="M56" s="120">
        <f t="shared" si="3"/>
        <v>15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'26'!L57</f>
        <v>0</v>
      </c>
      <c r="F57" s="127"/>
      <c r="G57" s="142"/>
      <c r="H57" s="142"/>
      <c r="I57" s="142"/>
      <c r="J57" s="150"/>
      <c r="K57" s="134"/>
      <c r="L57" s="73"/>
      <c r="M57" s="120">
        <f t="shared" si="3"/>
        <v>0</v>
      </c>
      <c r="N57" s="73"/>
    </row>
    <row r="58" spans="1:14" s="9" customFormat="1" x14ac:dyDescent="0.2">
      <c r="A58" s="43">
        <v>15</v>
      </c>
      <c r="B58" s="99"/>
      <c r="C58" s="99" t="s">
        <v>271</v>
      </c>
      <c r="D58" s="100"/>
      <c r="E58" s="155">
        <f>'26'!L58</f>
        <v>0</v>
      </c>
      <c r="F58" s="127"/>
      <c r="G58" s="142"/>
      <c r="H58" s="142"/>
      <c r="I58" s="142"/>
      <c r="J58" s="150"/>
      <c r="K58" s="134"/>
      <c r="L58" s="73"/>
      <c r="M58" s="120">
        <f t="shared" si="3"/>
        <v>0</v>
      </c>
      <c r="N58" s="73"/>
    </row>
    <row r="59" spans="1:14" s="24" customFormat="1" ht="15" thickBot="1" x14ac:dyDescent="0.25">
      <c r="A59" s="43"/>
      <c r="B59" s="43"/>
      <c r="C59" s="43"/>
      <c r="D59" s="48"/>
      <c r="E59" s="155"/>
      <c r="F59" s="127"/>
      <c r="G59" s="142"/>
      <c r="H59" s="142"/>
      <c r="I59" s="142"/>
      <c r="J59" s="150"/>
      <c r="K59" s="134"/>
      <c r="L59" s="73"/>
      <c r="M59" s="121"/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63">
        <f>SUM(E61:E62)</f>
        <v>0</v>
      </c>
      <c r="F60" s="163">
        <f t="shared" ref="F60:L60" si="5">SUM(F61:F62)</f>
        <v>0</v>
      </c>
      <c r="G60" s="163">
        <f t="shared" si="5"/>
        <v>0</v>
      </c>
      <c r="H60" s="163">
        <f t="shared" si="5"/>
        <v>0</v>
      </c>
      <c r="I60" s="163">
        <f t="shared" si="5"/>
        <v>0</v>
      </c>
      <c r="J60" s="167">
        <f t="shared" si="5"/>
        <v>0</v>
      </c>
      <c r="K60" s="162">
        <f t="shared" si="5"/>
        <v>0</v>
      </c>
      <c r="L60" s="163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'26'!L61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'26'!L62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5"/>
      <c r="F63" s="127"/>
      <c r="G63" s="142"/>
      <c r="H63" s="142"/>
      <c r="I63" s="142"/>
      <c r="J63" s="150"/>
      <c r="K63" s="134"/>
      <c r="L63" s="73"/>
      <c r="M63" s="121"/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63">
        <f>SUM(E65:E72)</f>
        <v>0</v>
      </c>
      <c r="F64" s="163">
        <f t="shared" ref="F64:L64" si="6">SUM(F65:F72)</f>
        <v>0</v>
      </c>
      <c r="G64" s="163">
        <f t="shared" si="6"/>
        <v>16</v>
      </c>
      <c r="H64" s="163">
        <f t="shared" si="6"/>
        <v>8</v>
      </c>
      <c r="I64" s="163">
        <f t="shared" si="6"/>
        <v>0</v>
      </c>
      <c r="J64" s="167">
        <f t="shared" si="6"/>
        <v>0</v>
      </c>
      <c r="K64" s="162">
        <f t="shared" si="6"/>
        <v>2</v>
      </c>
      <c r="L64" s="163">
        <f t="shared" si="6"/>
        <v>0</v>
      </c>
      <c r="M64" s="119">
        <f t="shared" si="3"/>
        <v>22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'26'!L65</f>
        <v>0</v>
      </c>
      <c r="F65" s="125"/>
      <c r="G65" s="140">
        <v>2</v>
      </c>
      <c r="H65" s="140"/>
      <c r="I65" s="140"/>
      <c r="J65" s="148"/>
      <c r="K65" s="132"/>
      <c r="L65" s="71"/>
      <c r="M65" s="120">
        <f t="shared" si="3"/>
        <v>2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'26'!L66</f>
        <v>0</v>
      </c>
      <c r="F66" s="126"/>
      <c r="G66" s="140">
        <v>2</v>
      </c>
      <c r="H66" s="141">
        <v>2</v>
      </c>
      <c r="I66" s="141"/>
      <c r="J66" s="149"/>
      <c r="K66" s="133"/>
      <c r="L66" s="72"/>
      <c r="M66" s="120">
        <f t="shared" si="3"/>
        <v>4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'26'!L67</f>
        <v>0</v>
      </c>
      <c r="F67" s="126"/>
      <c r="G67" s="140">
        <v>2</v>
      </c>
      <c r="H67" s="141"/>
      <c r="I67" s="141"/>
      <c r="J67" s="149"/>
      <c r="K67" s="133"/>
      <c r="L67" s="72"/>
      <c r="M67" s="120">
        <f t="shared" si="3"/>
        <v>2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'26'!L68</f>
        <v>0</v>
      </c>
      <c r="F68" s="126"/>
      <c r="G68" s="140">
        <v>2</v>
      </c>
      <c r="H68" s="141">
        <v>2</v>
      </c>
      <c r="I68" s="141"/>
      <c r="J68" s="149"/>
      <c r="K68" s="133">
        <v>1</v>
      </c>
      <c r="L68" s="72"/>
      <c r="M68" s="120">
        <f t="shared" si="3"/>
        <v>3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'26'!L69</f>
        <v>0</v>
      </c>
      <c r="F69" s="126"/>
      <c r="G69" s="140">
        <v>2</v>
      </c>
      <c r="H69" s="141"/>
      <c r="I69" s="141"/>
      <c r="J69" s="149"/>
      <c r="K69" s="133"/>
      <c r="L69" s="72"/>
      <c r="M69" s="120">
        <f t="shared" si="3"/>
        <v>2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'26'!L70</f>
        <v>0</v>
      </c>
      <c r="F70" s="126"/>
      <c r="G70" s="140">
        <v>2</v>
      </c>
      <c r="H70" s="141">
        <v>2</v>
      </c>
      <c r="I70" s="141"/>
      <c r="J70" s="149"/>
      <c r="K70" s="133"/>
      <c r="L70" s="72"/>
      <c r="M70" s="120">
        <f t="shared" si="3"/>
        <v>4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'26'!L71</f>
        <v>0</v>
      </c>
      <c r="F71" s="126"/>
      <c r="G71" s="140">
        <v>2</v>
      </c>
      <c r="H71" s="141"/>
      <c r="I71" s="141"/>
      <c r="J71" s="149"/>
      <c r="K71" s="133"/>
      <c r="L71" s="72"/>
      <c r="M71" s="120">
        <f t="shared" si="3"/>
        <v>2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'26'!L72</f>
        <v>0</v>
      </c>
      <c r="F72" s="126"/>
      <c r="G72" s="140">
        <v>2</v>
      </c>
      <c r="H72" s="141">
        <v>2</v>
      </c>
      <c r="I72" s="141"/>
      <c r="J72" s="149"/>
      <c r="K72" s="133">
        <v>1</v>
      </c>
      <c r="L72" s="72"/>
      <c r="M72" s="120">
        <f t="shared" si="3"/>
        <v>3</v>
      </c>
      <c r="N72" s="72"/>
    </row>
    <row r="73" spans="1:14" s="24" customFormat="1" ht="15" thickBot="1" x14ac:dyDescent="0.25">
      <c r="A73" s="43"/>
      <c r="B73" s="43"/>
      <c r="C73" s="43"/>
      <c r="D73" s="48"/>
      <c r="E73" s="155"/>
      <c r="F73" s="127"/>
      <c r="G73" s="142"/>
      <c r="H73" s="142"/>
      <c r="I73" s="142"/>
      <c r="J73" s="150"/>
      <c r="K73" s="134"/>
      <c r="L73" s="73"/>
      <c r="M73" s="121"/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>SUM(E75:E81)</f>
        <v>0</v>
      </c>
      <c r="F74" s="106">
        <f t="shared" ref="F74:K74" si="7">SUM(F75:F81)</f>
        <v>0</v>
      </c>
      <c r="G74" s="106">
        <f t="shared" si="7"/>
        <v>43</v>
      </c>
      <c r="H74" s="106">
        <f t="shared" si="7"/>
        <v>0</v>
      </c>
      <c r="I74" s="106">
        <f t="shared" si="7"/>
        <v>0</v>
      </c>
      <c r="J74" s="146">
        <f t="shared" si="7"/>
        <v>0</v>
      </c>
      <c r="K74" s="135">
        <f t="shared" si="7"/>
        <v>0</v>
      </c>
      <c r="L74" s="106">
        <f>SUM(L75:L81)</f>
        <v>0</v>
      </c>
      <c r="M74" s="119">
        <f t="shared" si="3"/>
        <v>43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'26'!L75</f>
        <v>0</v>
      </c>
      <c r="F75" s="126"/>
      <c r="G75" s="141">
        <v>8</v>
      </c>
      <c r="H75" s="141"/>
      <c r="I75" s="141"/>
      <c r="J75" s="149"/>
      <c r="K75" s="133"/>
      <c r="L75" s="72"/>
      <c r="M75" s="120">
        <f t="shared" si="3"/>
        <v>8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'26'!L76</f>
        <v>0</v>
      </c>
      <c r="F76" s="126"/>
      <c r="G76" s="141">
        <v>14</v>
      </c>
      <c r="H76" s="141"/>
      <c r="I76" s="141"/>
      <c r="J76" s="149"/>
      <c r="K76" s="133"/>
      <c r="L76" s="72"/>
      <c r="M76" s="120">
        <f t="shared" ref="M76:M144" si="8">(E76+F76+G76+H76+I76)-J76-K76-L76</f>
        <v>14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'26'!L77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'26'!L78</f>
        <v>0</v>
      </c>
      <c r="F78" s="126"/>
      <c r="G78" s="141">
        <v>14</v>
      </c>
      <c r="H78" s="141"/>
      <c r="I78" s="141"/>
      <c r="J78" s="149"/>
      <c r="K78" s="133"/>
      <c r="L78" s="72"/>
      <c r="M78" s="120">
        <f t="shared" si="8"/>
        <v>14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'26'!L79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'26'!L80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'26'!L81</f>
        <v>0</v>
      </c>
      <c r="F81" s="126"/>
      <c r="G81" s="141">
        <v>7</v>
      </c>
      <c r="H81" s="141"/>
      <c r="I81" s="141"/>
      <c r="J81" s="149"/>
      <c r="K81" s="133"/>
      <c r="L81" s="72"/>
      <c r="M81" s="120">
        <f t="shared" si="8"/>
        <v>7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/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>SUM(E84:E93)</f>
        <v>71</v>
      </c>
      <c r="F83" s="108">
        <f t="shared" ref="F83:L83" si="9">SUM(F84:F93)</f>
        <v>0</v>
      </c>
      <c r="G83" s="108">
        <f t="shared" si="9"/>
        <v>38</v>
      </c>
      <c r="H83" s="108">
        <f t="shared" si="9"/>
        <v>0</v>
      </c>
      <c r="I83" s="108">
        <f t="shared" si="9"/>
        <v>0</v>
      </c>
      <c r="J83" s="168">
        <f t="shared" si="9"/>
        <v>14</v>
      </c>
      <c r="K83" s="164">
        <f t="shared" si="9"/>
        <v>0</v>
      </c>
      <c r="L83" s="108">
        <f t="shared" si="9"/>
        <v>43</v>
      </c>
      <c r="M83" s="119">
        <f t="shared" si="8"/>
        <v>52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'26'!L84</f>
        <v>3</v>
      </c>
      <c r="F84" s="125"/>
      <c r="G84" s="140"/>
      <c r="H84" s="140"/>
      <c r="I84" s="140"/>
      <c r="J84" s="148"/>
      <c r="K84" s="132"/>
      <c r="L84" s="71"/>
      <c r="M84" s="120">
        <f t="shared" si="8"/>
        <v>3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'26'!L85</f>
        <v>11</v>
      </c>
      <c r="F85" s="126"/>
      <c r="G85" s="141"/>
      <c r="H85" s="141"/>
      <c r="I85" s="141"/>
      <c r="J85" s="149"/>
      <c r="K85" s="133"/>
      <c r="L85" s="72">
        <v>2</v>
      </c>
      <c r="M85" s="120">
        <f t="shared" si="8"/>
        <v>9</v>
      </c>
      <c r="N85" s="72"/>
    </row>
    <row r="86" spans="1:14" s="10" customFormat="1" ht="14.25" hidden="1" customHeight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'26'!L86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'26'!L87</f>
        <v>14</v>
      </c>
      <c r="F87" s="126"/>
      <c r="G87" s="141"/>
      <c r="H87" s="141"/>
      <c r="I87" s="141"/>
      <c r="J87" s="149"/>
      <c r="K87" s="133"/>
      <c r="L87" s="72">
        <v>1</v>
      </c>
      <c r="M87" s="120">
        <f t="shared" si="8"/>
        <v>13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'26'!L88</f>
        <v>7</v>
      </c>
      <c r="F88" s="126"/>
      <c r="G88" s="141">
        <v>8</v>
      </c>
      <c r="H88" s="141"/>
      <c r="I88" s="141"/>
      <c r="J88" s="149">
        <v>4</v>
      </c>
      <c r="K88" s="133"/>
      <c r="L88" s="72">
        <v>6</v>
      </c>
      <c r="M88" s="120">
        <f t="shared" si="8"/>
        <v>5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'26'!L89</f>
        <v>6</v>
      </c>
      <c r="F89" s="126"/>
      <c r="G89" s="141">
        <v>8</v>
      </c>
      <c r="H89" s="141"/>
      <c r="I89" s="141"/>
      <c r="J89" s="149"/>
      <c r="K89" s="133"/>
      <c r="L89" s="72">
        <v>12</v>
      </c>
      <c r="M89" s="120">
        <f t="shared" si="8"/>
        <v>2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39000</v>
      </c>
      <c r="E90" s="155">
        <f>'26'!L90</f>
        <v>7</v>
      </c>
      <c r="F90" s="126"/>
      <c r="G90" s="141">
        <v>6</v>
      </c>
      <c r="H90" s="141"/>
      <c r="I90" s="141"/>
      <c r="J90" s="149"/>
      <c r="K90" s="133"/>
      <c r="L90" s="72">
        <v>10</v>
      </c>
      <c r="M90" s="120">
        <f t="shared" si="8"/>
        <v>3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'26'!L91</f>
        <v>8</v>
      </c>
      <c r="F91" s="126"/>
      <c r="G91" s="141">
        <v>8</v>
      </c>
      <c r="H91" s="141"/>
      <c r="I91" s="141"/>
      <c r="J91" s="149">
        <v>8</v>
      </c>
      <c r="K91" s="133"/>
      <c r="L91" s="72"/>
      <c r="M91" s="120">
        <f t="shared" si="8"/>
        <v>8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'26'!L92</f>
        <v>3</v>
      </c>
      <c r="F92" s="126"/>
      <c r="G92" s="141">
        <v>8</v>
      </c>
      <c r="H92" s="141"/>
      <c r="I92" s="141"/>
      <c r="J92" s="149">
        <v>2</v>
      </c>
      <c r="K92" s="133"/>
      <c r="L92" s="72">
        <v>7</v>
      </c>
      <c r="M92" s="120">
        <f t="shared" si="8"/>
        <v>2</v>
      </c>
      <c r="N92" s="72"/>
    </row>
    <row r="93" spans="1:14" s="10" customFormat="1" x14ac:dyDescent="0.2">
      <c r="A93" s="43">
        <v>10</v>
      </c>
      <c r="B93" s="99"/>
      <c r="C93" s="99" t="s">
        <v>272</v>
      </c>
      <c r="D93" s="100">
        <v>39000</v>
      </c>
      <c r="E93" s="155">
        <f>'26'!L93</f>
        <v>12</v>
      </c>
      <c r="F93" s="127"/>
      <c r="G93" s="142"/>
      <c r="H93" s="142"/>
      <c r="I93" s="142"/>
      <c r="J93" s="150"/>
      <c r="K93" s="134"/>
      <c r="L93" s="73">
        <v>5</v>
      </c>
      <c r="M93" s="120">
        <f t="shared" si="8"/>
        <v>7</v>
      </c>
      <c r="N93" s="73"/>
    </row>
    <row r="94" spans="1:14" s="42" customFormat="1" ht="15" thickBot="1" x14ac:dyDescent="0.25">
      <c r="A94" s="43"/>
      <c r="B94" s="99"/>
      <c r="C94" s="99"/>
      <c r="D94" s="100"/>
      <c r="E94" s="157"/>
      <c r="F94" s="127"/>
      <c r="G94" s="142"/>
      <c r="H94" s="142"/>
      <c r="I94" s="142"/>
      <c r="J94" s="150"/>
      <c r="K94" s="134"/>
      <c r="L94" s="73"/>
      <c r="M94" s="121"/>
      <c r="N94" s="73"/>
    </row>
    <row r="95" spans="1:14" s="10" customFormat="1" ht="15" thickBot="1" x14ac:dyDescent="0.25">
      <c r="A95" s="94"/>
      <c r="B95" s="95"/>
      <c r="C95" s="95" t="s">
        <v>102</v>
      </c>
      <c r="D95" s="96"/>
      <c r="E95" s="106">
        <f>SUM(E96)</f>
        <v>4</v>
      </c>
      <c r="F95" s="106">
        <f t="shared" ref="F95:M95" si="10">SUM(F96)</f>
        <v>0</v>
      </c>
      <c r="G95" s="106">
        <f t="shared" si="10"/>
        <v>0</v>
      </c>
      <c r="H95" s="106">
        <f t="shared" si="10"/>
        <v>0</v>
      </c>
      <c r="I95" s="106">
        <f t="shared" si="10"/>
        <v>0</v>
      </c>
      <c r="J95" s="146">
        <f t="shared" si="10"/>
        <v>0</v>
      </c>
      <c r="K95" s="135">
        <f t="shared" si="10"/>
        <v>0</v>
      </c>
      <c r="L95" s="106">
        <f t="shared" si="10"/>
        <v>1</v>
      </c>
      <c r="M95" s="106">
        <f t="shared" si="10"/>
        <v>3</v>
      </c>
      <c r="N95" s="101"/>
    </row>
    <row r="96" spans="1:14" s="10" customFormat="1" x14ac:dyDescent="0.2">
      <c r="A96" s="87">
        <v>1</v>
      </c>
      <c r="B96" s="88">
        <v>1532013</v>
      </c>
      <c r="C96" s="88" t="s">
        <v>103</v>
      </c>
      <c r="D96" s="97">
        <v>89000</v>
      </c>
      <c r="E96" s="155">
        <f>'26'!L96</f>
        <v>4</v>
      </c>
      <c r="F96" s="125"/>
      <c r="G96" s="140"/>
      <c r="H96" s="140"/>
      <c r="I96" s="140"/>
      <c r="J96" s="148"/>
      <c r="K96" s="132"/>
      <c r="L96" s="71">
        <v>1</v>
      </c>
      <c r="M96" s="120">
        <f t="shared" si="8"/>
        <v>3</v>
      </c>
      <c r="N96" s="71"/>
    </row>
    <row r="97" spans="1:14" s="20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/>
      <c r="N97" s="73"/>
    </row>
    <row r="98" spans="1:14" s="9" customFormat="1" ht="15" thickBot="1" x14ac:dyDescent="0.25">
      <c r="A98" s="81"/>
      <c r="B98" s="82"/>
      <c r="C98" s="82" t="s">
        <v>104</v>
      </c>
      <c r="D98" s="83"/>
      <c r="E98" s="106">
        <f>SUM(E99:E107)</f>
        <v>0</v>
      </c>
      <c r="F98" s="106">
        <f t="shared" ref="F98:L98" si="11">SUM(F99:F107)</f>
        <v>0</v>
      </c>
      <c r="G98" s="106">
        <f t="shared" si="11"/>
        <v>0</v>
      </c>
      <c r="H98" s="106">
        <f t="shared" si="11"/>
        <v>0</v>
      </c>
      <c r="I98" s="106">
        <f t="shared" si="11"/>
        <v>0</v>
      </c>
      <c r="J98" s="146">
        <f t="shared" si="11"/>
        <v>0</v>
      </c>
      <c r="K98" s="135">
        <f t="shared" si="11"/>
        <v>0</v>
      </c>
      <c r="L98" s="106">
        <f t="shared" si="11"/>
        <v>0</v>
      </c>
      <c r="M98" s="119">
        <f t="shared" si="8"/>
        <v>0</v>
      </c>
      <c r="N98" s="85"/>
    </row>
    <row r="99" spans="1:14" s="9" customFormat="1" x14ac:dyDescent="0.2">
      <c r="A99" s="87">
        <v>1</v>
      </c>
      <c r="B99" s="87">
        <v>5530014</v>
      </c>
      <c r="C99" s="87" t="s">
        <v>105</v>
      </c>
      <c r="D99" s="93">
        <v>33000</v>
      </c>
      <c r="E99" s="155">
        <f>'26'!L99</f>
        <v>0</v>
      </c>
      <c r="F99" s="125"/>
      <c r="G99" s="140"/>
      <c r="H99" s="140"/>
      <c r="I99" s="140"/>
      <c r="J99" s="148"/>
      <c r="K99" s="132"/>
      <c r="L99" s="71"/>
      <c r="M99" s="120">
        <f t="shared" si="8"/>
        <v>0</v>
      </c>
      <c r="N99" s="71"/>
    </row>
    <row r="100" spans="1:14" s="9" customFormat="1" x14ac:dyDescent="0.2">
      <c r="A100" s="25">
        <v>2</v>
      </c>
      <c r="B100" s="25">
        <v>5530015</v>
      </c>
      <c r="C100" s="25" t="s">
        <v>106</v>
      </c>
      <c r="D100" s="30">
        <v>33000</v>
      </c>
      <c r="E100" s="155">
        <f>'26'!L100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3</v>
      </c>
      <c r="B101" s="25">
        <v>5530019</v>
      </c>
      <c r="C101" s="25" t="s">
        <v>107</v>
      </c>
      <c r="D101" s="30">
        <v>33000</v>
      </c>
      <c r="E101" s="155">
        <f>'26'!L101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4</v>
      </c>
      <c r="B102" s="25">
        <v>5530016</v>
      </c>
      <c r="C102" s="25" t="s">
        <v>108</v>
      </c>
      <c r="D102" s="30">
        <v>33000</v>
      </c>
      <c r="E102" s="155">
        <f>'26'!L102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5</v>
      </c>
      <c r="B103" s="25">
        <v>5530020</v>
      </c>
      <c r="C103" s="25" t="s">
        <v>109</v>
      </c>
      <c r="D103" s="30">
        <v>33000</v>
      </c>
      <c r="E103" s="155">
        <f>'26'!L103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6</v>
      </c>
      <c r="B104" s="25">
        <v>5530013</v>
      </c>
      <c r="C104" s="25" t="s">
        <v>110</v>
      </c>
      <c r="D104" s="30">
        <v>33000</v>
      </c>
      <c r="E104" s="155">
        <f>'26'!L104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7</v>
      </c>
      <c r="B105" s="43"/>
      <c r="C105" s="43" t="s">
        <v>111</v>
      </c>
      <c r="D105" s="30">
        <v>33000</v>
      </c>
      <c r="E105" s="155">
        <f>'26'!L105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8</v>
      </c>
      <c r="B106" s="43"/>
      <c r="C106" s="43" t="s">
        <v>112</v>
      </c>
      <c r="D106" s="30">
        <v>33000</v>
      </c>
      <c r="E106" s="155">
        <f>'26'!L106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9</v>
      </c>
      <c r="B107" s="43"/>
      <c r="C107" s="43" t="s">
        <v>113</v>
      </c>
      <c r="D107" s="30">
        <v>33000</v>
      </c>
      <c r="E107" s="155">
        <f>'26'!L107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20" customFormat="1" ht="15" thickBot="1" x14ac:dyDescent="0.25">
      <c r="A108" s="43"/>
      <c r="B108" s="43"/>
      <c r="C108" s="43"/>
      <c r="D108" s="48"/>
      <c r="E108" s="157"/>
      <c r="F108" s="127"/>
      <c r="G108" s="142"/>
      <c r="H108" s="142"/>
      <c r="I108" s="142"/>
      <c r="J108" s="150"/>
      <c r="K108" s="134"/>
      <c r="L108" s="73"/>
      <c r="M108" s="121"/>
      <c r="N108" s="73"/>
    </row>
    <row r="109" spans="1:14" s="24" customFormat="1" ht="15" thickBot="1" x14ac:dyDescent="0.25">
      <c r="A109" s="81"/>
      <c r="B109" s="82"/>
      <c r="C109" s="82" t="s">
        <v>114</v>
      </c>
      <c r="D109" s="83"/>
      <c r="E109" s="105">
        <f>SUM(E110,E147,E158)</f>
        <v>116</v>
      </c>
      <c r="F109" s="105">
        <f t="shared" ref="F109:L109" si="12">SUM(F110,F147,F158)</f>
        <v>0</v>
      </c>
      <c r="G109" s="105">
        <f t="shared" si="12"/>
        <v>187</v>
      </c>
      <c r="H109" s="105">
        <f t="shared" si="12"/>
        <v>21</v>
      </c>
      <c r="I109" s="105">
        <f t="shared" si="12"/>
        <v>0</v>
      </c>
      <c r="J109" s="166">
        <f t="shared" si="12"/>
        <v>0</v>
      </c>
      <c r="K109" s="131">
        <f t="shared" si="12"/>
        <v>0</v>
      </c>
      <c r="L109" s="105">
        <f t="shared" si="12"/>
        <v>71</v>
      </c>
      <c r="M109" s="119">
        <f t="shared" si="8"/>
        <v>253</v>
      </c>
      <c r="N109" s="85"/>
    </row>
    <row r="110" spans="1:14" s="10" customFormat="1" ht="15" thickBot="1" x14ac:dyDescent="0.25">
      <c r="A110" s="94"/>
      <c r="B110" s="95"/>
      <c r="C110" s="95" t="s">
        <v>115</v>
      </c>
      <c r="D110" s="96"/>
      <c r="E110" s="105">
        <f>SUM(E111:E143)</f>
        <v>4</v>
      </c>
      <c r="F110" s="105">
        <f t="shared" ref="F110:L110" si="13">SUM(F111:F143)</f>
        <v>0</v>
      </c>
      <c r="G110" s="105">
        <f t="shared" si="13"/>
        <v>7</v>
      </c>
      <c r="H110" s="105">
        <f t="shared" si="13"/>
        <v>0</v>
      </c>
      <c r="I110" s="105">
        <f t="shared" si="13"/>
        <v>0</v>
      </c>
      <c r="J110" s="166">
        <f t="shared" si="13"/>
        <v>0</v>
      </c>
      <c r="K110" s="131">
        <f t="shared" si="13"/>
        <v>0</v>
      </c>
      <c r="L110" s="105">
        <f t="shared" si="13"/>
        <v>3</v>
      </c>
      <c r="M110" s="119">
        <f t="shared" si="8"/>
        <v>8</v>
      </c>
      <c r="N110" s="85"/>
    </row>
    <row r="111" spans="1:14" s="10" customFormat="1" x14ac:dyDescent="0.2">
      <c r="A111" s="87">
        <v>1</v>
      </c>
      <c r="B111" s="88">
        <v>3500003</v>
      </c>
      <c r="C111" s="88" t="s">
        <v>116</v>
      </c>
      <c r="D111" s="97">
        <v>390000</v>
      </c>
      <c r="E111" s="155">
        <f>'26'!L111</f>
        <v>1</v>
      </c>
      <c r="F111" s="128"/>
      <c r="G111" s="144"/>
      <c r="H111" s="144"/>
      <c r="I111" s="144"/>
      <c r="J111" s="152"/>
      <c r="K111" s="137"/>
      <c r="L111" s="76">
        <v>1</v>
      </c>
      <c r="M111" s="120">
        <f t="shared" si="8"/>
        <v>0</v>
      </c>
      <c r="N111" s="76"/>
    </row>
    <row r="112" spans="1:14" s="10" customFormat="1" x14ac:dyDescent="0.2">
      <c r="A112" s="25">
        <v>2</v>
      </c>
      <c r="B112" s="26">
        <v>3500004</v>
      </c>
      <c r="C112" s="26" t="s">
        <v>117</v>
      </c>
      <c r="D112" s="27">
        <v>300000</v>
      </c>
      <c r="E112" s="155">
        <f>'26'!L112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8"/>
        <v>0</v>
      </c>
      <c r="N112" s="73"/>
    </row>
    <row r="113" spans="1:14" s="10" customFormat="1" x14ac:dyDescent="0.2">
      <c r="A113" s="25">
        <v>3</v>
      </c>
      <c r="B113" s="26">
        <v>3500009</v>
      </c>
      <c r="C113" s="26" t="s">
        <v>118</v>
      </c>
      <c r="D113" s="27">
        <v>390000</v>
      </c>
      <c r="E113" s="155">
        <f>'26'!L113</f>
        <v>0</v>
      </c>
      <c r="F113" s="127"/>
      <c r="G113" s="142">
        <v>1</v>
      </c>
      <c r="H113" s="142"/>
      <c r="I113" s="142"/>
      <c r="J113" s="150"/>
      <c r="K113" s="134"/>
      <c r="L113" s="73"/>
      <c r="M113" s="120">
        <f t="shared" si="8"/>
        <v>1</v>
      </c>
      <c r="N113" s="73"/>
    </row>
    <row r="114" spans="1:14" s="10" customFormat="1" x14ac:dyDescent="0.2">
      <c r="A114" s="25">
        <v>4</v>
      </c>
      <c r="B114" s="26">
        <v>3500010</v>
      </c>
      <c r="C114" s="26" t="s">
        <v>119</v>
      </c>
      <c r="D114" s="27">
        <v>300000</v>
      </c>
      <c r="E114" s="155">
        <f>'26'!L114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5</v>
      </c>
      <c r="B115" s="26"/>
      <c r="C115" s="26" t="s">
        <v>120</v>
      </c>
      <c r="D115" s="27">
        <v>490000</v>
      </c>
      <c r="E115" s="155">
        <f>'26'!L115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0</v>
      </c>
      <c r="N115" s="72"/>
    </row>
    <row r="116" spans="1:14" s="10" customFormat="1" x14ac:dyDescent="0.2">
      <c r="A116" s="25">
        <v>6</v>
      </c>
      <c r="B116" s="26">
        <v>3500008</v>
      </c>
      <c r="C116" s="26" t="s">
        <v>121</v>
      </c>
      <c r="D116" s="27">
        <v>350000</v>
      </c>
      <c r="E116" s="155">
        <f>'26'!L116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7</v>
      </c>
      <c r="B117" s="26"/>
      <c r="C117" s="26" t="s">
        <v>122</v>
      </c>
      <c r="D117" s="27">
        <v>490000</v>
      </c>
      <c r="E117" s="155">
        <f>'26'!L117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8</v>
      </c>
      <c r="B118" s="26">
        <v>3502042</v>
      </c>
      <c r="C118" s="26" t="s">
        <v>123</v>
      </c>
      <c r="D118" s="27">
        <v>350000</v>
      </c>
      <c r="E118" s="155">
        <f>'26'!L118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9</v>
      </c>
      <c r="B119" s="26">
        <v>3500182</v>
      </c>
      <c r="C119" s="26" t="s">
        <v>124</v>
      </c>
      <c r="D119" s="27">
        <v>390000</v>
      </c>
      <c r="E119" s="155">
        <f>'26'!L119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10</v>
      </c>
      <c r="B120" s="26">
        <v>3500181</v>
      </c>
      <c r="C120" s="26" t="s">
        <v>125</v>
      </c>
      <c r="D120" s="27">
        <v>300000</v>
      </c>
      <c r="E120" s="155">
        <f>'26'!L120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9" customFormat="1" x14ac:dyDescent="0.2">
      <c r="A121" s="25">
        <v>11</v>
      </c>
      <c r="B121" s="25">
        <v>3500159</v>
      </c>
      <c r="C121" s="25" t="s">
        <v>126</v>
      </c>
      <c r="D121" s="30">
        <v>300000</v>
      </c>
      <c r="E121" s="155">
        <f>'26'!L121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12</v>
      </c>
      <c r="B122" s="25">
        <v>3500143</v>
      </c>
      <c r="C122" s="25" t="s">
        <v>127</v>
      </c>
      <c r="D122" s="30">
        <v>220000</v>
      </c>
      <c r="E122" s="155">
        <f>'26'!L122</f>
        <v>0</v>
      </c>
      <c r="F122" s="126"/>
      <c r="G122" s="141">
        <v>1</v>
      </c>
      <c r="H122" s="141"/>
      <c r="I122" s="141"/>
      <c r="J122" s="149"/>
      <c r="K122" s="133"/>
      <c r="L122" s="72"/>
      <c r="M122" s="120">
        <f t="shared" si="8"/>
        <v>1</v>
      </c>
      <c r="N122" s="72"/>
    </row>
    <row r="123" spans="1:14" s="10" customFormat="1" x14ac:dyDescent="0.2">
      <c r="A123" s="25">
        <v>13</v>
      </c>
      <c r="B123" s="26">
        <v>3500144</v>
      </c>
      <c r="C123" s="26" t="s">
        <v>128</v>
      </c>
      <c r="D123" s="27">
        <v>260000</v>
      </c>
      <c r="E123" s="155">
        <f>'26'!L123</f>
        <v>2</v>
      </c>
      <c r="F123" s="126"/>
      <c r="G123" s="141">
        <v>3</v>
      </c>
      <c r="H123" s="141"/>
      <c r="I123" s="141"/>
      <c r="J123" s="149"/>
      <c r="K123" s="133"/>
      <c r="L123" s="72">
        <v>1</v>
      </c>
      <c r="M123" s="120">
        <f t="shared" si="8"/>
        <v>4</v>
      </c>
      <c r="N123" s="72"/>
    </row>
    <row r="124" spans="1:14" s="10" customFormat="1" x14ac:dyDescent="0.2">
      <c r="A124" s="25">
        <v>14</v>
      </c>
      <c r="B124" s="26">
        <v>3500145</v>
      </c>
      <c r="C124" s="26" t="s">
        <v>129</v>
      </c>
      <c r="D124" s="27">
        <v>350000</v>
      </c>
      <c r="E124" s="155">
        <f>'26'!L124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15</v>
      </c>
      <c r="B125" s="26">
        <v>3500147</v>
      </c>
      <c r="C125" s="26" t="s">
        <v>130</v>
      </c>
      <c r="D125" s="27">
        <v>480000</v>
      </c>
      <c r="E125" s="155">
        <f>'26'!L125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18</v>
      </c>
      <c r="B126" s="26">
        <v>3500142</v>
      </c>
      <c r="C126" s="26" t="s">
        <v>133</v>
      </c>
      <c r="D126" s="27">
        <v>390000</v>
      </c>
      <c r="E126" s="155">
        <f>'26'!L126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19</v>
      </c>
      <c r="B127" s="26">
        <v>3500141</v>
      </c>
      <c r="C127" s="26" t="s">
        <v>134</v>
      </c>
      <c r="D127" s="27">
        <v>300000</v>
      </c>
      <c r="E127" s="155">
        <f>'26'!L127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20</v>
      </c>
      <c r="B128" s="26">
        <v>3500021</v>
      </c>
      <c r="C128" s="26" t="s">
        <v>135</v>
      </c>
      <c r="D128" s="27">
        <v>390000</v>
      </c>
      <c r="E128" s="155">
        <f>'26'!L128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21</v>
      </c>
      <c r="B129" s="26">
        <v>3500022</v>
      </c>
      <c r="C129" s="26" t="s">
        <v>136</v>
      </c>
      <c r="D129" s="27">
        <v>300000</v>
      </c>
      <c r="E129" s="155">
        <f>'26'!L129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22</v>
      </c>
      <c r="B130" s="26">
        <v>3500152</v>
      </c>
      <c r="C130" s="26" t="s">
        <v>137</v>
      </c>
      <c r="D130" s="27">
        <v>390000</v>
      </c>
      <c r="E130" s="155">
        <f>'26'!L130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23</v>
      </c>
      <c r="B131" s="26">
        <v>3500049</v>
      </c>
      <c r="C131" s="26" t="s">
        <v>138</v>
      </c>
      <c r="D131" s="27">
        <v>390000</v>
      </c>
      <c r="E131" s="155">
        <f>'26'!L131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24</v>
      </c>
      <c r="B132" s="26">
        <v>3500156</v>
      </c>
      <c r="C132" s="26" t="s">
        <v>139</v>
      </c>
      <c r="D132" s="27">
        <v>390000</v>
      </c>
      <c r="E132" s="155">
        <f>'26'!L132</f>
        <v>0</v>
      </c>
      <c r="F132" s="126"/>
      <c r="G132" s="141">
        <v>1</v>
      </c>
      <c r="H132" s="141"/>
      <c r="I132" s="141"/>
      <c r="J132" s="149"/>
      <c r="K132" s="133"/>
      <c r="L132" s="72"/>
      <c r="M132" s="120">
        <f t="shared" si="8"/>
        <v>1</v>
      </c>
      <c r="N132" s="72"/>
    </row>
    <row r="133" spans="1:14" s="10" customFormat="1" x14ac:dyDescent="0.2">
      <c r="A133" s="25">
        <v>25</v>
      </c>
      <c r="B133" s="26">
        <v>3500155</v>
      </c>
      <c r="C133" s="26" t="s">
        <v>140</v>
      </c>
      <c r="D133" s="27">
        <v>300000</v>
      </c>
      <c r="E133" s="155">
        <f>'26'!L133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26</v>
      </c>
      <c r="B134" s="26">
        <v>3500029</v>
      </c>
      <c r="C134" s="26" t="s">
        <v>141</v>
      </c>
      <c r="D134" s="27">
        <v>390000</v>
      </c>
      <c r="E134" s="155">
        <f>'26'!L134</f>
        <v>0</v>
      </c>
      <c r="F134" s="126"/>
      <c r="G134" s="141">
        <v>1</v>
      </c>
      <c r="H134" s="141"/>
      <c r="I134" s="141"/>
      <c r="J134" s="149"/>
      <c r="K134" s="133"/>
      <c r="L134" s="72">
        <v>1</v>
      </c>
      <c r="M134" s="120">
        <f t="shared" si="8"/>
        <v>0</v>
      </c>
      <c r="N134" s="72"/>
    </row>
    <row r="135" spans="1:14" s="10" customFormat="1" x14ac:dyDescent="0.2">
      <c r="A135" s="25">
        <v>27</v>
      </c>
      <c r="B135" s="26">
        <v>3500030</v>
      </c>
      <c r="C135" s="26" t="s">
        <v>142</v>
      </c>
      <c r="D135" s="27">
        <v>300000</v>
      </c>
      <c r="E135" s="155">
        <f>'26'!L135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28</v>
      </c>
      <c r="B136" s="26">
        <v>3500186</v>
      </c>
      <c r="C136" s="26" t="s">
        <v>143</v>
      </c>
      <c r="D136" s="27">
        <v>480000</v>
      </c>
      <c r="E136" s="155">
        <f>'26'!L136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29</v>
      </c>
      <c r="B137" s="26">
        <v>3500184</v>
      </c>
      <c r="C137" s="26" t="s">
        <v>144</v>
      </c>
      <c r="D137" s="27">
        <v>350000</v>
      </c>
      <c r="E137" s="155">
        <f>'26'!L137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30</v>
      </c>
      <c r="B138" s="26">
        <v>3503021</v>
      </c>
      <c r="C138" s="26" t="s">
        <v>145</v>
      </c>
      <c r="D138" s="27">
        <v>390000</v>
      </c>
      <c r="E138" s="155">
        <f>'26'!L138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31</v>
      </c>
      <c r="B139" s="26">
        <v>3500200</v>
      </c>
      <c r="C139" s="26" t="s">
        <v>146</v>
      </c>
      <c r="D139" s="27">
        <v>280000</v>
      </c>
      <c r="E139" s="155">
        <f>'26'!L139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9" customFormat="1" x14ac:dyDescent="0.2">
      <c r="A140" s="25">
        <v>32</v>
      </c>
      <c r="B140" s="26">
        <v>3503022</v>
      </c>
      <c r="C140" s="26" t="s">
        <v>147</v>
      </c>
      <c r="D140" s="27">
        <v>150000</v>
      </c>
      <c r="E140" s="155">
        <f>'26'!L140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9" customFormat="1" x14ac:dyDescent="0.2">
      <c r="A141" s="43">
        <v>33</v>
      </c>
      <c r="B141" s="99"/>
      <c r="C141" s="99" t="s">
        <v>275</v>
      </c>
      <c r="D141" s="100">
        <v>320000</v>
      </c>
      <c r="E141" s="155">
        <f>'26'!L141</f>
        <v>0</v>
      </c>
      <c r="F141" s="127"/>
      <c r="G141" s="142"/>
      <c r="H141" s="142"/>
      <c r="I141" s="142"/>
      <c r="J141" s="150"/>
      <c r="K141" s="134"/>
      <c r="L141" s="73"/>
      <c r="M141" s="120">
        <f t="shared" si="8"/>
        <v>0</v>
      </c>
      <c r="N141" s="73"/>
    </row>
    <row r="142" spans="1:14" s="9" customFormat="1" x14ac:dyDescent="0.2">
      <c r="A142" s="43">
        <v>34</v>
      </c>
      <c r="B142" s="99"/>
      <c r="C142" s="99" t="s">
        <v>276</v>
      </c>
      <c r="D142" s="100">
        <v>320000</v>
      </c>
      <c r="E142" s="155">
        <f>'26'!L142</f>
        <v>0</v>
      </c>
      <c r="F142" s="127"/>
      <c r="G142" s="142"/>
      <c r="H142" s="142"/>
      <c r="I142" s="142"/>
      <c r="J142" s="150"/>
      <c r="K142" s="134"/>
      <c r="L142" s="73"/>
      <c r="M142" s="120">
        <f t="shared" si="8"/>
        <v>0</v>
      </c>
      <c r="N142" s="73"/>
    </row>
    <row r="143" spans="1:14" s="9" customFormat="1" x14ac:dyDescent="0.2">
      <c r="A143" s="43">
        <v>35</v>
      </c>
      <c r="B143" s="99"/>
      <c r="C143" s="99" t="s">
        <v>274</v>
      </c>
      <c r="D143" s="100">
        <v>350000</v>
      </c>
      <c r="E143" s="155">
        <f>'26'!L143</f>
        <v>1</v>
      </c>
      <c r="F143" s="127"/>
      <c r="G143" s="142"/>
      <c r="H143" s="142"/>
      <c r="I143" s="142"/>
      <c r="J143" s="150"/>
      <c r="K143" s="134"/>
      <c r="L143" s="73"/>
      <c r="M143" s="120">
        <f t="shared" si="8"/>
        <v>1</v>
      </c>
      <c r="N143" s="73"/>
    </row>
    <row r="144" spans="1:14" s="9" customFormat="1" x14ac:dyDescent="0.2">
      <c r="A144" s="43">
        <v>36</v>
      </c>
      <c r="B144" s="99"/>
      <c r="C144" s="99" t="s">
        <v>285</v>
      </c>
      <c r="D144" s="100">
        <v>320000</v>
      </c>
      <c r="E144" s="155">
        <f>'26'!L144</f>
        <v>1</v>
      </c>
      <c r="F144" s="127"/>
      <c r="G144" s="142">
        <v>2</v>
      </c>
      <c r="H144" s="142"/>
      <c r="I144" s="142"/>
      <c r="J144" s="150"/>
      <c r="K144" s="134"/>
      <c r="L144" s="73">
        <v>2</v>
      </c>
      <c r="M144" s="120">
        <f t="shared" si="8"/>
        <v>1</v>
      </c>
      <c r="N144" s="73"/>
    </row>
    <row r="145" spans="1:14" s="9" customFormat="1" x14ac:dyDescent="0.2">
      <c r="A145" s="43">
        <v>37</v>
      </c>
      <c r="B145" s="99"/>
      <c r="C145" s="99" t="s">
        <v>286</v>
      </c>
      <c r="D145" s="100">
        <v>350000</v>
      </c>
      <c r="E145" s="155">
        <f>'26'!L145</f>
        <v>0</v>
      </c>
      <c r="F145" s="127"/>
      <c r="G145" s="142"/>
      <c r="H145" s="142"/>
      <c r="I145" s="142"/>
      <c r="J145" s="150"/>
      <c r="K145" s="134"/>
      <c r="L145" s="73"/>
      <c r="M145" s="120">
        <f>(E145+F145+G145+H145+I145)-J145-K145-L145</f>
        <v>0</v>
      </c>
      <c r="N145" s="73"/>
    </row>
    <row r="146" spans="1:14" s="24" customFormat="1" ht="15" thickBot="1" x14ac:dyDescent="0.25">
      <c r="A146" s="43"/>
      <c r="B146" s="43"/>
      <c r="C146" s="43"/>
      <c r="D146" s="48"/>
      <c r="E146" s="157"/>
      <c r="F146" s="127"/>
      <c r="G146" s="142"/>
      <c r="H146" s="142"/>
      <c r="I146" s="142"/>
      <c r="J146" s="150"/>
      <c r="K146" s="134"/>
      <c r="L146" s="73"/>
      <c r="M146" s="121"/>
      <c r="N146" s="73"/>
    </row>
    <row r="147" spans="1:14" s="9" customFormat="1" ht="15" thickBot="1" x14ac:dyDescent="0.25">
      <c r="A147" s="94"/>
      <c r="B147" s="95"/>
      <c r="C147" s="95" t="s">
        <v>148</v>
      </c>
      <c r="D147" s="96"/>
      <c r="E147" s="105">
        <f>SUM(E148:E156)</f>
        <v>16</v>
      </c>
      <c r="F147" s="105">
        <f t="shared" ref="F147:L147" si="14">SUM(F148:F156)</f>
        <v>0</v>
      </c>
      <c r="G147" s="105">
        <f t="shared" si="14"/>
        <v>37</v>
      </c>
      <c r="H147" s="105">
        <f t="shared" si="14"/>
        <v>9</v>
      </c>
      <c r="I147" s="105">
        <f t="shared" si="14"/>
        <v>0</v>
      </c>
      <c r="J147" s="166">
        <f t="shared" si="14"/>
        <v>0</v>
      </c>
      <c r="K147" s="131">
        <f t="shared" si="14"/>
        <v>0</v>
      </c>
      <c r="L147" s="105">
        <f t="shared" si="14"/>
        <v>19</v>
      </c>
      <c r="M147" s="119">
        <f t="shared" ref="M147:M217" si="15">(E147+F147+G147+H147+I147)-J147-K147-L147</f>
        <v>43</v>
      </c>
      <c r="N147" s="85"/>
    </row>
    <row r="148" spans="1:14" s="9" customFormat="1" x14ac:dyDescent="0.2">
      <c r="A148" s="87">
        <v>1</v>
      </c>
      <c r="B148" s="87">
        <v>3510004</v>
      </c>
      <c r="C148" s="87" t="s">
        <v>149</v>
      </c>
      <c r="D148" s="93">
        <v>43000</v>
      </c>
      <c r="E148" s="155">
        <f>'26'!L148</f>
        <v>0</v>
      </c>
      <c r="F148" s="170"/>
      <c r="G148" s="140">
        <v>9</v>
      </c>
      <c r="H148" s="140">
        <v>9</v>
      </c>
      <c r="I148" s="140"/>
      <c r="J148" s="148"/>
      <c r="K148" s="132"/>
      <c r="L148" s="71"/>
      <c r="M148" s="120">
        <f>(E148+K152+G148+H148+I148)-J148-K148-L148</f>
        <v>18</v>
      </c>
      <c r="N148" s="71"/>
    </row>
    <row r="149" spans="1:14" s="9" customFormat="1" x14ac:dyDescent="0.2">
      <c r="A149" s="25">
        <v>2</v>
      </c>
      <c r="B149" s="25">
        <v>3512008</v>
      </c>
      <c r="C149" s="25" t="s">
        <v>150</v>
      </c>
      <c r="D149" s="30">
        <v>44000</v>
      </c>
      <c r="E149" s="155">
        <f>'26'!L149</f>
        <v>3</v>
      </c>
      <c r="F149" s="126"/>
      <c r="G149" s="141">
        <v>5</v>
      </c>
      <c r="H149" s="141"/>
      <c r="I149" s="141"/>
      <c r="J149" s="149"/>
      <c r="K149" s="133"/>
      <c r="L149" s="72">
        <v>5</v>
      </c>
      <c r="M149" s="120">
        <f t="shared" si="15"/>
        <v>3</v>
      </c>
      <c r="N149" s="72"/>
    </row>
    <row r="150" spans="1:14" s="9" customFormat="1" x14ac:dyDescent="0.2">
      <c r="A150" s="25">
        <v>3</v>
      </c>
      <c r="B150" s="25">
        <v>3510107</v>
      </c>
      <c r="C150" s="25" t="s">
        <v>151</v>
      </c>
      <c r="D150" s="30">
        <v>49000</v>
      </c>
      <c r="E150" s="155">
        <f>'26'!L150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4</v>
      </c>
      <c r="B151" s="25">
        <v>3510011</v>
      </c>
      <c r="C151" s="25" t="s">
        <v>152</v>
      </c>
      <c r="D151" s="30">
        <v>42000</v>
      </c>
      <c r="E151" s="155">
        <f>'26'!L151</f>
        <v>0</v>
      </c>
      <c r="F151" s="126"/>
      <c r="G151" s="141"/>
      <c r="H151" s="141"/>
      <c r="I151" s="141"/>
      <c r="J151" s="149"/>
      <c r="K151" s="133"/>
      <c r="L151" s="72"/>
      <c r="M151" s="120">
        <f t="shared" si="15"/>
        <v>0</v>
      </c>
      <c r="N151" s="72"/>
    </row>
    <row r="152" spans="1:14" s="9" customFormat="1" x14ac:dyDescent="0.2">
      <c r="A152" s="25">
        <v>5</v>
      </c>
      <c r="B152" s="25">
        <v>3510067</v>
      </c>
      <c r="C152" s="25" t="s">
        <v>153</v>
      </c>
      <c r="D152" s="30">
        <v>43000</v>
      </c>
      <c r="E152" s="155">
        <f>'26'!L152</f>
        <v>6</v>
      </c>
      <c r="F152" s="126"/>
      <c r="G152" s="141">
        <v>8</v>
      </c>
      <c r="H152" s="141"/>
      <c r="I152" s="141"/>
      <c r="J152" s="149"/>
      <c r="K152" s="132"/>
      <c r="L152" s="72">
        <v>7</v>
      </c>
      <c r="M152" s="120">
        <f t="shared" si="15"/>
        <v>7</v>
      </c>
      <c r="N152" s="72"/>
    </row>
    <row r="153" spans="1:14" s="9" customFormat="1" x14ac:dyDescent="0.2">
      <c r="A153" s="25">
        <v>6</v>
      </c>
      <c r="B153" s="25">
        <v>3510012</v>
      </c>
      <c r="C153" s="25" t="s">
        <v>154</v>
      </c>
      <c r="D153" s="30">
        <v>43000</v>
      </c>
      <c r="E153" s="155">
        <f>'26'!L153</f>
        <v>4</v>
      </c>
      <c r="F153" s="126"/>
      <c r="G153" s="141">
        <v>9</v>
      </c>
      <c r="H153" s="141"/>
      <c r="I153" s="141"/>
      <c r="J153" s="149"/>
      <c r="K153" s="133"/>
      <c r="L153" s="72">
        <v>2</v>
      </c>
      <c r="M153" s="120">
        <f t="shared" si="15"/>
        <v>11</v>
      </c>
      <c r="N153" s="72"/>
    </row>
    <row r="154" spans="1:14" s="9" customFormat="1" x14ac:dyDescent="0.2">
      <c r="A154" s="25">
        <v>7</v>
      </c>
      <c r="B154" s="25">
        <v>3510076</v>
      </c>
      <c r="C154" s="25" t="s">
        <v>155</v>
      </c>
      <c r="D154" s="30">
        <v>45000</v>
      </c>
      <c r="E154" s="155">
        <f>'26'!L154</f>
        <v>3</v>
      </c>
      <c r="F154" s="126"/>
      <c r="G154" s="141">
        <v>6</v>
      </c>
      <c r="H154" s="141"/>
      <c r="I154" s="141"/>
      <c r="J154" s="149"/>
      <c r="K154" s="133"/>
      <c r="L154" s="72">
        <v>5</v>
      </c>
      <c r="M154" s="120">
        <f t="shared" si="15"/>
        <v>4</v>
      </c>
      <c r="N154" s="72"/>
    </row>
    <row r="155" spans="1:14" s="9" customFormat="1" x14ac:dyDescent="0.2">
      <c r="A155" s="43">
        <v>9</v>
      </c>
      <c r="B155" s="43"/>
      <c r="C155" s="43" t="s">
        <v>277</v>
      </c>
      <c r="D155" s="48"/>
      <c r="E155" s="155">
        <f>'26'!L155</f>
        <v>0</v>
      </c>
      <c r="F155" s="127"/>
      <c r="G155" s="142"/>
      <c r="H155" s="142"/>
      <c r="I155" s="142"/>
      <c r="J155" s="150"/>
      <c r="K155" s="134"/>
      <c r="L155" s="73"/>
      <c r="M155" s="120">
        <f t="shared" si="15"/>
        <v>0</v>
      </c>
      <c r="N155" s="73"/>
    </row>
    <row r="156" spans="1:14" s="9" customFormat="1" x14ac:dyDescent="0.2">
      <c r="A156" s="43">
        <v>10</v>
      </c>
      <c r="B156" s="43"/>
      <c r="C156" s="43" t="s">
        <v>278</v>
      </c>
      <c r="D156" s="48"/>
      <c r="E156" s="155">
        <f>'26'!L156</f>
        <v>0</v>
      </c>
      <c r="F156" s="127"/>
      <c r="G156" s="142"/>
      <c r="H156" s="142"/>
      <c r="I156" s="142"/>
      <c r="J156" s="150"/>
      <c r="K156" s="134"/>
      <c r="L156" s="73"/>
      <c r="M156" s="120">
        <f t="shared" si="15"/>
        <v>0</v>
      </c>
      <c r="N156" s="73"/>
    </row>
    <row r="157" spans="1:14" s="24" customFormat="1" ht="15" thickBot="1" x14ac:dyDescent="0.25">
      <c r="A157" s="43"/>
      <c r="B157" s="43"/>
      <c r="C157" s="43"/>
      <c r="D157" s="48"/>
      <c r="E157" s="157"/>
      <c r="F157" s="127"/>
      <c r="G157" s="142"/>
      <c r="H157" s="142"/>
      <c r="I157" s="142"/>
      <c r="J157" s="150"/>
      <c r="K157" s="134"/>
      <c r="L157" s="73"/>
      <c r="M157" s="121"/>
      <c r="N157" s="73"/>
    </row>
    <row r="158" spans="1:14" s="10" customFormat="1" ht="15" thickBot="1" x14ac:dyDescent="0.25">
      <c r="A158" s="109"/>
      <c r="B158" s="110"/>
      <c r="C158" s="82" t="s">
        <v>156</v>
      </c>
      <c r="D158" s="111"/>
      <c r="E158" s="105">
        <f>SUM(E159:E175)</f>
        <v>96</v>
      </c>
      <c r="F158" s="105">
        <f t="shared" ref="F158:L158" si="16">SUM(F159:F175)</f>
        <v>0</v>
      </c>
      <c r="G158" s="105">
        <f t="shared" si="16"/>
        <v>143</v>
      </c>
      <c r="H158" s="105">
        <f t="shared" si="16"/>
        <v>12</v>
      </c>
      <c r="I158" s="105">
        <f t="shared" si="16"/>
        <v>0</v>
      </c>
      <c r="J158" s="166">
        <f t="shared" si="16"/>
        <v>0</v>
      </c>
      <c r="K158" s="131">
        <f t="shared" si="16"/>
        <v>0</v>
      </c>
      <c r="L158" s="105">
        <f t="shared" si="16"/>
        <v>49</v>
      </c>
      <c r="M158" s="119">
        <f t="shared" si="15"/>
        <v>202</v>
      </c>
      <c r="N158" s="112"/>
    </row>
    <row r="159" spans="1:14" s="10" customFormat="1" x14ac:dyDescent="0.2">
      <c r="A159" s="87">
        <v>1</v>
      </c>
      <c r="B159" s="88">
        <v>3530009</v>
      </c>
      <c r="C159" s="88" t="s">
        <v>157</v>
      </c>
      <c r="D159" s="97">
        <v>20000</v>
      </c>
      <c r="E159" s="155">
        <f>'26'!L159</f>
        <v>0</v>
      </c>
      <c r="F159" s="125"/>
      <c r="G159" s="140">
        <v>64</v>
      </c>
      <c r="H159" s="140"/>
      <c r="I159" s="140"/>
      <c r="J159" s="148"/>
      <c r="K159" s="132"/>
      <c r="L159" s="71">
        <v>9</v>
      </c>
      <c r="M159" s="120">
        <f t="shared" si="15"/>
        <v>55</v>
      </c>
      <c r="N159" s="71"/>
    </row>
    <row r="160" spans="1:14" s="10" customFormat="1" x14ac:dyDescent="0.2">
      <c r="A160" s="25">
        <v>2</v>
      </c>
      <c r="B160" s="26">
        <v>3530010</v>
      </c>
      <c r="C160" s="26" t="s">
        <v>158</v>
      </c>
      <c r="D160" s="27">
        <v>108000</v>
      </c>
      <c r="E160" s="155">
        <f>'26'!L160</f>
        <v>14</v>
      </c>
      <c r="F160" s="126"/>
      <c r="G160" s="141"/>
      <c r="H160" s="141"/>
      <c r="I160" s="141"/>
      <c r="J160" s="149"/>
      <c r="K160" s="133"/>
      <c r="L160" s="72">
        <v>2</v>
      </c>
      <c r="M160" s="120">
        <f t="shared" si="15"/>
        <v>12</v>
      </c>
      <c r="N160" s="72"/>
    </row>
    <row r="161" spans="1:14" s="10" customFormat="1" x14ac:dyDescent="0.2">
      <c r="A161" s="25">
        <v>3</v>
      </c>
      <c r="B161" s="26">
        <v>3530003</v>
      </c>
      <c r="C161" s="26" t="s">
        <v>159</v>
      </c>
      <c r="D161" s="27">
        <v>20000</v>
      </c>
      <c r="E161" s="155">
        <f>'26'!L161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5"/>
        <v>0</v>
      </c>
      <c r="N161" s="72"/>
    </row>
    <row r="162" spans="1:14" s="10" customFormat="1" x14ac:dyDescent="0.2">
      <c r="A162" s="25">
        <v>4</v>
      </c>
      <c r="B162" s="26">
        <v>3530008</v>
      </c>
      <c r="C162" s="26" t="s">
        <v>160</v>
      </c>
      <c r="D162" s="27">
        <v>20000</v>
      </c>
      <c r="E162" s="155">
        <f>'26'!L162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5"/>
        <v>0</v>
      </c>
      <c r="N162" s="72"/>
    </row>
    <row r="163" spans="1:14" s="10" customFormat="1" x14ac:dyDescent="0.2">
      <c r="A163" s="25">
        <v>5</v>
      </c>
      <c r="B163" s="26">
        <v>3530014</v>
      </c>
      <c r="C163" s="26" t="s">
        <v>161</v>
      </c>
      <c r="D163" s="27">
        <v>20000</v>
      </c>
      <c r="E163" s="155">
        <f>'26'!L163</f>
        <v>0</v>
      </c>
      <c r="F163" s="126"/>
      <c r="G163" s="141"/>
      <c r="H163" s="141"/>
      <c r="I163" s="141"/>
      <c r="J163" s="149"/>
      <c r="K163" s="133"/>
      <c r="L163" s="72"/>
      <c r="M163" s="120">
        <f t="shared" si="15"/>
        <v>0</v>
      </c>
      <c r="N163" s="72"/>
    </row>
    <row r="164" spans="1:14" s="10" customFormat="1" x14ac:dyDescent="0.2">
      <c r="A164" s="25">
        <v>6</v>
      </c>
      <c r="B164" s="26">
        <v>3530088</v>
      </c>
      <c r="C164" s="26" t="s">
        <v>162</v>
      </c>
      <c r="D164" s="27">
        <v>22000</v>
      </c>
      <c r="E164" s="155">
        <f>'26'!L164</f>
        <v>49</v>
      </c>
      <c r="F164" s="126"/>
      <c r="G164" s="141"/>
      <c r="H164" s="141"/>
      <c r="I164" s="141"/>
      <c r="J164" s="149"/>
      <c r="K164" s="133"/>
      <c r="L164" s="72">
        <v>14</v>
      </c>
      <c r="M164" s="120">
        <f t="shared" si="15"/>
        <v>35</v>
      </c>
      <c r="N164" s="72"/>
    </row>
    <row r="165" spans="1:14" s="10" customFormat="1" x14ac:dyDescent="0.2">
      <c r="A165" s="25">
        <v>11</v>
      </c>
      <c r="B165" s="26">
        <v>3550002</v>
      </c>
      <c r="C165" s="26" t="s">
        <v>167</v>
      </c>
      <c r="D165" s="27">
        <v>20000</v>
      </c>
      <c r="E165" s="155">
        <f>'26'!L165</f>
        <v>17</v>
      </c>
      <c r="F165" s="127"/>
      <c r="G165" s="142">
        <v>26</v>
      </c>
      <c r="H165" s="142"/>
      <c r="I165" s="142"/>
      <c r="J165" s="150"/>
      <c r="K165" s="134"/>
      <c r="L165" s="73">
        <v>19</v>
      </c>
      <c r="M165" s="120">
        <f t="shared" si="15"/>
        <v>24</v>
      </c>
      <c r="N165" s="72"/>
    </row>
    <row r="166" spans="1:14" s="10" customFormat="1" x14ac:dyDescent="0.2">
      <c r="A166" s="25">
        <v>12</v>
      </c>
      <c r="B166" s="26">
        <v>3550005</v>
      </c>
      <c r="C166" s="26" t="s">
        <v>168</v>
      </c>
      <c r="D166" s="27">
        <v>20000</v>
      </c>
      <c r="E166" s="155">
        <f>'26'!L166</f>
        <v>9</v>
      </c>
      <c r="F166" s="127"/>
      <c r="G166" s="142">
        <v>28</v>
      </c>
      <c r="H166" s="142"/>
      <c r="I166" s="142"/>
      <c r="J166" s="150"/>
      <c r="K166" s="134"/>
      <c r="L166" s="73">
        <v>5</v>
      </c>
      <c r="M166" s="120">
        <f t="shared" si="15"/>
        <v>32</v>
      </c>
      <c r="N166" s="72"/>
    </row>
    <row r="167" spans="1:14" s="10" customFormat="1" x14ac:dyDescent="0.2">
      <c r="A167" s="25">
        <v>13</v>
      </c>
      <c r="B167" s="26">
        <v>3550007</v>
      </c>
      <c r="C167" s="26" t="s">
        <v>169</v>
      </c>
      <c r="D167" s="27">
        <v>20000</v>
      </c>
      <c r="E167" s="155">
        <f>'26'!L167</f>
        <v>2</v>
      </c>
      <c r="F167" s="127"/>
      <c r="G167" s="142"/>
      <c r="H167" s="142"/>
      <c r="I167" s="142"/>
      <c r="J167" s="150"/>
      <c r="K167" s="134"/>
      <c r="L167" s="73"/>
      <c r="M167" s="120">
        <f t="shared" si="15"/>
        <v>2</v>
      </c>
      <c r="N167" s="72"/>
    </row>
    <row r="168" spans="1:14" s="9" customFormat="1" x14ac:dyDescent="0.2">
      <c r="A168" s="25">
        <v>14</v>
      </c>
      <c r="B168" s="26">
        <v>3530087</v>
      </c>
      <c r="C168" s="26" t="s">
        <v>170</v>
      </c>
      <c r="D168" s="27">
        <v>20000</v>
      </c>
      <c r="E168" s="155">
        <f>'26'!L168</f>
        <v>5</v>
      </c>
      <c r="F168" s="127"/>
      <c r="G168" s="142">
        <v>13</v>
      </c>
      <c r="H168" s="142"/>
      <c r="I168" s="142"/>
      <c r="J168" s="150"/>
      <c r="K168" s="134"/>
      <c r="L168" s="73"/>
      <c r="M168" s="120">
        <f t="shared" si="15"/>
        <v>18</v>
      </c>
      <c r="N168" s="72"/>
    </row>
    <row r="169" spans="1:14" s="9" customFormat="1" x14ac:dyDescent="0.2">
      <c r="A169" s="25">
        <v>15</v>
      </c>
      <c r="B169" s="43">
        <v>7560084</v>
      </c>
      <c r="C169" s="43" t="s">
        <v>171</v>
      </c>
      <c r="D169" s="48">
        <v>50000</v>
      </c>
      <c r="E169" s="155">
        <f>'26'!L169</f>
        <v>0</v>
      </c>
      <c r="F169" s="127"/>
      <c r="G169" s="142"/>
      <c r="H169" s="142"/>
      <c r="I169" s="142"/>
      <c r="J169" s="150"/>
      <c r="K169" s="134"/>
      <c r="L169" s="73"/>
      <c r="M169" s="120">
        <f t="shared" si="15"/>
        <v>0</v>
      </c>
      <c r="N169" s="72"/>
    </row>
    <row r="170" spans="1:14" s="9" customFormat="1" x14ac:dyDescent="0.2">
      <c r="A170" s="25">
        <v>16</v>
      </c>
      <c r="B170" s="43">
        <v>7560085</v>
      </c>
      <c r="C170" s="43" t="s">
        <v>172</v>
      </c>
      <c r="D170" s="48">
        <v>80000</v>
      </c>
      <c r="E170" s="155">
        <f>'26'!L170</f>
        <v>0</v>
      </c>
      <c r="F170" s="126"/>
      <c r="G170" s="141"/>
      <c r="H170" s="141"/>
      <c r="I170" s="141"/>
      <c r="J170" s="149"/>
      <c r="K170" s="133"/>
      <c r="L170" s="72"/>
      <c r="M170" s="120">
        <f t="shared" si="15"/>
        <v>0</v>
      </c>
      <c r="N170" s="72"/>
    </row>
    <row r="171" spans="1:14" s="9" customFormat="1" x14ac:dyDescent="0.2">
      <c r="A171" s="43">
        <v>17</v>
      </c>
      <c r="B171" s="43"/>
      <c r="C171" s="43" t="s">
        <v>279</v>
      </c>
      <c r="D171" s="48">
        <v>78000</v>
      </c>
      <c r="E171" s="155">
        <f>'26'!L171</f>
        <v>0</v>
      </c>
      <c r="F171" s="126"/>
      <c r="G171" s="141"/>
      <c r="H171" s="141"/>
      <c r="I171" s="141"/>
      <c r="J171" s="149"/>
      <c r="K171" s="133"/>
      <c r="L171" s="72"/>
      <c r="M171" s="120">
        <f t="shared" si="15"/>
        <v>0</v>
      </c>
      <c r="N171" s="73"/>
    </row>
    <row r="172" spans="1:14" s="9" customFormat="1" x14ac:dyDescent="0.2">
      <c r="A172" s="43">
        <v>18</v>
      </c>
      <c r="B172" s="43"/>
      <c r="C172" s="43" t="s">
        <v>280</v>
      </c>
      <c r="D172" s="48">
        <v>29000</v>
      </c>
      <c r="E172" s="155">
        <f>'26'!L172</f>
        <v>0</v>
      </c>
      <c r="F172" s="126"/>
      <c r="G172" s="141"/>
      <c r="H172" s="141"/>
      <c r="I172" s="141"/>
      <c r="J172" s="149"/>
      <c r="K172" s="133"/>
      <c r="L172" s="72"/>
      <c r="M172" s="120">
        <f t="shared" si="15"/>
        <v>0</v>
      </c>
      <c r="N172" s="73"/>
    </row>
    <row r="173" spans="1:14" s="9" customFormat="1" x14ac:dyDescent="0.2">
      <c r="A173" s="43">
        <v>19</v>
      </c>
      <c r="B173" s="43"/>
      <c r="C173" s="43" t="s">
        <v>281</v>
      </c>
      <c r="D173" s="48">
        <v>78000</v>
      </c>
      <c r="E173" s="155">
        <f>'26'!L173</f>
        <v>0</v>
      </c>
      <c r="F173" s="126"/>
      <c r="G173" s="141"/>
      <c r="H173" s="141"/>
      <c r="I173" s="141"/>
      <c r="J173" s="149"/>
      <c r="K173" s="133"/>
      <c r="L173" s="72"/>
      <c r="M173" s="120">
        <f t="shared" si="15"/>
        <v>0</v>
      </c>
      <c r="N173" s="73"/>
    </row>
    <row r="174" spans="1:14" s="9" customFormat="1" x14ac:dyDescent="0.2">
      <c r="A174" s="43">
        <v>20</v>
      </c>
      <c r="B174" s="43"/>
      <c r="C174" s="43" t="s">
        <v>282</v>
      </c>
      <c r="D174" s="48">
        <v>29000</v>
      </c>
      <c r="E174" s="155">
        <f>'26'!L174</f>
        <v>0</v>
      </c>
      <c r="F174" s="126"/>
      <c r="G174" s="141"/>
      <c r="H174" s="141"/>
      <c r="I174" s="141"/>
      <c r="J174" s="149"/>
      <c r="K174" s="133"/>
      <c r="L174" s="72"/>
      <c r="M174" s="120">
        <f t="shared" si="15"/>
        <v>0</v>
      </c>
      <c r="N174" s="73"/>
    </row>
    <row r="175" spans="1:14" s="9" customFormat="1" x14ac:dyDescent="0.2">
      <c r="A175" s="43">
        <v>21</v>
      </c>
      <c r="B175" s="43"/>
      <c r="C175" s="43" t="s">
        <v>283</v>
      </c>
      <c r="D175" s="48">
        <v>45000</v>
      </c>
      <c r="E175" s="155">
        <f>'26'!L175</f>
        <v>0</v>
      </c>
      <c r="F175" s="126"/>
      <c r="G175" s="141">
        <v>12</v>
      </c>
      <c r="H175" s="141">
        <v>12</v>
      </c>
      <c r="I175" s="141"/>
      <c r="J175" s="149"/>
      <c r="K175" s="133"/>
      <c r="L175" s="72"/>
      <c r="M175" s="120">
        <f t="shared" si="15"/>
        <v>24</v>
      </c>
      <c r="N175" s="73"/>
    </row>
    <row r="176" spans="1:14" s="24" customFormat="1" ht="15" thickBot="1" x14ac:dyDescent="0.25">
      <c r="A176" s="43"/>
      <c r="B176" s="43"/>
      <c r="C176" s="43"/>
      <c r="D176" s="48"/>
      <c r="E176" s="160"/>
      <c r="F176" s="128"/>
      <c r="G176" s="144"/>
      <c r="H176" s="144"/>
      <c r="I176" s="144"/>
      <c r="J176" s="152"/>
      <c r="K176" s="137"/>
      <c r="L176" s="76"/>
      <c r="M176" s="121"/>
      <c r="N176" s="73"/>
    </row>
    <row r="177" spans="1:14" s="10" customFormat="1" ht="15" thickBot="1" x14ac:dyDescent="0.25">
      <c r="A177" s="90"/>
      <c r="B177" s="91"/>
      <c r="C177" s="91" t="s">
        <v>176</v>
      </c>
      <c r="D177" s="98"/>
      <c r="E177" s="103">
        <f>SUM(E178:E180)</f>
        <v>0</v>
      </c>
      <c r="F177" s="103">
        <f t="shared" ref="F177:L177" si="17">SUM(F178:F180)</f>
        <v>0</v>
      </c>
      <c r="G177" s="103">
        <f t="shared" si="17"/>
        <v>0</v>
      </c>
      <c r="H177" s="103">
        <f t="shared" si="17"/>
        <v>0</v>
      </c>
      <c r="I177" s="103">
        <f t="shared" si="17"/>
        <v>0</v>
      </c>
      <c r="J177" s="169">
        <f t="shared" si="17"/>
        <v>0</v>
      </c>
      <c r="K177" s="165">
        <f t="shared" si="17"/>
        <v>0</v>
      </c>
      <c r="L177" s="103">
        <f t="shared" si="17"/>
        <v>0</v>
      </c>
      <c r="M177" s="103">
        <f ca="1">SUM(M177:M180)</f>
        <v>0</v>
      </c>
      <c r="N177" s="85"/>
    </row>
    <row r="178" spans="1:14" s="10" customFormat="1" x14ac:dyDescent="0.2">
      <c r="A178" s="87">
        <v>1</v>
      </c>
      <c r="B178" s="88">
        <v>4550013</v>
      </c>
      <c r="C178" s="88" t="s">
        <v>177</v>
      </c>
      <c r="D178" s="97">
        <v>38000</v>
      </c>
      <c r="E178" s="161">
        <f>'26'!L178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6"/>
    </row>
    <row r="179" spans="1:14" s="10" customFormat="1" x14ac:dyDescent="0.2">
      <c r="A179" s="25">
        <v>2</v>
      </c>
      <c r="B179" s="26">
        <v>4550025</v>
      </c>
      <c r="C179" s="26" t="s">
        <v>178</v>
      </c>
      <c r="D179" s="27">
        <v>38000</v>
      </c>
      <c r="E179" s="161">
        <f>'26'!L179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9" customFormat="1" x14ac:dyDescent="0.2">
      <c r="A180" s="25">
        <v>3</v>
      </c>
      <c r="B180" s="26">
        <v>4550044</v>
      </c>
      <c r="C180" s="26" t="s">
        <v>179</v>
      </c>
      <c r="D180" s="27">
        <v>38000</v>
      </c>
      <c r="E180" s="161">
        <f>'26'!L180</f>
        <v>0</v>
      </c>
      <c r="F180" s="125"/>
      <c r="G180" s="140"/>
      <c r="H180" s="140"/>
      <c r="I180" s="140"/>
      <c r="J180" s="148"/>
      <c r="K180" s="132"/>
      <c r="L180" s="71"/>
      <c r="M180" s="120">
        <f t="shared" si="15"/>
        <v>0</v>
      </c>
      <c r="N180" s="73"/>
    </row>
    <row r="181" spans="1:14" s="20" customFormat="1" ht="15" thickBot="1" x14ac:dyDescent="0.25">
      <c r="A181" s="43"/>
      <c r="B181" s="43"/>
      <c r="C181" s="43"/>
      <c r="D181" s="48"/>
      <c r="E181" s="160"/>
      <c r="F181" s="128"/>
      <c r="G181" s="144"/>
      <c r="H181" s="144"/>
      <c r="I181" s="144"/>
      <c r="J181" s="152"/>
      <c r="K181" s="137"/>
      <c r="L181" s="76"/>
      <c r="M181" s="121"/>
      <c r="N181" s="73"/>
    </row>
    <row r="182" spans="1:14" s="24" customFormat="1" ht="15" hidden="1" customHeight="1" thickBot="1" x14ac:dyDescent="0.25">
      <c r="A182" s="81"/>
      <c r="B182" s="82"/>
      <c r="C182" s="82" t="s">
        <v>180</v>
      </c>
      <c r="D182" s="83"/>
      <c r="E182" s="158">
        <v>201</v>
      </c>
      <c r="F182" s="106">
        <f t="shared" ref="F182" si="18">SUM(F183:F193)</f>
        <v>0</v>
      </c>
      <c r="G182" s="106"/>
      <c r="H182" s="106"/>
      <c r="I182" s="106"/>
      <c r="J182" s="146"/>
      <c r="K182" s="135"/>
      <c r="L182" s="106"/>
      <c r="M182" s="119">
        <f t="shared" si="15"/>
        <v>201</v>
      </c>
      <c r="N182" s="85"/>
    </row>
    <row r="183" spans="1:14" s="10" customFormat="1" ht="15" hidden="1" customHeight="1" thickBot="1" x14ac:dyDescent="0.25">
      <c r="A183" s="74"/>
      <c r="B183" s="74"/>
      <c r="C183" s="74" t="s">
        <v>181</v>
      </c>
      <c r="D183" s="75"/>
      <c r="E183" s="155">
        <v>8</v>
      </c>
      <c r="F183" s="125"/>
      <c r="G183" s="140"/>
      <c r="H183" s="140"/>
      <c r="I183" s="140"/>
      <c r="J183" s="148"/>
      <c r="K183" s="132"/>
      <c r="L183" s="71"/>
      <c r="M183" s="120">
        <f t="shared" si="15"/>
        <v>8</v>
      </c>
      <c r="N183" s="76"/>
    </row>
    <row r="184" spans="1:14" s="10" customFormat="1" ht="15" hidden="1" customHeight="1" thickBot="1" x14ac:dyDescent="0.25">
      <c r="A184" s="25">
        <v>1</v>
      </c>
      <c r="B184" s="26">
        <v>5540020</v>
      </c>
      <c r="C184" s="26" t="s">
        <v>182</v>
      </c>
      <c r="D184" s="27">
        <v>40000</v>
      </c>
      <c r="E184" s="155">
        <v>43</v>
      </c>
      <c r="F184" s="125"/>
      <c r="G184" s="140"/>
      <c r="H184" s="140"/>
      <c r="I184" s="140"/>
      <c r="J184" s="148"/>
      <c r="K184" s="132"/>
      <c r="L184" s="71"/>
      <c r="M184" s="120">
        <f t="shared" si="15"/>
        <v>43</v>
      </c>
      <c r="N184" s="73"/>
    </row>
    <row r="185" spans="1:14" s="10" customFormat="1" ht="15" hidden="1" customHeight="1" thickBot="1" x14ac:dyDescent="0.25">
      <c r="A185" s="25">
        <v>2</v>
      </c>
      <c r="B185" s="26">
        <v>5540024</v>
      </c>
      <c r="C185" s="26" t="s">
        <v>183</v>
      </c>
      <c r="D185" s="27">
        <v>45000</v>
      </c>
      <c r="E185" s="155">
        <v>9</v>
      </c>
      <c r="F185" s="125"/>
      <c r="G185" s="140"/>
      <c r="H185" s="140"/>
      <c r="I185" s="140"/>
      <c r="J185" s="148"/>
      <c r="K185" s="132"/>
      <c r="L185" s="71"/>
      <c r="M185" s="120">
        <f t="shared" si="15"/>
        <v>9</v>
      </c>
      <c r="N185" s="73"/>
    </row>
    <row r="186" spans="1:14" s="10" customFormat="1" ht="15" hidden="1" customHeight="1" thickBot="1" x14ac:dyDescent="0.25">
      <c r="A186" s="25">
        <v>3</v>
      </c>
      <c r="B186" s="26">
        <v>5540018</v>
      </c>
      <c r="C186" s="26" t="s">
        <v>184</v>
      </c>
      <c r="D186" s="27">
        <v>32000</v>
      </c>
      <c r="E186" s="155">
        <v>24</v>
      </c>
      <c r="F186" s="125"/>
      <c r="G186" s="140"/>
      <c r="H186" s="140"/>
      <c r="I186" s="140"/>
      <c r="J186" s="148"/>
      <c r="K186" s="132"/>
      <c r="L186" s="71"/>
      <c r="M186" s="120">
        <f t="shared" si="15"/>
        <v>24</v>
      </c>
      <c r="N186" s="73"/>
    </row>
    <row r="187" spans="1:14" s="10" customFormat="1" ht="15" hidden="1" customHeight="1" thickBot="1" x14ac:dyDescent="0.25">
      <c r="A187" s="25">
        <v>4</v>
      </c>
      <c r="B187" s="26">
        <v>5540017</v>
      </c>
      <c r="C187" s="26" t="s">
        <v>185</v>
      </c>
      <c r="D187" s="27">
        <v>25000</v>
      </c>
      <c r="E187" s="156">
        <v>35</v>
      </c>
      <c r="F187" s="126"/>
      <c r="G187" s="141"/>
      <c r="H187" s="141"/>
      <c r="I187" s="141"/>
      <c r="J187" s="149"/>
      <c r="K187" s="133"/>
      <c r="L187" s="72"/>
      <c r="M187" s="120">
        <f t="shared" si="15"/>
        <v>35</v>
      </c>
      <c r="N187" s="72"/>
    </row>
    <row r="188" spans="1:14" s="10" customFormat="1" ht="15" hidden="1" customHeight="1" thickBot="1" x14ac:dyDescent="0.25">
      <c r="A188" s="25">
        <v>5</v>
      </c>
      <c r="B188" s="26">
        <v>5510070</v>
      </c>
      <c r="C188" s="26" t="s">
        <v>186</v>
      </c>
      <c r="D188" s="27">
        <v>28000</v>
      </c>
      <c r="E188" s="156">
        <v>24</v>
      </c>
      <c r="F188" s="126"/>
      <c r="G188" s="141"/>
      <c r="H188" s="141"/>
      <c r="I188" s="141"/>
      <c r="J188" s="149"/>
      <c r="K188" s="133"/>
      <c r="L188" s="72"/>
      <c r="M188" s="120">
        <f t="shared" si="15"/>
        <v>24</v>
      </c>
      <c r="N188" s="72"/>
    </row>
    <row r="189" spans="1:14" s="10" customFormat="1" ht="15" hidden="1" customHeight="1" thickBot="1" x14ac:dyDescent="0.25">
      <c r="A189" s="25">
        <v>6</v>
      </c>
      <c r="B189" s="26">
        <v>5500044</v>
      </c>
      <c r="C189" s="26" t="s">
        <v>187</v>
      </c>
      <c r="D189" s="27">
        <v>28000</v>
      </c>
      <c r="E189" s="156">
        <v>10</v>
      </c>
      <c r="F189" s="126"/>
      <c r="G189" s="141"/>
      <c r="H189" s="141"/>
      <c r="I189" s="141"/>
      <c r="J189" s="149"/>
      <c r="K189" s="133"/>
      <c r="L189" s="72"/>
      <c r="M189" s="120">
        <f t="shared" si="15"/>
        <v>10</v>
      </c>
      <c r="N189" s="71"/>
    </row>
    <row r="190" spans="1:14" s="9" customFormat="1" ht="15" hidden="1" customHeight="1" thickBot="1" x14ac:dyDescent="0.25">
      <c r="A190" s="25">
        <v>7</v>
      </c>
      <c r="B190" s="26">
        <v>5500045</v>
      </c>
      <c r="C190" s="26" t="s">
        <v>188</v>
      </c>
      <c r="D190" s="27">
        <v>30000</v>
      </c>
      <c r="E190" s="156">
        <v>28</v>
      </c>
      <c r="F190" s="126"/>
      <c r="G190" s="141"/>
      <c r="H190" s="141"/>
      <c r="I190" s="141"/>
      <c r="J190" s="149"/>
      <c r="K190" s="133"/>
      <c r="L190" s="72"/>
      <c r="M190" s="120">
        <f t="shared" si="15"/>
        <v>28</v>
      </c>
      <c r="N190" s="71"/>
    </row>
    <row r="191" spans="1:14" s="9" customFormat="1" ht="15" hidden="1" customHeight="1" thickBot="1" x14ac:dyDescent="0.25">
      <c r="A191" s="25">
        <v>8</v>
      </c>
      <c r="B191" s="25">
        <v>5510111</v>
      </c>
      <c r="C191" s="25" t="s">
        <v>189</v>
      </c>
      <c r="D191" s="30">
        <v>39000</v>
      </c>
      <c r="E191" s="156">
        <v>20</v>
      </c>
      <c r="F191" s="126"/>
      <c r="G191" s="141"/>
      <c r="H191" s="141"/>
      <c r="I191" s="141"/>
      <c r="J191" s="149"/>
      <c r="K191" s="133"/>
      <c r="L191" s="72"/>
      <c r="M191" s="120">
        <f t="shared" si="15"/>
        <v>20</v>
      </c>
      <c r="N191" s="71"/>
    </row>
    <row r="192" spans="1:14" s="9" customFormat="1" ht="15" hidden="1" customHeight="1" thickBot="1" x14ac:dyDescent="0.25">
      <c r="A192" s="25">
        <v>9</v>
      </c>
      <c r="B192" s="25">
        <v>5510112</v>
      </c>
      <c r="C192" s="25" t="s">
        <v>190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9" customFormat="1" ht="15" hidden="1" customHeight="1" thickBot="1" x14ac:dyDescent="0.25">
      <c r="A193" s="25">
        <v>10</v>
      </c>
      <c r="B193" s="25">
        <v>5510113</v>
      </c>
      <c r="C193" s="25" t="s">
        <v>191</v>
      </c>
      <c r="D193" s="30">
        <v>39000</v>
      </c>
      <c r="E193" s="155">
        <v>17</v>
      </c>
      <c r="F193" s="125"/>
      <c r="G193" s="125"/>
      <c r="H193" s="125"/>
      <c r="I193" s="125"/>
      <c r="J193" s="148"/>
      <c r="K193" s="132"/>
      <c r="L193" s="71"/>
      <c r="M193" s="120">
        <f t="shared" si="15"/>
        <v>17</v>
      </c>
      <c r="N193" s="71"/>
    </row>
    <row r="194" spans="1:14" s="24" customFormat="1" ht="15" hidden="1" customHeight="1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9" customFormat="1" ht="15" thickBot="1" x14ac:dyDescent="0.25">
      <c r="A195" s="94"/>
      <c r="B195" s="95"/>
      <c r="C195" s="95" t="s">
        <v>192</v>
      </c>
      <c r="D195" s="96"/>
      <c r="E195" s="105">
        <f>SUM(E196:E204)</f>
        <v>554</v>
      </c>
      <c r="F195" s="105">
        <f t="shared" ref="F195:K195" si="19">SUM(F196:F204)</f>
        <v>0</v>
      </c>
      <c r="G195" s="105">
        <f t="shared" si="19"/>
        <v>0</v>
      </c>
      <c r="H195" s="105">
        <f t="shared" si="19"/>
        <v>0</v>
      </c>
      <c r="I195" s="105">
        <f t="shared" si="19"/>
        <v>0</v>
      </c>
      <c r="J195" s="166">
        <f t="shared" si="19"/>
        <v>0</v>
      </c>
      <c r="K195" s="131">
        <f t="shared" si="19"/>
        <v>0</v>
      </c>
      <c r="L195" s="105">
        <f>SUM(L196:L203)</f>
        <v>441</v>
      </c>
      <c r="M195" s="119">
        <f t="shared" si="15"/>
        <v>113</v>
      </c>
      <c r="N195" s="85"/>
    </row>
    <row r="196" spans="1:14" s="10" customFormat="1" x14ac:dyDescent="0.2">
      <c r="A196" s="87">
        <v>1</v>
      </c>
      <c r="B196" s="87">
        <v>5540032</v>
      </c>
      <c r="C196" s="87" t="s">
        <v>193</v>
      </c>
      <c r="D196" s="93">
        <v>18000</v>
      </c>
      <c r="E196" s="155">
        <f>'26'!L196</f>
        <v>44</v>
      </c>
      <c r="F196" s="125"/>
      <c r="G196" s="125"/>
      <c r="H196" s="125"/>
      <c r="I196" s="125"/>
      <c r="J196" s="148"/>
      <c r="K196" s="132"/>
      <c r="L196" s="71">
        <v>42</v>
      </c>
      <c r="M196" s="120">
        <f t="shared" si="15"/>
        <v>2</v>
      </c>
      <c r="N196" s="71"/>
    </row>
    <row r="197" spans="1:14" s="10" customFormat="1" x14ac:dyDescent="0.2">
      <c r="A197" s="25">
        <v>2</v>
      </c>
      <c r="B197" s="26">
        <v>5540001</v>
      </c>
      <c r="C197" s="26" t="s">
        <v>194</v>
      </c>
      <c r="D197" s="27">
        <v>20000</v>
      </c>
      <c r="E197" s="155">
        <f>'26'!L197</f>
        <v>47</v>
      </c>
      <c r="F197" s="125"/>
      <c r="G197" s="125"/>
      <c r="H197" s="125"/>
      <c r="I197" s="125"/>
      <c r="J197" s="148"/>
      <c r="K197" s="132"/>
      <c r="L197" s="71">
        <v>37</v>
      </c>
      <c r="M197" s="120">
        <f t="shared" si="15"/>
        <v>10</v>
      </c>
      <c r="N197" s="71"/>
    </row>
    <row r="198" spans="1:14" s="10" customFormat="1" x14ac:dyDescent="0.2">
      <c r="A198" s="25">
        <v>3</v>
      </c>
      <c r="B198" s="26">
        <v>5540029</v>
      </c>
      <c r="C198" s="26" t="s">
        <v>195</v>
      </c>
      <c r="D198" s="27">
        <v>20000</v>
      </c>
      <c r="E198" s="155">
        <f>'26'!L198</f>
        <v>0</v>
      </c>
      <c r="F198" s="125"/>
      <c r="G198" s="125"/>
      <c r="H198" s="125"/>
      <c r="I198" s="125"/>
      <c r="J198" s="148"/>
      <c r="K198" s="132"/>
      <c r="L198" s="71"/>
      <c r="M198" s="120">
        <f t="shared" si="15"/>
        <v>0</v>
      </c>
      <c r="N198" s="71"/>
    </row>
    <row r="199" spans="1:14" s="10" customFormat="1" x14ac:dyDescent="0.2">
      <c r="A199" s="25">
        <v>4</v>
      </c>
      <c r="B199" s="26">
        <v>5540035</v>
      </c>
      <c r="C199" s="26" t="s">
        <v>196</v>
      </c>
      <c r="D199" s="27">
        <v>20000</v>
      </c>
      <c r="E199" s="155">
        <f>'26'!L199</f>
        <v>11</v>
      </c>
      <c r="F199" s="125"/>
      <c r="G199" s="125"/>
      <c r="H199" s="125"/>
      <c r="I199" s="125"/>
      <c r="J199" s="148"/>
      <c r="K199" s="132"/>
      <c r="L199" s="71">
        <v>10</v>
      </c>
      <c r="M199" s="120">
        <f t="shared" si="15"/>
        <v>1</v>
      </c>
      <c r="N199" s="71"/>
    </row>
    <row r="200" spans="1:14" s="10" customFormat="1" x14ac:dyDescent="0.2">
      <c r="A200" s="25">
        <v>6</v>
      </c>
      <c r="B200" s="26">
        <v>5540008</v>
      </c>
      <c r="C200" s="26" t="s">
        <v>198</v>
      </c>
      <c r="D200" s="27">
        <v>16000</v>
      </c>
      <c r="E200" s="155">
        <f>'26'!L200</f>
        <v>265</v>
      </c>
      <c r="F200" s="125"/>
      <c r="G200" s="125"/>
      <c r="H200" s="125"/>
      <c r="I200" s="125"/>
      <c r="J200" s="148"/>
      <c r="K200" s="132"/>
      <c r="L200" s="71">
        <v>232</v>
      </c>
      <c r="M200" s="120">
        <f t="shared" si="15"/>
        <v>33</v>
      </c>
      <c r="N200" s="71"/>
    </row>
    <row r="201" spans="1:14" s="10" customFormat="1" x14ac:dyDescent="0.2">
      <c r="A201" s="25">
        <v>7</v>
      </c>
      <c r="B201" s="26">
        <v>5540030</v>
      </c>
      <c r="C201" s="26" t="s">
        <v>199</v>
      </c>
      <c r="D201" s="27">
        <v>22000</v>
      </c>
      <c r="E201" s="155">
        <f>'26'!L201</f>
        <v>46</v>
      </c>
      <c r="F201" s="125"/>
      <c r="G201" s="125"/>
      <c r="H201" s="125"/>
      <c r="I201" s="125"/>
      <c r="J201" s="148"/>
      <c r="K201" s="132"/>
      <c r="L201" s="71">
        <v>41</v>
      </c>
      <c r="M201" s="120">
        <f>(E201+F201+G201+H201+I201)-J201-K201-L201</f>
        <v>5</v>
      </c>
      <c r="N201" s="71"/>
    </row>
    <row r="202" spans="1:14" s="10" customFormat="1" x14ac:dyDescent="0.2">
      <c r="A202" s="25">
        <v>8</v>
      </c>
      <c r="B202" s="26">
        <v>5540031</v>
      </c>
      <c r="C202" s="26" t="s">
        <v>200</v>
      </c>
      <c r="D202" s="27">
        <v>22000</v>
      </c>
      <c r="E202" s="155">
        <f>'26'!L202</f>
        <v>47</v>
      </c>
      <c r="F202" s="125"/>
      <c r="G202" s="125"/>
      <c r="H202" s="125"/>
      <c r="I202" s="125"/>
      <c r="J202" s="148"/>
      <c r="K202" s="132"/>
      <c r="L202" s="71">
        <v>35</v>
      </c>
      <c r="M202" s="120">
        <f t="shared" ref="M202:M204" si="20">(E202+F202+G202+H202+I202)-J202-K202-L202</f>
        <v>12</v>
      </c>
      <c r="N202" s="71"/>
    </row>
    <row r="203" spans="1:14" s="9" customFormat="1" x14ac:dyDescent="0.2">
      <c r="A203" s="25">
        <v>9</v>
      </c>
      <c r="B203" s="26">
        <v>5540003</v>
      </c>
      <c r="C203" s="26" t="s">
        <v>201</v>
      </c>
      <c r="D203" s="27">
        <v>20000</v>
      </c>
      <c r="E203" s="155">
        <f>'26'!L203</f>
        <v>47</v>
      </c>
      <c r="F203" s="125"/>
      <c r="G203" s="125"/>
      <c r="H203" s="125"/>
      <c r="I203" s="125"/>
      <c r="J203" s="148"/>
      <c r="K203" s="132"/>
      <c r="L203" s="71">
        <v>44</v>
      </c>
      <c r="M203" s="120">
        <f t="shared" si="20"/>
        <v>3</v>
      </c>
      <c r="N203" s="71"/>
    </row>
    <row r="204" spans="1:14" s="9" customFormat="1" x14ac:dyDescent="0.2">
      <c r="A204" s="25">
        <v>10</v>
      </c>
      <c r="B204" s="25">
        <v>5540033</v>
      </c>
      <c r="C204" s="25" t="s">
        <v>202</v>
      </c>
      <c r="D204" s="30">
        <v>18000</v>
      </c>
      <c r="E204" s="155">
        <f>'26'!L204</f>
        <v>47</v>
      </c>
      <c r="F204" s="125"/>
      <c r="G204" s="125"/>
      <c r="H204" s="125"/>
      <c r="I204" s="125"/>
      <c r="J204" s="148"/>
      <c r="K204" s="132"/>
      <c r="L204" s="9">
        <v>47</v>
      </c>
      <c r="M204" s="120">
        <f t="shared" si="20"/>
        <v>0</v>
      </c>
      <c r="N204" s="71"/>
    </row>
    <row r="205" spans="1:14" s="20" customFormat="1" ht="15" thickBot="1" x14ac:dyDescent="0.25">
      <c r="A205" s="43"/>
      <c r="B205" s="43"/>
      <c r="C205" s="43"/>
      <c r="D205" s="48"/>
      <c r="E205" s="160"/>
      <c r="F205" s="128"/>
      <c r="G205" s="128"/>
      <c r="H205" s="128"/>
      <c r="I205" s="128"/>
      <c r="J205" s="152"/>
      <c r="K205" s="137"/>
      <c r="L205" s="76"/>
      <c r="M205" s="121"/>
      <c r="N205" s="76"/>
    </row>
    <row r="206" spans="1:14" s="24" customFormat="1" ht="15" thickBot="1" x14ac:dyDescent="0.25">
      <c r="A206" s="81"/>
      <c r="B206" s="82"/>
      <c r="C206" s="82" t="s">
        <v>203</v>
      </c>
      <c r="D206" s="83"/>
      <c r="E206" s="106">
        <f>SUM(E208:E209)</f>
        <v>6</v>
      </c>
      <c r="F206" s="106">
        <f t="shared" ref="F206:L206" si="21">SUM(F208:F209)</f>
        <v>0</v>
      </c>
      <c r="G206" s="106">
        <f t="shared" si="21"/>
        <v>0</v>
      </c>
      <c r="H206" s="106">
        <f t="shared" si="21"/>
        <v>0</v>
      </c>
      <c r="I206" s="106">
        <f t="shared" si="21"/>
        <v>0</v>
      </c>
      <c r="J206" s="146">
        <f t="shared" si="21"/>
        <v>0</v>
      </c>
      <c r="K206" s="135">
        <f t="shared" si="21"/>
        <v>0</v>
      </c>
      <c r="L206" s="106">
        <f t="shared" si="21"/>
        <v>5</v>
      </c>
      <c r="M206" s="119">
        <f>(E206+F206+G206+H206+I206)-J206-K206-L206</f>
        <v>1</v>
      </c>
      <c r="N206" s="85"/>
    </row>
    <row r="207" spans="1:14" s="10" customFormat="1" x14ac:dyDescent="0.2">
      <c r="A207" s="79"/>
      <c r="B207" s="79"/>
      <c r="C207" s="79" t="s">
        <v>204</v>
      </c>
      <c r="D207" s="80"/>
      <c r="E207" s="155"/>
      <c r="F207" s="125"/>
      <c r="G207" s="125"/>
      <c r="H207" s="125"/>
      <c r="I207" s="125"/>
      <c r="J207" s="148"/>
      <c r="K207" s="132"/>
      <c r="L207" s="71"/>
      <c r="M207" s="120">
        <f t="shared" si="15"/>
        <v>0</v>
      </c>
      <c r="N207" s="71"/>
    </row>
    <row r="208" spans="1:14" s="10" customFormat="1" x14ac:dyDescent="0.2">
      <c r="A208" s="25">
        <v>1</v>
      </c>
      <c r="B208" s="26">
        <v>7520023</v>
      </c>
      <c r="C208" s="26" t="s">
        <v>205</v>
      </c>
      <c r="D208" s="27">
        <v>20000</v>
      </c>
      <c r="E208" s="155">
        <f>'26'!L208</f>
        <v>0</v>
      </c>
      <c r="F208" s="125"/>
      <c r="G208" s="125"/>
      <c r="H208" s="125"/>
      <c r="I208" s="125"/>
      <c r="J208" s="148"/>
      <c r="K208" s="132"/>
      <c r="L208" s="71"/>
      <c r="M208" s="120">
        <f t="shared" si="15"/>
        <v>0</v>
      </c>
      <c r="N208" s="71"/>
    </row>
    <row r="209" spans="1:14" s="9" customFormat="1" x14ac:dyDescent="0.2">
      <c r="A209" s="25">
        <v>2</v>
      </c>
      <c r="B209" s="26">
        <v>7520001</v>
      </c>
      <c r="C209" s="26" t="s">
        <v>206</v>
      </c>
      <c r="D209" s="27">
        <v>80000</v>
      </c>
      <c r="E209" s="155">
        <f>'26'!L209</f>
        <v>6</v>
      </c>
      <c r="F209" s="125"/>
      <c r="G209" s="125"/>
      <c r="H209" s="125"/>
      <c r="I209" s="125"/>
      <c r="J209" s="148"/>
      <c r="K209" s="132"/>
      <c r="L209" s="71">
        <v>5</v>
      </c>
      <c r="M209" s="120">
        <f t="shared" si="15"/>
        <v>1</v>
      </c>
      <c r="N209" s="71"/>
    </row>
    <row r="210" spans="1:14" s="24" customFormat="1" ht="15" thickBot="1" x14ac:dyDescent="0.25">
      <c r="A210" s="43"/>
      <c r="B210" s="43"/>
      <c r="C210" s="43"/>
      <c r="D210" s="86"/>
      <c r="E210" s="157"/>
      <c r="F210" s="127"/>
      <c r="G210" s="127"/>
      <c r="H210" s="127"/>
      <c r="I210" s="127"/>
      <c r="J210" s="150"/>
      <c r="K210" s="134"/>
      <c r="L210" s="73"/>
      <c r="M210" s="122"/>
      <c r="N210" s="73"/>
    </row>
    <row r="211" spans="1:14" s="10" customFormat="1" ht="15" thickBot="1" x14ac:dyDescent="0.25">
      <c r="A211" s="90"/>
      <c r="B211" s="91"/>
      <c r="C211" s="91" t="s">
        <v>207</v>
      </c>
      <c r="D211" s="92"/>
      <c r="E211" s="103">
        <f>SUM(E212:E219)</f>
        <v>154</v>
      </c>
      <c r="F211" s="103">
        <f t="shared" ref="F211:L211" si="22">SUM(F212:F219)</f>
        <v>0</v>
      </c>
      <c r="G211" s="103">
        <f t="shared" si="22"/>
        <v>0</v>
      </c>
      <c r="H211" s="103">
        <f t="shared" si="22"/>
        <v>0</v>
      </c>
      <c r="I211" s="103">
        <f t="shared" si="22"/>
        <v>0</v>
      </c>
      <c r="J211" s="169">
        <f t="shared" si="22"/>
        <v>0</v>
      </c>
      <c r="K211" s="165">
        <f t="shared" si="22"/>
        <v>0</v>
      </c>
      <c r="L211" s="103">
        <f t="shared" si="22"/>
        <v>132</v>
      </c>
      <c r="M211" s="119">
        <f t="shared" si="15"/>
        <v>22</v>
      </c>
      <c r="N211" s="85"/>
    </row>
    <row r="212" spans="1:14" s="10" customFormat="1" x14ac:dyDescent="0.2">
      <c r="A212" s="87">
        <v>1</v>
      </c>
      <c r="B212" s="88">
        <v>7550011</v>
      </c>
      <c r="C212" s="88" t="s">
        <v>208</v>
      </c>
      <c r="D212" s="89">
        <v>16000</v>
      </c>
      <c r="E212" s="155">
        <f>'26'!L212</f>
        <v>12</v>
      </c>
      <c r="F212" s="125"/>
      <c r="G212" s="125"/>
      <c r="H212" s="125"/>
      <c r="I212" s="125"/>
      <c r="J212" s="148"/>
      <c r="K212" s="132"/>
      <c r="L212" s="71">
        <v>12</v>
      </c>
      <c r="M212" s="120">
        <f t="shared" si="15"/>
        <v>0</v>
      </c>
      <c r="N212" s="71"/>
    </row>
    <row r="213" spans="1:14" s="10" customFormat="1" x14ac:dyDescent="0.2">
      <c r="A213" s="25">
        <v>2</v>
      </c>
      <c r="B213" s="26">
        <v>7550019</v>
      </c>
      <c r="C213" s="26" t="s">
        <v>209</v>
      </c>
      <c r="D213" s="78">
        <v>14000</v>
      </c>
      <c r="E213" s="155">
        <f>'26'!L213</f>
        <v>0</v>
      </c>
      <c r="F213" s="126"/>
      <c r="G213" s="126"/>
      <c r="H213" s="126"/>
      <c r="I213" s="126"/>
      <c r="J213" s="149"/>
      <c r="K213" s="133"/>
      <c r="L213" s="72"/>
      <c r="M213" s="123">
        <f t="shared" si="15"/>
        <v>0</v>
      </c>
      <c r="N213" s="72"/>
    </row>
    <row r="214" spans="1:14" s="10" customFormat="1" x14ac:dyDescent="0.2">
      <c r="A214" s="25">
        <v>3</v>
      </c>
      <c r="B214" s="26">
        <v>7550026</v>
      </c>
      <c r="C214" s="26" t="s">
        <v>210</v>
      </c>
      <c r="D214" s="78">
        <v>26000</v>
      </c>
      <c r="E214" s="155">
        <f>'26'!L214</f>
        <v>71</v>
      </c>
      <c r="F214" s="126"/>
      <c r="G214" s="126"/>
      <c r="H214" s="126"/>
      <c r="I214" s="126"/>
      <c r="J214" s="149"/>
      <c r="K214" s="133"/>
      <c r="L214" s="72">
        <v>50</v>
      </c>
      <c r="M214" s="123">
        <f t="shared" si="15"/>
        <v>21</v>
      </c>
      <c r="N214" s="72"/>
    </row>
    <row r="215" spans="1:14" s="10" customFormat="1" x14ac:dyDescent="0.2">
      <c r="A215" s="25">
        <v>4</v>
      </c>
      <c r="B215" s="26">
        <v>7550006</v>
      </c>
      <c r="C215" s="26" t="s">
        <v>211</v>
      </c>
      <c r="D215" s="78">
        <v>12000</v>
      </c>
      <c r="E215" s="155">
        <f>'26'!L215</f>
        <v>3</v>
      </c>
      <c r="F215" s="126"/>
      <c r="G215" s="126"/>
      <c r="H215" s="126"/>
      <c r="I215" s="126"/>
      <c r="J215" s="149"/>
      <c r="K215" s="133"/>
      <c r="L215" s="72">
        <v>3</v>
      </c>
      <c r="M215" s="123">
        <f t="shared" si="15"/>
        <v>0</v>
      </c>
      <c r="N215" s="72"/>
    </row>
    <row r="216" spans="1:14" s="10" customFormat="1" x14ac:dyDescent="0.2">
      <c r="A216" s="25">
        <v>5</v>
      </c>
      <c r="B216" s="26">
        <v>7550007</v>
      </c>
      <c r="C216" s="26" t="s">
        <v>212</v>
      </c>
      <c r="D216" s="78">
        <v>9000</v>
      </c>
      <c r="E216" s="155">
        <f>'26'!L216</f>
        <v>14</v>
      </c>
      <c r="F216" s="126"/>
      <c r="G216" s="126"/>
      <c r="H216" s="126"/>
      <c r="I216" s="126"/>
      <c r="J216" s="149"/>
      <c r="K216" s="133"/>
      <c r="L216" s="72">
        <v>15</v>
      </c>
      <c r="M216" s="123">
        <f t="shared" si="15"/>
        <v>-1</v>
      </c>
      <c r="N216" s="72"/>
    </row>
    <row r="217" spans="1:14" s="9" customFormat="1" x14ac:dyDescent="0.2">
      <c r="A217" s="25">
        <v>7</v>
      </c>
      <c r="B217" s="26">
        <v>7550017</v>
      </c>
      <c r="C217" s="26" t="s">
        <v>214</v>
      </c>
      <c r="D217" s="78">
        <v>14000</v>
      </c>
      <c r="E217" s="155">
        <f>'26'!L217</f>
        <v>27</v>
      </c>
      <c r="F217" s="126"/>
      <c r="G217" s="126"/>
      <c r="H217" s="126"/>
      <c r="I217" s="126"/>
      <c r="J217" s="149"/>
      <c r="K217" s="133"/>
      <c r="L217" s="72">
        <v>25</v>
      </c>
      <c r="M217" s="123">
        <f t="shared" si="15"/>
        <v>2</v>
      </c>
      <c r="N217" s="72"/>
    </row>
    <row r="218" spans="1:14" s="10" customFormat="1" x14ac:dyDescent="0.2">
      <c r="A218" s="25">
        <v>8</v>
      </c>
      <c r="B218" s="25">
        <v>7550016</v>
      </c>
      <c r="C218" s="25" t="s">
        <v>215</v>
      </c>
      <c r="D218" s="77">
        <v>14000</v>
      </c>
      <c r="E218" s="155">
        <f>'26'!L218</f>
        <v>13</v>
      </c>
      <c r="F218" s="126"/>
      <c r="G218" s="126"/>
      <c r="H218" s="126"/>
      <c r="I218" s="126"/>
      <c r="J218" s="149"/>
      <c r="K218" s="133"/>
      <c r="L218" s="72">
        <v>13</v>
      </c>
      <c r="M218" s="123">
        <f t="shared" ref="M218:M219" si="23">(E218+F218+G218+H218+I218)-J218-K218-L218</f>
        <v>0</v>
      </c>
      <c r="N218" s="72"/>
    </row>
    <row r="219" spans="1:14" s="10" customFormat="1" x14ac:dyDescent="0.2">
      <c r="A219" s="25">
        <v>9</v>
      </c>
      <c r="B219" s="26">
        <v>7550015</v>
      </c>
      <c r="C219" s="26" t="s">
        <v>216</v>
      </c>
      <c r="D219" s="78">
        <v>14000</v>
      </c>
      <c r="E219" s="155">
        <f>'26'!L219</f>
        <v>14</v>
      </c>
      <c r="F219" s="126"/>
      <c r="G219" s="126"/>
      <c r="H219" s="126"/>
      <c r="I219" s="126"/>
      <c r="J219" s="149"/>
      <c r="K219" s="133"/>
      <c r="L219" s="72">
        <v>14</v>
      </c>
      <c r="M219" s="123">
        <f t="shared" si="23"/>
        <v>0</v>
      </c>
      <c r="N219" s="72"/>
    </row>
  </sheetData>
  <autoFilter ref="A3:D219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9"/>
  <sheetViews>
    <sheetView workbookViewId="0">
      <pane xSplit="4" ySplit="4" topLeftCell="E175" activePane="bottomRight" state="frozen"/>
      <selection activeCell="O74" sqref="O74"/>
      <selection pane="topRight" activeCell="O74" sqref="O74"/>
      <selection pane="bottomLeft" activeCell="O74" sqref="O74"/>
      <selection pane="bottomRight" activeCell="E159" sqref="E159:G175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.28515625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81" t="s">
        <v>259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70"/>
    </row>
    <row r="3" spans="1:19" s="16" customFormat="1" ht="25.5" customHeight="1" x14ac:dyDescent="0.2">
      <c r="A3" s="182" t="s">
        <v>261</v>
      </c>
      <c r="B3" s="182" t="s">
        <v>262</v>
      </c>
      <c r="C3" s="182" t="s">
        <v>263</v>
      </c>
      <c r="D3" s="184" t="s">
        <v>264</v>
      </c>
      <c r="E3" s="186" t="s">
        <v>248</v>
      </c>
      <c r="F3" s="188" t="s">
        <v>257</v>
      </c>
      <c r="G3" s="190" t="s">
        <v>249</v>
      </c>
      <c r="H3" s="191"/>
      <c r="I3" s="192"/>
      <c r="J3" s="193" t="s">
        <v>250</v>
      </c>
      <c r="K3" s="195" t="s">
        <v>258</v>
      </c>
      <c r="L3" s="177" t="s">
        <v>251</v>
      </c>
      <c r="M3" s="179" t="s">
        <v>252</v>
      </c>
      <c r="N3" s="177" t="s">
        <v>253</v>
      </c>
    </row>
    <row r="4" spans="1:19" s="20" customFormat="1" ht="25.5" x14ac:dyDescent="0.2">
      <c r="A4" s="183"/>
      <c r="B4" s="183"/>
      <c r="C4" s="183"/>
      <c r="D4" s="185"/>
      <c r="E4" s="187"/>
      <c r="F4" s="189"/>
      <c r="G4" s="139" t="s">
        <v>254</v>
      </c>
      <c r="H4" s="139" t="s">
        <v>255</v>
      </c>
      <c r="I4" s="139" t="s">
        <v>256</v>
      </c>
      <c r="J4" s="194"/>
      <c r="K4" s="196"/>
      <c r="L4" s="178"/>
      <c r="M4" s="180"/>
      <c r="N4" s="178"/>
    </row>
    <row r="5" spans="1:19" s="24" customFormat="1" ht="15" thickBot="1" x14ac:dyDescent="0.25">
      <c r="A5" s="113"/>
      <c r="B5" s="113"/>
      <c r="C5" s="113" t="s">
        <v>10</v>
      </c>
      <c r="D5" s="114"/>
      <c r="E5" s="116">
        <f>E6+E46+E60+E64+E74</f>
        <v>18</v>
      </c>
      <c r="F5" s="116">
        <f t="shared" ref="F5:M5" si="0">F6+F46+F60+F64+F74</f>
        <v>0</v>
      </c>
      <c r="G5" s="116">
        <f t="shared" si="0"/>
        <v>370</v>
      </c>
      <c r="H5" s="116">
        <f t="shared" si="0"/>
        <v>12</v>
      </c>
      <c r="I5" s="116">
        <f t="shared" si="0"/>
        <v>0</v>
      </c>
      <c r="J5" s="145">
        <f t="shared" si="0"/>
        <v>2</v>
      </c>
      <c r="K5" s="130">
        <f t="shared" si="0"/>
        <v>52</v>
      </c>
      <c r="L5" s="116">
        <f t="shared" si="0"/>
        <v>19</v>
      </c>
      <c r="M5" s="118">
        <f t="shared" si="0"/>
        <v>315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05">
        <f>SUM(E7:E44)</f>
        <v>14</v>
      </c>
      <c r="F6" s="105">
        <f t="shared" ref="F6:L6" si="1">SUM(F7:F44)</f>
        <v>0</v>
      </c>
      <c r="G6" s="105">
        <f t="shared" si="1"/>
        <v>199</v>
      </c>
      <c r="H6" s="105">
        <f t="shared" si="1"/>
        <v>12</v>
      </c>
      <c r="I6" s="105">
        <f t="shared" si="1"/>
        <v>0</v>
      </c>
      <c r="J6" s="166">
        <f t="shared" si="1"/>
        <v>1</v>
      </c>
      <c r="K6" s="131">
        <f t="shared" si="1"/>
        <v>31</v>
      </c>
      <c r="L6" s="105">
        <f t="shared" si="1"/>
        <v>18</v>
      </c>
      <c r="M6" s="131">
        <f t="shared" ref="M6" si="2">SUM(M7:M39)</f>
        <v>163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'27'!L7</f>
        <v>1</v>
      </c>
      <c r="F7" s="125"/>
      <c r="G7" s="140">
        <v>6</v>
      </c>
      <c r="H7" s="140"/>
      <c r="I7" s="140"/>
      <c r="J7" s="148"/>
      <c r="K7" s="132"/>
      <c r="L7" s="71">
        <v>4</v>
      </c>
      <c r="M7" s="120">
        <f t="shared" ref="M7:M75" si="3">(E7+F7+G7+H7+I7)-J7-K7-L7</f>
        <v>3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'27'!L8</f>
        <v>0</v>
      </c>
      <c r="F8" s="126"/>
      <c r="G8" s="141">
        <v>8</v>
      </c>
      <c r="H8" s="141">
        <v>6</v>
      </c>
      <c r="I8" s="141"/>
      <c r="J8" s="149"/>
      <c r="K8" s="133">
        <v>2</v>
      </c>
      <c r="L8" s="72"/>
      <c r="M8" s="120">
        <f t="shared" si="3"/>
        <v>12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'27'!L9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'27'!L10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'27'!L11</f>
        <v>0</v>
      </c>
      <c r="F11" s="126"/>
      <c r="G11" s="141">
        <v>6</v>
      </c>
      <c r="H11" s="141"/>
      <c r="I11" s="141"/>
      <c r="J11" s="149"/>
      <c r="K11" s="133">
        <v>1</v>
      </c>
      <c r="L11" s="72"/>
      <c r="M11" s="120">
        <f t="shared" si="3"/>
        <v>5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'27'!L12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'27'!L13</f>
        <v>0</v>
      </c>
      <c r="F13" s="126"/>
      <c r="G13" s="141">
        <v>6</v>
      </c>
      <c r="H13" s="141"/>
      <c r="I13" s="141"/>
      <c r="J13" s="149"/>
      <c r="K13" s="133">
        <v>2</v>
      </c>
      <c r="L13" s="72"/>
      <c r="M13" s="120">
        <f t="shared" si="3"/>
        <v>4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'27'!L14</f>
        <v>0</v>
      </c>
      <c r="F14" s="126"/>
      <c r="G14" s="141">
        <v>6</v>
      </c>
      <c r="H14" s="141"/>
      <c r="I14" s="141"/>
      <c r="J14" s="149"/>
      <c r="K14" s="133">
        <v>2</v>
      </c>
      <c r="L14" s="72"/>
      <c r="M14" s="120">
        <f t="shared" si="3"/>
        <v>4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'27'!L15</f>
        <v>0</v>
      </c>
      <c r="F15" s="126"/>
      <c r="G15" s="141">
        <v>6</v>
      </c>
      <c r="H15" s="141"/>
      <c r="I15" s="141"/>
      <c r="J15" s="149"/>
      <c r="K15" s="133">
        <v>2</v>
      </c>
      <c r="L15" s="72"/>
      <c r="M15" s="120">
        <f t="shared" si="3"/>
        <v>4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'27'!L16</f>
        <v>0</v>
      </c>
      <c r="F16" s="126"/>
      <c r="G16" s="141">
        <v>6</v>
      </c>
      <c r="H16" s="141"/>
      <c r="I16" s="141"/>
      <c r="J16" s="149"/>
      <c r="K16" s="133">
        <v>1</v>
      </c>
      <c r="L16" s="72"/>
      <c r="M16" s="120">
        <f t="shared" si="3"/>
        <v>5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'27'!L17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'27'!L18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'27'!L19</f>
        <v>0</v>
      </c>
      <c r="F19" s="126"/>
      <c r="G19" s="141">
        <v>6</v>
      </c>
      <c r="H19" s="141"/>
      <c r="I19" s="141"/>
      <c r="J19" s="149"/>
      <c r="K19" s="133">
        <v>3</v>
      </c>
      <c r="L19" s="72"/>
      <c r="M19" s="120">
        <f t="shared" si="3"/>
        <v>3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'27'!L20</f>
        <v>1</v>
      </c>
      <c r="F20" s="126"/>
      <c r="G20" s="141">
        <v>12</v>
      </c>
      <c r="H20" s="141"/>
      <c r="I20" s="141"/>
      <c r="J20" s="149"/>
      <c r="K20" s="133"/>
      <c r="L20" s="72">
        <v>10</v>
      </c>
      <c r="M20" s="120">
        <f t="shared" si="3"/>
        <v>3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'27'!L21</f>
        <v>0</v>
      </c>
      <c r="F21" s="126"/>
      <c r="G21" s="141">
        <v>4</v>
      </c>
      <c r="H21" s="141">
        <v>6</v>
      </c>
      <c r="I21" s="141"/>
      <c r="J21" s="149"/>
      <c r="K21" s="133">
        <v>4</v>
      </c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'27'!L22</f>
        <v>12</v>
      </c>
      <c r="F22" s="126"/>
      <c r="G22" s="141">
        <v>6</v>
      </c>
      <c r="H22" s="141"/>
      <c r="I22" s="141"/>
      <c r="J22" s="149"/>
      <c r="K22" s="133"/>
      <c r="L22" s="72">
        <v>4</v>
      </c>
      <c r="M22" s="120">
        <f t="shared" si="3"/>
        <v>14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'27'!L23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'27'!L24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3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'27'!L25</f>
        <v>0</v>
      </c>
      <c r="F25" s="126"/>
      <c r="G25" s="141">
        <v>7</v>
      </c>
      <c r="H25" s="141"/>
      <c r="I25" s="141"/>
      <c r="J25" s="149"/>
      <c r="K25" s="133"/>
      <c r="L25" s="72"/>
      <c r="M25" s="120">
        <f t="shared" si="3"/>
        <v>7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'27'!L26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3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'27'!L27</f>
        <v>0</v>
      </c>
      <c r="F27" s="126"/>
      <c r="G27" s="141">
        <v>6</v>
      </c>
      <c r="H27" s="141"/>
      <c r="I27" s="141"/>
      <c r="J27" s="149"/>
      <c r="K27" s="133">
        <v>2</v>
      </c>
      <c r="L27" s="72"/>
      <c r="M27" s="120">
        <f t="shared" si="3"/>
        <v>4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'27'!L28</f>
        <v>0</v>
      </c>
      <c r="F28" s="126"/>
      <c r="G28" s="141">
        <v>6</v>
      </c>
      <c r="H28" s="141"/>
      <c r="I28" s="141"/>
      <c r="J28" s="149"/>
      <c r="K28" s="133"/>
      <c r="L28" s="72"/>
      <c r="M28" s="120">
        <f t="shared" si="3"/>
        <v>6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'27'!L29</f>
        <v>0</v>
      </c>
      <c r="F29" s="126"/>
      <c r="G29" s="141">
        <v>6</v>
      </c>
      <c r="H29" s="141"/>
      <c r="I29" s="141"/>
      <c r="J29" s="149"/>
      <c r="K29" s="133"/>
      <c r="L29" s="72"/>
      <c r="M29" s="120">
        <f t="shared" si="3"/>
        <v>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'27'!L30</f>
        <v>0</v>
      </c>
      <c r="F30" s="126"/>
      <c r="G30" s="141">
        <v>6</v>
      </c>
      <c r="H30" s="141"/>
      <c r="I30" s="141"/>
      <c r="J30" s="149"/>
      <c r="K30" s="133">
        <v>1</v>
      </c>
      <c r="L30" s="72"/>
      <c r="M30" s="120">
        <f t="shared" si="3"/>
        <v>5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'27'!L31</f>
        <v>0</v>
      </c>
      <c r="F31" s="126"/>
      <c r="G31" s="141"/>
      <c r="H31" s="141"/>
      <c r="I31" s="141"/>
      <c r="J31" s="149"/>
      <c r="K31" s="133"/>
      <c r="L31" s="72"/>
      <c r="M31" s="120">
        <f t="shared" si="3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'27'!L32</f>
        <v>0</v>
      </c>
      <c r="F32" s="126"/>
      <c r="G32" s="141">
        <v>6</v>
      </c>
      <c r="H32" s="141"/>
      <c r="I32" s="141"/>
      <c r="J32" s="149"/>
      <c r="K32" s="133">
        <v>3</v>
      </c>
      <c r="L32" s="72"/>
      <c r="M32" s="120">
        <f t="shared" si="3"/>
        <v>3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'27'!L33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'27'!L34</f>
        <v>0</v>
      </c>
      <c r="F34" s="126"/>
      <c r="G34" s="141">
        <v>6</v>
      </c>
      <c r="H34" s="141"/>
      <c r="I34" s="141"/>
      <c r="J34" s="149"/>
      <c r="K34" s="133">
        <v>1</v>
      </c>
      <c r="L34" s="72"/>
      <c r="M34" s="120">
        <f t="shared" si="3"/>
        <v>5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'27'!L35</f>
        <v>0</v>
      </c>
      <c r="F35" s="126"/>
      <c r="G35" s="141">
        <v>5</v>
      </c>
      <c r="H35" s="141"/>
      <c r="I35" s="141"/>
      <c r="J35" s="149"/>
      <c r="K35" s="133"/>
      <c r="L35" s="72"/>
      <c r="M35" s="120">
        <f t="shared" si="3"/>
        <v>5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'27'!L36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3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'27'!L37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3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'27'!L38</f>
        <v>0</v>
      </c>
      <c r="F38" s="126"/>
      <c r="G38" s="141">
        <v>16</v>
      </c>
      <c r="H38" s="141"/>
      <c r="I38" s="141"/>
      <c r="J38" s="149"/>
      <c r="K38" s="133">
        <v>3</v>
      </c>
      <c r="L38" s="72"/>
      <c r="M38" s="120">
        <f t="shared" si="3"/>
        <v>13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'27'!L39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3"/>
        <v>6</v>
      </c>
      <c r="N39" s="72"/>
    </row>
    <row r="40" spans="1:14" s="10" customFormat="1" x14ac:dyDescent="0.2">
      <c r="A40" s="43">
        <v>40</v>
      </c>
      <c r="B40" s="99"/>
      <c r="C40" s="99" t="s">
        <v>292</v>
      </c>
      <c r="D40" s="100">
        <v>25000</v>
      </c>
      <c r="E40" s="155">
        <f>'27'!L40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288</v>
      </c>
      <c r="D41" s="100">
        <v>30000</v>
      </c>
      <c r="E41" s="155">
        <f>'27'!L41</f>
        <v>0</v>
      </c>
      <c r="F41" s="127"/>
      <c r="G41" s="142">
        <v>6</v>
      </c>
      <c r="H41" s="142"/>
      <c r="I41" s="142"/>
      <c r="J41" s="150">
        <v>1</v>
      </c>
      <c r="K41" s="134">
        <v>2</v>
      </c>
      <c r="L41" s="73"/>
      <c r="M41" s="120">
        <f t="shared" si="3"/>
        <v>3</v>
      </c>
      <c r="N41" s="73" t="s">
        <v>293</v>
      </c>
    </row>
    <row r="42" spans="1:14" s="10" customFormat="1" x14ac:dyDescent="0.2">
      <c r="A42" s="43">
        <v>42</v>
      </c>
      <c r="B42" s="99"/>
      <c r="C42" s="99" t="s">
        <v>289</v>
      </c>
      <c r="D42" s="100">
        <v>30000</v>
      </c>
      <c r="E42" s="155">
        <f>'27'!L42</f>
        <v>0</v>
      </c>
      <c r="F42" s="127"/>
      <c r="G42" s="142">
        <v>6</v>
      </c>
      <c r="H42" s="142"/>
      <c r="I42" s="142"/>
      <c r="J42" s="150"/>
      <c r="K42" s="134"/>
      <c r="L42" s="73"/>
      <c r="M42" s="120">
        <f t="shared" si="3"/>
        <v>6</v>
      </c>
      <c r="N42" s="73"/>
    </row>
    <row r="43" spans="1:14" s="10" customFormat="1" x14ac:dyDescent="0.2">
      <c r="A43" s="43">
        <v>43</v>
      </c>
      <c r="B43" s="99"/>
      <c r="C43" s="99" t="s">
        <v>290</v>
      </c>
      <c r="D43" s="100">
        <v>35000</v>
      </c>
      <c r="E43" s="155">
        <f>'27'!L43</f>
        <v>0</v>
      </c>
      <c r="F43" s="127"/>
      <c r="G43" s="142"/>
      <c r="H43" s="142"/>
      <c r="I43" s="142"/>
      <c r="J43" s="150"/>
      <c r="K43" s="134"/>
      <c r="L43" s="73"/>
      <c r="M43" s="120">
        <f t="shared" si="3"/>
        <v>0</v>
      </c>
      <c r="N43" s="73"/>
    </row>
    <row r="44" spans="1:14" s="10" customFormat="1" x14ac:dyDescent="0.2">
      <c r="A44" s="43">
        <v>44</v>
      </c>
      <c r="B44" s="99"/>
      <c r="C44" s="99" t="s">
        <v>291</v>
      </c>
      <c r="D44" s="100">
        <v>35000</v>
      </c>
      <c r="E44" s="155">
        <f>'27'!L44</f>
        <v>0</v>
      </c>
      <c r="F44" s="127"/>
      <c r="G44" s="142">
        <v>5</v>
      </c>
      <c r="H44" s="142"/>
      <c r="I44" s="142"/>
      <c r="J44" s="150"/>
      <c r="K44" s="134">
        <v>2</v>
      </c>
      <c r="L44" s="73"/>
      <c r="M44" s="121">
        <f t="shared" si="3"/>
        <v>3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/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63">
        <f>SUM(E47:E58)</f>
        <v>4</v>
      </c>
      <c r="F46" s="163">
        <f t="shared" ref="F46:L46" si="4">SUM(F47:F58)</f>
        <v>0</v>
      </c>
      <c r="G46" s="163">
        <f t="shared" si="4"/>
        <v>141</v>
      </c>
      <c r="H46" s="163">
        <f t="shared" si="4"/>
        <v>0</v>
      </c>
      <c r="I46" s="163">
        <f t="shared" si="4"/>
        <v>0</v>
      </c>
      <c r="J46" s="167">
        <f t="shared" si="4"/>
        <v>0</v>
      </c>
      <c r="K46" s="162">
        <f t="shared" si="4"/>
        <v>20</v>
      </c>
      <c r="L46" s="163">
        <f t="shared" si="4"/>
        <v>1</v>
      </c>
      <c r="M46" s="119">
        <f>(E46+F46+G46+H46+I46)-J46-K46-L46</f>
        <v>124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'27'!L47</f>
        <v>0</v>
      </c>
      <c r="F47" s="125"/>
      <c r="G47" s="140">
        <v>5</v>
      </c>
      <c r="H47" s="140"/>
      <c r="I47" s="140"/>
      <c r="J47" s="148"/>
      <c r="K47" s="132">
        <v>4</v>
      </c>
      <c r="L47" s="71"/>
      <c r="M47" s="120">
        <f t="shared" si="3"/>
        <v>1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'27'!L48</f>
        <v>0</v>
      </c>
      <c r="F48" s="126"/>
      <c r="G48" s="141">
        <v>40</v>
      </c>
      <c r="H48" s="141"/>
      <c r="I48" s="141"/>
      <c r="J48" s="149"/>
      <c r="K48" s="133">
        <v>5</v>
      </c>
      <c r="L48" s="72"/>
      <c r="M48" s="120">
        <f t="shared" si="3"/>
        <v>35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'27'!L49</f>
        <v>0</v>
      </c>
      <c r="F49" s="126"/>
      <c r="G49" s="141">
        <v>20</v>
      </c>
      <c r="H49" s="141"/>
      <c r="I49" s="141"/>
      <c r="J49" s="149"/>
      <c r="K49" s="133"/>
      <c r="L49" s="72"/>
      <c r="M49" s="120">
        <f t="shared" si="3"/>
        <v>20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'27'!L50</f>
        <v>0</v>
      </c>
      <c r="F50" s="126"/>
      <c r="G50" s="141">
        <v>40</v>
      </c>
      <c r="H50" s="141"/>
      <c r="I50" s="141"/>
      <c r="J50" s="149"/>
      <c r="K50" s="133"/>
      <c r="L50" s="72"/>
      <c r="M50" s="120">
        <f t="shared" si="3"/>
        <v>40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'27'!L51</f>
        <v>0</v>
      </c>
      <c r="F51" s="126"/>
      <c r="G51" s="141">
        <v>5</v>
      </c>
      <c r="H51" s="141"/>
      <c r="I51" s="141"/>
      <c r="J51" s="149"/>
      <c r="K51" s="133">
        <v>2</v>
      </c>
      <c r="L51" s="72"/>
      <c r="M51" s="120">
        <f t="shared" si="3"/>
        <v>3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'27'!L52</f>
        <v>4</v>
      </c>
      <c r="F52" s="126"/>
      <c r="G52" s="141"/>
      <c r="H52" s="141"/>
      <c r="I52" s="141"/>
      <c r="J52" s="149"/>
      <c r="K52" s="133"/>
      <c r="L52" s="72">
        <v>1</v>
      </c>
      <c r="M52" s="120">
        <f t="shared" si="3"/>
        <v>3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'27'!L53</f>
        <v>0</v>
      </c>
      <c r="F53" s="126"/>
      <c r="G53" s="141">
        <v>5</v>
      </c>
      <c r="H53" s="141"/>
      <c r="I53" s="141"/>
      <c r="J53" s="149"/>
      <c r="K53" s="133"/>
      <c r="L53" s="72"/>
      <c r="M53" s="120">
        <f t="shared" si="3"/>
        <v>5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'27'!L54</f>
        <v>0</v>
      </c>
      <c r="F54" s="126"/>
      <c r="G54" s="141">
        <v>6</v>
      </c>
      <c r="H54" s="141"/>
      <c r="I54" s="141"/>
      <c r="J54" s="149"/>
      <c r="K54" s="133"/>
      <c r="L54" s="72"/>
      <c r="M54" s="120">
        <f t="shared" si="3"/>
        <v>6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'27'!L55</f>
        <v>0</v>
      </c>
      <c r="F55" s="126"/>
      <c r="G55" s="141">
        <v>6</v>
      </c>
      <c r="H55" s="141"/>
      <c r="I55" s="141"/>
      <c r="J55" s="149"/>
      <c r="K55" s="133"/>
      <c r="L55" s="72"/>
      <c r="M55" s="120">
        <f t="shared" si="3"/>
        <v>6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'27'!L56</f>
        <v>0</v>
      </c>
      <c r="F56" s="126"/>
      <c r="G56" s="141">
        <v>6</v>
      </c>
      <c r="H56" s="141"/>
      <c r="I56" s="141"/>
      <c r="J56" s="149"/>
      <c r="K56" s="133">
        <v>1</v>
      </c>
      <c r="L56" s="72"/>
      <c r="M56" s="120">
        <f t="shared" si="3"/>
        <v>5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'27'!L57</f>
        <v>0</v>
      </c>
      <c r="F57" s="127"/>
      <c r="G57" s="142">
        <v>8</v>
      </c>
      <c r="H57" s="142"/>
      <c r="I57" s="142"/>
      <c r="J57" s="150"/>
      <c r="K57" s="134">
        <v>8</v>
      </c>
      <c r="L57" s="73"/>
      <c r="M57" s="120">
        <f t="shared" si="3"/>
        <v>0</v>
      </c>
      <c r="N57" s="73"/>
    </row>
    <row r="58" spans="1:14" s="9" customFormat="1" x14ac:dyDescent="0.2">
      <c r="A58" s="43">
        <v>15</v>
      </c>
      <c r="B58" s="99"/>
      <c r="C58" s="99" t="s">
        <v>271</v>
      </c>
      <c r="D58" s="100"/>
      <c r="E58" s="155">
        <f>'27'!L58</f>
        <v>0</v>
      </c>
      <c r="F58" s="127"/>
      <c r="G58" s="142"/>
      <c r="H58" s="142"/>
      <c r="I58" s="142"/>
      <c r="J58" s="150"/>
      <c r="K58" s="134"/>
      <c r="L58" s="73"/>
      <c r="M58" s="120">
        <f t="shared" si="3"/>
        <v>0</v>
      </c>
      <c r="N58" s="73"/>
    </row>
    <row r="59" spans="1:14" s="24" customFormat="1" ht="15" thickBot="1" x14ac:dyDescent="0.25">
      <c r="A59" s="43"/>
      <c r="B59" s="43"/>
      <c r="C59" s="43"/>
      <c r="D59" s="48"/>
      <c r="E59" s="155"/>
      <c r="F59" s="127"/>
      <c r="G59" s="142"/>
      <c r="H59" s="142"/>
      <c r="I59" s="142"/>
      <c r="J59" s="150"/>
      <c r="K59" s="134"/>
      <c r="L59" s="73"/>
      <c r="M59" s="121"/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63">
        <f>SUM(E61:E62)</f>
        <v>0</v>
      </c>
      <c r="F60" s="163">
        <f t="shared" ref="F60:L60" si="5">SUM(F61:F62)</f>
        <v>0</v>
      </c>
      <c r="G60" s="163">
        <f t="shared" si="5"/>
        <v>0</v>
      </c>
      <c r="H60" s="163">
        <f t="shared" si="5"/>
        <v>0</v>
      </c>
      <c r="I60" s="163">
        <f t="shared" si="5"/>
        <v>0</v>
      </c>
      <c r="J60" s="167">
        <f t="shared" si="5"/>
        <v>0</v>
      </c>
      <c r="K60" s="162">
        <f t="shared" si="5"/>
        <v>0</v>
      </c>
      <c r="L60" s="163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'27'!L61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'27'!L62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5"/>
      <c r="F63" s="127"/>
      <c r="G63" s="142"/>
      <c r="H63" s="142"/>
      <c r="I63" s="142"/>
      <c r="J63" s="150"/>
      <c r="K63" s="134"/>
      <c r="L63" s="73"/>
      <c r="M63" s="121"/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63">
        <f>SUM(E65:E72)</f>
        <v>0</v>
      </c>
      <c r="F64" s="163">
        <f t="shared" ref="F64:L64" si="6">SUM(F65:F72)</f>
        <v>0</v>
      </c>
      <c r="G64" s="163">
        <f t="shared" si="6"/>
        <v>5</v>
      </c>
      <c r="H64" s="163">
        <f t="shared" si="6"/>
        <v>0</v>
      </c>
      <c r="I64" s="163">
        <f t="shared" si="6"/>
        <v>0</v>
      </c>
      <c r="J64" s="167">
        <f t="shared" si="6"/>
        <v>0</v>
      </c>
      <c r="K64" s="162">
        <f t="shared" si="6"/>
        <v>1</v>
      </c>
      <c r="L64" s="163">
        <f t="shared" si="6"/>
        <v>0</v>
      </c>
      <c r="M64" s="119">
        <f t="shared" si="3"/>
        <v>4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'27'!L65</f>
        <v>0</v>
      </c>
      <c r="F65" s="125"/>
      <c r="G65" s="140">
        <v>1</v>
      </c>
      <c r="H65" s="140"/>
      <c r="I65" s="140"/>
      <c r="J65" s="148"/>
      <c r="K65" s="132"/>
      <c r="L65" s="71"/>
      <c r="M65" s="120">
        <f t="shared" si="3"/>
        <v>1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'27'!L66</f>
        <v>0</v>
      </c>
      <c r="F66" s="126"/>
      <c r="G66" s="140"/>
      <c r="H66" s="141"/>
      <c r="I66" s="141"/>
      <c r="J66" s="149"/>
      <c r="K66" s="133"/>
      <c r="L66" s="72"/>
      <c r="M66" s="120">
        <f t="shared" si="3"/>
        <v>0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'27'!L67</f>
        <v>0</v>
      </c>
      <c r="F67" s="126"/>
      <c r="G67" s="140">
        <v>1</v>
      </c>
      <c r="H67" s="141"/>
      <c r="I67" s="141"/>
      <c r="J67" s="149"/>
      <c r="K67" s="133"/>
      <c r="L67" s="72"/>
      <c r="M67" s="120">
        <f t="shared" si="3"/>
        <v>1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'27'!L68</f>
        <v>0</v>
      </c>
      <c r="F68" s="126"/>
      <c r="G68" s="140"/>
      <c r="H68" s="141"/>
      <c r="I68" s="141"/>
      <c r="J68" s="149"/>
      <c r="K68" s="133"/>
      <c r="L68" s="72"/>
      <c r="M68" s="120">
        <f t="shared" si="3"/>
        <v>0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'27'!L69</f>
        <v>0</v>
      </c>
      <c r="F69" s="126"/>
      <c r="G69" s="140">
        <v>1</v>
      </c>
      <c r="H69" s="141"/>
      <c r="I69" s="141"/>
      <c r="J69" s="149"/>
      <c r="K69" s="133"/>
      <c r="L69" s="72"/>
      <c r="M69" s="120">
        <f t="shared" si="3"/>
        <v>1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'27'!L70</f>
        <v>0</v>
      </c>
      <c r="F70" s="126"/>
      <c r="G70" s="140">
        <v>1</v>
      </c>
      <c r="H70" s="141"/>
      <c r="I70" s="141"/>
      <c r="J70" s="149"/>
      <c r="K70" s="133"/>
      <c r="L70" s="72"/>
      <c r="M70" s="120">
        <f t="shared" si="3"/>
        <v>1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'27'!L71</f>
        <v>0</v>
      </c>
      <c r="F71" s="126"/>
      <c r="G71" s="140">
        <v>1</v>
      </c>
      <c r="H71" s="141"/>
      <c r="I71" s="141"/>
      <c r="J71" s="149"/>
      <c r="K71" s="133">
        <v>1</v>
      </c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'27'!L72</f>
        <v>0</v>
      </c>
      <c r="F72" s="126"/>
      <c r="G72" s="140"/>
      <c r="H72" s="141"/>
      <c r="I72" s="141"/>
      <c r="J72" s="149"/>
      <c r="K72" s="133"/>
      <c r="L72" s="72"/>
      <c r="M72" s="120">
        <f t="shared" si="3"/>
        <v>0</v>
      </c>
      <c r="N72" s="72"/>
    </row>
    <row r="73" spans="1:14" s="24" customFormat="1" ht="15" thickBot="1" x14ac:dyDescent="0.25">
      <c r="A73" s="43"/>
      <c r="B73" s="43"/>
      <c r="C73" s="43"/>
      <c r="D73" s="48"/>
      <c r="E73" s="155"/>
      <c r="F73" s="127"/>
      <c r="G73" s="142"/>
      <c r="H73" s="142"/>
      <c r="I73" s="142"/>
      <c r="J73" s="150"/>
      <c r="K73" s="134"/>
      <c r="L73" s="73"/>
      <c r="M73" s="121"/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>SUM(E75:E81)</f>
        <v>0</v>
      </c>
      <c r="F74" s="106">
        <f t="shared" ref="F74:K74" si="7">SUM(F75:F81)</f>
        <v>0</v>
      </c>
      <c r="G74" s="106">
        <f t="shared" si="7"/>
        <v>25</v>
      </c>
      <c r="H74" s="106">
        <f t="shared" si="7"/>
        <v>0</v>
      </c>
      <c r="I74" s="106">
        <f t="shared" si="7"/>
        <v>0</v>
      </c>
      <c r="J74" s="146">
        <f t="shared" si="7"/>
        <v>1</v>
      </c>
      <c r="K74" s="135">
        <f t="shared" si="7"/>
        <v>0</v>
      </c>
      <c r="L74" s="106">
        <f>SUM(L75:L81)</f>
        <v>0</v>
      </c>
      <c r="M74" s="119">
        <f t="shared" si="3"/>
        <v>24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'27'!L75</f>
        <v>0</v>
      </c>
      <c r="F75" s="126"/>
      <c r="G75" s="141">
        <v>4</v>
      </c>
      <c r="H75" s="141"/>
      <c r="I75" s="141"/>
      <c r="J75" s="149"/>
      <c r="K75" s="133"/>
      <c r="L75" s="72"/>
      <c r="M75" s="120">
        <f t="shared" si="3"/>
        <v>4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'27'!L76</f>
        <v>0</v>
      </c>
      <c r="F76" s="126"/>
      <c r="G76" s="141">
        <v>7</v>
      </c>
      <c r="H76" s="141"/>
      <c r="I76" s="141"/>
      <c r="J76" s="149"/>
      <c r="K76" s="133"/>
      <c r="L76" s="72"/>
      <c r="M76" s="120">
        <f t="shared" ref="M76:M144" si="8">(E76+F76+G76+H76+I76)-J76-K76-L76</f>
        <v>7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'27'!L77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'27'!L78</f>
        <v>0</v>
      </c>
      <c r="F78" s="126"/>
      <c r="G78" s="141">
        <v>7</v>
      </c>
      <c r="H78" s="141"/>
      <c r="I78" s="141"/>
      <c r="J78" s="149">
        <v>1</v>
      </c>
      <c r="K78" s="133"/>
      <c r="L78" s="72"/>
      <c r="M78" s="120">
        <f t="shared" si="8"/>
        <v>6</v>
      </c>
      <c r="N78" s="72" t="s">
        <v>266</v>
      </c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'27'!L79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'27'!L80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'27'!L81</f>
        <v>0</v>
      </c>
      <c r="F81" s="126"/>
      <c r="G81" s="141">
        <v>7</v>
      </c>
      <c r="H81" s="141"/>
      <c r="I81" s="141"/>
      <c r="J81" s="149"/>
      <c r="K81" s="133"/>
      <c r="L81" s="72"/>
      <c r="M81" s="120">
        <f t="shared" si="8"/>
        <v>7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/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>SUM(E84:E93)</f>
        <v>43</v>
      </c>
      <c r="F83" s="108">
        <f t="shared" ref="F83:L83" si="9">SUM(F84:F93)</f>
        <v>0</v>
      </c>
      <c r="G83" s="108">
        <f t="shared" si="9"/>
        <v>40</v>
      </c>
      <c r="H83" s="108">
        <f t="shared" si="9"/>
        <v>0</v>
      </c>
      <c r="I83" s="108">
        <f t="shared" si="9"/>
        <v>0</v>
      </c>
      <c r="J83" s="168">
        <f t="shared" si="9"/>
        <v>8</v>
      </c>
      <c r="K83" s="164">
        <f t="shared" si="9"/>
        <v>2</v>
      </c>
      <c r="L83" s="108">
        <f t="shared" si="9"/>
        <v>56</v>
      </c>
      <c r="M83" s="119">
        <f t="shared" si="8"/>
        <v>17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'27'!L84</f>
        <v>0</v>
      </c>
      <c r="F84" s="125"/>
      <c r="G84" s="140"/>
      <c r="H84" s="140"/>
      <c r="I84" s="140"/>
      <c r="J84" s="148"/>
      <c r="K84" s="132"/>
      <c r="L84" s="71"/>
      <c r="M84" s="120">
        <f t="shared" si="8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'27'!L85</f>
        <v>2</v>
      </c>
      <c r="F85" s="126"/>
      <c r="G85" s="141">
        <v>10</v>
      </c>
      <c r="H85" s="141"/>
      <c r="I85" s="141"/>
      <c r="J85" s="149"/>
      <c r="K85" s="133"/>
      <c r="L85" s="72">
        <v>12</v>
      </c>
      <c r="M85" s="120">
        <f t="shared" si="8"/>
        <v>0</v>
      </c>
      <c r="N85" s="72"/>
    </row>
    <row r="86" spans="1:14" s="10" customFormat="1" ht="14.25" hidden="1" customHeight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'27'!L86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'27'!L87</f>
        <v>1</v>
      </c>
      <c r="F87" s="126"/>
      <c r="G87" s="141">
        <v>10</v>
      </c>
      <c r="H87" s="141"/>
      <c r="I87" s="141"/>
      <c r="J87" s="149"/>
      <c r="K87" s="133"/>
      <c r="L87" s="72">
        <v>11</v>
      </c>
      <c r="M87" s="120">
        <f t="shared" si="8"/>
        <v>0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'27'!L88</f>
        <v>6</v>
      </c>
      <c r="F88" s="126"/>
      <c r="G88" s="141"/>
      <c r="H88" s="141"/>
      <c r="I88" s="141"/>
      <c r="J88" s="149">
        <v>2</v>
      </c>
      <c r="K88" s="133"/>
      <c r="L88" s="72"/>
      <c r="M88" s="120">
        <f t="shared" si="8"/>
        <v>4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'27'!L89</f>
        <v>12</v>
      </c>
      <c r="F89" s="126"/>
      <c r="G89" s="141"/>
      <c r="H89" s="141"/>
      <c r="I89" s="141"/>
      <c r="J89" s="149"/>
      <c r="K89" s="133">
        <v>2</v>
      </c>
      <c r="L89" s="72">
        <v>7</v>
      </c>
      <c r="M89" s="120">
        <f t="shared" si="8"/>
        <v>3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39000</v>
      </c>
      <c r="E90" s="155">
        <f>'27'!L90</f>
        <v>10</v>
      </c>
      <c r="F90" s="126"/>
      <c r="G90" s="141"/>
      <c r="H90" s="141"/>
      <c r="I90" s="141"/>
      <c r="J90" s="149"/>
      <c r="K90" s="133"/>
      <c r="L90" s="72">
        <v>7</v>
      </c>
      <c r="M90" s="120">
        <f t="shared" si="8"/>
        <v>3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'27'!L91</f>
        <v>0</v>
      </c>
      <c r="F91" s="126"/>
      <c r="G91" s="141">
        <v>12</v>
      </c>
      <c r="H91" s="141"/>
      <c r="I91" s="141"/>
      <c r="J91" s="149">
        <v>4</v>
      </c>
      <c r="K91" s="133"/>
      <c r="L91" s="72">
        <v>5</v>
      </c>
      <c r="M91" s="120">
        <f t="shared" si="8"/>
        <v>3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'27'!L92</f>
        <v>7</v>
      </c>
      <c r="F92" s="126"/>
      <c r="G92" s="141">
        <v>8</v>
      </c>
      <c r="H92" s="141"/>
      <c r="I92" s="141"/>
      <c r="J92" s="149">
        <v>2</v>
      </c>
      <c r="K92" s="133"/>
      <c r="L92" s="72">
        <v>11</v>
      </c>
      <c r="M92" s="120">
        <f t="shared" si="8"/>
        <v>2</v>
      </c>
      <c r="N92" s="72"/>
    </row>
    <row r="93" spans="1:14" s="10" customFormat="1" x14ac:dyDescent="0.2">
      <c r="A93" s="43">
        <v>10</v>
      </c>
      <c r="B93" s="99"/>
      <c r="C93" s="99" t="s">
        <v>272</v>
      </c>
      <c r="D93" s="100">
        <v>39000</v>
      </c>
      <c r="E93" s="155">
        <f>'27'!L93</f>
        <v>5</v>
      </c>
      <c r="F93" s="127"/>
      <c r="G93" s="142"/>
      <c r="H93" s="142"/>
      <c r="I93" s="142"/>
      <c r="J93" s="150"/>
      <c r="K93" s="134"/>
      <c r="L93" s="73">
        <v>3</v>
      </c>
      <c r="M93" s="120">
        <f t="shared" si="8"/>
        <v>2</v>
      </c>
      <c r="N93" s="73"/>
    </row>
    <row r="94" spans="1:14" s="42" customFormat="1" ht="15" thickBot="1" x14ac:dyDescent="0.25">
      <c r="A94" s="43"/>
      <c r="B94" s="99"/>
      <c r="C94" s="99"/>
      <c r="D94" s="100"/>
      <c r="E94" s="157"/>
      <c r="F94" s="127"/>
      <c r="G94" s="142"/>
      <c r="H94" s="142"/>
      <c r="I94" s="142"/>
      <c r="J94" s="150"/>
      <c r="K94" s="134"/>
      <c r="L94" s="73"/>
      <c r="M94" s="121"/>
      <c r="N94" s="73"/>
    </row>
    <row r="95" spans="1:14" s="10" customFormat="1" ht="15" thickBot="1" x14ac:dyDescent="0.25">
      <c r="A95" s="94"/>
      <c r="B95" s="95"/>
      <c r="C95" s="95" t="s">
        <v>102</v>
      </c>
      <c r="D95" s="96"/>
      <c r="E95" s="106">
        <f>SUM(E96)</f>
        <v>1</v>
      </c>
      <c r="F95" s="106">
        <f t="shared" ref="F95:M95" si="10">SUM(F96)</f>
        <v>0</v>
      </c>
      <c r="G95" s="106">
        <f t="shared" si="10"/>
        <v>0</v>
      </c>
      <c r="H95" s="106">
        <f t="shared" si="10"/>
        <v>0</v>
      </c>
      <c r="I95" s="106">
        <f t="shared" si="10"/>
        <v>0</v>
      </c>
      <c r="J95" s="146">
        <f t="shared" si="10"/>
        <v>0</v>
      </c>
      <c r="K95" s="135">
        <f t="shared" si="10"/>
        <v>0</v>
      </c>
      <c r="L95" s="106">
        <f t="shared" si="10"/>
        <v>0</v>
      </c>
      <c r="M95" s="106">
        <f t="shared" si="10"/>
        <v>1</v>
      </c>
      <c r="N95" s="101"/>
    </row>
    <row r="96" spans="1:14" s="10" customFormat="1" x14ac:dyDescent="0.2">
      <c r="A96" s="87">
        <v>1</v>
      </c>
      <c r="B96" s="88">
        <v>1532013</v>
      </c>
      <c r="C96" s="88" t="s">
        <v>103</v>
      </c>
      <c r="D96" s="97">
        <v>89000</v>
      </c>
      <c r="E96" s="155">
        <f>'27'!L96</f>
        <v>1</v>
      </c>
      <c r="F96" s="125"/>
      <c r="G96" s="140"/>
      <c r="H96" s="140"/>
      <c r="I96" s="140"/>
      <c r="J96" s="148"/>
      <c r="K96" s="132"/>
      <c r="L96" s="71"/>
      <c r="M96" s="120">
        <f t="shared" si="8"/>
        <v>1</v>
      </c>
      <c r="N96" s="71"/>
    </row>
    <row r="97" spans="1:14" s="20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/>
      <c r="N97" s="73"/>
    </row>
    <row r="98" spans="1:14" s="9" customFormat="1" ht="15" thickBot="1" x14ac:dyDescent="0.25">
      <c r="A98" s="81"/>
      <c r="B98" s="82"/>
      <c r="C98" s="82" t="s">
        <v>104</v>
      </c>
      <c r="D98" s="83"/>
      <c r="E98" s="106">
        <f>SUM(E99:E107)</f>
        <v>0</v>
      </c>
      <c r="F98" s="106">
        <f t="shared" ref="F98:L98" si="11">SUM(F99:F107)</f>
        <v>0</v>
      </c>
      <c r="G98" s="106">
        <f t="shared" si="11"/>
        <v>0</v>
      </c>
      <c r="H98" s="106">
        <f t="shared" si="11"/>
        <v>0</v>
      </c>
      <c r="I98" s="106">
        <f t="shared" si="11"/>
        <v>0</v>
      </c>
      <c r="J98" s="146">
        <f t="shared" si="11"/>
        <v>0</v>
      </c>
      <c r="K98" s="135">
        <f t="shared" si="11"/>
        <v>0</v>
      </c>
      <c r="L98" s="106">
        <f t="shared" si="11"/>
        <v>0</v>
      </c>
      <c r="M98" s="119">
        <f t="shared" si="8"/>
        <v>0</v>
      </c>
      <c r="N98" s="85"/>
    </row>
    <row r="99" spans="1:14" s="9" customFormat="1" x14ac:dyDescent="0.2">
      <c r="A99" s="87">
        <v>1</v>
      </c>
      <c r="B99" s="87">
        <v>5530014</v>
      </c>
      <c r="C99" s="87" t="s">
        <v>105</v>
      </c>
      <c r="D99" s="93">
        <v>33000</v>
      </c>
      <c r="E99" s="155">
        <f>'27'!L99</f>
        <v>0</v>
      </c>
      <c r="F99" s="125"/>
      <c r="G99" s="140"/>
      <c r="H99" s="140"/>
      <c r="I99" s="140"/>
      <c r="J99" s="148"/>
      <c r="K99" s="132"/>
      <c r="L99" s="71"/>
      <c r="M99" s="120">
        <f t="shared" si="8"/>
        <v>0</v>
      </c>
      <c r="N99" s="71"/>
    </row>
    <row r="100" spans="1:14" s="9" customFormat="1" x14ac:dyDescent="0.2">
      <c r="A100" s="25">
        <v>2</v>
      </c>
      <c r="B100" s="25">
        <v>5530015</v>
      </c>
      <c r="C100" s="25" t="s">
        <v>106</v>
      </c>
      <c r="D100" s="30">
        <v>33000</v>
      </c>
      <c r="E100" s="155">
        <f>'27'!L100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3</v>
      </c>
      <c r="B101" s="25">
        <v>5530019</v>
      </c>
      <c r="C101" s="25" t="s">
        <v>107</v>
      </c>
      <c r="D101" s="30">
        <v>33000</v>
      </c>
      <c r="E101" s="155">
        <f>'27'!L101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4</v>
      </c>
      <c r="B102" s="25">
        <v>5530016</v>
      </c>
      <c r="C102" s="25" t="s">
        <v>108</v>
      </c>
      <c r="D102" s="30">
        <v>33000</v>
      </c>
      <c r="E102" s="155">
        <f>'27'!L102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5</v>
      </c>
      <c r="B103" s="25">
        <v>5530020</v>
      </c>
      <c r="C103" s="25" t="s">
        <v>109</v>
      </c>
      <c r="D103" s="30">
        <v>33000</v>
      </c>
      <c r="E103" s="155">
        <f>'27'!L103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6</v>
      </c>
      <c r="B104" s="25">
        <v>5530013</v>
      </c>
      <c r="C104" s="25" t="s">
        <v>110</v>
      </c>
      <c r="D104" s="30">
        <v>33000</v>
      </c>
      <c r="E104" s="155">
        <f>'27'!L104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7</v>
      </c>
      <c r="B105" s="43"/>
      <c r="C105" s="43" t="s">
        <v>111</v>
      </c>
      <c r="D105" s="30">
        <v>33000</v>
      </c>
      <c r="E105" s="155">
        <f>'27'!L105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8</v>
      </c>
      <c r="B106" s="43"/>
      <c r="C106" s="43" t="s">
        <v>112</v>
      </c>
      <c r="D106" s="30">
        <v>33000</v>
      </c>
      <c r="E106" s="155">
        <f>'27'!L106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9</v>
      </c>
      <c r="B107" s="43"/>
      <c r="C107" s="43" t="s">
        <v>113</v>
      </c>
      <c r="D107" s="30">
        <v>33000</v>
      </c>
      <c r="E107" s="155">
        <f>'27'!L107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20" customFormat="1" ht="15" thickBot="1" x14ac:dyDescent="0.25">
      <c r="A108" s="43"/>
      <c r="B108" s="43"/>
      <c r="C108" s="43"/>
      <c r="D108" s="48"/>
      <c r="E108" s="157"/>
      <c r="F108" s="127"/>
      <c r="G108" s="142"/>
      <c r="H108" s="142"/>
      <c r="I108" s="142"/>
      <c r="J108" s="150"/>
      <c r="K108" s="134"/>
      <c r="L108" s="73"/>
      <c r="M108" s="121"/>
      <c r="N108" s="73"/>
    </row>
    <row r="109" spans="1:14" s="24" customFormat="1" ht="15" thickBot="1" x14ac:dyDescent="0.25">
      <c r="A109" s="81"/>
      <c r="B109" s="82"/>
      <c r="C109" s="82" t="s">
        <v>114</v>
      </c>
      <c r="D109" s="83"/>
      <c r="E109" s="105">
        <f>SUM(E110,E147,E158)</f>
        <v>71</v>
      </c>
      <c r="F109" s="105">
        <f t="shared" ref="F109:L109" si="12">SUM(F110,F147,F158)</f>
        <v>0</v>
      </c>
      <c r="G109" s="105">
        <f t="shared" si="12"/>
        <v>78</v>
      </c>
      <c r="H109" s="105">
        <f t="shared" si="12"/>
        <v>0</v>
      </c>
      <c r="I109" s="105">
        <f t="shared" si="12"/>
        <v>0</v>
      </c>
      <c r="J109" s="166">
        <f t="shared" si="12"/>
        <v>0</v>
      </c>
      <c r="K109" s="131">
        <f t="shared" si="12"/>
        <v>1</v>
      </c>
      <c r="L109" s="105">
        <f t="shared" si="12"/>
        <v>71</v>
      </c>
      <c r="M109" s="119">
        <f t="shared" si="8"/>
        <v>77</v>
      </c>
      <c r="N109" s="85"/>
    </row>
    <row r="110" spans="1:14" s="10" customFormat="1" ht="15" thickBot="1" x14ac:dyDescent="0.25">
      <c r="A110" s="94"/>
      <c r="B110" s="95"/>
      <c r="C110" s="95" t="s">
        <v>115</v>
      </c>
      <c r="D110" s="96"/>
      <c r="E110" s="105">
        <f>SUM(E111:E143)</f>
        <v>3</v>
      </c>
      <c r="F110" s="105">
        <f t="shared" ref="F110:L110" si="13">SUM(F111:F143)</f>
        <v>0</v>
      </c>
      <c r="G110" s="105">
        <f t="shared" si="13"/>
        <v>3</v>
      </c>
      <c r="H110" s="105">
        <f t="shared" si="13"/>
        <v>0</v>
      </c>
      <c r="I110" s="105">
        <f t="shared" si="13"/>
        <v>0</v>
      </c>
      <c r="J110" s="166">
        <f t="shared" si="13"/>
        <v>0</v>
      </c>
      <c r="K110" s="131">
        <f t="shared" si="13"/>
        <v>0</v>
      </c>
      <c r="L110" s="105">
        <f t="shared" si="13"/>
        <v>6</v>
      </c>
      <c r="M110" s="119">
        <f t="shared" si="8"/>
        <v>0</v>
      </c>
      <c r="N110" s="85"/>
    </row>
    <row r="111" spans="1:14" s="10" customFormat="1" x14ac:dyDescent="0.2">
      <c r="A111" s="87">
        <v>1</v>
      </c>
      <c r="B111" s="88">
        <v>3500003</v>
      </c>
      <c r="C111" s="88" t="s">
        <v>116</v>
      </c>
      <c r="D111" s="97">
        <v>390000</v>
      </c>
      <c r="E111" s="155">
        <f>'27'!L111</f>
        <v>1</v>
      </c>
      <c r="F111" s="128"/>
      <c r="G111" s="144"/>
      <c r="H111" s="144"/>
      <c r="I111" s="144"/>
      <c r="J111" s="152"/>
      <c r="K111" s="137"/>
      <c r="L111" s="76">
        <v>1</v>
      </c>
      <c r="M111" s="120">
        <f t="shared" si="8"/>
        <v>0</v>
      </c>
      <c r="N111" s="76"/>
    </row>
    <row r="112" spans="1:14" s="10" customFormat="1" x14ac:dyDescent="0.2">
      <c r="A112" s="25">
        <v>2</v>
      </c>
      <c r="B112" s="26">
        <v>3500004</v>
      </c>
      <c r="C112" s="26" t="s">
        <v>117</v>
      </c>
      <c r="D112" s="27">
        <v>300000</v>
      </c>
      <c r="E112" s="155">
        <f>'27'!L112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8"/>
        <v>0</v>
      </c>
      <c r="N112" s="73"/>
    </row>
    <row r="113" spans="1:14" s="10" customFormat="1" x14ac:dyDescent="0.2">
      <c r="A113" s="25">
        <v>3</v>
      </c>
      <c r="B113" s="26">
        <v>3500009</v>
      </c>
      <c r="C113" s="26" t="s">
        <v>118</v>
      </c>
      <c r="D113" s="27">
        <v>390000</v>
      </c>
      <c r="E113" s="155">
        <f>'27'!L113</f>
        <v>0</v>
      </c>
      <c r="F113" s="127"/>
      <c r="G113" s="142">
        <v>1</v>
      </c>
      <c r="H113" s="142"/>
      <c r="I113" s="142"/>
      <c r="J113" s="150"/>
      <c r="K113" s="134"/>
      <c r="L113" s="73">
        <v>1</v>
      </c>
      <c r="M113" s="120">
        <f t="shared" si="8"/>
        <v>0</v>
      </c>
      <c r="N113" s="73"/>
    </row>
    <row r="114" spans="1:14" s="10" customFormat="1" x14ac:dyDescent="0.2">
      <c r="A114" s="25">
        <v>4</v>
      </c>
      <c r="B114" s="26">
        <v>3500010</v>
      </c>
      <c r="C114" s="26" t="s">
        <v>119</v>
      </c>
      <c r="D114" s="27">
        <v>300000</v>
      </c>
      <c r="E114" s="155">
        <f>'27'!L114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5</v>
      </c>
      <c r="B115" s="26"/>
      <c r="C115" s="26" t="s">
        <v>120</v>
      </c>
      <c r="D115" s="27">
        <v>490000</v>
      </c>
      <c r="E115" s="155">
        <f>'27'!L115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0</v>
      </c>
      <c r="N115" s="72"/>
    </row>
    <row r="116" spans="1:14" s="10" customFormat="1" x14ac:dyDescent="0.2">
      <c r="A116" s="25">
        <v>6</v>
      </c>
      <c r="B116" s="26">
        <v>3500008</v>
      </c>
      <c r="C116" s="26" t="s">
        <v>121</v>
      </c>
      <c r="D116" s="27">
        <v>350000</v>
      </c>
      <c r="E116" s="155">
        <f>'27'!L116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7</v>
      </c>
      <c r="B117" s="26"/>
      <c r="C117" s="26" t="s">
        <v>122</v>
      </c>
      <c r="D117" s="27">
        <v>490000</v>
      </c>
      <c r="E117" s="155">
        <f>'27'!L117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8</v>
      </c>
      <c r="B118" s="26">
        <v>3502042</v>
      </c>
      <c r="C118" s="26" t="s">
        <v>123</v>
      </c>
      <c r="D118" s="27">
        <v>350000</v>
      </c>
      <c r="E118" s="155">
        <f>'27'!L118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9</v>
      </c>
      <c r="B119" s="26">
        <v>3500182</v>
      </c>
      <c r="C119" s="26" t="s">
        <v>124</v>
      </c>
      <c r="D119" s="27">
        <v>390000</v>
      </c>
      <c r="E119" s="155">
        <f>'27'!L119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10</v>
      </c>
      <c r="B120" s="26">
        <v>3500181</v>
      </c>
      <c r="C120" s="26" t="s">
        <v>125</v>
      </c>
      <c r="D120" s="27">
        <v>300000</v>
      </c>
      <c r="E120" s="155">
        <f>'27'!L120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9" customFormat="1" x14ac:dyDescent="0.2">
      <c r="A121" s="25">
        <v>11</v>
      </c>
      <c r="B121" s="25">
        <v>3500159</v>
      </c>
      <c r="C121" s="25" t="s">
        <v>126</v>
      </c>
      <c r="D121" s="30">
        <v>300000</v>
      </c>
      <c r="E121" s="155">
        <f>'27'!L121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12</v>
      </c>
      <c r="B122" s="25">
        <v>3500143</v>
      </c>
      <c r="C122" s="25" t="s">
        <v>127</v>
      </c>
      <c r="D122" s="30">
        <v>220000</v>
      </c>
      <c r="E122" s="155">
        <f>'27'!L122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13</v>
      </c>
      <c r="B123" s="26">
        <v>3500144</v>
      </c>
      <c r="C123" s="26" t="s">
        <v>128</v>
      </c>
      <c r="D123" s="27">
        <v>260000</v>
      </c>
      <c r="E123" s="155">
        <f>'27'!L123</f>
        <v>1</v>
      </c>
      <c r="F123" s="126"/>
      <c r="G123" s="141">
        <v>1</v>
      </c>
      <c r="H123" s="141"/>
      <c r="I123" s="141"/>
      <c r="J123" s="149"/>
      <c r="K123" s="133"/>
      <c r="L123" s="72">
        <v>2</v>
      </c>
      <c r="M123" s="120">
        <f t="shared" si="8"/>
        <v>0</v>
      </c>
      <c r="N123" s="72"/>
    </row>
    <row r="124" spans="1:14" s="10" customFormat="1" x14ac:dyDescent="0.2">
      <c r="A124" s="25">
        <v>14</v>
      </c>
      <c r="B124" s="26">
        <v>3500145</v>
      </c>
      <c r="C124" s="26" t="s">
        <v>129</v>
      </c>
      <c r="D124" s="27">
        <v>350000</v>
      </c>
      <c r="E124" s="155">
        <f>'27'!L124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15</v>
      </c>
      <c r="B125" s="26">
        <v>3500147</v>
      </c>
      <c r="C125" s="26" t="s">
        <v>130</v>
      </c>
      <c r="D125" s="27">
        <v>480000</v>
      </c>
      <c r="E125" s="155">
        <f>'27'!L125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18</v>
      </c>
      <c r="B126" s="26">
        <v>3500142</v>
      </c>
      <c r="C126" s="26" t="s">
        <v>133</v>
      </c>
      <c r="D126" s="27">
        <v>390000</v>
      </c>
      <c r="E126" s="155">
        <f>'27'!L126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19</v>
      </c>
      <c r="B127" s="26">
        <v>3500141</v>
      </c>
      <c r="C127" s="26" t="s">
        <v>134</v>
      </c>
      <c r="D127" s="27">
        <v>300000</v>
      </c>
      <c r="E127" s="155">
        <f>'27'!L127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20</v>
      </c>
      <c r="B128" s="26">
        <v>3500021</v>
      </c>
      <c r="C128" s="26" t="s">
        <v>135</v>
      </c>
      <c r="D128" s="27">
        <v>390000</v>
      </c>
      <c r="E128" s="155">
        <f>'27'!L128</f>
        <v>0</v>
      </c>
      <c r="F128" s="126"/>
      <c r="G128" s="141">
        <v>1</v>
      </c>
      <c r="H128" s="141"/>
      <c r="I128" s="141"/>
      <c r="J128" s="149"/>
      <c r="K128" s="133"/>
      <c r="L128" s="72">
        <v>1</v>
      </c>
      <c r="M128" s="120">
        <f t="shared" si="8"/>
        <v>0</v>
      </c>
      <c r="N128" s="72"/>
    </row>
    <row r="129" spans="1:14" s="10" customFormat="1" x14ac:dyDescent="0.2">
      <c r="A129" s="25">
        <v>21</v>
      </c>
      <c r="B129" s="26">
        <v>3500022</v>
      </c>
      <c r="C129" s="26" t="s">
        <v>136</v>
      </c>
      <c r="D129" s="27">
        <v>300000</v>
      </c>
      <c r="E129" s="155">
        <f>'27'!L129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22</v>
      </c>
      <c r="B130" s="26">
        <v>3500152</v>
      </c>
      <c r="C130" s="26" t="s">
        <v>137</v>
      </c>
      <c r="D130" s="27">
        <v>390000</v>
      </c>
      <c r="E130" s="155">
        <f>'27'!L130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23</v>
      </c>
      <c r="B131" s="26">
        <v>3500049</v>
      </c>
      <c r="C131" s="26" t="s">
        <v>138</v>
      </c>
      <c r="D131" s="27">
        <v>390000</v>
      </c>
      <c r="E131" s="155">
        <f>'27'!L131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24</v>
      </c>
      <c r="B132" s="26">
        <v>3500156</v>
      </c>
      <c r="C132" s="26" t="s">
        <v>139</v>
      </c>
      <c r="D132" s="27">
        <v>390000</v>
      </c>
      <c r="E132" s="155">
        <f>'27'!L132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25</v>
      </c>
      <c r="B133" s="26">
        <v>3500155</v>
      </c>
      <c r="C133" s="26" t="s">
        <v>140</v>
      </c>
      <c r="D133" s="27">
        <v>300000</v>
      </c>
      <c r="E133" s="155">
        <f>'27'!L133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26</v>
      </c>
      <c r="B134" s="26">
        <v>3500029</v>
      </c>
      <c r="C134" s="26" t="s">
        <v>141</v>
      </c>
      <c r="D134" s="27">
        <v>390000</v>
      </c>
      <c r="E134" s="155">
        <f>'27'!L134</f>
        <v>1</v>
      </c>
      <c r="F134" s="126"/>
      <c r="G134" s="141"/>
      <c r="H134" s="141"/>
      <c r="I134" s="141"/>
      <c r="J134" s="149"/>
      <c r="K134" s="133"/>
      <c r="L134" s="72">
        <v>1</v>
      </c>
      <c r="M134" s="120">
        <f t="shared" si="8"/>
        <v>0</v>
      </c>
      <c r="N134" s="72"/>
    </row>
    <row r="135" spans="1:14" s="10" customFormat="1" x14ac:dyDescent="0.2">
      <c r="A135" s="25">
        <v>27</v>
      </c>
      <c r="B135" s="26">
        <v>3500030</v>
      </c>
      <c r="C135" s="26" t="s">
        <v>142</v>
      </c>
      <c r="D135" s="27">
        <v>300000</v>
      </c>
      <c r="E135" s="155">
        <f>'27'!L135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28</v>
      </c>
      <c r="B136" s="26">
        <v>3500186</v>
      </c>
      <c r="C136" s="26" t="s">
        <v>143</v>
      </c>
      <c r="D136" s="27">
        <v>480000</v>
      </c>
      <c r="E136" s="155">
        <f>'27'!L136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29</v>
      </c>
      <c r="B137" s="26">
        <v>3500184</v>
      </c>
      <c r="C137" s="26" t="s">
        <v>144</v>
      </c>
      <c r="D137" s="27">
        <v>350000</v>
      </c>
      <c r="E137" s="155">
        <f>'27'!L137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30</v>
      </c>
      <c r="B138" s="26">
        <v>3503021</v>
      </c>
      <c r="C138" s="26" t="s">
        <v>145</v>
      </c>
      <c r="D138" s="27">
        <v>390000</v>
      </c>
      <c r="E138" s="155">
        <f>'27'!L138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31</v>
      </c>
      <c r="B139" s="26">
        <v>3500200</v>
      </c>
      <c r="C139" s="26" t="s">
        <v>146</v>
      </c>
      <c r="D139" s="27">
        <v>280000</v>
      </c>
      <c r="E139" s="155">
        <f>'27'!L139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9" customFormat="1" x14ac:dyDescent="0.2">
      <c r="A140" s="25">
        <v>32</v>
      </c>
      <c r="B140" s="26">
        <v>3503022</v>
      </c>
      <c r="C140" s="26" t="s">
        <v>147</v>
      </c>
      <c r="D140" s="27">
        <v>150000</v>
      </c>
      <c r="E140" s="155">
        <f>'27'!L140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9" customFormat="1" x14ac:dyDescent="0.2">
      <c r="A141" s="43">
        <v>33</v>
      </c>
      <c r="B141" s="99"/>
      <c r="C141" s="99" t="s">
        <v>275</v>
      </c>
      <c r="D141" s="100">
        <v>320000</v>
      </c>
      <c r="E141" s="155">
        <f>'27'!L141</f>
        <v>0</v>
      </c>
      <c r="F141" s="127"/>
      <c r="G141" s="142"/>
      <c r="H141" s="142"/>
      <c r="I141" s="142"/>
      <c r="J141" s="150"/>
      <c r="K141" s="134"/>
      <c r="L141" s="73"/>
      <c r="M141" s="120">
        <f t="shared" si="8"/>
        <v>0</v>
      </c>
      <c r="N141" s="73"/>
    </row>
    <row r="142" spans="1:14" s="9" customFormat="1" x14ac:dyDescent="0.2">
      <c r="A142" s="43">
        <v>34</v>
      </c>
      <c r="B142" s="99"/>
      <c r="C142" s="99" t="s">
        <v>276</v>
      </c>
      <c r="D142" s="100">
        <v>320000</v>
      </c>
      <c r="E142" s="155">
        <f>'27'!L142</f>
        <v>0</v>
      </c>
      <c r="F142" s="127"/>
      <c r="G142" s="142"/>
      <c r="H142" s="142"/>
      <c r="I142" s="142"/>
      <c r="J142" s="150"/>
      <c r="K142" s="134"/>
      <c r="L142" s="73"/>
      <c r="M142" s="120">
        <f t="shared" si="8"/>
        <v>0</v>
      </c>
      <c r="N142" s="73"/>
    </row>
    <row r="143" spans="1:14" s="9" customFormat="1" x14ac:dyDescent="0.2">
      <c r="A143" s="43">
        <v>35</v>
      </c>
      <c r="B143" s="99"/>
      <c r="C143" s="99" t="s">
        <v>274</v>
      </c>
      <c r="D143" s="100">
        <v>350000</v>
      </c>
      <c r="E143" s="155">
        <f>'27'!L143</f>
        <v>0</v>
      </c>
      <c r="F143" s="127"/>
      <c r="G143" s="142"/>
      <c r="H143" s="142"/>
      <c r="I143" s="142"/>
      <c r="J143" s="150"/>
      <c r="K143" s="134"/>
      <c r="L143" s="73"/>
      <c r="M143" s="120">
        <f t="shared" si="8"/>
        <v>0</v>
      </c>
      <c r="N143" s="73"/>
    </row>
    <row r="144" spans="1:14" s="9" customFormat="1" x14ac:dyDescent="0.2">
      <c r="A144" s="43">
        <v>36</v>
      </c>
      <c r="B144" s="99"/>
      <c r="C144" s="99" t="s">
        <v>285</v>
      </c>
      <c r="D144" s="100">
        <v>320000</v>
      </c>
      <c r="E144" s="155">
        <f>'27'!L144</f>
        <v>2</v>
      </c>
      <c r="F144" s="127"/>
      <c r="G144" s="142"/>
      <c r="H144" s="142"/>
      <c r="I144" s="142"/>
      <c r="J144" s="150"/>
      <c r="K144" s="134"/>
      <c r="L144" s="73">
        <v>1</v>
      </c>
      <c r="M144" s="120">
        <f t="shared" si="8"/>
        <v>1</v>
      </c>
      <c r="N144" s="73"/>
    </row>
    <row r="145" spans="1:14" s="9" customFormat="1" x14ac:dyDescent="0.2">
      <c r="A145" s="43">
        <v>37</v>
      </c>
      <c r="B145" s="99"/>
      <c r="C145" s="99" t="s">
        <v>286</v>
      </c>
      <c r="D145" s="100">
        <v>350000</v>
      </c>
      <c r="E145" s="155">
        <f>'27'!L145</f>
        <v>0</v>
      </c>
      <c r="F145" s="127"/>
      <c r="G145" s="142"/>
      <c r="H145" s="142"/>
      <c r="I145" s="142"/>
      <c r="J145" s="150"/>
      <c r="K145" s="134"/>
      <c r="L145" s="73"/>
      <c r="M145" s="120">
        <f>(E145+F145+G145+H145+I145)-J145-K145-L145</f>
        <v>0</v>
      </c>
      <c r="N145" s="73"/>
    </row>
    <row r="146" spans="1:14" s="24" customFormat="1" ht="15" thickBot="1" x14ac:dyDescent="0.25">
      <c r="A146" s="43"/>
      <c r="B146" s="43"/>
      <c r="C146" s="43"/>
      <c r="D146" s="48"/>
      <c r="E146" s="157"/>
      <c r="F146" s="127"/>
      <c r="G146" s="142"/>
      <c r="H146" s="142"/>
      <c r="I146" s="142"/>
      <c r="J146" s="150"/>
      <c r="K146" s="134"/>
      <c r="L146" s="73"/>
      <c r="M146" s="121"/>
      <c r="N146" s="73"/>
    </row>
    <row r="147" spans="1:14" s="9" customFormat="1" ht="15" thickBot="1" x14ac:dyDescent="0.25">
      <c r="A147" s="94"/>
      <c r="B147" s="95"/>
      <c r="C147" s="95" t="s">
        <v>148</v>
      </c>
      <c r="D147" s="96"/>
      <c r="E147" s="105">
        <f>SUM(E148:E156)</f>
        <v>19</v>
      </c>
      <c r="F147" s="105">
        <f t="shared" ref="F147:L147" si="14">SUM(F148:F156)</f>
        <v>0</v>
      </c>
      <c r="G147" s="105">
        <f t="shared" si="14"/>
        <v>15</v>
      </c>
      <c r="H147" s="105">
        <f t="shared" si="14"/>
        <v>0</v>
      </c>
      <c r="I147" s="105">
        <f t="shared" si="14"/>
        <v>0</v>
      </c>
      <c r="J147" s="166">
        <f t="shared" si="14"/>
        <v>0</v>
      </c>
      <c r="K147" s="131">
        <f t="shared" si="14"/>
        <v>1</v>
      </c>
      <c r="L147" s="105">
        <f t="shared" si="14"/>
        <v>21</v>
      </c>
      <c r="M147" s="119">
        <f t="shared" ref="M147:M217" si="15">(E147+F147+G147+H147+I147)-J147-K147-L147</f>
        <v>12</v>
      </c>
      <c r="N147" s="85"/>
    </row>
    <row r="148" spans="1:14" s="9" customFormat="1" x14ac:dyDescent="0.2">
      <c r="A148" s="87">
        <v>1</v>
      </c>
      <c r="B148" s="87">
        <v>3510004</v>
      </c>
      <c r="C148" s="87" t="s">
        <v>149</v>
      </c>
      <c r="D148" s="93">
        <v>43000</v>
      </c>
      <c r="E148" s="155">
        <f>'27'!L148</f>
        <v>0</v>
      </c>
      <c r="F148" s="170"/>
      <c r="G148" s="140">
        <v>6</v>
      </c>
      <c r="H148" s="140"/>
      <c r="I148" s="140"/>
      <c r="J148" s="148"/>
      <c r="K148" s="132"/>
      <c r="L148" s="71">
        <v>1</v>
      </c>
      <c r="M148" s="120">
        <f>(E148+K152+G148+H148+I148)-J148-K148-L148</f>
        <v>5</v>
      </c>
      <c r="N148" s="71"/>
    </row>
    <row r="149" spans="1:14" s="9" customFormat="1" x14ac:dyDescent="0.2">
      <c r="A149" s="25">
        <v>2</v>
      </c>
      <c r="B149" s="25">
        <v>3512008</v>
      </c>
      <c r="C149" s="25" t="s">
        <v>150</v>
      </c>
      <c r="D149" s="30">
        <v>44000</v>
      </c>
      <c r="E149" s="155">
        <f>'27'!L149</f>
        <v>5</v>
      </c>
      <c r="F149" s="126"/>
      <c r="G149" s="141"/>
      <c r="H149" s="141"/>
      <c r="I149" s="141"/>
      <c r="J149" s="149"/>
      <c r="K149" s="133">
        <v>1</v>
      </c>
      <c r="L149" s="72">
        <v>4</v>
      </c>
      <c r="M149" s="120">
        <f t="shared" si="15"/>
        <v>0</v>
      </c>
      <c r="N149" s="72"/>
    </row>
    <row r="150" spans="1:14" s="9" customFormat="1" x14ac:dyDescent="0.2">
      <c r="A150" s="25">
        <v>3</v>
      </c>
      <c r="B150" s="25">
        <v>3510107</v>
      </c>
      <c r="C150" s="25" t="s">
        <v>151</v>
      </c>
      <c r="D150" s="30">
        <v>49000</v>
      </c>
      <c r="E150" s="155">
        <f>'27'!L150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4</v>
      </c>
      <c r="B151" s="25">
        <v>3510011</v>
      </c>
      <c r="C151" s="25" t="s">
        <v>152</v>
      </c>
      <c r="D151" s="30">
        <v>42000</v>
      </c>
      <c r="E151" s="155">
        <f>'27'!L151</f>
        <v>0</v>
      </c>
      <c r="F151" s="126"/>
      <c r="G151" s="141"/>
      <c r="H151" s="141"/>
      <c r="I151" s="141"/>
      <c r="J151" s="149"/>
      <c r="K151" s="133"/>
      <c r="L151" s="72"/>
      <c r="M151" s="120">
        <f t="shared" si="15"/>
        <v>0</v>
      </c>
      <c r="N151" s="72"/>
    </row>
    <row r="152" spans="1:14" s="9" customFormat="1" x14ac:dyDescent="0.2">
      <c r="A152" s="25">
        <v>5</v>
      </c>
      <c r="B152" s="25">
        <v>3510067</v>
      </c>
      <c r="C152" s="25" t="s">
        <v>153</v>
      </c>
      <c r="D152" s="30">
        <v>43000</v>
      </c>
      <c r="E152" s="155">
        <f>'27'!L152</f>
        <v>7</v>
      </c>
      <c r="F152" s="126"/>
      <c r="G152" s="141"/>
      <c r="H152" s="141"/>
      <c r="I152" s="141"/>
      <c r="J152" s="149"/>
      <c r="K152" s="132"/>
      <c r="L152" s="72">
        <v>4</v>
      </c>
      <c r="M152" s="120">
        <f t="shared" si="15"/>
        <v>3</v>
      </c>
      <c r="N152" s="72"/>
    </row>
    <row r="153" spans="1:14" s="9" customFormat="1" x14ac:dyDescent="0.2">
      <c r="A153" s="25">
        <v>6</v>
      </c>
      <c r="B153" s="25">
        <v>3510012</v>
      </c>
      <c r="C153" s="25" t="s">
        <v>154</v>
      </c>
      <c r="D153" s="30">
        <v>43000</v>
      </c>
      <c r="E153" s="155">
        <f>'27'!L153</f>
        <v>2</v>
      </c>
      <c r="F153" s="126"/>
      <c r="G153" s="141">
        <v>9</v>
      </c>
      <c r="H153" s="141"/>
      <c r="I153" s="141"/>
      <c r="J153" s="149"/>
      <c r="K153" s="133"/>
      <c r="L153" s="72">
        <v>11</v>
      </c>
      <c r="M153" s="120">
        <f t="shared" si="15"/>
        <v>0</v>
      </c>
      <c r="N153" s="72"/>
    </row>
    <row r="154" spans="1:14" s="9" customFormat="1" x14ac:dyDescent="0.2">
      <c r="A154" s="25">
        <v>7</v>
      </c>
      <c r="B154" s="25">
        <v>3510076</v>
      </c>
      <c r="C154" s="25" t="s">
        <v>155</v>
      </c>
      <c r="D154" s="30">
        <v>45000</v>
      </c>
      <c r="E154" s="155">
        <f>'27'!L154</f>
        <v>5</v>
      </c>
      <c r="F154" s="126"/>
      <c r="G154" s="141"/>
      <c r="H154" s="141"/>
      <c r="I154" s="141"/>
      <c r="J154" s="149"/>
      <c r="K154" s="133"/>
      <c r="L154" s="72">
        <v>1</v>
      </c>
      <c r="M154" s="120">
        <f t="shared" si="15"/>
        <v>4</v>
      </c>
      <c r="N154" s="72"/>
    </row>
    <row r="155" spans="1:14" s="9" customFormat="1" x14ac:dyDescent="0.2">
      <c r="A155" s="43">
        <v>9</v>
      </c>
      <c r="B155" s="43"/>
      <c r="C155" s="43" t="s">
        <v>277</v>
      </c>
      <c r="D155" s="48"/>
      <c r="E155" s="155">
        <f>'27'!L155</f>
        <v>0</v>
      </c>
      <c r="F155" s="127"/>
      <c r="G155" s="142"/>
      <c r="H155" s="142"/>
      <c r="I155" s="142"/>
      <c r="J155" s="150"/>
      <c r="K155" s="134"/>
      <c r="L155" s="73"/>
      <c r="M155" s="120">
        <f t="shared" si="15"/>
        <v>0</v>
      </c>
      <c r="N155" s="73"/>
    </row>
    <row r="156" spans="1:14" s="9" customFormat="1" x14ac:dyDescent="0.2">
      <c r="A156" s="43">
        <v>10</v>
      </c>
      <c r="B156" s="43"/>
      <c r="C156" s="43" t="s">
        <v>278</v>
      </c>
      <c r="D156" s="48"/>
      <c r="E156" s="155">
        <f>'27'!L156</f>
        <v>0</v>
      </c>
      <c r="F156" s="127"/>
      <c r="G156" s="142"/>
      <c r="H156" s="142"/>
      <c r="I156" s="142"/>
      <c r="J156" s="150"/>
      <c r="K156" s="134"/>
      <c r="L156" s="73"/>
      <c r="M156" s="120">
        <f t="shared" si="15"/>
        <v>0</v>
      </c>
      <c r="N156" s="73"/>
    </row>
    <row r="157" spans="1:14" s="24" customFormat="1" ht="15" thickBot="1" x14ac:dyDescent="0.25">
      <c r="A157" s="43"/>
      <c r="B157" s="43"/>
      <c r="C157" s="43"/>
      <c r="D157" s="48"/>
      <c r="E157" s="157"/>
      <c r="F157" s="127"/>
      <c r="G157" s="142"/>
      <c r="H157" s="142"/>
      <c r="I157" s="142"/>
      <c r="J157" s="150"/>
      <c r="K157" s="134"/>
      <c r="L157" s="73"/>
      <c r="M157" s="121"/>
      <c r="N157" s="73"/>
    </row>
    <row r="158" spans="1:14" s="10" customFormat="1" ht="15" thickBot="1" x14ac:dyDescent="0.25">
      <c r="A158" s="109"/>
      <c r="B158" s="110"/>
      <c r="C158" s="82" t="s">
        <v>156</v>
      </c>
      <c r="D158" s="111"/>
      <c r="E158" s="105">
        <f>SUM(E159:E175)</f>
        <v>49</v>
      </c>
      <c r="F158" s="105">
        <f t="shared" ref="F158:L158" si="16">SUM(F159:F175)</f>
        <v>0</v>
      </c>
      <c r="G158" s="105">
        <f t="shared" si="16"/>
        <v>60</v>
      </c>
      <c r="H158" s="105">
        <f t="shared" si="16"/>
        <v>0</v>
      </c>
      <c r="I158" s="105">
        <f t="shared" si="16"/>
        <v>0</v>
      </c>
      <c r="J158" s="166">
        <f t="shared" si="16"/>
        <v>0</v>
      </c>
      <c r="K158" s="131">
        <f t="shared" si="16"/>
        <v>0</v>
      </c>
      <c r="L158" s="105">
        <f t="shared" si="16"/>
        <v>44</v>
      </c>
      <c r="M158" s="119">
        <f t="shared" si="15"/>
        <v>65</v>
      </c>
      <c r="N158" s="112"/>
    </row>
    <row r="159" spans="1:14" s="10" customFormat="1" x14ac:dyDescent="0.2">
      <c r="A159" s="87">
        <v>1</v>
      </c>
      <c r="B159" s="88">
        <v>3530009</v>
      </c>
      <c r="C159" s="88" t="s">
        <v>157</v>
      </c>
      <c r="D159" s="97">
        <v>20000</v>
      </c>
      <c r="E159" s="155">
        <f>'27'!L159</f>
        <v>9</v>
      </c>
      <c r="F159" s="125"/>
      <c r="G159" s="140"/>
      <c r="H159" s="140"/>
      <c r="I159" s="140"/>
      <c r="J159" s="148"/>
      <c r="K159" s="132"/>
      <c r="L159" s="71"/>
      <c r="M159" s="120">
        <f t="shared" si="15"/>
        <v>9</v>
      </c>
      <c r="N159" s="71"/>
    </row>
    <row r="160" spans="1:14" s="10" customFormat="1" x14ac:dyDescent="0.2">
      <c r="A160" s="25">
        <v>2</v>
      </c>
      <c r="B160" s="26">
        <v>3530010</v>
      </c>
      <c r="C160" s="26" t="s">
        <v>158</v>
      </c>
      <c r="D160" s="27">
        <v>108000</v>
      </c>
      <c r="E160" s="155">
        <f>'27'!L160</f>
        <v>2</v>
      </c>
      <c r="F160" s="126"/>
      <c r="G160" s="141">
        <v>20</v>
      </c>
      <c r="H160" s="141"/>
      <c r="I160" s="141"/>
      <c r="J160" s="149"/>
      <c r="K160" s="133"/>
      <c r="L160" s="72">
        <v>17</v>
      </c>
      <c r="M160" s="120">
        <f t="shared" si="15"/>
        <v>5</v>
      </c>
      <c r="N160" s="72"/>
    </row>
    <row r="161" spans="1:14" s="10" customFormat="1" x14ac:dyDescent="0.2">
      <c r="A161" s="25">
        <v>3</v>
      </c>
      <c r="B161" s="26">
        <v>3530003</v>
      </c>
      <c r="C161" s="26" t="s">
        <v>159</v>
      </c>
      <c r="D161" s="27">
        <v>20000</v>
      </c>
      <c r="E161" s="155">
        <f>'27'!L161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5"/>
        <v>0</v>
      </c>
      <c r="N161" s="72"/>
    </row>
    <row r="162" spans="1:14" s="10" customFormat="1" x14ac:dyDescent="0.2">
      <c r="A162" s="25">
        <v>4</v>
      </c>
      <c r="B162" s="26">
        <v>3530008</v>
      </c>
      <c r="C162" s="26" t="s">
        <v>160</v>
      </c>
      <c r="D162" s="27">
        <v>20000</v>
      </c>
      <c r="E162" s="155">
        <f>'27'!L162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5"/>
        <v>0</v>
      </c>
      <c r="N162" s="72"/>
    </row>
    <row r="163" spans="1:14" s="10" customFormat="1" x14ac:dyDescent="0.2">
      <c r="A163" s="25">
        <v>5</v>
      </c>
      <c r="B163" s="26">
        <v>3530014</v>
      </c>
      <c r="C163" s="26" t="s">
        <v>161</v>
      </c>
      <c r="D163" s="27">
        <v>20000</v>
      </c>
      <c r="E163" s="155">
        <f>'27'!L163</f>
        <v>0</v>
      </c>
      <c r="F163" s="126"/>
      <c r="G163" s="141"/>
      <c r="H163" s="141"/>
      <c r="I163" s="141"/>
      <c r="J163" s="149"/>
      <c r="K163" s="133"/>
      <c r="L163" s="72"/>
      <c r="M163" s="120">
        <f t="shared" si="15"/>
        <v>0</v>
      </c>
      <c r="N163" s="72"/>
    </row>
    <row r="164" spans="1:14" s="10" customFormat="1" x14ac:dyDescent="0.2">
      <c r="A164" s="25">
        <v>6</v>
      </c>
      <c r="B164" s="26">
        <v>3530088</v>
      </c>
      <c r="C164" s="26" t="s">
        <v>162</v>
      </c>
      <c r="D164" s="27">
        <v>22000</v>
      </c>
      <c r="E164" s="155">
        <f>'27'!L164</f>
        <v>14</v>
      </c>
      <c r="F164" s="126"/>
      <c r="G164" s="141"/>
      <c r="H164" s="141"/>
      <c r="I164" s="141"/>
      <c r="J164" s="149"/>
      <c r="K164" s="133"/>
      <c r="L164" s="72"/>
      <c r="M164" s="120">
        <f t="shared" si="15"/>
        <v>14</v>
      </c>
      <c r="N164" s="72"/>
    </row>
    <row r="165" spans="1:14" s="10" customFormat="1" x14ac:dyDescent="0.2">
      <c r="A165" s="25">
        <v>11</v>
      </c>
      <c r="B165" s="26">
        <v>3550002</v>
      </c>
      <c r="C165" s="26" t="s">
        <v>167</v>
      </c>
      <c r="D165" s="27">
        <v>20000</v>
      </c>
      <c r="E165" s="155">
        <f>'27'!L165</f>
        <v>19</v>
      </c>
      <c r="F165" s="127"/>
      <c r="G165" s="142"/>
      <c r="H165" s="142"/>
      <c r="I165" s="142"/>
      <c r="J165" s="150"/>
      <c r="K165" s="134"/>
      <c r="L165" s="73">
        <v>9</v>
      </c>
      <c r="M165" s="120">
        <f t="shared" si="15"/>
        <v>10</v>
      </c>
      <c r="N165" s="72"/>
    </row>
    <row r="166" spans="1:14" s="10" customFormat="1" x14ac:dyDescent="0.2">
      <c r="A166" s="25">
        <v>12</v>
      </c>
      <c r="B166" s="26">
        <v>3550005</v>
      </c>
      <c r="C166" s="26" t="s">
        <v>168</v>
      </c>
      <c r="D166" s="27">
        <v>20000</v>
      </c>
      <c r="E166" s="155">
        <f>'27'!L166</f>
        <v>5</v>
      </c>
      <c r="F166" s="127"/>
      <c r="G166" s="142">
        <v>14</v>
      </c>
      <c r="H166" s="142"/>
      <c r="I166" s="142"/>
      <c r="J166" s="150"/>
      <c r="K166" s="134"/>
      <c r="L166" s="73">
        <v>10</v>
      </c>
      <c r="M166" s="120">
        <f t="shared" si="15"/>
        <v>9</v>
      </c>
      <c r="N166" s="72"/>
    </row>
    <row r="167" spans="1:14" s="10" customFormat="1" x14ac:dyDescent="0.2">
      <c r="A167" s="25">
        <v>13</v>
      </c>
      <c r="B167" s="26">
        <v>3550007</v>
      </c>
      <c r="C167" s="26" t="s">
        <v>169</v>
      </c>
      <c r="D167" s="27">
        <v>20000</v>
      </c>
      <c r="E167" s="155">
        <f>'27'!L167</f>
        <v>0</v>
      </c>
      <c r="F167" s="127"/>
      <c r="G167" s="142">
        <v>14</v>
      </c>
      <c r="H167" s="142"/>
      <c r="I167" s="142"/>
      <c r="J167" s="150"/>
      <c r="K167" s="134"/>
      <c r="L167" s="73">
        <v>5</v>
      </c>
      <c r="M167" s="120">
        <f t="shared" si="15"/>
        <v>9</v>
      </c>
      <c r="N167" s="72"/>
    </row>
    <row r="168" spans="1:14" s="9" customFormat="1" x14ac:dyDescent="0.2">
      <c r="A168" s="25">
        <v>14</v>
      </c>
      <c r="B168" s="26">
        <v>3530087</v>
      </c>
      <c r="C168" s="26" t="s">
        <v>170</v>
      </c>
      <c r="D168" s="27">
        <v>20000</v>
      </c>
      <c r="E168" s="155">
        <f>'27'!L168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5"/>
        <v>0</v>
      </c>
      <c r="N168" s="72"/>
    </row>
    <row r="169" spans="1:14" s="9" customFormat="1" x14ac:dyDescent="0.2">
      <c r="A169" s="25">
        <v>15</v>
      </c>
      <c r="B169" s="43">
        <v>7560084</v>
      </c>
      <c r="C169" s="43" t="s">
        <v>171</v>
      </c>
      <c r="D169" s="48">
        <v>50000</v>
      </c>
      <c r="E169" s="155">
        <f>'27'!L169</f>
        <v>0</v>
      </c>
      <c r="F169" s="127"/>
      <c r="G169" s="142"/>
      <c r="H169" s="142"/>
      <c r="I169" s="142"/>
      <c r="J169" s="150"/>
      <c r="K169" s="134"/>
      <c r="L169" s="73"/>
      <c r="M169" s="120">
        <f t="shared" si="15"/>
        <v>0</v>
      </c>
      <c r="N169" s="72"/>
    </row>
    <row r="170" spans="1:14" s="9" customFormat="1" x14ac:dyDescent="0.2">
      <c r="A170" s="25">
        <v>16</v>
      </c>
      <c r="B170" s="43">
        <v>7560085</v>
      </c>
      <c r="C170" s="43" t="s">
        <v>172</v>
      </c>
      <c r="D170" s="48">
        <v>80000</v>
      </c>
      <c r="E170" s="155">
        <f>'27'!L170</f>
        <v>0</v>
      </c>
      <c r="F170" s="126"/>
      <c r="G170" s="141"/>
      <c r="H170" s="141"/>
      <c r="I170" s="141"/>
      <c r="J170" s="149"/>
      <c r="K170" s="133"/>
      <c r="L170" s="72"/>
      <c r="M170" s="120">
        <f t="shared" si="15"/>
        <v>0</v>
      </c>
      <c r="N170" s="72"/>
    </row>
    <row r="171" spans="1:14" s="9" customFormat="1" x14ac:dyDescent="0.2">
      <c r="A171" s="43">
        <v>17</v>
      </c>
      <c r="B171" s="43"/>
      <c r="C171" s="43" t="s">
        <v>279</v>
      </c>
      <c r="D171" s="48">
        <v>78000</v>
      </c>
      <c r="E171" s="155">
        <f>'27'!L171</f>
        <v>0</v>
      </c>
      <c r="F171" s="126"/>
      <c r="G171" s="141"/>
      <c r="H171" s="141"/>
      <c r="I171" s="141"/>
      <c r="J171" s="149"/>
      <c r="K171" s="133"/>
      <c r="L171" s="72"/>
      <c r="M171" s="120">
        <f t="shared" si="15"/>
        <v>0</v>
      </c>
      <c r="N171" s="73"/>
    </row>
    <row r="172" spans="1:14" s="9" customFormat="1" x14ac:dyDescent="0.2">
      <c r="A172" s="43">
        <v>18</v>
      </c>
      <c r="B172" s="43"/>
      <c r="C172" s="43" t="s">
        <v>280</v>
      </c>
      <c r="D172" s="48">
        <v>29000</v>
      </c>
      <c r="E172" s="155">
        <f>'27'!L172</f>
        <v>0</v>
      </c>
      <c r="F172" s="126"/>
      <c r="G172" s="141"/>
      <c r="H172" s="141"/>
      <c r="I172" s="141"/>
      <c r="J172" s="149"/>
      <c r="K172" s="133"/>
      <c r="L172" s="72"/>
      <c r="M172" s="120">
        <f t="shared" si="15"/>
        <v>0</v>
      </c>
      <c r="N172" s="73"/>
    </row>
    <row r="173" spans="1:14" s="9" customFormat="1" x14ac:dyDescent="0.2">
      <c r="A173" s="43">
        <v>19</v>
      </c>
      <c r="B173" s="43"/>
      <c r="C173" s="43" t="s">
        <v>281</v>
      </c>
      <c r="D173" s="48">
        <v>78000</v>
      </c>
      <c r="E173" s="155">
        <f>'27'!L173</f>
        <v>0</v>
      </c>
      <c r="F173" s="126"/>
      <c r="G173" s="141"/>
      <c r="H173" s="141"/>
      <c r="I173" s="141"/>
      <c r="J173" s="149"/>
      <c r="K173" s="133"/>
      <c r="L173" s="72"/>
      <c r="M173" s="120">
        <f t="shared" si="15"/>
        <v>0</v>
      </c>
      <c r="N173" s="73"/>
    </row>
    <row r="174" spans="1:14" s="9" customFormat="1" x14ac:dyDescent="0.2">
      <c r="A174" s="43">
        <v>20</v>
      </c>
      <c r="B174" s="43"/>
      <c r="C174" s="43" t="s">
        <v>282</v>
      </c>
      <c r="D174" s="48">
        <v>29000</v>
      </c>
      <c r="E174" s="155">
        <f>'27'!L174</f>
        <v>0</v>
      </c>
      <c r="F174" s="126"/>
      <c r="G174" s="141"/>
      <c r="H174" s="141"/>
      <c r="I174" s="141"/>
      <c r="J174" s="149"/>
      <c r="K174" s="133"/>
      <c r="L174" s="72"/>
      <c r="M174" s="120">
        <f t="shared" si="15"/>
        <v>0</v>
      </c>
      <c r="N174" s="73"/>
    </row>
    <row r="175" spans="1:14" s="9" customFormat="1" x14ac:dyDescent="0.2">
      <c r="A175" s="43">
        <v>21</v>
      </c>
      <c r="B175" s="43"/>
      <c r="C175" s="43" t="s">
        <v>283</v>
      </c>
      <c r="D175" s="48">
        <v>45000</v>
      </c>
      <c r="E175" s="155">
        <f>'27'!L175</f>
        <v>0</v>
      </c>
      <c r="F175" s="126"/>
      <c r="G175" s="141">
        <v>12</v>
      </c>
      <c r="H175" s="141"/>
      <c r="I175" s="141"/>
      <c r="J175" s="149"/>
      <c r="K175" s="133"/>
      <c r="L175" s="72">
        <v>3</v>
      </c>
      <c r="M175" s="120">
        <f t="shared" si="15"/>
        <v>9</v>
      </c>
      <c r="N175" s="73"/>
    </row>
    <row r="176" spans="1:14" s="24" customFormat="1" ht="15" thickBot="1" x14ac:dyDescent="0.25">
      <c r="A176" s="43"/>
      <c r="B176" s="43"/>
      <c r="C176" s="43"/>
      <c r="D176" s="48"/>
      <c r="E176" s="160"/>
      <c r="F176" s="128"/>
      <c r="G176" s="144"/>
      <c r="H176" s="144"/>
      <c r="I176" s="144"/>
      <c r="J176" s="152"/>
      <c r="K176" s="137"/>
      <c r="L176" s="76"/>
      <c r="M176" s="121"/>
      <c r="N176" s="73"/>
    </row>
    <row r="177" spans="1:14" s="10" customFormat="1" ht="15" thickBot="1" x14ac:dyDescent="0.25">
      <c r="A177" s="90"/>
      <c r="B177" s="91"/>
      <c r="C177" s="91" t="s">
        <v>176</v>
      </c>
      <c r="D177" s="98"/>
      <c r="E177" s="103">
        <f>SUM(E178:E180)</f>
        <v>0</v>
      </c>
      <c r="F177" s="103">
        <f t="shared" ref="F177:L177" si="17">SUM(F178:F180)</f>
        <v>0</v>
      </c>
      <c r="G177" s="103">
        <f t="shared" si="17"/>
        <v>0</v>
      </c>
      <c r="H177" s="103">
        <f t="shared" si="17"/>
        <v>0</v>
      </c>
      <c r="I177" s="103">
        <f t="shared" si="17"/>
        <v>0</v>
      </c>
      <c r="J177" s="169">
        <f t="shared" si="17"/>
        <v>0</v>
      </c>
      <c r="K177" s="165">
        <f t="shared" si="17"/>
        <v>0</v>
      </c>
      <c r="L177" s="103">
        <f t="shared" si="17"/>
        <v>0</v>
      </c>
      <c r="M177" s="103">
        <f ca="1">SUM(M177:M180)</f>
        <v>0</v>
      </c>
      <c r="N177" s="85"/>
    </row>
    <row r="178" spans="1:14" s="10" customFormat="1" x14ac:dyDescent="0.2">
      <c r="A178" s="87">
        <v>1</v>
      </c>
      <c r="B178" s="88">
        <v>4550013</v>
      </c>
      <c r="C178" s="88" t="s">
        <v>177</v>
      </c>
      <c r="D178" s="97">
        <v>38000</v>
      </c>
      <c r="E178" s="161">
        <f>'27'!L178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6"/>
    </row>
    <row r="179" spans="1:14" s="10" customFormat="1" x14ac:dyDescent="0.2">
      <c r="A179" s="25">
        <v>2</v>
      </c>
      <c r="B179" s="26">
        <v>4550025</v>
      </c>
      <c r="C179" s="26" t="s">
        <v>178</v>
      </c>
      <c r="D179" s="27">
        <v>38000</v>
      </c>
      <c r="E179" s="161">
        <f>'27'!L179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9" customFormat="1" x14ac:dyDescent="0.2">
      <c r="A180" s="25">
        <v>3</v>
      </c>
      <c r="B180" s="26">
        <v>4550044</v>
      </c>
      <c r="C180" s="26" t="s">
        <v>179</v>
      </c>
      <c r="D180" s="27">
        <v>38000</v>
      </c>
      <c r="E180" s="161">
        <f>'27'!L180</f>
        <v>0</v>
      </c>
      <c r="F180" s="125"/>
      <c r="G180" s="140"/>
      <c r="H180" s="140"/>
      <c r="I180" s="140"/>
      <c r="J180" s="148"/>
      <c r="K180" s="132"/>
      <c r="L180" s="71"/>
      <c r="M180" s="120">
        <f t="shared" si="15"/>
        <v>0</v>
      </c>
      <c r="N180" s="73"/>
    </row>
    <row r="181" spans="1:14" s="20" customFormat="1" ht="15" thickBot="1" x14ac:dyDescent="0.25">
      <c r="A181" s="43"/>
      <c r="B181" s="43"/>
      <c r="C181" s="43"/>
      <c r="D181" s="48"/>
      <c r="E181" s="160"/>
      <c r="F181" s="128"/>
      <c r="G181" s="144"/>
      <c r="H181" s="144"/>
      <c r="I181" s="144"/>
      <c r="J181" s="152"/>
      <c r="K181" s="137"/>
      <c r="L181" s="76"/>
      <c r="M181" s="121"/>
      <c r="N181" s="73"/>
    </row>
    <row r="182" spans="1:14" s="24" customFormat="1" ht="15" hidden="1" customHeight="1" thickBot="1" x14ac:dyDescent="0.25">
      <c r="A182" s="81"/>
      <c r="B182" s="82"/>
      <c r="C182" s="82" t="s">
        <v>180</v>
      </c>
      <c r="D182" s="83"/>
      <c r="E182" s="158">
        <v>201</v>
      </c>
      <c r="F182" s="106">
        <f t="shared" ref="F182" si="18">SUM(F183:F193)</f>
        <v>0</v>
      </c>
      <c r="G182" s="106"/>
      <c r="H182" s="106"/>
      <c r="I182" s="106"/>
      <c r="J182" s="146"/>
      <c r="K182" s="135"/>
      <c r="L182" s="106"/>
      <c r="M182" s="119">
        <f t="shared" si="15"/>
        <v>201</v>
      </c>
      <c r="N182" s="85"/>
    </row>
    <row r="183" spans="1:14" s="10" customFormat="1" ht="15" hidden="1" customHeight="1" thickBot="1" x14ac:dyDescent="0.25">
      <c r="A183" s="74"/>
      <c r="B183" s="74"/>
      <c r="C183" s="74" t="s">
        <v>181</v>
      </c>
      <c r="D183" s="75"/>
      <c r="E183" s="155">
        <v>8</v>
      </c>
      <c r="F183" s="125"/>
      <c r="G183" s="140"/>
      <c r="H183" s="140"/>
      <c r="I183" s="140"/>
      <c r="J183" s="148"/>
      <c r="K183" s="132"/>
      <c r="L183" s="71"/>
      <c r="M183" s="120">
        <f t="shared" si="15"/>
        <v>8</v>
      </c>
      <c r="N183" s="76"/>
    </row>
    <row r="184" spans="1:14" s="10" customFormat="1" ht="15" hidden="1" customHeight="1" thickBot="1" x14ac:dyDescent="0.25">
      <c r="A184" s="25">
        <v>1</v>
      </c>
      <c r="B184" s="26">
        <v>5540020</v>
      </c>
      <c r="C184" s="26" t="s">
        <v>182</v>
      </c>
      <c r="D184" s="27">
        <v>40000</v>
      </c>
      <c r="E184" s="155">
        <v>43</v>
      </c>
      <c r="F184" s="125"/>
      <c r="G184" s="140"/>
      <c r="H184" s="140"/>
      <c r="I184" s="140"/>
      <c r="J184" s="148"/>
      <c r="K184" s="132"/>
      <c r="L184" s="71"/>
      <c r="M184" s="120">
        <f t="shared" si="15"/>
        <v>43</v>
      </c>
      <c r="N184" s="73"/>
    </row>
    <row r="185" spans="1:14" s="10" customFormat="1" ht="15" hidden="1" customHeight="1" thickBot="1" x14ac:dyDescent="0.25">
      <c r="A185" s="25">
        <v>2</v>
      </c>
      <c r="B185" s="26">
        <v>5540024</v>
      </c>
      <c r="C185" s="26" t="s">
        <v>183</v>
      </c>
      <c r="D185" s="27">
        <v>45000</v>
      </c>
      <c r="E185" s="155">
        <v>9</v>
      </c>
      <c r="F185" s="125"/>
      <c r="G185" s="140"/>
      <c r="H185" s="140"/>
      <c r="I185" s="140"/>
      <c r="J185" s="148"/>
      <c r="K185" s="132"/>
      <c r="L185" s="71"/>
      <c r="M185" s="120">
        <f t="shared" si="15"/>
        <v>9</v>
      </c>
      <c r="N185" s="73"/>
    </row>
    <row r="186" spans="1:14" s="10" customFormat="1" ht="15" hidden="1" customHeight="1" thickBot="1" x14ac:dyDescent="0.25">
      <c r="A186" s="25">
        <v>3</v>
      </c>
      <c r="B186" s="26">
        <v>5540018</v>
      </c>
      <c r="C186" s="26" t="s">
        <v>184</v>
      </c>
      <c r="D186" s="27">
        <v>32000</v>
      </c>
      <c r="E186" s="155">
        <v>24</v>
      </c>
      <c r="F186" s="125"/>
      <c r="G186" s="140"/>
      <c r="H186" s="140"/>
      <c r="I186" s="140"/>
      <c r="J186" s="148"/>
      <c r="K186" s="132"/>
      <c r="L186" s="71"/>
      <c r="M186" s="120">
        <f t="shared" si="15"/>
        <v>24</v>
      </c>
      <c r="N186" s="73"/>
    </row>
    <row r="187" spans="1:14" s="10" customFormat="1" ht="15" hidden="1" customHeight="1" thickBot="1" x14ac:dyDescent="0.25">
      <c r="A187" s="25">
        <v>4</v>
      </c>
      <c r="B187" s="26">
        <v>5540017</v>
      </c>
      <c r="C187" s="26" t="s">
        <v>185</v>
      </c>
      <c r="D187" s="27">
        <v>25000</v>
      </c>
      <c r="E187" s="156">
        <v>35</v>
      </c>
      <c r="F187" s="126"/>
      <c r="G187" s="141"/>
      <c r="H187" s="141"/>
      <c r="I187" s="141"/>
      <c r="J187" s="149"/>
      <c r="K187" s="133"/>
      <c r="L187" s="72"/>
      <c r="M187" s="120">
        <f t="shared" si="15"/>
        <v>35</v>
      </c>
      <c r="N187" s="72"/>
    </row>
    <row r="188" spans="1:14" s="10" customFormat="1" ht="15" hidden="1" customHeight="1" thickBot="1" x14ac:dyDescent="0.25">
      <c r="A188" s="25">
        <v>5</v>
      </c>
      <c r="B188" s="26">
        <v>5510070</v>
      </c>
      <c r="C188" s="26" t="s">
        <v>186</v>
      </c>
      <c r="D188" s="27">
        <v>28000</v>
      </c>
      <c r="E188" s="156">
        <v>24</v>
      </c>
      <c r="F188" s="126"/>
      <c r="G188" s="141"/>
      <c r="H188" s="141"/>
      <c r="I188" s="141"/>
      <c r="J188" s="149"/>
      <c r="K188" s="133"/>
      <c r="L188" s="72"/>
      <c r="M188" s="120">
        <f t="shared" si="15"/>
        <v>24</v>
      </c>
      <c r="N188" s="72"/>
    </row>
    <row r="189" spans="1:14" s="10" customFormat="1" ht="15" hidden="1" customHeight="1" thickBot="1" x14ac:dyDescent="0.25">
      <c r="A189" s="25">
        <v>6</v>
      </c>
      <c r="B189" s="26">
        <v>5500044</v>
      </c>
      <c r="C189" s="26" t="s">
        <v>187</v>
      </c>
      <c r="D189" s="27">
        <v>28000</v>
      </c>
      <c r="E189" s="156">
        <v>10</v>
      </c>
      <c r="F189" s="126"/>
      <c r="G189" s="141"/>
      <c r="H189" s="141"/>
      <c r="I189" s="141"/>
      <c r="J189" s="149"/>
      <c r="K189" s="133"/>
      <c r="L189" s="72"/>
      <c r="M189" s="120">
        <f t="shared" si="15"/>
        <v>10</v>
      </c>
      <c r="N189" s="71"/>
    </row>
    <row r="190" spans="1:14" s="9" customFormat="1" ht="15" hidden="1" customHeight="1" thickBot="1" x14ac:dyDescent="0.25">
      <c r="A190" s="25">
        <v>7</v>
      </c>
      <c r="B190" s="26">
        <v>5500045</v>
      </c>
      <c r="C190" s="26" t="s">
        <v>188</v>
      </c>
      <c r="D190" s="27">
        <v>30000</v>
      </c>
      <c r="E190" s="156">
        <v>28</v>
      </c>
      <c r="F190" s="126"/>
      <c r="G190" s="141"/>
      <c r="H190" s="141"/>
      <c r="I190" s="141"/>
      <c r="J190" s="149"/>
      <c r="K190" s="133"/>
      <c r="L190" s="72"/>
      <c r="M190" s="120">
        <f t="shared" si="15"/>
        <v>28</v>
      </c>
      <c r="N190" s="71"/>
    </row>
    <row r="191" spans="1:14" s="9" customFormat="1" ht="15" hidden="1" customHeight="1" thickBot="1" x14ac:dyDescent="0.25">
      <c r="A191" s="25">
        <v>8</v>
      </c>
      <c r="B191" s="25">
        <v>5510111</v>
      </c>
      <c r="C191" s="25" t="s">
        <v>189</v>
      </c>
      <c r="D191" s="30">
        <v>39000</v>
      </c>
      <c r="E191" s="156">
        <v>20</v>
      </c>
      <c r="F191" s="126"/>
      <c r="G191" s="141"/>
      <c r="H191" s="141"/>
      <c r="I191" s="141"/>
      <c r="J191" s="149"/>
      <c r="K191" s="133"/>
      <c r="L191" s="72"/>
      <c r="M191" s="120">
        <f t="shared" si="15"/>
        <v>20</v>
      </c>
      <c r="N191" s="71"/>
    </row>
    <row r="192" spans="1:14" s="9" customFormat="1" ht="15" hidden="1" customHeight="1" thickBot="1" x14ac:dyDescent="0.25">
      <c r="A192" s="25">
        <v>9</v>
      </c>
      <c r="B192" s="25">
        <v>5510112</v>
      </c>
      <c r="C192" s="25" t="s">
        <v>190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9" customFormat="1" ht="15" hidden="1" customHeight="1" thickBot="1" x14ac:dyDescent="0.25">
      <c r="A193" s="25">
        <v>10</v>
      </c>
      <c r="B193" s="25">
        <v>5510113</v>
      </c>
      <c r="C193" s="25" t="s">
        <v>191</v>
      </c>
      <c r="D193" s="30">
        <v>39000</v>
      </c>
      <c r="E193" s="155">
        <v>17</v>
      </c>
      <c r="F193" s="125"/>
      <c r="G193" s="125"/>
      <c r="H193" s="125"/>
      <c r="I193" s="125"/>
      <c r="J193" s="148"/>
      <c r="K193" s="132"/>
      <c r="L193" s="71"/>
      <c r="M193" s="120">
        <f t="shared" si="15"/>
        <v>17</v>
      </c>
      <c r="N193" s="71"/>
    </row>
    <row r="194" spans="1:14" s="24" customFormat="1" ht="15" hidden="1" customHeight="1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9" customFormat="1" ht="15" thickBot="1" x14ac:dyDescent="0.25">
      <c r="A195" s="94"/>
      <c r="B195" s="95"/>
      <c r="C195" s="95" t="s">
        <v>192</v>
      </c>
      <c r="D195" s="96"/>
      <c r="E195" s="105">
        <f>SUM(E196:E204)</f>
        <v>488</v>
      </c>
      <c r="F195" s="105">
        <f t="shared" ref="F195:K195" si="19">SUM(F196:F204)</f>
        <v>0</v>
      </c>
      <c r="G195" s="105">
        <f t="shared" si="19"/>
        <v>0</v>
      </c>
      <c r="H195" s="105">
        <f t="shared" si="19"/>
        <v>0</v>
      </c>
      <c r="I195" s="105">
        <f t="shared" si="19"/>
        <v>0</v>
      </c>
      <c r="J195" s="166">
        <f t="shared" si="19"/>
        <v>0</v>
      </c>
      <c r="K195" s="131">
        <f t="shared" si="19"/>
        <v>0</v>
      </c>
      <c r="L195" s="105">
        <f>SUM(L196:L203)</f>
        <v>420</v>
      </c>
      <c r="M195" s="119">
        <f t="shared" si="15"/>
        <v>68</v>
      </c>
      <c r="N195" s="85"/>
    </row>
    <row r="196" spans="1:14" s="10" customFormat="1" x14ac:dyDescent="0.2">
      <c r="A196" s="87">
        <v>1</v>
      </c>
      <c r="B196" s="87">
        <v>5540032</v>
      </c>
      <c r="C196" s="87" t="s">
        <v>193</v>
      </c>
      <c r="D196" s="93">
        <v>18000</v>
      </c>
      <c r="E196" s="155">
        <f>'27'!L196</f>
        <v>42</v>
      </c>
      <c r="F196" s="125"/>
      <c r="G196" s="125"/>
      <c r="H196" s="125"/>
      <c r="I196" s="125"/>
      <c r="J196" s="148"/>
      <c r="K196" s="132"/>
      <c r="L196" s="71">
        <v>39</v>
      </c>
      <c r="M196" s="120">
        <f t="shared" si="15"/>
        <v>3</v>
      </c>
      <c r="N196" s="71"/>
    </row>
    <row r="197" spans="1:14" s="10" customFormat="1" x14ac:dyDescent="0.2">
      <c r="A197" s="25">
        <v>2</v>
      </c>
      <c r="B197" s="26">
        <v>5540001</v>
      </c>
      <c r="C197" s="26" t="s">
        <v>194</v>
      </c>
      <c r="D197" s="27">
        <v>20000</v>
      </c>
      <c r="E197" s="155">
        <f>'27'!L197</f>
        <v>37</v>
      </c>
      <c r="F197" s="125"/>
      <c r="G197" s="125"/>
      <c r="H197" s="125"/>
      <c r="I197" s="125"/>
      <c r="J197" s="148"/>
      <c r="K197" s="132"/>
      <c r="L197" s="71">
        <v>35</v>
      </c>
      <c r="M197" s="120">
        <f t="shared" si="15"/>
        <v>2</v>
      </c>
      <c r="N197" s="71"/>
    </row>
    <row r="198" spans="1:14" s="10" customFormat="1" x14ac:dyDescent="0.2">
      <c r="A198" s="25">
        <v>3</v>
      </c>
      <c r="B198" s="26">
        <v>5540029</v>
      </c>
      <c r="C198" s="26" t="s">
        <v>195</v>
      </c>
      <c r="D198" s="27">
        <v>20000</v>
      </c>
      <c r="E198" s="155">
        <f>'27'!L198</f>
        <v>0</v>
      </c>
      <c r="F198" s="125"/>
      <c r="G198" s="125"/>
      <c r="H198" s="125"/>
      <c r="I198" s="125"/>
      <c r="J198" s="148"/>
      <c r="K198" s="132"/>
      <c r="L198" s="71"/>
      <c r="M198" s="120">
        <f t="shared" si="15"/>
        <v>0</v>
      </c>
      <c r="N198" s="71"/>
    </row>
    <row r="199" spans="1:14" s="10" customFormat="1" x14ac:dyDescent="0.2">
      <c r="A199" s="25">
        <v>4</v>
      </c>
      <c r="B199" s="26">
        <v>5540035</v>
      </c>
      <c r="C199" s="26" t="s">
        <v>196</v>
      </c>
      <c r="D199" s="27">
        <v>20000</v>
      </c>
      <c r="E199" s="155">
        <f>'27'!L199</f>
        <v>10</v>
      </c>
      <c r="F199" s="125"/>
      <c r="G199" s="125"/>
      <c r="H199" s="125"/>
      <c r="I199" s="125"/>
      <c r="J199" s="148"/>
      <c r="K199" s="132"/>
      <c r="L199" s="71">
        <v>9</v>
      </c>
      <c r="M199" s="120">
        <f t="shared" si="15"/>
        <v>1</v>
      </c>
      <c r="N199" s="71"/>
    </row>
    <row r="200" spans="1:14" s="10" customFormat="1" x14ac:dyDescent="0.2">
      <c r="A200" s="25">
        <v>6</v>
      </c>
      <c r="B200" s="26">
        <v>5540008</v>
      </c>
      <c r="C200" s="26" t="s">
        <v>198</v>
      </c>
      <c r="D200" s="27">
        <v>16000</v>
      </c>
      <c r="E200" s="155">
        <f>'27'!L200</f>
        <v>232</v>
      </c>
      <c r="F200" s="125"/>
      <c r="G200" s="125"/>
      <c r="H200" s="125"/>
      <c r="I200" s="125"/>
      <c r="J200" s="148"/>
      <c r="K200" s="132"/>
      <c r="L200" s="71">
        <v>218</v>
      </c>
      <c r="M200" s="120">
        <f t="shared" si="15"/>
        <v>14</v>
      </c>
      <c r="N200" s="71"/>
    </row>
    <row r="201" spans="1:14" s="10" customFormat="1" x14ac:dyDescent="0.2">
      <c r="A201" s="25">
        <v>7</v>
      </c>
      <c r="B201" s="26">
        <v>5540030</v>
      </c>
      <c r="C201" s="26" t="s">
        <v>199</v>
      </c>
      <c r="D201" s="27">
        <v>22000</v>
      </c>
      <c r="E201" s="155">
        <f>'27'!L201</f>
        <v>41</v>
      </c>
      <c r="F201" s="125"/>
      <c r="G201" s="125"/>
      <c r="H201" s="125"/>
      <c r="I201" s="125"/>
      <c r="J201" s="148"/>
      <c r="K201" s="132"/>
      <c r="L201" s="71">
        <v>41</v>
      </c>
      <c r="M201" s="120">
        <f>(E201+F201+G201+H201+I201)-J201-K201-L201</f>
        <v>0</v>
      </c>
      <c r="N201" s="71"/>
    </row>
    <row r="202" spans="1:14" s="10" customFormat="1" x14ac:dyDescent="0.2">
      <c r="A202" s="25">
        <v>8</v>
      </c>
      <c r="B202" s="26">
        <v>5540031</v>
      </c>
      <c r="C202" s="26" t="s">
        <v>200</v>
      </c>
      <c r="D202" s="27">
        <v>22000</v>
      </c>
      <c r="E202" s="155">
        <f>'27'!L202</f>
        <v>35</v>
      </c>
      <c r="F202" s="125"/>
      <c r="G202" s="125"/>
      <c r="H202" s="125"/>
      <c r="I202" s="125"/>
      <c r="J202" s="148"/>
      <c r="K202" s="132"/>
      <c r="L202" s="71">
        <v>35</v>
      </c>
      <c r="M202" s="120">
        <f t="shared" ref="M202:M204" si="20">(E202+F202+G202+H202+I202)-J202-K202-L202</f>
        <v>0</v>
      </c>
      <c r="N202" s="71"/>
    </row>
    <row r="203" spans="1:14" s="9" customFormat="1" x14ac:dyDescent="0.2">
      <c r="A203" s="25">
        <v>9</v>
      </c>
      <c r="B203" s="26">
        <v>5540003</v>
      </c>
      <c r="C203" s="26" t="s">
        <v>201</v>
      </c>
      <c r="D203" s="27">
        <v>20000</v>
      </c>
      <c r="E203" s="155">
        <f>'27'!L203</f>
        <v>44</v>
      </c>
      <c r="F203" s="125"/>
      <c r="G203" s="125"/>
      <c r="H203" s="125"/>
      <c r="I203" s="125"/>
      <c r="J203" s="148"/>
      <c r="K203" s="132"/>
      <c r="L203" s="71">
        <v>43</v>
      </c>
      <c r="M203" s="120">
        <f t="shared" si="20"/>
        <v>1</v>
      </c>
      <c r="N203" s="71"/>
    </row>
    <row r="204" spans="1:14" s="9" customFormat="1" x14ac:dyDescent="0.2">
      <c r="A204" s="25">
        <v>10</v>
      </c>
      <c r="B204" s="25">
        <v>5540033</v>
      </c>
      <c r="C204" s="25" t="s">
        <v>202</v>
      </c>
      <c r="D204" s="30">
        <v>18000</v>
      </c>
      <c r="E204" s="155">
        <f>'27'!L204</f>
        <v>47</v>
      </c>
      <c r="F204" s="125"/>
      <c r="G204" s="125"/>
      <c r="H204" s="125"/>
      <c r="I204" s="125"/>
      <c r="J204" s="148"/>
      <c r="K204" s="132"/>
      <c r="L204" s="9">
        <v>47</v>
      </c>
      <c r="M204" s="120">
        <f t="shared" si="20"/>
        <v>0</v>
      </c>
      <c r="N204" s="71"/>
    </row>
    <row r="205" spans="1:14" s="20" customFormat="1" ht="15" thickBot="1" x14ac:dyDescent="0.25">
      <c r="A205" s="43"/>
      <c r="B205" s="43"/>
      <c r="C205" s="43"/>
      <c r="D205" s="48"/>
      <c r="E205" s="160"/>
      <c r="F205" s="128"/>
      <c r="G205" s="128"/>
      <c r="H205" s="128"/>
      <c r="I205" s="128"/>
      <c r="J205" s="152"/>
      <c r="K205" s="137"/>
      <c r="L205" s="76"/>
      <c r="M205" s="121"/>
      <c r="N205" s="76"/>
    </row>
    <row r="206" spans="1:14" s="24" customFormat="1" ht="15" thickBot="1" x14ac:dyDescent="0.25">
      <c r="A206" s="81"/>
      <c r="B206" s="82"/>
      <c r="C206" s="82" t="s">
        <v>203</v>
      </c>
      <c r="D206" s="83"/>
      <c r="E206" s="106">
        <f>SUM(E208:E209)</f>
        <v>5</v>
      </c>
      <c r="F206" s="106">
        <f t="shared" ref="F206:L206" si="21">SUM(F208:F209)</f>
        <v>0</v>
      </c>
      <c r="G206" s="106">
        <f t="shared" si="21"/>
        <v>0</v>
      </c>
      <c r="H206" s="106">
        <f t="shared" si="21"/>
        <v>0</v>
      </c>
      <c r="I206" s="106">
        <f t="shared" si="21"/>
        <v>0</v>
      </c>
      <c r="J206" s="146">
        <f t="shared" si="21"/>
        <v>0</v>
      </c>
      <c r="K206" s="135">
        <f t="shared" si="21"/>
        <v>0</v>
      </c>
      <c r="L206" s="106">
        <f t="shared" si="21"/>
        <v>5</v>
      </c>
      <c r="M206" s="119">
        <f>(E206+F206+G206+H206+I206)-J206-K206-L206</f>
        <v>0</v>
      </c>
      <c r="N206" s="85"/>
    </row>
    <row r="207" spans="1:14" s="10" customFormat="1" x14ac:dyDescent="0.2">
      <c r="A207" s="79"/>
      <c r="B207" s="79"/>
      <c r="C207" s="79" t="s">
        <v>204</v>
      </c>
      <c r="D207" s="80"/>
      <c r="E207" s="155"/>
      <c r="F207" s="125"/>
      <c r="G207" s="125"/>
      <c r="H207" s="125"/>
      <c r="I207" s="125"/>
      <c r="J207" s="148"/>
      <c r="K207" s="132"/>
      <c r="L207" s="71"/>
      <c r="M207" s="120">
        <f t="shared" si="15"/>
        <v>0</v>
      </c>
      <c r="N207" s="71"/>
    </row>
    <row r="208" spans="1:14" s="10" customFormat="1" x14ac:dyDescent="0.2">
      <c r="A208" s="25">
        <v>1</v>
      </c>
      <c r="B208" s="26">
        <v>7520023</v>
      </c>
      <c r="C208" s="26" t="s">
        <v>205</v>
      </c>
      <c r="D208" s="27">
        <v>20000</v>
      </c>
      <c r="E208" s="155">
        <f>'27'!L208</f>
        <v>0</v>
      </c>
      <c r="F208" s="125"/>
      <c r="G208" s="125"/>
      <c r="H208" s="125"/>
      <c r="I208" s="125"/>
      <c r="J208" s="148"/>
      <c r="K208" s="132"/>
      <c r="L208" s="71">
        <v>0</v>
      </c>
      <c r="M208" s="120">
        <f t="shared" si="15"/>
        <v>0</v>
      </c>
      <c r="N208" s="71"/>
    </row>
    <row r="209" spans="1:14" s="9" customFormat="1" x14ac:dyDescent="0.2">
      <c r="A209" s="25">
        <v>2</v>
      </c>
      <c r="B209" s="26">
        <v>7520001</v>
      </c>
      <c r="C209" s="26" t="s">
        <v>206</v>
      </c>
      <c r="D209" s="27">
        <v>80000</v>
      </c>
      <c r="E209" s="155">
        <f>'27'!L209</f>
        <v>5</v>
      </c>
      <c r="F209" s="125"/>
      <c r="G209" s="125"/>
      <c r="H209" s="125"/>
      <c r="I209" s="125"/>
      <c r="J209" s="148"/>
      <c r="K209" s="132"/>
      <c r="L209" s="71">
        <v>5</v>
      </c>
      <c r="M209" s="120">
        <f t="shared" si="15"/>
        <v>0</v>
      </c>
      <c r="N209" s="71"/>
    </row>
    <row r="210" spans="1:14" s="24" customFormat="1" ht="15" thickBot="1" x14ac:dyDescent="0.25">
      <c r="A210" s="43"/>
      <c r="B210" s="43"/>
      <c r="C210" s="43"/>
      <c r="D210" s="86"/>
      <c r="E210" s="157"/>
      <c r="F210" s="127"/>
      <c r="G210" s="127"/>
      <c r="H210" s="127"/>
      <c r="I210" s="127"/>
      <c r="J210" s="150"/>
      <c r="K210" s="134"/>
      <c r="L210" s="73"/>
      <c r="M210" s="122"/>
      <c r="N210" s="73"/>
    </row>
    <row r="211" spans="1:14" s="10" customFormat="1" ht="15" thickBot="1" x14ac:dyDescent="0.25">
      <c r="A211" s="90"/>
      <c r="B211" s="91"/>
      <c r="C211" s="91" t="s">
        <v>207</v>
      </c>
      <c r="D211" s="92"/>
      <c r="E211" s="103">
        <f>SUM(E212:E219)</f>
        <v>132</v>
      </c>
      <c r="F211" s="103">
        <f t="shared" ref="F211:L211" si="22">SUM(F212:F219)</f>
        <v>0</v>
      </c>
      <c r="G211" s="103">
        <f t="shared" si="22"/>
        <v>0</v>
      </c>
      <c r="H211" s="103">
        <f t="shared" si="22"/>
        <v>0</v>
      </c>
      <c r="I211" s="103">
        <f t="shared" si="22"/>
        <v>0</v>
      </c>
      <c r="J211" s="169">
        <f t="shared" si="22"/>
        <v>0</v>
      </c>
      <c r="K211" s="165">
        <f t="shared" si="22"/>
        <v>0</v>
      </c>
      <c r="L211" s="103">
        <f t="shared" si="22"/>
        <v>122</v>
      </c>
      <c r="M211" s="119">
        <f t="shared" si="15"/>
        <v>10</v>
      </c>
      <c r="N211" s="85"/>
    </row>
    <row r="212" spans="1:14" s="10" customFormat="1" x14ac:dyDescent="0.2">
      <c r="A212" s="87">
        <v>1</v>
      </c>
      <c r="B212" s="88">
        <v>7550011</v>
      </c>
      <c r="C212" s="88" t="s">
        <v>208</v>
      </c>
      <c r="D212" s="89">
        <v>16000</v>
      </c>
      <c r="E212" s="155">
        <f>'27'!L212</f>
        <v>12</v>
      </c>
      <c r="F212" s="125"/>
      <c r="G212" s="125"/>
      <c r="H212" s="125"/>
      <c r="I212" s="125"/>
      <c r="J212" s="148"/>
      <c r="K212" s="132"/>
      <c r="L212" s="71">
        <v>12</v>
      </c>
      <c r="M212" s="120">
        <f t="shared" si="15"/>
        <v>0</v>
      </c>
      <c r="N212" s="71"/>
    </row>
    <row r="213" spans="1:14" s="10" customFormat="1" x14ac:dyDescent="0.2">
      <c r="A213" s="25">
        <v>2</v>
      </c>
      <c r="B213" s="26">
        <v>7550019</v>
      </c>
      <c r="C213" s="26" t="s">
        <v>209</v>
      </c>
      <c r="D213" s="78">
        <v>14000</v>
      </c>
      <c r="E213" s="155">
        <f>'27'!L213</f>
        <v>0</v>
      </c>
      <c r="F213" s="126"/>
      <c r="G213" s="126"/>
      <c r="H213" s="126"/>
      <c r="I213" s="126"/>
      <c r="J213" s="149"/>
      <c r="K213" s="133"/>
      <c r="L213" s="72"/>
      <c r="M213" s="123">
        <f t="shared" si="15"/>
        <v>0</v>
      </c>
      <c r="N213" s="72"/>
    </row>
    <row r="214" spans="1:14" s="10" customFormat="1" x14ac:dyDescent="0.2">
      <c r="A214" s="25">
        <v>3</v>
      </c>
      <c r="B214" s="26">
        <v>7550026</v>
      </c>
      <c r="C214" s="26" t="s">
        <v>210</v>
      </c>
      <c r="D214" s="78">
        <v>26000</v>
      </c>
      <c r="E214" s="155">
        <f>'27'!L214</f>
        <v>50</v>
      </c>
      <c r="F214" s="126"/>
      <c r="G214" s="126"/>
      <c r="H214" s="126"/>
      <c r="I214" s="126"/>
      <c r="J214" s="149"/>
      <c r="K214" s="133"/>
      <c r="L214" s="72">
        <v>40</v>
      </c>
      <c r="M214" s="123">
        <f t="shared" si="15"/>
        <v>10</v>
      </c>
      <c r="N214" s="72"/>
    </row>
    <row r="215" spans="1:14" s="10" customFormat="1" x14ac:dyDescent="0.2">
      <c r="A215" s="25">
        <v>4</v>
      </c>
      <c r="B215" s="26">
        <v>7550006</v>
      </c>
      <c r="C215" s="26" t="s">
        <v>211</v>
      </c>
      <c r="D215" s="78">
        <v>12000</v>
      </c>
      <c r="E215" s="155">
        <f>'27'!L215</f>
        <v>3</v>
      </c>
      <c r="F215" s="126"/>
      <c r="G215" s="126"/>
      <c r="H215" s="126"/>
      <c r="I215" s="126"/>
      <c r="J215" s="149"/>
      <c r="K215" s="133"/>
      <c r="L215" s="72">
        <v>3</v>
      </c>
      <c r="M215" s="123">
        <f t="shared" si="15"/>
        <v>0</v>
      </c>
      <c r="N215" s="72"/>
    </row>
    <row r="216" spans="1:14" s="10" customFormat="1" x14ac:dyDescent="0.2">
      <c r="A216" s="25">
        <v>5</v>
      </c>
      <c r="B216" s="26">
        <v>7550007</v>
      </c>
      <c r="C216" s="26" t="s">
        <v>212</v>
      </c>
      <c r="D216" s="78">
        <v>9000</v>
      </c>
      <c r="E216" s="155">
        <f>'27'!L216</f>
        <v>15</v>
      </c>
      <c r="F216" s="126"/>
      <c r="G216" s="126"/>
      <c r="H216" s="126"/>
      <c r="I216" s="126"/>
      <c r="J216" s="149"/>
      <c r="K216" s="133"/>
      <c r="L216" s="72">
        <v>15</v>
      </c>
      <c r="M216" s="123">
        <f t="shared" si="15"/>
        <v>0</v>
      </c>
      <c r="N216" s="72"/>
    </row>
    <row r="217" spans="1:14" s="9" customFormat="1" x14ac:dyDescent="0.2">
      <c r="A217" s="25">
        <v>7</v>
      </c>
      <c r="B217" s="26">
        <v>7550017</v>
      </c>
      <c r="C217" s="26" t="s">
        <v>214</v>
      </c>
      <c r="D217" s="78">
        <v>14000</v>
      </c>
      <c r="E217" s="155">
        <f>'27'!L217</f>
        <v>25</v>
      </c>
      <c r="F217" s="126"/>
      <c r="G217" s="126"/>
      <c r="H217" s="126"/>
      <c r="I217" s="126"/>
      <c r="J217" s="149"/>
      <c r="K217" s="133"/>
      <c r="L217" s="72">
        <v>25</v>
      </c>
      <c r="M217" s="123">
        <f t="shared" si="15"/>
        <v>0</v>
      </c>
      <c r="N217" s="72"/>
    </row>
    <row r="218" spans="1:14" s="10" customFormat="1" x14ac:dyDescent="0.2">
      <c r="A218" s="25">
        <v>8</v>
      </c>
      <c r="B218" s="25">
        <v>7550016</v>
      </c>
      <c r="C218" s="25" t="s">
        <v>215</v>
      </c>
      <c r="D218" s="77">
        <v>14000</v>
      </c>
      <c r="E218" s="155">
        <f>'27'!L218</f>
        <v>13</v>
      </c>
      <c r="F218" s="126"/>
      <c r="G218" s="126"/>
      <c r="H218" s="126"/>
      <c r="I218" s="126"/>
      <c r="J218" s="149"/>
      <c r="K218" s="133"/>
      <c r="L218" s="72">
        <v>14</v>
      </c>
      <c r="M218" s="123">
        <f t="shared" ref="M218:M219" si="23">(E218+F218+G218+H218+I218)-J218-K218-L218</f>
        <v>-1</v>
      </c>
      <c r="N218" s="72"/>
    </row>
    <row r="219" spans="1:14" s="10" customFormat="1" x14ac:dyDescent="0.2">
      <c r="A219" s="25">
        <v>9</v>
      </c>
      <c r="B219" s="26">
        <v>7550015</v>
      </c>
      <c r="C219" s="26" t="s">
        <v>216</v>
      </c>
      <c r="D219" s="78">
        <v>14000</v>
      </c>
      <c r="E219" s="155">
        <f>'27'!L219</f>
        <v>14</v>
      </c>
      <c r="F219" s="126"/>
      <c r="G219" s="126"/>
      <c r="H219" s="126"/>
      <c r="I219" s="126"/>
      <c r="J219" s="149"/>
      <c r="K219" s="133"/>
      <c r="L219" s="72">
        <v>13</v>
      </c>
      <c r="M219" s="123">
        <f t="shared" si="23"/>
        <v>1</v>
      </c>
      <c r="N219" s="72"/>
    </row>
  </sheetData>
  <autoFilter ref="A3:D219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7"/>
  <sheetViews>
    <sheetView workbookViewId="0">
      <pane xSplit="4" ySplit="4" topLeftCell="E171" activePane="bottomRight" state="frozen"/>
      <selection activeCell="O74" sqref="O74"/>
      <selection pane="topRight" activeCell="O74" sqref="O74"/>
      <selection pane="bottomLeft" activeCell="O74" sqref="O74"/>
      <selection pane="bottomRight" activeCell="L166" sqref="L16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81" t="s">
        <v>259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70"/>
    </row>
    <row r="3" spans="1:19" s="16" customFormat="1" ht="25.5" customHeight="1" x14ac:dyDescent="0.2">
      <c r="A3" s="182" t="s">
        <v>261</v>
      </c>
      <c r="B3" s="182" t="s">
        <v>262</v>
      </c>
      <c r="C3" s="182" t="s">
        <v>263</v>
      </c>
      <c r="D3" s="184" t="s">
        <v>264</v>
      </c>
      <c r="E3" s="186" t="s">
        <v>248</v>
      </c>
      <c r="F3" s="188" t="s">
        <v>257</v>
      </c>
      <c r="G3" s="190" t="s">
        <v>249</v>
      </c>
      <c r="H3" s="191"/>
      <c r="I3" s="192"/>
      <c r="J3" s="193" t="s">
        <v>250</v>
      </c>
      <c r="K3" s="195" t="s">
        <v>258</v>
      </c>
      <c r="L3" s="177" t="s">
        <v>251</v>
      </c>
      <c r="M3" s="179" t="s">
        <v>252</v>
      </c>
      <c r="N3" s="177" t="s">
        <v>253</v>
      </c>
    </row>
    <row r="4" spans="1:19" s="20" customFormat="1" ht="25.5" x14ac:dyDescent="0.2">
      <c r="A4" s="183"/>
      <c r="B4" s="183"/>
      <c r="C4" s="183"/>
      <c r="D4" s="185"/>
      <c r="E4" s="187"/>
      <c r="F4" s="189"/>
      <c r="G4" s="139" t="s">
        <v>254</v>
      </c>
      <c r="H4" s="139" t="s">
        <v>255</v>
      </c>
      <c r="I4" s="139" t="s">
        <v>256</v>
      </c>
      <c r="J4" s="194"/>
      <c r="K4" s="196"/>
      <c r="L4" s="178"/>
      <c r="M4" s="180"/>
      <c r="N4" s="178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E6+E46+E60+E64+E74</f>
        <v>30</v>
      </c>
      <c r="F5" s="116">
        <f t="shared" si="0"/>
        <v>0</v>
      </c>
      <c r="G5" s="116">
        <f t="shared" si="0"/>
        <v>301</v>
      </c>
      <c r="H5" s="116">
        <f t="shared" si="0"/>
        <v>0</v>
      </c>
      <c r="I5" s="116">
        <f t="shared" si="0"/>
        <v>0</v>
      </c>
      <c r="J5" s="145">
        <f t="shared" si="0"/>
        <v>0</v>
      </c>
      <c r="K5" s="130">
        <f t="shared" si="0"/>
        <v>17</v>
      </c>
      <c r="L5" s="116">
        <f t="shared" si="0"/>
        <v>8</v>
      </c>
      <c r="M5" s="118">
        <f t="shared" si="0"/>
        <v>299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>SUM(E7:E44)</f>
        <v>27</v>
      </c>
      <c r="F6" s="131">
        <f t="shared" ref="F6:J6" si="1">SUM(F7:F39)</f>
        <v>0</v>
      </c>
      <c r="G6" s="131">
        <f t="shared" si="1"/>
        <v>171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>SUM(K7:K39)</f>
        <v>12</v>
      </c>
      <c r="L6" s="131">
        <f t="shared" ref="L6:M6" si="2">SUM(L7:L39)</f>
        <v>6</v>
      </c>
      <c r="M6" s="131">
        <f t="shared" si="2"/>
        <v>173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'1'!L7</f>
        <v>4</v>
      </c>
      <c r="F7" s="125"/>
      <c r="G7" s="140"/>
      <c r="H7" s="140"/>
      <c r="I7" s="140"/>
      <c r="J7" s="148"/>
      <c r="K7" s="132"/>
      <c r="L7" s="71">
        <v>3</v>
      </c>
      <c r="M7" s="120">
        <f t="shared" ref="M7:M75" si="3">(E7+F7+G7+H7+I7)-J7-K7-L7</f>
        <v>1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3"/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'1'!L9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3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3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'1'!L14</f>
        <v>0</v>
      </c>
      <c r="F14" s="126"/>
      <c r="G14" s="141">
        <v>6</v>
      </c>
      <c r="H14" s="141"/>
      <c r="I14" s="141"/>
      <c r="J14" s="149"/>
      <c r="K14" s="133">
        <v>3</v>
      </c>
      <c r="L14" s="72"/>
      <c r="M14" s="120">
        <f t="shared" si="3"/>
        <v>3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3"/>
        <v>6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'1'!L19</f>
        <v>0</v>
      </c>
      <c r="F19" s="126"/>
      <c r="G19" s="141">
        <v>6</v>
      </c>
      <c r="H19" s="141"/>
      <c r="I19" s="141"/>
      <c r="J19" s="149"/>
      <c r="K19" s="133">
        <v>2</v>
      </c>
      <c r="L19" s="72"/>
      <c r="M19" s="120">
        <f t="shared" si="3"/>
        <v>4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'1'!L20</f>
        <v>5</v>
      </c>
      <c r="F20" s="126"/>
      <c r="G20" s="141"/>
      <c r="H20" s="141"/>
      <c r="I20" s="141"/>
      <c r="J20" s="149"/>
      <c r="K20" s="133"/>
      <c r="L20" s="72"/>
      <c r="M20" s="120">
        <f t="shared" si="3"/>
        <v>5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'1'!L21</f>
        <v>0</v>
      </c>
      <c r="F21" s="126"/>
      <c r="G21" s="141">
        <v>5</v>
      </c>
      <c r="H21" s="141"/>
      <c r="I21" s="141"/>
      <c r="J21" s="149"/>
      <c r="K21" s="133"/>
      <c r="L21" s="72"/>
      <c r="M21" s="120">
        <f t="shared" si="3"/>
        <v>5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'1'!L22</f>
        <v>11</v>
      </c>
      <c r="F22" s="126"/>
      <c r="G22" s="141"/>
      <c r="H22" s="141"/>
      <c r="I22" s="141"/>
      <c r="J22" s="149"/>
      <c r="K22" s="133"/>
      <c r="L22" s="72">
        <v>3</v>
      </c>
      <c r="M22" s="120">
        <f t="shared" si="3"/>
        <v>8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3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3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3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3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3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3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'1'!L31</f>
        <v>0</v>
      </c>
      <c r="F31" s="126"/>
      <c r="G31" s="141">
        <v>6</v>
      </c>
      <c r="H31" s="141"/>
      <c r="I31" s="141"/>
      <c r="J31" s="149"/>
      <c r="K31" s="133">
        <v>4</v>
      </c>
      <c r="L31" s="72"/>
      <c r="M31" s="120">
        <f t="shared" si="3"/>
        <v>2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'1'!L32</f>
        <v>0</v>
      </c>
      <c r="F32" s="126"/>
      <c r="G32" s="141">
        <v>6</v>
      </c>
      <c r="H32" s="141"/>
      <c r="I32" s="141"/>
      <c r="J32" s="149"/>
      <c r="K32" s="133"/>
      <c r="L32" s="72"/>
      <c r="M32" s="120">
        <f t="shared" si="3"/>
        <v>6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'1'!L34</f>
        <v>0</v>
      </c>
      <c r="F34" s="126"/>
      <c r="G34" s="141">
        <v>6</v>
      </c>
      <c r="H34" s="141"/>
      <c r="I34" s="141"/>
      <c r="J34" s="149"/>
      <c r="K34" s="133">
        <v>3</v>
      </c>
      <c r="L34" s="72"/>
      <c r="M34" s="120">
        <f t="shared" si="3"/>
        <v>3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3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3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3"/>
        <v>6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'1'!L40</f>
        <v>0</v>
      </c>
      <c r="F40" s="127"/>
      <c r="G40" s="142">
        <v>8</v>
      </c>
      <c r="H40" s="142"/>
      <c r="I40" s="142"/>
      <c r="J40" s="150"/>
      <c r="K40" s="134"/>
      <c r="L40" s="73"/>
      <c r="M40" s="120">
        <f t="shared" si="3"/>
        <v>8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25000</v>
      </c>
      <c r="E41" s="155">
        <f>'1'!L41</f>
        <v>0</v>
      </c>
      <c r="F41" s="127"/>
      <c r="G41" s="142">
        <v>6</v>
      </c>
      <c r="H41" s="142"/>
      <c r="I41" s="142"/>
      <c r="J41" s="150"/>
      <c r="K41" s="134">
        <v>3</v>
      </c>
      <c r="L41" s="73"/>
      <c r="M41" s="120">
        <f t="shared" si="3"/>
        <v>3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'1'!L42</f>
        <v>0</v>
      </c>
      <c r="F42" s="127"/>
      <c r="G42" s="142"/>
      <c r="H42" s="142"/>
      <c r="I42" s="142"/>
      <c r="J42" s="150"/>
      <c r="K42" s="134"/>
      <c r="L42" s="73"/>
      <c r="M42" s="120">
        <f t="shared" si="3"/>
        <v>0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'1'!L43</f>
        <v>0</v>
      </c>
      <c r="F43" s="127"/>
      <c r="G43" s="142"/>
      <c r="H43" s="142"/>
      <c r="I43" s="142"/>
      <c r="J43" s="150"/>
      <c r="K43" s="134"/>
      <c r="L43" s="73"/>
      <c r="M43" s="120">
        <f t="shared" si="3"/>
        <v>0</v>
      </c>
      <c r="N43" s="73"/>
    </row>
    <row r="44" spans="1:14" s="10" customFormat="1" x14ac:dyDescent="0.2">
      <c r="A44" s="43">
        <v>44</v>
      </c>
      <c r="B44" s="99"/>
      <c r="C44" s="99" t="s">
        <v>39</v>
      </c>
      <c r="D44" s="100">
        <v>32000</v>
      </c>
      <c r="E44" s="155">
        <f>'1'!L44</f>
        <v>7</v>
      </c>
      <c r="F44" s="127"/>
      <c r="G44" s="142"/>
      <c r="H44" s="142"/>
      <c r="I44" s="142"/>
      <c r="J44" s="150"/>
      <c r="K44" s="134"/>
      <c r="L44" s="73">
        <v>2</v>
      </c>
      <c r="M44" s="121">
        <f t="shared" si="3"/>
        <v>5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>SUM(E47:E58)</f>
        <v>3</v>
      </c>
      <c r="F46" s="103">
        <f t="shared" ref="F46:L46" si="4">SUM(F47:F56)</f>
        <v>0</v>
      </c>
      <c r="G46" s="103">
        <f t="shared" si="4"/>
        <v>100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1</v>
      </c>
      <c r="L46" s="103">
        <f t="shared" si="4"/>
        <v>2</v>
      </c>
      <c r="M46" s="119">
        <f>(E46+F46+G46+H46+I46)-J46-K46-L46</f>
        <v>100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'1'!L47</f>
        <v>0</v>
      </c>
      <c r="F47" s="125"/>
      <c r="G47" s="140"/>
      <c r="H47" s="140"/>
      <c r="I47" s="140"/>
      <c r="J47" s="148"/>
      <c r="K47" s="132"/>
      <c r="L47" s="71"/>
      <c r="M47" s="120">
        <f t="shared" si="3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'1'!L48</f>
        <v>0</v>
      </c>
      <c r="F48" s="126"/>
      <c r="G48" s="141">
        <v>40</v>
      </c>
      <c r="H48" s="141"/>
      <c r="I48" s="141"/>
      <c r="J48" s="149"/>
      <c r="K48" s="133"/>
      <c r="L48" s="72"/>
      <c r="M48" s="120">
        <f t="shared" si="3"/>
        <v>40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'1'!L49</f>
        <v>0</v>
      </c>
      <c r="F49" s="126"/>
      <c r="G49" s="141">
        <v>20</v>
      </c>
      <c r="H49" s="141"/>
      <c r="I49" s="141"/>
      <c r="J49" s="149"/>
      <c r="K49" s="133"/>
      <c r="L49" s="72"/>
      <c r="M49" s="120">
        <f t="shared" si="3"/>
        <v>20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'1'!L50</f>
        <v>0</v>
      </c>
      <c r="F50" s="126"/>
      <c r="G50" s="141">
        <v>40</v>
      </c>
      <c r="H50" s="141"/>
      <c r="I50" s="141"/>
      <c r="J50" s="149"/>
      <c r="K50" s="133"/>
      <c r="L50" s="72"/>
      <c r="M50" s="120">
        <f t="shared" si="3"/>
        <v>40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'1'!L51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'1'!L52</f>
        <v>3</v>
      </c>
      <c r="F52" s="126"/>
      <c r="G52" s="141"/>
      <c r="H52" s="141"/>
      <c r="I52" s="141"/>
      <c r="J52" s="149"/>
      <c r="K52" s="133">
        <v>1</v>
      </c>
      <c r="L52" s="72">
        <v>2</v>
      </c>
      <c r="M52" s="120">
        <f t="shared" si="3"/>
        <v>0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'1'!L53</f>
        <v>0</v>
      </c>
      <c r="F53" s="126"/>
      <c r="G53" s="141"/>
      <c r="H53" s="141"/>
      <c r="I53" s="141"/>
      <c r="J53" s="149"/>
      <c r="K53" s="133"/>
      <c r="L53" s="72"/>
      <c r="M53" s="120">
        <f t="shared" si="3"/>
        <v>0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'1'!L54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'1'!L55</f>
        <v>0</v>
      </c>
      <c r="F55" s="126"/>
      <c r="G55" s="141"/>
      <c r="H55" s="141"/>
      <c r="I55" s="141"/>
      <c r="J55" s="149"/>
      <c r="K55" s="133"/>
      <c r="L55" s="72"/>
      <c r="M55" s="120">
        <f t="shared" si="3"/>
        <v>0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'1'!L56</f>
        <v>0</v>
      </c>
      <c r="F56" s="126"/>
      <c r="G56" s="141"/>
      <c r="H56" s="141"/>
      <c r="I56" s="141"/>
      <c r="J56" s="149"/>
      <c r="K56" s="133"/>
      <c r="L56" s="72"/>
      <c r="M56" s="120">
        <f t="shared" si="3"/>
        <v>0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'1'!L57</f>
        <v>0</v>
      </c>
      <c r="F57" s="127"/>
      <c r="G57" s="142"/>
      <c r="H57" s="142"/>
      <c r="I57" s="142"/>
      <c r="J57" s="150"/>
      <c r="K57" s="134"/>
      <c r="L57" s="73"/>
      <c r="M57" s="120">
        <f t="shared" si="3"/>
        <v>0</v>
      </c>
      <c r="N57" s="73"/>
    </row>
    <row r="58" spans="1:14" s="9" customFormat="1" x14ac:dyDescent="0.2">
      <c r="A58" s="43">
        <v>15</v>
      </c>
      <c r="B58" s="99"/>
      <c r="C58" s="99" t="s">
        <v>271</v>
      </c>
      <c r="D58" s="100"/>
      <c r="E58" s="155">
        <f>'1'!L58</f>
        <v>0</v>
      </c>
      <c r="F58" s="127"/>
      <c r="G58" s="142">
        <v>5</v>
      </c>
      <c r="H58" s="142"/>
      <c r="I58" s="142"/>
      <c r="J58" s="150"/>
      <c r="K58" s="134">
        <v>3</v>
      </c>
      <c r="L58" s="73"/>
      <c r="M58" s="120">
        <f t="shared" si="3"/>
        <v>2</v>
      </c>
      <c r="N58" s="73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'1'!L61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'1'!L62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8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4</v>
      </c>
      <c r="L64" s="103">
        <f t="shared" si="6"/>
        <v>0</v>
      </c>
      <c r="M64" s="119">
        <f t="shared" si="3"/>
        <v>4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'1'!L65</f>
        <v>0</v>
      </c>
      <c r="F65" s="125"/>
      <c r="G65" s="140"/>
      <c r="H65" s="140"/>
      <c r="I65" s="140"/>
      <c r="J65" s="148"/>
      <c r="K65" s="132"/>
      <c r="L65" s="71"/>
      <c r="M65" s="120">
        <f t="shared" si="3"/>
        <v>0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'1'!L66</f>
        <v>0</v>
      </c>
      <c r="F66" s="126"/>
      <c r="G66" s="141">
        <v>2</v>
      </c>
      <c r="H66" s="141"/>
      <c r="I66" s="141"/>
      <c r="J66" s="149"/>
      <c r="K66" s="133">
        <v>1</v>
      </c>
      <c r="L66" s="72"/>
      <c r="M66" s="120">
        <f t="shared" si="3"/>
        <v>1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'1'!L67</f>
        <v>0</v>
      </c>
      <c r="F67" s="126"/>
      <c r="G67" s="141"/>
      <c r="H67" s="141"/>
      <c r="I67" s="141"/>
      <c r="J67" s="149"/>
      <c r="K67" s="133"/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'1'!L68</f>
        <v>0</v>
      </c>
      <c r="F68" s="126"/>
      <c r="G68" s="141">
        <v>2</v>
      </c>
      <c r="H68" s="141"/>
      <c r="I68" s="141"/>
      <c r="J68" s="149"/>
      <c r="K68" s="133">
        <v>1</v>
      </c>
      <c r="L68" s="72"/>
      <c r="M68" s="120">
        <f t="shared" si="3"/>
        <v>1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'1'!L69</f>
        <v>0</v>
      </c>
      <c r="F69" s="126"/>
      <c r="G69" s="141"/>
      <c r="H69" s="141"/>
      <c r="I69" s="141"/>
      <c r="J69" s="149"/>
      <c r="K69" s="133"/>
      <c r="L69" s="72"/>
      <c r="M69" s="120">
        <f t="shared" si="3"/>
        <v>0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'1'!L70</f>
        <v>0</v>
      </c>
      <c r="F70" s="126"/>
      <c r="G70" s="141">
        <v>2</v>
      </c>
      <c r="H70" s="141"/>
      <c r="I70" s="141"/>
      <c r="J70" s="149"/>
      <c r="K70" s="133">
        <v>1</v>
      </c>
      <c r="L70" s="72"/>
      <c r="M70" s="120">
        <f t="shared" si="3"/>
        <v>1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'1'!L71</f>
        <v>0</v>
      </c>
      <c r="F71" s="126"/>
      <c r="G71" s="141"/>
      <c r="H71" s="141"/>
      <c r="I71" s="141"/>
      <c r="J71" s="149"/>
      <c r="K71" s="133"/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'1'!L72</f>
        <v>0</v>
      </c>
      <c r="F72" s="126"/>
      <c r="G72" s="141">
        <v>2</v>
      </c>
      <c r="H72" s="141"/>
      <c r="I72" s="141"/>
      <c r="J72" s="149"/>
      <c r="K72" s="133">
        <v>1</v>
      </c>
      <c r="L72" s="72"/>
      <c r="M72" s="120">
        <f t="shared" si="3"/>
        <v>1</v>
      </c>
      <c r="N72" s="72"/>
    </row>
    <row r="73" spans="1:14" s="24" customFormat="1" ht="15" thickBot="1" x14ac:dyDescent="0.25">
      <c r="A73" s="43"/>
      <c r="B73" s="43"/>
      <c r="C73" s="43"/>
      <c r="D73" s="48"/>
      <c r="E73" s="157"/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 t="shared" ref="E74:L74" si="7">SUM(E75:E81)</f>
        <v>0</v>
      </c>
      <c r="F74" s="106">
        <f t="shared" si="7"/>
        <v>0</v>
      </c>
      <c r="G74" s="106">
        <f t="shared" si="7"/>
        <v>22</v>
      </c>
      <c r="H74" s="106">
        <f t="shared" si="7"/>
        <v>0</v>
      </c>
      <c r="I74" s="106">
        <f t="shared" si="7"/>
        <v>0</v>
      </c>
      <c r="J74" s="106">
        <f t="shared" si="7"/>
        <v>0</v>
      </c>
      <c r="K74" s="106">
        <f t="shared" si="7"/>
        <v>0</v>
      </c>
      <c r="L74" s="106">
        <f t="shared" si="7"/>
        <v>0</v>
      </c>
      <c r="M74" s="119">
        <f t="shared" si="3"/>
        <v>22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'1'!L75</f>
        <v>0</v>
      </c>
      <c r="F75" s="126"/>
      <c r="G75" s="141">
        <v>8</v>
      </c>
      <c r="H75" s="141"/>
      <c r="I75" s="141"/>
      <c r="J75" s="149"/>
      <c r="K75" s="133"/>
      <c r="L75" s="72"/>
      <c r="M75" s="120">
        <f t="shared" si="3"/>
        <v>8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'1'!L76</f>
        <v>0</v>
      </c>
      <c r="F76" s="126"/>
      <c r="G76" s="141"/>
      <c r="H76" s="141"/>
      <c r="I76" s="141"/>
      <c r="J76" s="149"/>
      <c r="K76" s="133"/>
      <c r="L76" s="72"/>
      <c r="M76" s="120">
        <f t="shared" ref="M76:M144" si="8">(E76+F76+G76+H76+I76)-J76-K76-L76</f>
        <v>0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'1'!L77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'1'!L78</f>
        <v>0</v>
      </c>
      <c r="F78" s="126"/>
      <c r="G78" s="141">
        <v>7</v>
      </c>
      <c r="H78" s="141"/>
      <c r="I78" s="141"/>
      <c r="J78" s="149"/>
      <c r="K78" s="133"/>
      <c r="L78" s="72"/>
      <c r="M78" s="120">
        <f t="shared" si="8"/>
        <v>7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'1'!L79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'1'!L80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'1'!L81</f>
        <v>0</v>
      </c>
      <c r="F81" s="126"/>
      <c r="G81" s="141">
        <v>7</v>
      </c>
      <c r="H81" s="141"/>
      <c r="I81" s="141"/>
      <c r="J81" s="149"/>
      <c r="K81" s="133"/>
      <c r="L81" s="72"/>
      <c r="M81" s="120">
        <f t="shared" si="8"/>
        <v>7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>
        <f t="shared" si="8"/>
        <v>0</v>
      </c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 t="shared" ref="E83:L83" si="9">SUM(E84:E92)</f>
        <v>66</v>
      </c>
      <c r="F83" s="108">
        <f t="shared" si="9"/>
        <v>0</v>
      </c>
      <c r="G83" s="108">
        <f t="shared" si="9"/>
        <v>0</v>
      </c>
      <c r="H83" s="108">
        <f t="shared" si="9"/>
        <v>0</v>
      </c>
      <c r="I83" s="108">
        <f t="shared" si="9"/>
        <v>0</v>
      </c>
      <c r="J83" s="108">
        <f t="shared" si="9"/>
        <v>8</v>
      </c>
      <c r="K83" s="108">
        <f t="shared" si="9"/>
        <v>6</v>
      </c>
      <c r="L83" s="108">
        <f t="shared" si="9"/>
        <v>24</v>
      </c>
      <c r="M83" s="119">
        <f t="shared" si="8"/>
        <v>28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'1'!L84</f>
        <v>2</v>
      </c>
      <c r="F84" s="125"/>
      <c r="G84" s="140"/>
      <c r="H84" s="140"/>
      <c r="I84" s="140"/>
      <c r="J84" s="148"/>
      <c r="K84" s="132">
        <v>1</v>
      </c>
      <c r="L84" s="71">
        <v>1</v>
      </c>
      <c r="M84" s="120">
        <f t="shared" si="8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'1'!L85</f>
        <v>10</v>
      </c>
      <c r="F85" s="126"/>
      <c r="G85" s="141"/>
      <c r="H85" s="141"/>
      <c r="I85" s="141"/>
      <c r="J85" s="149"/>
      <c r="K85" s="133"/>
      <c r="L85" s="72">
        <v>1</v>
      </c>
      <c r="M85" s="120">
        <f t="shared" si="8"/>
        <v>9</v>
      </c>
      <c r="N85" s="72"/>
    </row>
    <row r="86" spans="1:14" s="10" customFormat="1" ht="14.25" hidden="1" customHeight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'1'!L86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'1'!L87</f>
        <v>3</v>
      </c>
      <c r="F87" s="126"/>
      <c r="G87" s="141"/>
      <c r="H87" s="141"/>
      <c r="I87" s="141"/>
      <c r="J87" s="149"/>
      <c r="K87" s="133"/>
      <c r="L87" s="72">
        <v>1</v>
      </c>
      <c r="M87" s="120">
        <f t="shared" si="8"/>
        <v>2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'1'!L88</f>
        <v>10</v>
      </c>
      <c r="F88" s="126"/>
      <c r="G88" s="141"/>
      <c r="H88" s="141"/>
      <c r="I88" s="141"/>
      <c r="J88" s="149">
        <v>2</v>
      </c>
      <c r="K88" s="133"/>
      <c r="L88" s="72"/>
      <c r="M88" s="120">
        <f t="shared" si="8"/>
        <v>8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'1'!L89</f>
        <v>5</v>
      </c>
      <c r="F89" s="126"/>
      <c r="G89" s="141"/>
      <c r="H89" s="141"/>
      <c r="I89" s="141"/>
      <c r="J89" s="149"/>
      <c r="K89" s="133">
        <v>5</v>
      </c>
      <c r="L89" s="72"/>
      <c r="M89" s="120">
        <f t="shared" si="8"/>
        <v>0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39000</v>
      </c>
      <c r="E90" s="155">
        <f>'1'!L90</f>
        <v>9</v>
      </c>
      <c r="F90" s="126"/>
      <c r="G90" s="141"/>
      <c r="H90" s="141"/>
      <c r="I90" s="141"/>
      <c r="J90" s="149"/>
      <c r="K90" s="133"/>
      <c r="L90" s="72">
        <v>8</v>
      </c>
      <c r="M90" s="120">
        <f t="shared" si="8"/>
        <v>1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'1'!L91</f>
        <v>13</v>
      </c>
      <c r="F91" s="126"/>
      <c r="G91" s="141"/>
      <c r="H91" s="141"/>
      <c r="I91" s="141"/>
      <c r="J91" s="149">
        <v>4</v>
      </c>
      <c r="K91" s="133"/>
      <c r="L91" s="72">
        <v>4</v>
      </c>
      <c r="M91" s="120">
        <f t="shared" si="8"/>
        <v>5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'1'!L92</f>
        <v>14</v>
      </c>
      <c r="F92" s="126"/>
      <c r="G92" s="141"/>
      <c r="H92" s="141"/>
      <c r="I92" s="141"/>
      <c r="J92" s="149">
        <v>2</v>
      </c>
      <c r="K92" s="133"/>
      <c r="L92" s="72">
        <v>9</v>
      </c>
      <c r="M92" s="120">
        <f t="shared" si="8"/>
        <v>3</v>
      </c>
      <c r="N92" s="72"/>
    </row>
    <row r="93" spans="1:14" s="10" customFormat="1" x14ac:dyDescent="0.2">
      <c r="A93" s="43">
        <v>10</v>
      </c>
      <c r="B93" s="99"/>
      <c r="C93" s="99" t="s">
        <v>272</v>
      </c>
      <c r="D93" s="100">
        <v>39000</v>
      </c>
      <c r="E93" s="155">
        <f>'1'!L93</f>
        <v>2</v>
      </c>
      <c r="F93" s="127"/>
      <c r="G93" s="142"/>
      <c r="H93" s="142"/>
      <c r="I93" s="142"/>
      <c r="J93" s="150"/>
      <c r="K93" s="134"/>
      <c r="L93" s="73">
        <v>1</v>
      </c>
      <c r="M93" s="120">
        <f t="shared" si="8"/>
        <v>1</v>
      </c>
      <c r="N93" s="73"/>
    </row>
    <row r="94" spans="1:14" s="42" customFormat="1" ht="15" thickBot="1" x14ac:dyDescent="0.25">
      <c r="A94" s="43"/>
      <c r="B94" s="99"/>
      <c r="C94" s="99"/>
      <c r="D94" s="100"/>
      <c r="E94" s="157"/>
      <c r="F94" s="127"/>
      <c r="G94" s="142"/>
      <c r="H94" s="142"/>
      <c r="I94" s="142"/>
      <c r="J94" s="150"/>
      <c r="K94" s="134"/>
      <c r="L94" s="73"/>
      <c r="M94" s="121">
        <f t="shared" si="8"/>
        <v>0</v>
      </c>
      <c r="N94" s="73"/>
    </row>
    <row r="95" spans="1:14" s="10" customFormat="1" ht="15" thickBot="1" x14ac:dyDescent="0.25">
      <c r="A95" s="94"/>
      <c r="B95" s="95"/>
      <c r="C95" s="95" t="s">
        <v>102</v>
      </c>
      <c r="D95" s="96"/>
      <c r="E95" s="106">
        <f t="shared" ref="E95:G95" si="10">SUM(E96)</f>
        <v>0</v>
      </c>
      <c r="F95" s="106">
        <f t="shared" si="10"/>
        <v>0</v>
      </c>
      <c r="G95" s="106">
        <f t="shared" si="10"/>
        <v>0</v>
      </c>
      <c r="H95" s="106">
        <f>SUM(H96)</f>
        <v>0</v>
      </c>
      <c r="I95" s="106">
        <f t="shared" ref="I95:M95" si="11">SUM(I96)</f>
        <v>0</v>
      </c>
      <c r="J95" s="106">
        <f t="shared" si="11"/>
        <v>0</v>
      </c>
      <c r="K95" s="106">
        <f t="shared" si="11"/>
        <v>0</v>
      </c>
      <c r="L95" s="106">
        <f t="shared" si="11"/>
        <v>0</v>
      </c>
      <c r="M95" s="106">
        <f t="shared" si="11"/>
        <v>0</v>
      </c>
      <c r="N95" s="101"/>
    </row>
    <row r="96" spans="1:14" s="10" customFormat="1" x14ac:dyDescent="0.2">
      <c r="A96" s="87">
        <v>1</v>
      </c>
      <c r="B96" s="88">
        <v>1532013</v>
      </c>
      <c r="C96" s="88" t="s">
        <v>103</v>
      </c>
      <c r="D96" s="97">
        <v>89000</v>
      </c>
      <c r="E96" s="155">
        <f>'1'!L96</f>
        <v>0</v>
      </c>
      <c r="F96" s="125"/>
      <c r="G96" s="140"/>
      <c r="H96" s="140"/>
      <c r="I96" s="140"/>
      <c r="J96" s="148"/>
      <c r="K96" s="132"/>
      <c r="L96" s="71"/>
      <c r="M96" s="120">
        <f t="shared" si="8"/>
        <v>0</v>
      </c>
      <c r="N96" s="71"/>
    </row>
    <row r="97" spans="1:14" s="20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>
        <f t="shared" si="8"/>
        <v>0</v>
      </c>
      <c r="N97" s="73"/>
    </row>
    <row r="98" spans="1:14" s="9" customFormat="1" ht="15" thickBot="1" x14ac:dyDescent="0.25">
      <c r="A98" s="81"/>
      <c r="B98" s="82"/>
      <c r="C98" s="82" t="s">
        <v>104</v>
      </c>
      <c r="D98" s="83"/>
      <c r="E98" s="106">
        <f t="shared" ref="E98:L98" si="12">SUM(E99:E107)</f>
        <v>0</v>
      </c>
      <c r="F98" s="106">
        <f t="shared" si="12"/>
        <v>0</v>
      </c>
      <c r="G98" s="106">
        <f t="shared" si="12"/>
        <v>0</v>
      </c>
      <c r="H98" s="106">
        <f t="shared" si="12"/>
        <v>0</v>
      </c>
      <c r="I98" s="106">
        <f t="shared" si="12"/>
        <v>0</v>
      </c>
      <c r="J98" s="106">
        <f t="shared" si="12"/>
        <v>0</v>
      </c>
      <c r="K98" s="106">
        <f t="shared" si="12"/>
        <v>0</v>
      </c>
      <c r="L98" s="106">
        <f t="shared" si="12"/>
        <v>0</v>
      </c>
      <c r="M98" s="119">
        <f t="shared" si="8"/>
        <v>0</v>
      </c>
      <c r="N98" s="85"/>
    </row>
    <row r="99" spans="1:14" s="9" customFormat="1" x14ac:dyDescent="0.2">
      <c r="A99" s="87">
        <v>1</v>
      </c>
      <c r="B99" s="87">
        <v>5530014</v>
      </c>
      <c r="C99" s="87" t="s">
        <v>105</v>
      </c>
      <c r="D99" s="93">
        <v>33000</v>
      </c>
      <c r="E99" s="155">
        <f>'1'!L99</f>
        <v>0</v>
      </c>
      <c r="F99" s="125"/>
      <c r="G99" s="140"/>
      <c r="H99" s="140"/>
      <c r="I99" s="140"/>
      <c r="J99" s="148"/>
      <c r="K99" s="132"/>
      <c r="L99" s="71"/>
      <c r="M99" s="120">
        <f t="shared" si="8"/>
        <v>0</v>
      </c>
      <c r="N99" s="71"/>
    </row>
    <row r="100" spans="1:14" s="9" customFormat="1" x14ac:dyDescent="0.2">
      <c r="A100" s="25">
        <v>2</v>
      </c>
      <c r="B100" s="25">
        <v>5530015</v>
      </c>
      <c r="C100" s="25" t="s">
        <v>106</v>
      </c>
      <c r="D100" s="30">
        <v>33000</v>
      </c>
      <c r="E100" s="155">
        <f>'1'!L100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3</v>
      </c>
      <c r="B101" s="25">
        <v>5530019</v>
      </c>
      <c r="C101" s="25" t="s">
        <v>107</v>
      </c>
      <c r="D101" s="30">
        <v>33000</v>
      </c>
      <c r="E101" s="155">
        <f>'1'!L101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4</v>
      </c>
      <c r="B102" s="25">
        <v>5530016</v>
      </c>
      <c r="C102" s="25" t="s">
        <v>108</v>
      </c>
      <c r="D102" s="30">
        <v>33000</v>
      </c>
      <c r="E102" s="155">
        <f>'1'!L102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5</v>
      </c>
      <c r="B103" s="25">
        <v>5530020</v>
      </c>
      <c r="C103" s="25" t="s">
        <v>109</v>
      </c>
      <c r="D103" s="30">
        <v>33000</v>
      </c>
      <c r="E103" s="155">
        <f>'1'!L103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6</v>
      </c>
      <c r="B104" s="25">
        <v>5530013</v>
      </c>
      <c r="C104" s="25" t="s">
        <v>110</v>
      </c>
      <c r="D104" s="30">
        <v>33000</v>
      </c>
      <c r="E104" s="155">
        <f>'1'!L104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7</v>
      </c>
      <c r="B105" s="43"/>
      <c r="C105" s="43" t="s">
        <v>111</v>
      </c>
      <c r="D105" s="30">
        <v>33000</v>
      </c>
      <c r="E105" s="155">
        <f>'1'!L105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8</v>
      </c>
      <c r="B106" s="43"/>
      <c r="C106" s="43" t="s">
        <v>112</v>
      </c>
      <c r="D106" s="30">
        <v>33000</v>
      </c>
      <c r="E106" s="155">
        <f>'1'!L106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9</v>
      </c>
      <c r="B107" s="43"/>
      <c r="C107" s="43" t="s">
        <v>113</v>
      </c>
      <c r="D107" s="30">
        <v>33000</v>
      </c>
      <c r="E107" s="155">
        <f>'1'!L107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20" customFormat="1" ht="15" thickBot="1" x14ac:dyDescent="0.25">
      <c r="A108" s="43"/>
      <c r="B108" s="43"/>
      <c r="C108" s="43"/>
      <c r="D108" s="48"/>
      <c r="E108" s="157"/>
      <c r="F108" s="127"/>
      <c r="G108" s="142"/>
      <c r="H108" s="142"/>
      <c r="I108" s="142"/>
      <c r="J108" s="150"/>
      <c r="K108" s="134"/>
      <c r="L108" s="73"/>
      <c r="M108" s="121">
        <f t="shared" si="8"/>
        <v>0</v>
      </c>
      <c r="N108" s="73"/>
    </row>
    <row r="109" spans="1:14" s="24" customFormat="1" ht="15" thickBot="1" x14ac:dyDescent="0.25">
      <c r="A109" s="81"/>
      <c r="B109" s="82"/>
      <c r="C109" s="82" t="s">
        <v>114</v>
      </c>
      <c r="D109" s="83"/>
      <c r="E109" s="159"/>
      <c r="F109" s="104"/>
      <c r="G109" s="143"/>
      <c r="H109" s="143"/>
      <c r="I109" s="143"/>
      <c r="J109" s="151"/>
      <c r="K109" s="136"/>
      <c r="L109" s="84"/>
      <c r="M109" s="119">
        <f t="shared" si="8"/>
        <v>0</v>
      </c>
      <c r="N109" s="85"/>
    </row>
    <row r="110" spans="1:14" s="10" customFormat="1" ht="15" thickBot="1" x14ac:dyDescent="0.25">
      <c r="A110" s="94"/>
      <c r="B110" s="95"/>
      <c r="C110" s="95" t="s">
        <v>115</v>
      </c>
      <c r="D110" s="96"/>
      <c r="E110" s="105">
        <f t="shared" ref="E110:L110" si="13">SUM(E111:E140)</f>
        <v>6</v>
      </c>
      <c r="F110" s="105">
        <f t="shared" si="13"/>
        <v>0</v>
      </c>
      <c r="G110" s="105">
        <f t="shared" si="13"/>
        <v>2</v>
      </c>
      <c r="H110" s="105">
        <f t="shared" si="13"/>
        <v>0</v>
      </c>
      <c r="I110" s="105">
        <f t="shared" si="13"/>
        <v>0</v>
      </c>
      <c r="J110" s="105">
        <f t="shared" si="13"/>
        <v>0</v>
      </c>
      <c r="K110" s="105">
        <f t="shared" si="13"/>
        <v>0</v>
      </c>
      <c r="L110" s="105">
        <f t="shared" si="13"/>
        <v>6</v>
      </c>
      <c r="M110" s="119">
        <f t="shared" si="8"/>
        <v>2</v>
      </c>
      <c r="N110" s="85"/>
    </row>
    <row r="111" spans="1:14" s="10" customFormat="1" x14ac:dyDescent="0.2">
      <c r="A111" s="87">
        <v>1</v>
      </c>
      <c r="B111" s="88">
        <v>3500003</v>
      </c>
      <c r="C111" s="88" t="s">
        <v>116</v>
      </c>
      <c r="D111" s="97">
        <v>390000</v>
      </c>
      <c r="E111" s="155">
        <f>'1'!L111</f>
        <v>1</v>
      </c>
      <c r="F111" s="128"/>
      <c r="G111" s="144">
        <v>1</v>
      </c>
      <c r="H111" s="144"/>
      <c r="I111" s="144"/>
      <c r="J111" s="152"/>
      <c r="K111" s="137"/>
      <c r="L111" s="76">
        <v>2</v>
      </c>
      <c r="M111" s="120">
        <f t="shared" si="8"/>
        <v>0</v>
      </c>
      <c r="N111" s="76"/>
    </row>
    <row r="112" spans="1:14" s="10" customFormat="1" x14ac:dyDescent="0.2">
      <c r="A112" s="25">
        <v>2</v>
      </c>
      <c r="B112" s="26">
        <v>3500004</v>
      </c>
      <c r="C112" s="26" t="s">
        <v>117</v>
      </c>
      <c r="D112" s="27">
        <v>300000</v>
      </c>
      <c r="E112" s="155">
        <f>'1'!L112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8"/>
        <v>0</v>
      </c>
      <c r="N112" s="73"/>
    </row>
    <row r="113" spans="1:14" s="10" customFormat="1" x14ac:dyDescent="0.2">
      <c r="A113" s="25">
        <v>3</v>
      </c>
      <c r="B113" s="26">
        <v>3500009</v>
      </c>
      <c r="C113" s="26" t="s">
        <v>118</v>
      </c>
      <c r="D113" s="27">
        <v>390000</v>
      </c>
      <c r="E113" s="155">
        <f>'1'!L113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4</v>
      </c>
      <c r="B114" s="26">
        <v>3500010</v>
      </c>
      <c r="C114" s="26" t="s">
        <v>119</v>
      </c>
      <c r="D114" s="27">
        <v>300000</v>
      </c>
      <c r="E114" s="155">
        <f>'1'!L114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5</v>
      </c>
      <c r="B115" s="26"/>
      <c r="C115" s="26" t="s">
        <v>120</v>
      </c>
      <c r="D115" s="27">
        <v>490000</v>
      </c>
      <c r="E115" s="155">
        <f>'1'!L115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0</v>
      </c>
      <c r="N115" s="72"/>
    </row>
    <row r="116" spans="1:14" s="10" customFormat="1" x14ac:dyDescent="0.2">
      <c r="A116" s="25">
        <v>6</v>
      </c>
      <c r="B116" s="26">
        <v>3500008</v>
      </c>
      <c r="C116" s="26" t="s">
        <v>121</v>
      </c>
      <c r="D116" s="27">
        <v>350000</v>
      </c>
      <c r="E116" s="155">
        <f>'1'!L116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7</v>
      </c>
      <c r="B117" s="26"/>
      <c r="C117" s="26" t="s">
        <v>122</v>
      </c>
      <c r="D117" s="27">
        <v>490000</v>
      </c>
      <c r="E117" s="155">
        <f>'1'!L117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8</v>
      </c>
      <c r="B118" s="26">
        <v>3502042</v>
      </c>
      <c r="C118" s="26" t="s">
        <v>123</v>
      </c>
      <c r="D118" s="27">
        <v>350000</v>
      </c>
      <c r="E118" s="155">
        <f>'1'!L118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9</v>
      </c>
      <c r="B119" s="26">
        <v>3500182</v>
      </c>
      <c r="C119" s="26" t="s">
        <v>124</v>
      </c>
      <c r="D119" s="27">
        <v>390000</v>
      </c>
      <c r="E119" s="155">
        <f>'1'!L119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10</v>
      </c>
      <c r="B120" s="26">
        <v>3500181</v>
      </c>
      <c r="C120" s="26" t="s">
        <v>125</v>
      </c>
      <c r="D120" s="27">
        <v>300000</v>
      </c>
      <c r="E120" s="155">
        <f>'1'!L120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9" customFormat="1" x14ac:dyDescent="0.2">
      <c r="A121" s="25">
        <v>11</v>
      </c>
      <c r="B121" s="25">
        <v>3500159</v>
      </c>
      <c r="C121" s="25" t="s">
        <v>126</v>
      </c>
      <c r="D121" s="30">
        <v>300000</v>
      </c>
      <c r="E121" s="155">
        <f>'1'!L121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12</v>
      </c>
      <c r="B122" s="25">
        <v>3500143</v>
      </c>
      <c r="C122" s="25" t="s">
        <v>127</v>
      </c>
      <c r="D122" s="30">
        <v>220000</v>
      </c>
      <c r="E122" s="155">
        <f>'1'!L122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13</v>
      </c>
      <c r="B123" s="26">
        <v>3500144</v>
      </c>
      <c r="C123" s="26" t="s">
        <v>128</v>
      </c>
      <c r="D123" s="27">
        <v>260000</v>
      </c>
      <c r="E123" s="155">
        <f>'1'!L123</f>
        <v>2</v>
      </c>
      <c r="F123" s="126"/>
      <c r="G123" s="141">
        <v>1</v>
      </c>
      <c r="H123" s="141"/>
      <c r="I123" s="141"/>
      <c r="J123" s="149"/>
      <c r="K123" s="133"/>
      <c r="L123" s="72">
        <v>2</v>
      </c>
      <c r="M123" s="120">
        <f t="shared" si="8"/>
        <v>1</v>
      </c>
      <c r="N123" s="72"/>
    </row>
    <row r="124" spans="1:14" s="10" customFormat="1" x14ac:dyDescent="0.2">
      <c r="A124" s="25">
        <v>14</v>
      </c>
      <c r="B124" s="26">
        <v>3500145</v>
      </c>
      <c r="C124" s="26" t="s">
        <v>129</v>
      </c>
      <c r="D124" s="27">
        <v>350000</v>
      </c>
      <c r="E124" s="155">
        <f>'1'!L124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15</v>
      </c>
      <c r="B125" s="26">
        <v>3500147</v>
      </c>
      <c r="C125" s="26" t="s">
        <v>130</v>
      </c>
      <c r="D125" s="27">
        <v>480000</v>
      </c>
      <c r="E125" s="155">
        <f>'1'!L125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18</v>
      </c>
      <c r="B126" s="26">
        <v>3500142</v>
      </c>
      <c r="C126" s="26" t="s">
        <v>133</v>
      </c>
      <c r="D126" s="27">
        <v>390000</v>
      </c>
      <c r="E126" s="155">
        <f>'1'!L126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19</v>
      </c>
      <c r="B127" s="26">
        <v>3500141</v>
      </c>
      <c r="C127" s="26" t="s">
        <v>134</v>
      </c>
      <c r="D127" s="27">
        <v>300000</v>
      </c>
      <c r="E127" s="155">
        <f>'1'!L127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20</v>
      </c>
      <c r="B128" s="26">
        <v>3500021</v>
      </c>
      <c r="C128" s="26" t="s">
        <v>135</v>
      </c>
      <c r="D128" s="27">
        <v>390000</v>
      </c>
      <c r="E128" s="155">
        <f>'1'!L128</f>
        <v>2</v>
      </c>
      <c r="F128" s="126"/>
      <c r="G128" s="141"/>
      <c r="H128" s="141"/>
      <c r="I128" s="141"/>
      <c r="J128" s="149"/>
      <c r="K128" s="133"/>
      <c r="L128" s="72">
        <v>1</v>
      </c>
      <c r="M128" s="120">
        <f t="shared" si="8"/>
        <v>1</v>
      </c>
      <c r="N128" s="72"/>
    </row>
    <row r="129" spans="1:14" s="10" customFormat="1" x14ac:dyDescent="0.2">
      <c r="A129" s="25">
        <v>21</v>
      </c>
      <c r="B129" s="26">
        <v>3500022</v>
      </c>
      <c r="C129" s="26" t="s">
        <v>136</v>
      </c>
      <c r="D129" s="27">
        <v>300000</v>
      </c>
      <c r="E129" s="155">
        <f>'1'!L129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22</v>
      </c>
      <c r="B130" s="26">
        <v>3500152</v>
      </c>
      <c r="C130" s="26" t="s">
        <v>137</v>
      </c>
      <c r="D130" s="27">
        <v>390000</v>
      </c>
      <c r="E130" s="155">
        <f>'1'!L130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23</v>
      </c>
      <c r="B131" s="26">
        <v>3500049</v>
      </c>
      <c r="C131" s="26" t="s">
        <v>138</v>
      </c>
      <c r="D131" s="27">
        <v>390000</v>
      </c>
      <c r="E131" s="155">
        <f>'1'!L131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24</v>
      </c>
      <c r="B132" s="26">
        <v>3500156</v>
      </c>
      <c r="C132" s="26" t="s">
        <v>139</v>
      </c>
      <c r="D132" s="27">
        <v>390000</v>
      </c>
      <c r="E132" s="155">
        <f>'1'!L132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25</v>
      </c>
      <c r="B133" s="26">
        <v>3500155</v>
      </c>
      <c r="C133" s="26" t="s">
        <v>140</v>
      </c>
      <c r="D133" s="27">
        <v>300000</v>
      </c>
      <c r="E133" s="155">
        <f>'1'!L133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26</v>
      </c>
      <c r="B134" s="26">
        <v>3500029</v>
      </c>
      <c r="C134" s="26" t="s">
        <v>141</v>
      </c>
      <c r="D134" s="27">
        <v>390000</v>
      </c>
      <c r="E134" s="155">
        <f>'1'!L134</f>
        <v>1</v>
      </c>
      <c r="F134" s="126"/>
      <c r="G134" s="141"/>
      <c r="H134" s="141"/>
      <c r="I134" s="141"/>
      <c r="J134" s="149"/>
      <c r="K134" s="133"/>
      <c r="L134" s="72">
        <v>1</v>
      </c>
      <c r="M134" s="120">
        <f t="shared" si="8"/>
        <v>0</v>
      </c>
      <c r="N134" s="72"/>
    </row>
    <row r="135" spans="1:14" s="10" customFormat="1" x14ac:dyDescent="0.2">
      <c r="A135" s="25">
        <v>27</v>
      </c>
      <c r="B135" s="26">
        <v>3500030</v>
      </c>
      <c r="C135" s="26" t="s">
        <v>142</v>
      </c>
      <c r="D135" s="27">
        <v>300000</v>
      </c>
      <c r="E135" s="155">
        <f>'1'!L135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28</v>
      </c>
      <c r="B136" s="26">
        <v>3500186</v>
      </c>
      <c r="C136" s="26" t="s">
        <v>143</v>
      </c>
      <c r="D136" s="27">
        <v>480000</v>
      </c>
      <c r="E136" s="155">
        <f>'1'!L136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29</v>
      </c>
      <c r="B137" s="26">
        <v>3500184</v>
      </c>
      <c r="C137" s="26" t="s">
        <v>144</v>
      </c>
      <c r="D137" s="27">
        <v>350000</v>
      </c>
      <c r="E137" s="155">
        <f>'1'!L137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30</v>
      </c>
      <c r="B138" s="26">
        <v>3503021</v>
      </c>
      <c r="C138" s="26" t="s">
        <v>145</v>
      </c>
      <c r="D138" s="27">
        <v>390000</v>
      </c>
      <c r="E138" s="155">
        <f>'1'!L138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31</v>
      </c>
      <c r="B139" s="26">
        <v>3500200</v>
      </c>
      <c r="C139" s="26" t="s">
        <v>146</v>
      </c>
      <c r="D139" s="27">
        <v>280000</v>
      </c>
      <c r="E139" s="155">
        <f>'1'!L139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9" customFormat="1" x14ac:dyDescent="0.2">
      <c r="A140" s="25">
        <v>32</v>
      </c>
      <c r="B140" s="26">
        <v>3503022</v>
      </c>
      <c r="C140" s="26" t="s">
        <v>147</v>
      </c>
      <c r="D140" s="27">
        <v>150000</v>
      </c>
      <c r="E140" s="155">
        <f>'1'!L140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9" customFormat="1" x14ac:dyDescent="0.2">
      <c r="A141" s="43">
        <v>33</v>
      </c>
      <c r="B141" s="99"/>
      <c r="C141" s="99" t="s">
        <v>275</v>
      </c>
      <c r="D141" s="100">
        <v>320000</v>
      </c>
      <c r="E141" s="155">
        <f>'1'!L141</f>
        <v>0</v>
      </c>
      <c r="F141" s="127"/>
      <c r="G141" s="142"/>
      <c r="H141" s="142"/>
      <c r="I141" s="142"/>
      <c r="J141" s="150"/>
      <c r="K141" s="134"/>
      <c r="L141" s="73"/>
      <c r="M141" s="120">
        <f t="shared" si="8"/>
        <v>0</v>
      </c>
      <c r="N141" s="73"/>
    </row>
    <row r="142" spans="1:14" s="9" customFormat="1" x14ac:dyDescent="0.2">
      <c r="A142" s="43">
        <v>34</v>
      </c>
      <c r="B142" s="99"/>
      <c r="C142" s="99" t="s">
        <v>276</v>
      </c>
      <c r="D142" s="100">
        <v>320000</v>
      </c>
      <c r="E142" s="155">
        <f>'1'!L142</f>
        <v>1</v>
      </c>
      <c r="F142" s="127"/>
      <c r="G142" s="142"/>
      <c r="H142" s="142"/>
      <c r="I142" s="142"/>
      <c r="J142" s="150"/>
      <c r="K142" s="134"/>
      <c r="L142" s="73"/>
      <c r="M142" s="120">
        <f t="shared" si="8"/>
        <v>1</v>
      </c>
      <c r="N142" s="73"/>
    </row>
    <row r="143" spans="1:14" s="9" customFormat="1" x14ac:dyDescent="0.2">
      <c r="A143" s="43">
        <v>35</v>
      </c>
      <c r="B143" s="99"/>
      <c r="C143" s="99" t="s">
        <v>274</v>
      </c>
      <c r="D143" s="100">
        <v>350000</v>
      </c>
      <c r="E143" s="155">
        <f>'1'!L143</f>
        <v>0</v>
      </c>
      <c r="F143" s="127"/>
      <c r="G143" s="142">
        <v>1</v>
      </c>
      <c r="H143" s="142"/>
      <c r="I143" s="142"/>
      <c r="J143" s="150"/>
      <c r="K143" s="134"/>
      <c r="L143" s="73">
        <v>1</v>
      </c>
      <c r="M143" s="120">
        <f t="shared" si="8"/>
        <v>0</v>
      </c>
      <c r="N143" s="73"/>
    </row>
    <row r="144" spans="1:14" s="24" customFormat="1" ht="15" thickBot="1" x14ac:dyDescent="0.25">
      <c r="A144" s="43"/>
      <c r="B144" s="43"/>
      <c r="C144" s="43"/>
      <c r="D144" s="48"/>
      <c r="E144" s="157"/>
      <c r="F144" s="127"/>
      <c r="G144" s="142"/>
      <c r="H144" s="142"/>
      <c r="I144" s="142"/>
      <c r="J144" s="150"/>
      <c r="K144" s="134"/>
      <c r="L144" s="73"/>
      <c r="M144" s="121">
        <f t="shared" si="8"/>
        <v>0</v>
      </c>
      <c r="N144" s="73"/>
    </row>
    <row r="145" spans="1:14" s="9" customFormat="1" ht="15" thickBot="1" x14ac:dyDescent="0.25">
      <c r="A145" s="94"/>
      <c r="B145" s="95"/>
      <c r="C145" s="95" t="s">
        <v>148</v>
      </c>
      <c r="D145" s="96"/>
      <c r="E145" s="105">
        <f t="shared" ref="E145:L145" si="14">SUM(E146:E152)</f>
        <v>17</v>
      </c>
      <c r="F145" s="105">
        <f t="shared" si="14"/>
        <v>0</v>
      </c>
      <c r="G145" s="105">
        <f t="shared" si="14"/>
        <v>0</v>
      </c>
      <c r="H145" s="105">
        <f t="shared" si="14"/>
        <v>0</v>
      </c>
      <c r="I145" s="105">
        <f t="shared" si="14"/>
        <v>0</v>
      </c>
      <c r="J145" s="105">
        <f t="shared" si="14"/>
        <v>0</v>
      </c>
      <c r="K145" s="105">
        <f t="shared" si="14"/>
        <v>0</v>
      </c>
      <c r="L145" s="105">
        <f t="shared" si="14"/>
        <v>9</v>
      </c>
      <c r="M145" s="119">
        <f t="shared" ref="M145:M215" si="15">(E145+F145+G145+H145+I145)-J145-K145-L145</f>
        <v>8</v>
      </c>
      <c r="N145" s="85"/>
    </row>
    <row r="146" spans="1:14" s="9" customFormat="1" x14ac:dyDescent="0.2">
      <c r="A146" s="87">
        <v>1</v>
      </c>
      <c r="B146" s="87">
        <v>3510004</v>
      </c>
      <c r="C146" s="87" t="s">
        <v>149</v>
      </c>
      <c r="D146" s="93">
        <v>43000</v>
      </c>
      <c r="E146" s="155">
        <f>'1'!L146</f>
        <v>0</v>
      </c>
      <c r="G146" s="140"/>
      <c r="H146" s="140"/>
      <c r="I146" s="140"/>
      <c r="J146" s="148"/>
      <c r="K146" s="132"/>
      <c r="L146" s="71"/>
      <c r="M146" s="120">
        <f>(E146+K150+G146+H146+I146)-J146-K146-L146</f>
        <v>0</v>
      </c>
      <c r="N146" s="71"/>
    </row>
    <row r="147" spans="1:14" s="9" customFormat="1" x14ac:dyDescent="0.2">
      <c r="A147" s="25">
        <v>2</v>
      </c>
      <c r="B147" s="25">
        <v>3512008</v>
      </c>
      <c r="C147" s="25" t="s">
        <v>150</v>
      </c>
      <c r="D147" s="30">
        <v>44000</v>
      </c>
      <c r="E147" s="155">
        <f>'1'!L147</f>
        <v>7</v>
      </c>
      <c r="F147" s="126"/>
      <c r="G147" s="141"/>
      <c r="H147" s="141"/>
      <c r="I147" s="141"/>
      <c r="J147" s="149"/>
      <c r="K147" s="133"/>
      <c r="L147" s="72">
        <v>6</v>
      </c>
      <c r="M147" s="120">
        <f t="shared" si="15"/>
        <v>1</v>
      </c>
      <c r="N147" s="72"/>
    </row>
    <row r="148" spans="1:14" s="9" customFormat="1" x14ac:dyDescent="0.2">
      <c r="A148" s="25">
        <v>3</v>
      </c>
      <c r="B148" s="25">
        <v>3510107</v>
      </c>
      <c r="C148" s="25" t="s">
        <v>151</v>
      </c>
      <c r="D148" s="30">
        <v>49000</v>
      </c>
      <c r="E148" s="155">
        <f>'1'!L148</f>
        <v>0</v>
      </c>
      <c r="F148" s="126"/>
      <c r="G148" s="141"/>
      <c r="H148" s="141"/>
      <c r="I148" s="141"/>
      <c r="J148" s="149"/>
      <c r="K148" s="133"/>
      <c r="L148" s="72"/>
      <c r="M148" s="120">
        <f t="shared" si="15"/>
        <v>0</v>
      </c>
      <c r="N148" s="72"/>
    </row>
    <row r="149" spans="1:14" s="9" customFormat="1" x14ac:dyDescent="0.2">
      <c r="A149" s="25">
        <v>4</v>
      </c>
      <c r="B149" s="25">
        <v>3510011</v>
      </c>
      <c r="C149" s="25" t="s">
        <v>152</v>
      </c>
      <c r="D149" s="30">
        <v>42000</v>
      </c>
      <c r="E149" s="155">
        <f>'1'!L149</f>
        <v>0</v>
      </c>
      <c r="F149" s="126"/>
      <c r="G149" s="141"/>
      <c r="H149" s="141"/>
      <c r="I149" s="141"/>
      <c r="J149" s="149"/>
      <c r="K149" s="133"/>
      <c r="L149" s="72"/>
      <c r="M149" s="120">
        <f t="shared" si="15"/>
        <v>0</v>
      </c>
      <c r="N149" s="72"/>
    </row>
    <row r="150" spans="1:14" s="9" customFormat="1" x14ac:dyDescent="0.2">
      <c r="A150" s="25">
        <v>5</v>
      </c>
      <c r="B150" s="25">
        <v>3510067</v>
      </c>
      <c r="C150" s="25" t="s">
        <v>153</v>
      </c>
      <c r="D150" s="30">
        <v>43000</v>
      </c>
      <c r="E150" s="155">
        <f>'1'!L150</f>
        <v>3</v>
      </c>
      <c r="F150" s="126"/>
      <c r="G150" s="141"/>
      <c r="H150" s="141"/>
      <c r="I150" s="141"/>
      <c r="J150" s="149"/>
      <c r="K150" s="125"/>
      <c r="L150" s="72">
        <v>1</v>
      </c>
      <c r="M150" s="120">
        <f t="shared" si="15"/>
        <v>2</v>
      </c>
      <c r="N150" s="72"/>
    </row>
    <row r="151" spans="1:14" s="9" customFormat="1" x14ac:dyDescent="0.2">
      <c r="A151" s="25">
        <v>6</v>
      </c>
      <c r="B151" s="25">
        <v>3510012</v>
      </c>
      <c r="C151" s="25" t="s">
        <v>154</v>
      </c>
      <c r="D151" s="30">
        <v>43000</v>
      </c>
      <c r="E151" s="155">
        <f>'1'!L151</f>
        <v>5</v>
      </c>
      <c r="F151" s="126"/>
      <c r="G151" s="141"/>
      <c r="H151" s="141"/>
      <c r="I151" s="141"/>
      <c r="J151" s="149"/>
      <c r="K151" s="133"/>
      <c r="L151" s="72">
        <v>1</v>
      </c>
      <c r="M151" s="120">
        <f t="shared" si="15"/>
        <v>4</v>
      </c>
      <c r="N151" s="72"/>
    </row>
    <row r="152" spans="1:14" s="9" customFormat="1" x14ac:dyDescent="0.2">
      <c r="A152" s="25">
        <v>7</v>
      </c>
      <c r="B152" s="25">
        <v>3510076</v>
      </c>
      <c r="C152" s="25" t="s">
        <v>155</v>
      </c>
      <c r="D152" s="30">
        <v>45000</v>
      </c>
      <c r="E152" s="155">
        <f>'1'!L152</f>
        <v>2</v>
      </c>
      <c r="F152" s="126"/>
      <c r="G152" s="141"/>
      <c r="H152" s="141"/>
      <c r="I152" s="141"/>
      <c r="J152" s="149"/>
      <c r="K152" s="133"/>
      <c r="L152" s="72">
        <v>1</v>
      </c>
      <c r="M152" s="120">
        <f t="shared" si="15"/>
        <v>1</v>
      </c>
      <c r="N152" s="72"/>
    </row>
    <row r="153" spans="1:14" s="9" customFormat="1" x14ac:dyDescent="0.2">
      <c r="A153" s="43">
        <v>9</v>
      </c>
      <c r="B153" s="43"/>
      <c r="C153" s="43" t="s">
        <v>277</v>
      </c>
      <c r="D153" s="48"/>
      <c r="E153" s="155">
        <f>'1'!L153</f>
        <v>0</v>
      </c>
      <c r="F153" s="127"/>
      <c r="G153" s="142"/>
      <c r="H153" s="142"/>
      <c r="I153" s="142"/>
      <c r="J153" s="150"/>
      <c r="K153" s="134"/>
      <c r="L153" s="73"/>
      <c r="M153" s="120">
        <f t="shared" si="15"/>
        <v>0</v>
      </c>
      <c r="N153" s="73"/>
    </row>
    <row r="154" spans="1:14" s="9" customFormat="1" x14ac:dyDescent="0.2">
      <c r="A154" s="43">
        <v>10</v>
      </c>
      <c r="B154" s="43"/>
      <c r="C154" s="43" t="s">
        <v>278</v>
      </c>
      <c r="D154" s="48"/>
      <c r="E154" s="155">
        <f>'1'!L154</f>
        <v>0</v>
      </c>
      <c r="F154" s="127"/>
      <c r="G154" s="142"/>
      <c r="H154" s="142"/>
      <c r="I154" s="142"/>
      <c r="J154" s="150"/>
      <c r="K154" s="134"/>
      <c r="L154" s="73"/>
      <c r="M154" s="120">
        <f t="shared" si="15"/>
        <v>0</v>
      </c>
      <c r="N154" s="73"/>
    </row>
    <row r="155" spans="1:14" s="24" customFormat="1" ht="15" thickBot="1" x14ac:dyDescent="0.25">
      <c r="A155" s="43"/>
      <c r="B155" s="43"/>
      <c r="C155" s="43"/>
      <c r="D155" s="48"/>
      <c r="E155" s="157"/>
      <c r="F155" s="127"/>
      <c r="G155" s="142"/>
      <c r="H155" s="142"/>
      <c r="I155" s="142"/>
      <c r="J155" s="150"/>
      <c r="K155" s="134"/>
      <c r="L155" s="73"/>
      <c r="M155" s="121">
        <f t="shared" si="15"/>
        <v>0</v>
      </c>
      <c r="N155" s="73"/>
    </row>
    <row r="156" spans="1:14" s="10" customFormat="1" ht="15" thickBot="1" x14ac:dyDescent="0.25">
      <c r="A156" s="109"/>
      <c r="B156" s="110"/>
      <c r="C156" s="82" t="s">
        <v>156</v>
      </c>
      <c r="D156" s="111"/>
      <c r="E156" s="105">
        <f t="shared" ref="E156:L156" si="16">SUM(E157:E166)</f>
        <v>23</v>
      </c>
      <c r="F156" s="105">
        <f t="shared" si="16"/>
        <v>0</v>
      </c>
      <c r="G156" s="105">
        <f t="shared" si="16"/>
        <v>62</v>
      </c>
      <c r="H156" s="105">
        <f t="shared" si="16"/>
        <v>0</v>
      </c>
      <c r="I156" s="105">
        <f t="shared" si="16"/>
        <v>0</v>
      </c>
      <c r="J156" s="105">
        <f t="shared" si="16"/>
        <v>0</v>
      </c>
      <c r="K156" s="105">
        <f t="shared" si="16"/>
        <v>0</v>
      </c>
      <c r="L156" s="105">
        <f t="shared" si="16"/>
        <v>43</v>
      </c>
      <c r="M156" s="119">
        <f t="shared" si="15"/>
        <v>42</v>
      </c>
      <c r="N156" s="112"/>
    </row>
    <row r="157" spans="1:14" s="10" customFormat="1" x14ac:dyDescent="0.2">
      <c r="A157" s="87">
        <v>1</v>
      </c>
      <c r="B157" s="88">
        <v>3530009</v>
      </c>
      <c r="C157" s="88" t="s">
        <v>157</v>
      </c>
      <c r="D157" s="97">
        <v>20000</v>
      </c>
      <c r="E157" s="155">
        <f>'1'!L157</f>
        <v>0</v>
      </c>
      <c r="F157" s="125"/>
      <c r="G157" s="140"/>
      <c r="H157" s="140"/>
      <c r="I157" s="140"/>
      <c r="J157" s="148"/>
      <c r="K157" s="132"/>
      <c r="L157" s="71"/>
      <c r="M157" s="120">
        <f t="shared" si="15"/>
        <v>0</v>
      </c>
      <c r="N157" s="71"/>
    </row>
    <row r="158" spans="1:14" s="10" customFormat="1" x14ac:dyDescent="0.2">
      <c r="A158" s="25">
        <v>2</v>
      </c>
      <c r="B158" s="26">
        <v>3530010</v>
      </c>
      <c r="C158" s="26" t="s">
        <v>158</v>
      </c>
      <c r="D158" s="27">
        <v>108000</v>
      </c>
      <c r="E158" s="155">
        <f>'1'!L158</f>
        <v>6</v>
      </c>
      <c r="F158" s="126"/>
      <c r="G158" s="141">
        <v>20</v>
      </c>
      <c r="H158" s="141"/>
      <c r="I158" s="141"/>
      <c r="J158" s="149"/>
      <c r="K158" s="133"/>
      <c r="L158" s="72">
        <v>19</v>
      </c>
      <c r="M158" s="120">
        <f t="shared" si="15"/>
        <v>7</v>
      </c>
      <c r="N158" s="72"/>
    </row>
    <row r="159" spans="1:14" s="10" customFormat="1" x14ac:dyDescent="0.2">
      <c r="A159" s="25">
        <v>3</v>
      </c>
      <c r="B159" s="26">
        <v>3530003</v>
      </c>
      <c r="C159" s="26" t="s">
        <v>159</v>
      </c>
      <c r="D159" s="27">
        <v>20000</v>
      </c>
      <c r="E159" s="155">
        <f>'1'!L159</f>
        <v>0</v>
      </c>
      <c r="F159" s="126"/>
      <c r="G159" s="141"/>
      <c r="H159" s="141"/>
      <c r="I159" s="141"/>
      <c r="J159" s="149"/>
      <c r="K159" s="133"/>
      <c r="L159" s="72"/>
      <c r="M159" s="120">
        <f t="shared" si="15"/>
        <v>0</v>
      </c>
      <c r="N159" s="72"/>
    </row>
    <row r="160" spans="1:14" s="10" customFormat="1" x14ac:dyDescent="0.2">
      <c r="A160" s="25">
        <v>4</v>
      </c>
      <c r="B160" s="26">
        <v>3530008</v>
      </c>
      <c r="C160" s="26" t="s">
        <v>160</v>
      </c>
      <c r="D160" s="27">
        <v>20000</v>
      </c>
      <c r="E160" s="155">
        <f>'1'!L160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5"/>
        <v>0</v>
      </c>
      <c r="N160" s="72"/>
    </row>
    <row r="161" spans="1:14" s="10" customFormat="1" x14ac:dyDescent="0.2">
      <c r="A161" s="25">
        <v>5</v>
      </c>
      <c r="B161" s="26">
        <v>3530014</v>
      </c>
      <c r="C161" s="26" t="s">
        <v>161</v>
      </c>
      <c r="D161" s="27">
        <v>20000</v>
      </c>
      <c r="E161" s="155">
        <f>'1'!L161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5"/>
        <v>0</v>
      </c>
      <c r="N161" s="72"/>
    </row>
    <row r="162" spans="1:14" s="10" customFormat="1" x14ac:dyDescent="0.2">
      <c r="A162" s="25">
        <v>6</v>
      </c>
      <c r="B162" s="26">
        <v>3530088</v>
      </c>
      <c r="C162" s="26" t="s">
        <v>162</v>
      </c>
      <c r="D162" s="27">
        <v>22000</v>
      </c>
      <c r="E162" s="155">
        <f>'1'!L162</f>
        <v>7</v>
      </c>
      <c r="F162" s="126"/>
      <c r="G162" s="141"/>
      <c r="H162" s="141"/>
      <c r="I162" s="141"/>
      <c r="J162" s="149"/>
      <c r="K162" s="133"/>
      <c r="L162" s="72">
        <v>7</v>
      </c>
      <c r="M162" s="120">
        <f t="shared" si="15"/>
        <v>0</v>
      </c>
      <c r="N162" s="72"/>
    </row>
    <row r="163" spans="1:14" s="10" customFormat="1" x14ac:dyDescent="0.2">
      <c r="A163" s="25">
        <v>11</v>
      </c>
      <c r="B163" s="26">
        <v>3550002</v>
      </c>
      <c r="C163" s="26" t="s">
        <v>167</v>
      </c>
      <c r="D163" s="27">
        <v>20000</v>
      </c>
      <c r="E163" s="155">
        <f>'1'!L163</f>
        <v>8</v>
      </c>
      <c r="F163" s="127"/>
      <c r="G163" s="142">
        <v>14</v>
      </c>
      <c r="H163" s="142"/>
      <c r="I163" s="142"/>
      <c r="J163" s="150"/>
      <c r="K163" s="134"/>
      <c r="L163" s="73">
        <v>7</v>
      </c>
      <c r="M163" s="120">
        <f t="shared" si="15"/>
        <v>15</v>
      </c>
      <c r="N163" s="72"/>
    </row>
    <row r="164" spans="1:14" s="10" customFormat="1" x14ac:dyDescent="0.2">
      <c r="A164" s="25">
        <v>12</v>
      </c>
      <c r="B164" s="26">
        <v>3550005</v>
      </c>
      <c r="C164" s="26" t="s">
        <v>168</v>
      </c>
      <c r="D164" s="27">
        <v>20000</v>
      </c>
      <c r="E164" s="155">
        <f>'1'!L164</f>
        <v>2</v>
      </c>
      <c r="F164" s="127"/>
      <c r="G164" s="142">
        <v>14</v>
      </c>
      <c r="H164" s="142"/>
      <c r="I164" s="142"/>
      <c r="J164" s="150"/>
      <c r="K164" s="134"/>
      <c r="L164" s="73">
        <v>5</v>
      </c>
      <c r="M164" s="120">
        <f t="shared" si="15"/>
        <v>11</v>
      </c>
      <c r="N164" s="72"/>
    </row>
    <row r="165" spans="1:14" s="10" customFormat="1" x14ac:dyDescent="0.2">
      <c r="A165" s="25">
        <v>13</v>
      </c>
      <c r="B165" s="26">
        <v>3550007</v>
      </c>
      <c r="C165" s="26" t="s">
        <v>169</v>
      </c>
      <c r="D165" s="27">
        <v>20000</v>
      </c>
      <c r="E165" s="155">
        <f>'1'!L165</f>
        <v>0</v>
      </c>
      <c r="F165" s="127"/>
      <c r="G165" s="142">
        <v>14</v>
      </c>
      <c r="H165" s="142"/>
      <c r="I165" s="142"/>
      <c r="J165" s="150"/>
      <c r="K165" s="134"/>
      <c r="L165" s="73">
        <v>5</v>
      </c>
      <c r="M165" s="120">
        <f t="shared" si="15"/>
        <v>9</v>
      </c>
      <c r="N165" s="72"/>
    </row>
    <row r="166" spans="1:14" s="9" customFormat="1" x14ac:dyDescent="0.2">
      <c r="A166" s="25">
        <v>14</v>
      </c>
      <c r="B166" s="26">
        <v>3530087</v>
      </c>
      <c r="C166" s="26" t="s">
        <v>170</v>
      </c>
      <c r="D166" s="27">
        <v>20000</v>
      </c>
      <c r="E166" s="155">
        <f>'1'!L166</f>
        <v>0</v>
      </c>
      <c r="F166" s="127"/>
      <c r="G166" s="142"/>
      <c r="H166" s="142"/>
      <c r="I166" s="142"/>
      <c r="J166" s="150"/>
      <c r="K166" s="134"/>
      <c r="L166" s="73"/>
      <c r="M166" s="120">
        <f t="shared" si="15"/>
        <v>0</v>
      </c>
      <c r="N166" s="72"/>
    </row>
    <row r="167" spans="1:14" s="9" customFormat="1" x14ac:dyDescent="0.2">
      <c r="A167" s="25">
        <v>15</v>
      </c>
      <c r="B167" s="43">
        <v>7560084</v>
      </c>
      <c r="C167" s="43" t="s">
        <v>171</v>
      </c>
      <c r="D167" s="48">
        <v>50000</v>
      </c>
      <c r="E167" s="155">
        <f>'1'!L167</f>
        <v>0</v>
      </c>
      <c r="F167" s="127"/>
      <c r="G167" s="142"/>
      <c r="H167" s="142"/>
      <c r="I167" s="142"/>
      <c r="J167" s="150"/>
      <c r="K167" s="134"/>
      <c r="L167" s="73"/>
      <c r="M167" s="120">
        <f t="shared" si="15"/>
        <v>0</v>
      </c>
      <c r="N167" s="72"/>
    </row>
    <row r="168" spans="1:14" s="9" customFormat="1" x14ac:dyDescent="0.2">
      <c r="A168" s="25">
        <v>16</v>
      </c>
      <c r="B168" s="43">
        <v>7560085</v>
      </c>
      <c r="C168" s="43" t="s">
        <v>172</v>
      </c>
      <c r="D168" s="48">
        <v>80000</v>
      </c>
      <c r="E168" s="155">
        <f>'1'!L168</f>
        <v>0</v>
      </c>
      <c r="F168" s="126"/>
      <c r="G168" s="141"/>
      <c r="H168" s="141"/>
      <c r="I168" s="141"/>
      <c r="J168" s="149"/>
      <c r="K168" s="133"/>
      <c r="L168" s="72"/>
      <c r="M168" s="120">
        <f t="shared" si="15"/>
        <v>0</v>
      </c>
      <c r="N168" s="72"/>
    </row>
    <row r="169" spans="1:14" s="9" customFormat="1" x14ac:dyDescent="0.2">
      <c r="A169" s="43">
        <v>17</v>
      </c>
      <c r="B169" s="43"/>
      <c r="C169" s="43" t="s">
        <v>279</v>
      </c>
      <c r="D169" s="48">
        <v>78000</v>
      </c>
      <c r="E169" s="155">
        <f>'1'!L169</f>
        <v>2</v>
      </c>
      <c r="F169" s="126"/>
      <c r="G169" s="141"/>
      <c r="H169" s="141"/>
      <c r="I169" s="141"/>
      <c r="J169" s="149"/>
      <c r="K169" s="133"/>
      <c r="L169" s="72">
        <v>2</v>
      </c>
      <c r="M169" s="120">
        <f t="shared" si="15"/>
        <v>0</v>
      </c>
      <c r="N169" s="73"/>
    </row>
    <row r="170" spans="1:14" s="9" customFormat="1" x14ac:dyDescent="0.2">
      <c r="A170" s="43">
        <v>18</v>
      </c>
      <c r="B170" s="43"/>
      <c r="C170" s="43" t="s">
        <v>280</v>
      </c>
      <c r="D170" s="48">
        <v>29000</v>
      </c>
      <c r="E170" s="155">
        <f>'1'!L170</f>
        <v>0</v>
      </c>
      <c r="F170" s="126"/>
      <c r="G170" s="141"/>
      <c r="H170" s="141"/>
      <c r="I170" s="141"/>
      <c r="J170" s="149"/>
      <c r="K170" s="133"/>
      <c r="L170" s="72"/>
      <c r="M170" s="120">
        <f t="shared" si="15"/>
        <v>0</v>
      </c>
      <c r="N170" s="73"/>
    </row>
    <row r="171" spans="1:14" s="9" customFormat="1" x14ac:dyDescent="0.2">
      <c r="A171" s="43">
        <v>19</v>
      </c>
      <c r="B171" s="43"/>
      <c r="C171" s="43" t="s">
        <v>281</v>
      </c>
      <c r="D171" s="48">
        <v>78000</v>
      </c>
      <c r="E171" s="155">
        <f>'1'!L171</f>
        <v>1</v>
      </c>
      <c r="F171" s="126"/>
      <c r="G171" s="141"/>
      <c r="H171" s="141"/>
      <c r="I171" s="141"/>
      <c r="J171" s="149"/>
      <c r="K171" s="133"/>
      <c r="L171" s="72">
        <v>1</v>
      </c>
      <c r="M171" s="120">
        <f t="shared" si="15"/>
        <v>0</v>
      </c>
      <c r="N171" s="73"/>
    </row>
    <row r="172" spans="1:14" s="9" customFormat="1" x14ac:dyDescent="0.2">
      <c r="A172" s="43">
        <v>20</v>
      </c>
      <c r="B172" s="43"/>
      <c r="C172" s="43" t="s">
        <v>282</v>
      </c>
      <c r="D172" s="48">
        <v>29000</v>
      </c>
      <c r="E172" s="155">
        <f>'1'!L172</f>
        <v>0</v>
      </c>
      <c r="F172" s="126"/>
      <c r="G172" s="141"/>
      <c r="H172" s="141"/>
      <c r="I172" s="141"/>
      <c r="J172" s="149"/>
      <c r="K172" s="133"/>
      <c r="L172" s="72"/>
      <c r="M172" s="120">
        <f t="shared" si="15"/>
        <v>0</v>
      </c>
      <c r="N172" s="73"/>
    </row>
    <row r="173" spans="1:14" s="9" customFormat="1" x14ac:dyDescent="0.2">
      <c r="A173" s="43">
        <v>21</v>
      </c>
      <c r="B173" s="43"/>
      <c r="C173" s="43" t="s">
        <v>283</v>
      </c>
      <c r="D173" s="48">
        <v>45000</v>
      </c>
      <c r="E173" s="155">
        <f>'1'!L173</f>
        <v>0</v>
      </c>
      <c r="F173" s="126"/>
      <c r="G173" s="141">
        <v>19</v>
      </c>
      <c r="H173" s="141"/>
      <c r="I173" s="141"/>
      <c r="J173" s="149"/>
      <c r="K173" s="133"/>
      <c r="L173" s="72">
        <v>4</v>
      </c>
      <c r="M173" s="120">
        <f t="shared" si="15"/>
        <v>15</v>
      </c>
      <c r="N173" s="73"/>
    </row>
    <row r="174" spans="1:14" s="24" customFormat="1" ht="15" thickBot="1" x14ac:dyDescent="0.25">
      <c r="A174" s="43"/>
      <c r="B174" s="43"/>
      <c r="C174" s="43"/>
      <c r="D174" s="48"/>
      <c r="E174" s="160"/>
      <c r="F174" s="128"/>
      <c r="G174" s="144"/>
      <c r="H174" s="144"/>
      <c r="I174" s="144"/>
      <c r="J174" s="152"/>
      <c r="K174" s="137"/>
      <c r="L174" s="76"/>
      <c r="M174" s="121">
        <f t="shared" si="15"/>
        <v>0</v>
      </c>
      <c r="N174" s="73"/>
    </row>
    <row r="175" spans="1:14" s="10" customFormat="1" ht="15" thickBot="1" x14ac:dyDescent="0.25">
      <c r="A175" s="90"/>
      <c r="B175" s="91"/>
      <c r="C175" s="91" t="s">
        <v>176</v>
      </c>
      <c r="D175" s="98"/>
      <c r="E175" s="103">
        <f>SUM(E176:E178)</f>
        <v>0</v>
      </c>
      <c r="F175" s="103">
        <f>SUM(F176:F178)</f>
        <v>0</v>
      </c>
      <c r="G175" s="103">
        <f t="shared" ref="G175:K175" si="17">SUM(G176:G1840)</f>
        <v>0</v>
      </c>
      <c r="H175" s="103">
        <f t="shared" si="17"/>
        <v>0</v>
      </c>
      <c r="I175" s="103">
        <f t="shared" si="17"/>
        <v>0</v>
      </c>
      <c r="J175" s="103">
        <f t="shared" si="17"/>
        <v>0</v>
      </c>
      <c r="K175" s="103">
        <f t="shared" si="17"/>
        <v>0</v>
      </c>
      <c r="L175" s="103">
        <f ca="1">SUM(L175:L178)</f>
        <v>0</v>
      </c>
      <c r="M175" s="103">
        <f ca="1">SUM(M175:M178)</f>
        <v>0</v>
      </c>
      <c r="N175" s="85"/>
    </row>
    <row r="176" spans="1:14" s="10" customFormat="1" x14ac:dyDescent="0.2">
      <c r="A176" s="87">
        <v>1</v>
      </c>
      <c r="B176" s="88">
        <v>4550013</v>
      </c>
      <c r="C176" s="88" t="s">
        <v>177</v>
      </c>
      <c r="D176" s="97">
        <v>38000</v>
      </c>
      <c r="E176" s="161">
        <f>'1'!L176</f>
        <v>0</v>
      </c>
      <c r="F176" s="125"/>
      <c r="G176" s="140"/>
      <c r="H176" s="140"/>
      <c r="I176" s="140"/>
      <c r="J176" s="148"/>
      <c r="K176" s="132"/>
      <c r="L176" s="71"/>
      <c r="M176" s="120">
        <f t="shared" si="15"/>
        <v>0</v>
      </c>
      <c r="N176" s="76"/>
    </row>
    <row r="177" spans="1:14" s="10" customFormat="1" x14ac:dyDescent="0.2">
      <c r="A177" s="25">
        <v>2</v>
      </c>
      <c r="B177" s="26">
        <v>4550025</v>
      </c>
      <c r="C177" s="26" t="s">
        <v>178</v>
      </c>
      <c r="D177" s="27">
        <v>38000</v>
      </c>
      <c r="E177" s="161">
        <f>'1'!L177</f>
        <v>0</v>
      </c>
      <c r="F177" s="125"/>
      <c r="G177" s="140"/>
      <c r="H177" s="140"/>
      <c r="I177" s="140"/>
      <c r="J177" s="148"/>
      <c r="K177" s="132"/>
      <c r="L177" s="71"/>
      <c r="M177" s="120">
        <f t="shared" si="15"/>
        <v>0</v>
      </c>
      <c r="N177" s="73"/>
    </row>
    <row r="178" spans="1:14" s="9" customFormat="1" x14ac:dyDescent="0.2">
      <c r="A178" s="25">
        <v>3</v>
      </c>
      <c r="B178" s="26">
        <v>4550044</v>
      </c>
      <c r="C178" s="26" t="s">
        <v>179</v>
      </c>
      <c r="D178" s="27">
        <v>38000</v>
      </c>
      <c r="E178" s="161">
        <f>'1'!L178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3"/>
    </row>
    <row r="179" spans="1:14" s="20" customFormat="1" ht="15" thickBot="1" x14ac:dyDescent="0.25">
      <c r="A179" s="43"/>
      <c r="B179" s="43"/>
      <c r="C179" s="43"/>
      <c r="D179" s="48"/>
      <c r="E179" s="160"/>
      <c r="F179" s="128"/>
      <c r="G179" s="144"/>
      <c r="H179" s="144"/>
      <c r="I179" s="144"/>
      <c r="J179" s="152"/>
      <c r="K179" s="137"/>
      <c r="L179" s="76"/>
      <c r="M179" s="121">
        <f t="shared" si="15"/>
        <v>0</v>
      </c>
      <c r="N179" s="73"/>
    </row>
    <row r="180" spans="1:14" s="24" customFormat="1" ht="15" hidden="1" customHeight="1" thickBot="1" x14ac:dyDescent="0.25">
      <c r="A180" s="81"/>
      <c r="B180" s="82"/>
      <c r="C180" s="82" t="s">
        <v>180</v>
      </c>
      <c r="D180" s="83"/>
      <c r="E180" s="158">
        <v>201</v>
      </c>
      <c r="F180" s="106">
        <f t="shared" ref="F180" si="18">SUM(F181:F191)</f>
        <v>0</v>
      </c>
      <c r="G180" s="106"/>
      <c r="H180" s="106"/>
      <c r="I180" s="106"/>
      <c r="J180" s="146"/>
      <c r="K180" s="135"/>
      <c r="L180" s="106"/>
      <c r="M180" s="119">
        <f t="shared" si="15"/>
        <v>201</v>
      </c>
      <c r="N180" s="85"/>
    </row>
    <row r="181" spans="1:14" s="10" customFormat="1" ht="15" hidden="1" customHeight="1" thickBot="1" x14ac:dyDescent="0.25">
      <c r="A181" s="74"/>
      <c r="B181" s="74"/>
      <c r="C181" s="74" t="s">
        <v>181</v>
      </c>
      <c r="D181" s="75"/>
      <c r="E181" s="155">
        <v>8</v>
      </c>
      <c r="F181" s="125"/>
      <c r="G181" s="140"/>
      <c r="H181" s="140"/>
      <c r="I181" s="140"/>
      <c r="J181" s="148"/>
      <c r="K181" s="132"/>
      <c r="L181" s="71"/>
      <c r="M181" s="120">
        <f t="shared" si="15"/>
        <v>8</v>
      </c>
      <c r="N181" s="76"/>
    </row>
    <row r="182" spans="1:14" s="10" customFormat="1" ht="15" hidden="1" customHeight="1" thickBot="1" x14ac:dyDescent="0.25">
      <c r="A182" s="25">
        <v>1</v>
      </c>
      <c r="B182" s="26">
        <v>5540020</v>
      </c>
      <c r="C182" s="26" t="s">
        <v>182</v>
      </c>
      <c r="D182" s="27">
        <v>40000</v>
      </c>
      <c r="E182" s="155">
        <v>43</v>
      </c>
      <c r="F182" s="125"/>
      <c r="G182" s="140"/>
      <c r="H182" s="140"/>
      <c r="I182" s="140"/>
      <c r="J182" s="148"/>
      <c r="K182" s="132"/>
      <c r="L182" s="71"/>
      <c r="M182" s="120">
        <f t="shared" si="15"/>
        <v>43</v>
      </c>
      <c r="N182" s="73"/>
    </row>
    <row r="183" spans="1:14" s="10" customFormat="1" ht="15" hidden="1" customHeight="1" thickBot="1" x14ac:dyDescent="0.25">
      <c r="A183" s="25">
        <v>2</v>
      </c>
      <c r="B183" s="26">
        <v>5540024</v>
      </c>
      <c r="C183" s="26" t="s">
        <v>183</v>
      </c>
      <c r="D183" s="27">
        <v>45000</v>
      </c>
      <c r="E183" s="155">
        <v>9</v>
      </c>
      <c r="F183" s="125"/>
      <c r="G183" s="140"/>
      <c r="H183" s="140"/>
      <c r="I183" s="140"/>
      <c r="J183" s="148"/>
      <c r="K183" s="132"/>
      <c r="L183" s="71"/>
      <c r="M183" s="120">
        <f t="shared" si="15"/>
        <v>9</v>
      </c>
      <c r="N183" s="73"/>
    </row>
    <row r="184" spans="1:14" s="10" customFormat="1" ht="15" hidden="1" customHeight="1" thickBot="1" x14ac:dyDescent="0.25">
      <c r="A184" s="25">
        <v>3</v>
      </c>
      <c r="B184" s="26">
        <v>5540018</v>
      </c>
      <c r="C184" s="26" t="s">
        <v>184</v>
      </c>
      <c r="D184" s="27">
        <v>32000</v>
      </c>
      <c r="E184" s="155">
        <v>24</v>
      </c>
      <c r="F184" s="125"/>
      <c r="G184" s="140"/>
      <c r="H184" s="140"/>
      <c r="I184" s="140"/>
      <c r="J184" s="148"/>
      <c r="K184" s="132"/>
      <c r="L184" s="71"/>
      <c r="M184" s="120">
        <f t="shared" si="15"/>
        <v>24</v>
      </c>
      <c r="N184" s="73"/>
    </row>
    <row r="185" spans="1:14" s="10" customFormat="1" ht="15" hidden="1" customHeight="1" thickBot="1" x14ac:dyDescent="0.25">
      <c r="A185" s="25">
        <v>4</v>
      </c>
      <c r="B185" s="26">
        <v>5540017</v>
      </c>
      <c r="C185" s="26" t="s">
        <v>185</v>
      </c>
      <c r="D185" s="27">
        <v>25000</v>
      </c>
      <c r="E185" s="156">
        <v>35</v>
      </c>
      <c r="F185" s="126"/>
      <c r="G185" s="141"/>
      <c r="H185" s="141"/>
      <c r="I185" s="141"/>
      <c r="J185" s="149"/>
      <c r="K185" s="133"/>
      <c r="L185" s="72"/>
      <c r="M185" s="120">
        <f t="shared" si="15"/>
        <v>35</v>
      </c>
      <c r="N185" s="72"/>
    </row>
    <row r="186" spans="1:14" s="10" customFormat="1" ht="15" hidden="1" customHeight="1" thickBot="1" x14ac:dyDescent="0.25">
      <c r="A186" s="25">
        <v>5</v>
      </c>
      <c r="B186" s="26">
        <v>5510070</v>
      </c>
      <c r="C186" s="26" t="s">
        <v>186</v>
      </c>
      <c r="D186" s="27">
        <v>28000</v>
      </c>
      <c r="E186" s="156">
        <v>24</v>
      </c>
      <c r="F186" s="126"/>
      <c r="G186" s="141"/>
      <c r="H186" s="141"/>
      <c r="I186" s="141"/>
      <c r="J186" s="149"/>
      <c r="K186" s="133"/>
      <c r="L186" s="72"/>
      <c r="M186" s="120">
        <f t="shared" si="15"/>
        <v>24</v>
      </c>
      <c r="N186" s="72"/>
    </row>
    <row r="187" spans="1:14" s="10" customFormat="1" ht="15" hidden="1" customHeight="1" thickBot="1" x14ac:dyDescent="0.25">
      <c r="A187" s="25">
        <v>6</v>
      </c>
      <c r="B187" s="26">
        <v>5500044</v>
      </c>
      <c r="C187" s="26" t="s">
        <v>187</v>
      </c>
      <c r="D187" s="27">
        <v>28000</v>
      </c>
      <c r="E187" s="156">
        <v>10</v>
      </c>
      <c r="F187" s="126"/>
      <c r="G187" s="141"/>
      <c r="H187" s="141"/>
      <c r="I187" s="141"/>
      <c r="J187" s="149"/>
      <c r="K187" s="133"/>
      <c r="L187" s="72"/>
      <c r="M187" s="120">
        <f t="shared" si="15"/>
        <v>10</v>
      </c>
      <c r="N187" s="71"/>
    </row>
    <row r="188" spans="1:14" s="9" customFormat="1" ht="15" hidden="1" customHeight="1" thickBot="1" x14ac:dyDescent="0.25">
      <c r="A188" s="25">
        <v>7</v>
      </c>
      <c r="B188" s="26">
        <v>5500045</v>
      </c>
      <c r="C188" s="26" t="s">
        <v>188</v>
      </c>
      <c r="D188" s="27">
        <v>30000</v>
      </c>
      <c r="E188" s="156">
        <v>28</v>
      </c>
      <c r="F188" s="126"/>
      <c r="G188" s="141"/>
      <c r="H188" s="141"/>
      <c r="I188" s="141"/>
      <c r="J188" s="149"/>
      <c r="K188" s="133"/>
      <c r="L188" s="72"/>
      <c r="M188" s="120">
        <f t="shared" si="15"/>
        <v>28</v>
      </c>
      <c r="N188" s="71"/>
    </row>
    <row r="189" spans="1:14" s="9" customFormat="1" ht="15" hidden="1" customHeight="1" thickBot="1" x14ac:dyDescent="0.25">
      <c r="A189" s="25">
        <v>8</v>
      </c>
      <c r="B189" s="25">
        <v>5510111</v>
      </c>
      <c r="C189" s="25" t="s">
        <v>189</v>
      </c>
      <c r="D189" s="30">
        <v>39000</v>
      </c>
      <c r="E189" s="156">
        <v>20</v>
      </c>
      <c r="F189" s="126"/>
      <c r="G189" s="141"/>
      <c r="H189" s="141"/>
      <c r="I189" s="141"/>
      <c r="J189" s="149"/>
      <c r="K189" s="133"/>
      <c r="L189" s="72"/>
      <c r="M189" s="120">
        <f t="shared" si="15"/>
        <v>20</v>
      </c>
      <c r="N189" s="71"/>
    </row>
    <row r="190" spans="1:14" s="9" customFormat="1" ht="15" hidden="1" customHeight="1" thickBot="1" x14ac:dyDescent="0.25">
      <c r="A190" s="25">
        <v>9</v>
      </c>
      <c r="B190" s="25">
        <v>5510112</v>
      </c>
      <c r="C190" s="25" t="s">
        <v>190</v>
      </c>
      <c r="D190" s="30">
        <v>39000</v>
      </c>
      <c r="E190" s="155"/>
      <c r="F190" s="125"/>
      <c r="G190" s="125"/>
      <c r="H190" s="125"/>
      <c r="I190" s="125"/>
      <c r="J190" s="148"/>
      <c r="K190" s="132"/>
      <c r="L190" s="71"/>
      <c r="M190" s="120">
        <f t="shared" si="15"/>
        <v>0</v>
      </c>
      <c r="N190" s="71"/>
    </row>
    <row r="191" spans="1:14" s="9" customFormat="1" ht="15" hidden="1" customHeight="1" thickBot="1" x14ac:dyDescent="0.25">
      <c r="A191" s="25">
        <v>10</v>
      </c>
      <c r="B191" s="25">
        <v>5510113</v>
      </c>
      <c r="C191" s="25" t="s">
        <v>191</v>
      </c>
      <c r="D191" s="30">
        <v>39000</v>
      </c>
      <c r="E191" s="155">
        <v>17</v>
      </c>
      <c r="F191" s="125"/>
      <c r="G191" s="125"/>
      <c r="H191" s="125"/>
      <c r="I191" s="125"/>
      <c r="J191" s="148"/>
      <c r="K191" s="132"/>
      <c r="L191" s="71"/>
      <c r="M191" s="120">
        <f t="shared" si="15"/>
        <v>17</v>
      </c>
      <c r="N191" s="71"/>
    </row>
    <row r="192" spans="1:14" s="24" customFormat="1" ht="15" hidden="1" customHeight="1" thickBot="1" x14ac:dyDescent="0.25">
      <c r="A192" s="43"/>
      <c r="B192" s="43"/>
      <c r="C192" s="43"/>
      <c r="D192" s="48"/>
      <c r="E192" s="160"/>
      <c r="F192" s="128"/>
      <c r="G192" s="128"/>
      <c r="H192" s="128"/>
      <c r="I192" s="128"/>
      <c r="J192" s="152"/>
      <c r="K192" s="137"/>
      <c r="L192" s="76"/>
      <c r="M192" s="121">
        <f t="shared" si="15"/>
        <v>0</v>
      </c>
      <c r="N192" s="76"/>
    </row>
    <row r="193" spans="1:14" s="9" customFormat="1" ht="15" thickBot="1" x14ac:dyDescent="0.25">
      <c r="A193" s="94"/>
      <c r="B193" s="95"/>
      <c r="C193" s="95" t="s">
        <v>192</v>
      </c>
      <c r="D193" s="96"/>
      <c r="E193" s="105">
        <f t="shared" ref="E193:L193" si="19">SUM(E194:E202)</f>
        <v>109</v>
      </c>
      <c r="F193" s="105">
        <f t="shared" si="19"/>
        <v>0</v>
      </c>
      <c r="G193" s="105">
        <f t="shared" si="19"/>
        <v>0</v>
      </c>
      <c r="H193" s="105">
        <f t="shared" si="19"/>
        <v>0</v>
      </c>
      <c r="I193" s="105">
        <f t="shared" si="19"/>
        <v>0</v>
      </c>
      <c r="J193" s="105">
        <f t="shared" si="19"/>
        <v>0</v>
      </c>
      <c r="K193" s="105">
        <f t="shared" si="19"/>
        <v>0</v>
      </c>
      <c r="L193" s="105">
        <f t="shared" si="19"/>
        <v>104</v>
      </c>
      <c r="M193" s="119">
        <f t="shared" si="15"/>
        <v>5</v>
      </c>
      <c r="N193" s="85"/>
    </row>
    <row r="194" spans="1:14" s="10" customFormat="1" x14ac:dyDescent="0.2">
      <c r="A194" s="87">
        <v>1</v>
      </c>
      <c r="B194" s="87">
        <v>5540032</v>
      </c>
      <c r="C194" s="87" t="s">
        <v>193</v>
      </c>
      <c r="D194" s="93">
        <v>18000</v>
      </c>
      <c r="E194" s="155">
        <f>'1'!L194</f>
        <v>0</v>
      </c>
      <c r="F194" s="125"/>
      <c r="G194" s="125"/>
      <c r="H194" s="125"/>
      <c r="I194" s="125"/>
      <c r="J194" s="148"/>
      <c r="K194" s="132"/>
      <c r="L194" s="71"/>
      <c r="M194" s="120">
        <f t="shared" si="15"/>
        <v>0</v>
      </c>
      <c r="N194" s="71"/>
    </row>
    <row r="195" spans="1:14" s="10" customFormat="1" x14ac:dyDescent="0.2">
      <c r="A195" s="25">
        <v>2</v>
      </c>
      <c r="B195" s="26">
        <v>5540001</v>
      </c>
      <c r="C195" s="26" t="s">
        <v>194</v>
      </c>
      <c r="D195" s="27">
        <v>20000</v>
      </c>
      <c r="E195" s="155">
        <f>'1'!L195</f>
        <v>19</v>
      </c>
      <c r="F195" s="125"/>
      <c r="G195" s="125"/>
      <c r="H195" s="125"/>
      <c r="I195" s="125"/>
      <c r="J195" s="148"/>
      <c r="K195" s="132"/>
      <c r="L195" s="71">
        <v>18</v>
      </c>
      <c r="M195" s="120">
        <f t="shared" si="15"/>
        <v>1</v>
      </c>
      <c r="N195" s="71"/>
    </row>
    <row r="196" spans="1:14" s="10" customFormat="1" x14ac:dyDescent="0.2">
      <c r="A196" s="25">
        <v>3</v>
      </c>
      <c r="B196" s="26">
        <v>5540029</v>
      </c>
      <c r="C196" s="26" t="s">
        <v>195</v>
      </c>
      <c r="D196" s="27">
        <v>20000</v>
      </c>
      <c r="E196" s="155">
        <f>'1'!L196</f>
        <v>23</v>
      </c>
      <c r="F196" s="125"/>
      <c r="G196" s="125"/>
      <c r="H196" s="125"/>
      <c r="I196" s="125"/>
      <c r="J196" s="148"/>
      <c r="K196" s="132"/>
      <c r="L196" s="71">
        <v>22</v>
      </c>
      <c r="M196" s="120">
        <f t="shared" si="15"/>
        <v>1</v>
      </c>
      <c r="N196" s="71"/>
    </row>
    <row r="197" spans="1:14" s="10" customFormat="1" x14ac:dyDescent="0.2">
      <c r="A197" s="25">
        <v>4</v>
      </c>
      <c r="B197" s="26">
        <v>5540035</v>
      </c>
      <c r="C197" s="26" t="s">
        <v>196</v>
      </c>
      <c r="D197" s="27">
        <v>20000</v>
      </c>
      <c r="E197" s="155">
        <f>'1'!L197</f>
        <v>4</v>
      </c>
      <c r="F197" s="125"/>
      <c r="G197" s="125"/>
      <c r="H197" s="125"/>
      <c r="I197" s="125"/>
      <c r="J197" s="148"/>
      <c r="K197" s="132"/>
      <c r="L197" s="71">
        <v>4</v>
      </c>
      <c r="M197" s="120">
        <f t="shared" si="15"/>
        <v>0</v>
      </c>
      <c r="N197" s="71"/>
    </row>
    <row r="198" spans="1:14" s="10" customFormat="1" x14ac:dyDescent="0.2">
      <c r="A198" s="25">
        <v>6</v>
      </c>
      <c r="B198" s="26">
        <v>5540008</v>
      </c>
      <c r="C198" s="26" t="s">
        <v>198</v>
      </c>
      <c r="D198" s="27">
        <v>16000</v>
      </c>
      <c r="E198" s="155">
        <f>'1'!L198</f>
        <v>0</v>
      </c>
      <c r="F198" s="125"/>
      <c r="G198" s="125"/>
      <c r="H198" s="125"/>
      <c r="I198" s="125"/>
      <c r="J198" s="148"/>
      <c r="K198" s="132"/>
      <c r="L198" s="71"/>
      <c r="M198" s="120">
        <f t="shared" si="15"/>
        <v>0</v>
      </c>
      <c r="N198" s="71"/>
    </row>
    <row r="199" spans="1:14" s="10" customFormat="1" x14ac:dyDescent="0.2">
      <c r="A199" s="25">
        <v>7</v>
      </c>
      <c r="B199" s="26">
        <v>5540030</v>
      </c>
      <c r="C199" s="26" t="s">
        <v>199</v>
      </c>
      <c r="D199" s="27">
        <v>22000</v>
      </c>
      <c r="E199" s="155">
        <f>'1'!L199</f>
        <v>15</v>
      </c>
      <c r="F199" s="125"/>
      <c r="G199" s="125"/>
      <c r="H199" s="125"/>
      <c r="I199" s="125"/>
      <c r="J199" s="148"/>
      <c r="K199" s="132"/>
      <c r="L199" s="71">
        <v>14</v>
      </c>
      <c r="M199" s="120">
        <f t="shared" si="15"/>
        <v>1</v>
      </c>
      <c r="N199" s="71"/>
    </row>
    <row r="200" spans="1:14" s="10" customFormat="1" x14ac:dyDescent="0.2">
      <c r="A200" s="25">
        <v>8</v>
      </c>
      <c r="B200" s="26">
        <v>5540031</v>
      </c>
      <c r="C200" s="26" t="s">
        <v>200</v>
      </c>
      <c r="D200" s="27">
        <v>22000</v>
      </c>
      <c r="E200" s="155">
        <f>'1'!L200</f>
        <v>7</v>
      </c>
      <c r="F200" s="125"/>
      <c r="G200" s="125"/>
      <c r="H200" s="125"/>
      <c r="I200" s="125"/>
      <c r="J200" s="148"/>
      <c r="K200" s="132"/>
      <c r="L200" s="71">
        <v>7</v>
      </c>
      <c r="M200" s="120">
        <f t="shared" si="15"/>
        <v>0</v>
      </c>
      <c r="N200" s="71"/>
    </row>
    <row r="201" spans="1:14" s="9" customFormat="1" x14ac:dyDescent="0.2">
      <c r="A201" s="25">
        <v>9</v>
      </c>
      <c r="B201" s="26">
        <v>5540003</v>
      </c>
      <c r="C201" s="26" t="s">
        <v>201</v>
      </c>
      <c r="D201" s="27">
        <v>20000</v>
      </c>
      <c r="E201" s="155">
        <f>'1'!L201</f>
        <v>39</v>
      </c>
      <c r="F201" s="125"/>
      <c r="G201" s="125"/>
      <c r="H201" s="125"/>
      <c r="I201" s="125"/>
      <c r="J201" s="148"/>
      <c r="K201" s="132"/>
      <c r="L201" s="71">
        <v>39</v>
      </c>
      <c r="M201" s="120">
        <f t="shared" si="15"/>
        <v>0</v>
      </c>
      <c r="N201" s="71"/>
    </row>
    <row r="202" spans="1:14" s="9" customFormat="1" x14ac:dyDescent="0.2">
      <c r="A202" s="25">
        <v>10</v>
      </c>
      <c r="B202" s="25">
        <v>5540033</v>
      </c>
      <c r="C202" s="25" t="s">
        <v>202</v>
      </c>
      <c r="D202" s="30">
        <v>18000</v>
      </c>
      <c r="E202" s="155">
        <f>'1'!L202</f>
        <v>2</v>
      </c>
      <c r="F202" s="125"/>
      <c r="G202" s="125"/>
      <c r="H202" s="125"/>
      <c r="I202" s="125"/>
      <c r="J202" s="148"/>
      <c r="K202" s="132"/>
      <c r="L202" s="71"/>
      <c r="M202" s="120">
        <f t="shared" si="15"/>
        <v>2</v>
      </c>
      <c r="N202" s="71"/>
    </row>
    <row r="203" spans="1:14" s="20" customFormat="1" ht="15" thickBot="1" x14ac:dyDescent="0.25">
      <c r="A203" s="43"/>
      <c r="B203" s="43"/>
      <c r="C203" s="43"/>
      <c r="D203" s="48"/>
      <c r="E203" s="160"/>
      <c r="F203" s="128"/>
      <c r="G203" s="128"/>
      <c r="H203" s="128"/>
      <c r="I203" s="128"/>
      <c r="J203" s="152"/>
      <c r="K203" s="137"/>
      <c r="L203" s="76"/>
      <c r="M203" s="121">
        <f t="shared" si="15"/>
        <v>0</v>
      </c>
      <c r="N203" s="76"/>
    </row>
    <row r="204" spans="1:14" s="24" customFormat="1" ht="15" thickBot="1" x14ac:dyDescent="0.25">
      <c r="A204" s="81"/>
      <c r="B204" s="82"/>
      <c r="C204" s="82" t="s">
        <v>203</v>
      </c>
      <c r="D204" s="83"/>
      <c r="E204" s="106">
        <f t="shared" ref="E204:J204" si="20">SUM(E206:E207)</f>
        <v>8</v>
      </c>
      <c r="F204" s="106">
        <f t="shared" si="20"/>
        <v>0</v>
      </c>
      <c r="G204" s="106">
        <f t="shared" si="20"/>
        <v>0</v>
      </c>
      <c r="H204" s="106">
        <f t="shared" si="20"/>
        <v>0</v>
      </c>
      <c r="I204" s="106">
        <f t="shared" si="20"/>
        <v>0</v>
      </c>
      <c r="J204" s="106">
        <f t="shared" si="20"/>
        <v>0</v>
      </c>
      <c r="K204" s="106">
        <f>SUM(K206:K207)</f>
        <v>0</v>
      </c>
      <c r="L204" s="106">
        <f>SUM(L206:L207)</f>
        <v>8</v>
      </c>
      <c r="M204" s="119">
        <f>(E204+F204+G204+H204+I204)-J204-K204-L204</f>
        <v>0</v>
      </c>
      <c r="N204" s="85"/>
    </row>
    <row r="205" spans="1:14" s="10" customFormat="1" x14ac:dyDescent="0.2">
      <c r="A205" s="79"/>
      <c r="B205" s="79"/>
      <c r="C205" s="79" t="s">
        <v>204</v>
      </c>
      <c r="D205" s="80"/>
      <c r="E205" s="155"/>
      <c r="F205" s="125"/>
      <c r="G205" s="125"/>
      <c r="H205" s="125"/>
      <c r="I205" s="125"/>
      <c r="J205" s="148"/>
      <c r="K205" s="132"/>
      <c r="L205" s="71"/>
      <c r="M205" s="120">
        <f t="shared" si="15"/>
        <v>0</v>
      </c>
      <c r="N205" s="71"/>
    </row>
    <row r="206" spans="1:14" s="10" customFormat="1" x14ac:dyDescent="0.2">
      <c r="A206" s="25">
        <v>1</v>
      </c>
      <c r="B206" s="26">
        <v>7520023</v>
      </c>
      <c r="C206" s="26" t="s">
        <v>205</v>
      </c>
      <c r="D206" s="27">
        <v>20000</v>
      </c>
      <c r="E206" s="155">
        <f>'1'!L206</f>
        <v>0</v>
      </c>
      <c r="F206" s="125"/>
      <c r="G206" s="125"/>
      <c r="H206" s="125"/>
      <c r="I206" s="125"/>
      <c r="J206" s="148"/>
      <c r="K206" s="132"/>
      <c r="L206" s="71"/>
      <c r="M206" s="120">
        <f t="shared" si="15"/>
        <v>0</v>
      </c>
      <c r="N206" s="71"/>
    </row>
    <row r="207" spans="1:14" s="9" customFormat="1" x14ac:dyDescent="0.2">
      <c r="A207" s="25">
        <v>2</v>
      </c>
      <c r="B207" s="26">
        <v>7520001</v>
      </c>
      <c r="C207" s="26" t="s">
        <v>206</v>
      </c>
      <c r="D207" s="27">
        <v>80000</v>
      </c>
      <c r="E207" s="155">
        <f>'1'!L207</f>
        <v>8</v>
      </c>
      <c r="F207" s="125"/>
      <c r="G207" s="125"/>
      <c r="H207" s="125"/>
      <c r="I207" s="125"/>
      <c r="J207" s="148"/>
      <c r="K207" s="132"/>
      <c r="L207" s="71">
        <v>8</v>
      </c>
      <c r="M207" s="120">
        <f t="shared" si="15"/>
        <v>0</v>
      </c>
      <c r="N207" s="71"/>
    </row>
    <row r="208" spans="1:14" s="24" customFormat="1" ht="15" thickBot="1" x14ac:dyDescent="0.25">
      <c r="A208" s="43"/>
      <c r="B208" s="43"/>
      <c r="C208" s="43"/>
      <c r="D208" s="86"/>
      <c r="E208" s="157"/>
      <c r="F208" s="127"/>
      <c r="G208" s="127"/>
      <c r="H208" s="127"/>
      <c r="I208" s="127"/>
      <c r="J208" s="150"/>
      <c r="K208" s="134"/>
      <c r="L208" s="73"/>
      <c r="M208" s="122">
        <f t="shared" si="15"/>
        <v>0</v>
      </c>
      <c r="N208" s="73"/>
    </row>
    <row r="209" spans="1:14" s="10" customFormat="1" ht="15" thickBot="1" x14ac:dyDescent="0.25">
      <c r="A209" s="90"/>
      <c r="B209" s="91"/>
      <c r="C209" s="91" t="s">
        <v>207</v>
      </c>
      <c r="D209" s="92"/>
      <c r="E209" s="103">
        <f t="shared" ref="E209:L209" si="21">SUM(E210:E217)</f>
        <v>167</v>
      </c>
      <c r="F209" s="103">
        <f t="shared" si="21"/>
        <v>0</v>
      </c>
      <c r="G209" s="103">
        <f t="shared" si="21"/>
        <v>0</v>
      </c>
      <c r="H209" s="103">
        <f t="shared" si="21"/>
        <v>0</v>
      </c>
      <c r="I209" s="103">
        <f t="shared" si="21"/>
        <v>0</v>
      </c>
      <c r="J209" s="103">
        <f t="shared" si="21"/>
        <v>0</v>
      </c>
      <c r="K209" s="103">
        <f t="shared" si="21"/>
        <v>0</v>
      </c>
      <c r="L209" s="103">
        <f t="shared" si="21"/>
        <v>156</v>
      </c>
      <c r="M209" s="119">
        <f t="shared" si="15"/>
        <v>11</v>
      </c>
      <c r="N209" s="85"/>
    </row>
    <row r="210" spans="1:14" s="10" customFormat="1" x14ac:dyDescent="0.2">
      <c r="A210" s="87">
        <v>1</v>
      </c>
      <c r="B210" s="88">
        <v>7550011</v>
      </c>
      <c r="C210" s="88" t="s">
        <v>208</v>
      </c>
      <c r="D210" s="89">
        <v>16000</v>
      </c>
      <c r="E210" s="155">
        <f>'1'!L210</f>
        <v>25</v>
      </c>
      <c r="F210" s="125"/>
      <c r="G210" s="125"/>
      <c r="H210" s="125"/>
      <c r="I210" s="125"/>
      <c r="J210" s="148"/>
      <c r="K210" s="132"/>
      <c r="L210" s="71">
        <v>24</v>
      </c>
      <c r="M210" s="120">
        <f t="shared" si="15"/>
        <v>1</v>
      </c>
      <c r="N210" s="71"/>
    </row>
    <row r="211" spans="1:14" s="10" customFormat="1" x14ac:dyDescent="0.2">
      <c r="A211" s="25">
        <v>2</v>
      </c>
      <c r="B211" s="26">
        <v>7550019</v>
      </c>
      <c r="C211" s="26" t="s">
        <v>209</v>
      </c>
      <c r="D211" s="78">
        <v>14000</v>
      </c>
      <c r="E211" s="155">
        <f>'1'!L211</f>
        <v>6</v>
      </c>
      <c r="F211" s="126"/>
      <c r="G211" s="126"/>
      <c r="H211" s="126"/>
      <c r="I211" s="126"/>
      <c r="J211" s="149"/>
      <c r="K211" s="133"/>
      <c r="L211" s="72">
        <v>6</v>
      </c>
      <c r="M211" s="123">
        <f t="shared" si="15"/>
        <v>0</v>
      </c>
      <c r="N211" s="72"/>
    </row>
    <row r="212" spans="1:14" s="10" customFormat="1" x14ac:dyDescent="0.2">
      <c r="A212" s="25">
        <v>3</v>
      </c>
      <c r="B212" s="26">
        <v>7550026</v>
      </c>
      <c r="C212" s="26" t="s">
        <v>210</v>
      </c>
      <c r="D212" s="78">
        <v>26000</v>
      </c>
      <c r="E212" s="155">
        <f>'1'!L212</f>
        <v>60</v>
      </c>
      <c r="F212" s="126"/>
      <c r="G212" s="126"/>
      <c r="H212" s="126"/>
      <c r="I212" s="126"/>
      <c r="J212" s="149"/>
      <c r="K212" s="133"/>
      <c r="L212" s="72">
        <v>52</v>
      </c>
      <c r="M212" s="123">
        <f t="shared" si="15"/>
        <v>8</v>
      </c>
      <c r="N212" s="72"/>
    </row>
    <row r="213" spans="1:14" s="10" customFormat="1" x14ac:dyDescent="0.2">
      <c r="A213" s="25">
        <v>4</v>
      </c>
      <c r="B213" s="26">
        <v>7550006</v>
      </c>
      <c r="C213" s="26" t="s">
        <v>211</v>
      </c>
      <c r="D213" s="78">
        <v>12000</v>
      </c>
      <c r="E213" s="155">
        <f>'1'!L213</f>
        <v>11</v>
      </c>
      <c r="F213" s="126"/>
      <c r="G213" s="126"/>
      <c r="H213" s="126"/>
      <c r="I213" s="126"/>
      <c r="J213" s="149"/>
      <c r="K213" s="133"/>
      <c r="L213" s="72">
        <v>11</v>
      </c>
      <c r="M213" s="123">
        <f t="shared" si="15"/>
        <v>0</v>
      </c>
      <c r="N213" s="72"/>
    </row>
    <row r="214" spans="1:14" s="10" customFormat="1" x14ac:dyDescent="0.2">
      <c r="A214" s="25">
        <v>5</v>
      </c>
      <c r="B214" s="26">
        <v>7550007</v>
      </c>
      <c r="C214" s="26" t="s">
        <v>212</v>
      </c>
      <c r="D214" s="78">
        <v>9000</v>
      </c>
      <c r="E214" s="155">
        <f>'1'!L214</f>
        <v>11</v>
      </c>
      <c r="F214" s="126"/>
      <c r="G214" s="126"/>
      <c r="H214" s="126"/>
      <c r="I214" s="126"/>
      <c r="J214" s="149"/>
      <c r="K214" s="133"/>
      <c r="L214" s="72">
        <v>11</v>
      </c>
      <c r="M214" s="123">
        <f t="shared" si="15"/>
        <v>0</v>
      </c>
      <c r="N214" s="72"/>
    </row>
    <row r="215" spans="1:14" s="9" customFormat="1" x14ac:dyDescent="0.2">
      <c r="A215" s="25">
        <v>7</v>
      </c>
      <c r="B215" s="26">
        <v>7550017</v>
      </c>
      <c r="C215" s="26" t="s">
        <v>214</v>
      </c>
      <c r="D215" s="78">
        <v>14000</v>
      </c>
      <c r="E215" s="155">
        <f>'1'!L215</f>
        <v>20</v>
      </c>
      <c r="F215" s="126"/>
      <c r="G215" s="126"/>
      <c r="H215" s="126"/>
      <c r="I215" s="126"/>
      <c r="J215" s="149"/>
      <c r="K215" s="133"/>
      <c r="L215" s="72">
        <v>20</v>
      </c>
      <c r="M215" s="123">
        <f t="shared" si="15"/>
        <v>0</v>
      </c>
      <c r="N215" s="72"/>
    </row>
    <row r="216" spans="1:14" s="10" customFormat="1" x14ac:dyDescent="0.2">
      <c r="A216" s="25">
        <v>8</v>
      </c>
      <c r="B216" s="25">
        <v>7550016</v>
      </c>
      <c r="C216" s="25" t="s">
        <v>215</v>
      </c>
      <c r="D216" s="77">
        <v>14000</v>
      </c>
      <c r="E216" s="155">
        <f>'1'!L216</f>
        <v>19</v>
      </c>
      <c r="F216" s="126"/>
      <c r="G216" s="126"/>
      <c r="H216" s="126"/>
      <c r="I216" s="126"/>
      <c r="J216" s="149"/>
      <c r="K216" s="133"/>
      <c r="L216" s="72">
        <v>18</v>
      </c>
      <c r="M216" s="123">
        <f t="shared" ref="M216:M217" si="22">(E216+F216+G216+H216+I216)-J216-K216-L216</f>
        <v>1</v>
      </c>
      <c r="N216" s="72"/>
    </row>
    <row r="217" spans="1:14" s="10" customFormat="1" x14ac:dyDescent="0.2">
      <c r="A217" s="25">
        <v>9</v>
      </c>
      <c r="B217" s="26">
        <v>7550015</v>
      </c>
      <c r="C217" s="26" t="s">
        <v>216</v>
      </c>
      <c r="D217" s="78">
        <v>14000</v>
      </c>
      <c r="E217" s="155">
        <f>'1'!L217</f>
        <v>15</v>
      </c>
      <c r="F217" s="126"/>
      <c r="G217" s="126"/>
      <c r="H217" s="126"/>
      <c r="I217" s="126"/>
      <c r="J217" s="149"/>
      <c r="K217" s="133"/>
      <c r="L217" s="72">
        <v>14</v>
      </c>
      <c r="M217" s="123">
        <f t="shared" si="22"/>
        <v>1</v>
      </c>
      <c r="N217" s="72"/>
    </row>
  </sheetData>
  <autoFilter ref="A3:D217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9"/>
  <sheetViews>
    <sheetView workbookViewId="0">
      <pane xSplit="4" ySplit="4" topLeftCell="E147" activePane="bottomRight" state="frozen"/>
      <selection activeCell="O74" sqref="O74"/>
      <selection pane="topRight" activeCell="O74" sqref="O74"/>
      <selection pane="bottomLeft" activeCell="O74" sqref="O74"/>
      <selection pane="bottomRight" activeCell="L159" sqref="L159:L175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.28515625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81" t="s">
        <v>259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70"/>
    </row>
    <row r="3" spans="1:19" s="16" customFormat="1" ht="25.5" customHeight="1" x14ac:dyDescent="0.2">
      <c r="A3" s="182" t="s">
        <v>261</v>
      </c>
      <c r="B3" s="182" t="s">
        <v>262</v>
      </c>
      <c r="C3" s="182" t="s">
        <v>263</v>
      </c>
      <c r="D3" s="184" t="s">
        <v>264</v>
      </c>
      <c r="E3" s="186" t="s">
        <v>248</v>
      </c>
      <c r="F3" s="188" t="s">
        <v>257</v>
      </c>
      <c r="G3" s="190" t="s">
        <v>249</v>
      </c>
      <c r="H3" s="191"/>
      <c r="I3" s="192"/>
      <c r="J3" s="193" t="s">
        <v>250</v>
      </c>
      <c r="K3" s="195" t="s">
        <v>258</v>
      </c>
      <c r="L3" s="177" t="s">
        <v>251</v>
      </c>
      <c r="M3" s="179" t="s">
        <v>252</v>
      </c>
      <c r="N3" s="177" t="s">
        <v>253</v>
      </c>
    </row>
    <row r="4" spans="1:19" s="20" customFormat="1" ht="25.5" x14ac:dyDescent="0.2">
      <c r="A4" s="183"/>
      <c r="B4" s="183"/>
      <c r="C4" s="183"/>
      <c r="D4" s="185"/>
      <c r="E4" s="187"/>
      <c r="F4" s="189"/>
      <c r="G4" s="139" t="s">
        <v>254</v>
      </c>
      <c r="H4" s="139" t="s">
        <v>255</v>
      </c>
      <c r="I4" s="139" t="s">
        <v>256</v>
      </c>
      <c r="J4" s="194"/>
      <c r="K4" s="196"/>
      <c r="L4" s="178"/>
      <c r="M4" s="180"/>
      <c r="N4" s="178"/>
    </row>
    <row r="5" spans="1:19" s="24" customFormat="1" ht="15" thickBot="1" x14ac:dyDescent="0.25">
      <c r="A5" s="113"/>
      <c r="B5" s="113"/>
      <c r="C5" s="113" t="s">
        <v>10</v>
      </c>
      <c r="D5" s="114"/>
      <c r="E5" s="116">
        <f>E6+E46+E60+E64+E74</f>
        <v>19</v>
      </c>
      <c r="F5" s="116">
        <f t="shared" ref="F5:M5" si="0">F6+F46+F60+F64+F74</f>
        <v>0</v>
      </c>
      <c r="G5" s="116">
        <f t="shared" si="0"/>
        <v>329</v>
      </c>
      <c r="H5" s="116">
        <f t="shared" si="0"/>
        <v>20</v>
      </c>
      <c r="I5" s="116">
        <f t="shared" si="0"/>
        <v>0</v>
      </c>
      <c r="J5" s="145">
        <f t="shared" si="0"/>
        <v>4</v>
      </c>
      <c r="K5" s="130">
        <f t="shared" si="0"/>
        <v>14</v>
      </c>
      <c r="L5" s="116">
        <f t="shared" si="0"/>
        <v>7</v>
      </c>
      <c r="M5" s="118">
        <f t="shared" si="0"/>
        <v>332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05">
        <f>SUM(E7:E44)</f>
        <v>18</v>
      </c>
      <c r="F6" s="105">
        <f t="shared" ref="F6:L6" si="1">SUM(F7:F44)</f>
        <v>0</v>
      </c>
      <c r="G6" s="105">
        <f t="shared" si="1"/>
        <v>184</v>
      </c>
      <c r="H6" s="105">
        <f t="shared" si="1"/>
        <v>20</v>
      </c>
      <c r="I6" s="105">
        <f t="shared" si="1"/>
        <v>0</v>
      </c>
      <c r="J6" s="166">
        <f t="shared" si="1"/>
        <v>3</v>
      </c>
      <c r="K6" s="131">
        <f t="shared" si="1"/>
        <v>13</v>
      </c>
      <c r="L6" s="105">
        <f t="shared" si="1"/>
        <v>7</v>
      </c>
      <c r="M6" s="131">
        <f t="shared" ref="M6" si="2">SUM(M7:M39)</f>
        <v>188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'28'!L7</f>
        <v>4</v>
      </c>
      <c r="F7" s="125"/>
      <c r="G7" s="140"/>
      <c r="H7" s="140"/>
      <c r="I7" s="140"/>
      <c r="J7" s="148"/>
      <c r="K7" s="132"/>
      <c r="L7" s="71">
        <v>4</v>
      </c>
      <c r="M7" s="120">
        <f t="shared" ref="M7:M75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'28'!L8</f>
        <v>0</v>
      </c>
      <c r="F8" s="126"/>
      <c r="G8" s="141">
        <v>8</v>
      </c>
      <c r="H8" s="141"/>
      <c r="I8" s="141"/>
      <c r="J8" s="149"/>
      <c r="K8" s="133">
        <v>1</v>
      </c>
      <c r="L8" s="72"/>
      <c r="M8" s="120">
        <f t="shared" si="3"/>
        <v>7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'28'!L9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'28'!L10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'28'!L11</f>
        <v>0</v>
      </c>
      <c r="F11" s="126"/>
      <c r="G11" s="141">
        <v>6</v>
      </c>
      <c r="H11" s="141"/>
      <c r="I11" s="141"/>
      <c r="J11" s="149"/>
      <c r="K11" s="133">
        <v>1</v>
      </c>
      <c r="L11" s="72"/>
      <c r="M11" s="120">
        <f t="shared" si="3"/>
        <v>5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'28'!L12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'28'!L13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3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'28'!L14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3"/>
        <v>6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'28'!L15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3"/>
        <v>6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'28'!L16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'28'!L17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'28'!L18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'28'!L19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3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'28'!L20</f>
        <v>10</v>
      </c>
      <c r="F20" s="126"/>
      <c r="G20" s="141"/>
      <c r="H20" s="141"/>
      <c r="I20" s="141"/>
      <c r="J20" s="149"/>
      <c r="K20" s="133"/>
      <c r="L20" s="72">
        <v>3</v>
      </c>
      <c r="M20" s="120">
        <f t="shared" si="3"/>
        <v>7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'28'!L21</f>
        <v>0</v>
      </c>
      <c r="F21" s="126"/>
      <c r="G21" s="141">
        <v>6</v>
      </c>
      <c r="H21" s="141">
        <v>4</v>
      </c>
      <c r="I21" s="141"/>
      <c r="J21" s="149"/>
      <c r="K21" s="133"/>
      <c r="L21" s="72"/>
      <c r="M21" s="120">
        <f t="shared" si="3"/>
        <v>10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'28'!L22</f>
        <v>4</v>
      </c>
      <c r="F22" s="126"/>
      <c r="G22" s="141"/>
      <c r="H22" s="141"/>
      <c r="I22" s="141"/>
      <c r="J22" s="149"/>
      <c r="K22" s="133"/>
      <c r="L22" s="72"/>
      <c r="M22" s="120">
        <f t="shared" si="3"/>
        <v>4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'28'!L23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'28'!L24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3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'28'!L25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3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'28'!L26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3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'28'!L27</f>
        <v>0</v>
      </c>
      <c r="F27" s="126"/>
      <c r="G27" s="141">
        <v>6</v>
      </c>
      <c r="H27" s="141">
        <v>4</v>
      </c>
      <c r="I27" s="141"/>
      <c r="J27" s="149"/>
      <c r="K27" s="133"/>
      <c r="L27" s="72"/>
      <c r="M27" s="120">
        <f t="shared" si="3"/>
        <v>10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'28'!L28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3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'28'!L29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3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'28'!L30</f>
        <v>0</v>
      </c>
      <c r="F30" s="126"/>
      <c r="G30" s="141">
        <v>6</v>
      </c>
      <c r="H30" s="141">
        <v>6</v>
      </c>
      <c r="I30" s="141"/>
      <c r="J30" s="149"/>
      <c r="K30" s="133">
        <v>2</v>
      </c>
      <c r="L30" s="72"/>
      <c r="M30" s="120">
        <f t="shared" si="3"/>
        <v>10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'28'!L31</f>
        <v>0</v>
      </c>
      <c r="F31" s="126"/>
      <c r="G31" s="141"/>
      <c r="H31" s="141"/>
      <c r="I31" s="141"/>
      <c r="J31" s="149"/>
      <c r="K31" s="133"/>
      <c r="L31" s="72"/>
      <c r="M31" s="120">
        <f t="shared" si="3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'28'!L32</f>
        <v>0</v>
      </c>
      <c r="F32" s="126"/>
      <c r="G32" s="141">
        <v>6</v>
      </c>
      <c r="H32" s="141"/>
      <c r="I32" s="141"/>
      <c r="J32" s="149"/>
      <c r="K32" s="133">
        <v>2</v>
      </c>
      <c r="L32" s="72"/>
      <c r="M32" s="120">
        <f t="shared" si="3"/>
        <v>4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'28'!L33</f>
        <v>0</v>
      </c>
      <c r="F33" s="126"/>
      <c r="G33" s="141">
        <v>6</v>
      </c>
      <c r="H33" s="141">
        <v>6</v>
      </c>
      <c r="I33" s="141"/>
      <c r="J33" s="149"/>
      <c r="K33" s="133">
        <v>3</v>
      </c>
      <c r="L33" s="72"/>
      <c r="M33" s="120">
        <f t="shared" si="3"/>
        <v>9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'28'!L34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3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'28'!L35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'28'!L36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3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'28'!L37</f>
        <v>0</v>
      </c>
      <c r="F37" s="126"/>
      <c r="G37" s="141">
        <v>5</v>
      </c>
      <c r="H37" s="141"/>
      <c r="I37" s="141"/>
      <c r="J37" s="149"/>
      <c r="K37" s="133"/>
      <c r="L37" s="72"/>
      <c r="M37" s="120">
        <f t="shared" si="3"/>
        <v>5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'28'!L38</f>
        <v>0</v>
      </c>
      <c r="F38" s="126"/>
      <c r="G38" s="141">
        <v>16</v>
      </c>
      <c r="H38" s="141"/>
      <c r="I38" s="141"/>
      <c r="J38" s="149"/>
      <c r="K38" s="133">
        <v>1</v>
      </c>
      <c r="L38" s="72"/>
      <c r="M38" s="120">
        <f t="shared" si="3"/>
        <v>15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'28'!L39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3"/>
        <v>6</v>
      </c>
      <c r="N39" s="72"/>
    </row>
    <row r="40" spans="1:14" s="10" customFormat="1" x14ac:dyDescent="0.2">
      <c r="A40" s="43">
        <v>40</v>
      </c>
      <c r="B40" s="99"/>
      <c r="C40" s="99" t="s">
        <v>292</v>
      </c>
      <c r="D40" s="100">
        <v>25000</v>
      </c>
      <c r="E40" s="155">
        <f>'28'!L40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288</v>
      </c>
      <c r="D41" s="100">
        <v>30000</v>
      </c>
      <c r="E41" s="155">
        <f>'28'!L41</f>
        <v>0</v>
      </c>
      <c r="F41" s="127"/>
      <c r="G41" s="142">
        <v>6</v>
      </c>
      <c r="H41" s="142"/>
      <c r="I41" s="142"/>
      <c r="J41" s="150">
        <v>2</v>
      </c>
      <c r="K41" s="134">
        <v>2</v>
      </c>
      <c r="L41" s="73"/>
      <c r="M41" s="120">
        <f t="shared" si="3"/>
        <v>2</v>
      </c>
      <c r="N41" s="73" t="s">
        <v>296</v>
      </c>
    </row>
    <row r="42" spans="1:14" s="10" customFormat="1" x14ac:dyDescent="0.2">
      <c r="A42" s="43">
        <v>42</v>
      </c>
      <c r="B42" s="99"/>
      <c r="C42" s="99" t="s">
        <v>289</v>
      </c>
      <c r="D42" s="100">
        <v>30000</v>
      </c>
      <c r="E42" s="155">
        <f>'28'!L42</f>
        <v>0</v>
      </c>
      <c r="F42" s="127"/>
      <c r="G42" s="142">
        <v>6</v>
      </c>
      <c r="H42" s="142"/>
      <c r="I42" s="142"/>
      <c r="J42" s="150">
        <v>1</v>
      </c>
      <c r="K42" s="134">
        <v>1</v>
      </c>
      <c r="L42" s="73"/>
      <c r="M42" s="120">
        <f t="shared" si="3"/>
        <v>4</v>
      </c>
      <c r="N42" s="73" t="s">
        <v>296</v>
      </c>
    </row>
    <row r="43" spans="1:14" s="10" customFormat="1" x14ac:dyDescent="0.2">
      <c r="A43" s="43">
        <v>43</v>
      </c>
      <c r="B43" s="99"/>
      <c r="C43" s="99" t="s">
        <v>290</v>
      </c>
      <c r="D43" s="100">
        <v>35000</v>
      </c>
      <c r="E43" s="155">
        <f>'28'!L43</f>
        <v>0</v>
      </c>
      <c r="F43" s="127"/>
      <c r="G43" s="142"/>
      <c r="H43" s="142"/>
      <c r="I43" s="142"/>
      <c r="J43" s="150"/>
      <c r="K43" s="134"/>
      <c r="L43" s="73"/>
      <c r="M43" s="120">
        <f t="shared" si="3"/>
        <v>0</v>
      </c>
      <c r="N43" s="73"/>
    </row>
    <row r="44" spans="1:14" s="10" customFormat="1" x14ac:dyDescent="0.2">
      <c r="A44" s="43">
        <v>44</v>
      </c>
      <c r="B44" s="99"/>
      <c r="C44" s="99" t="s">
        <v>291</v>
      </c>
      <c r="D44" s="100">
        <v>35000</v>
      </c>
      <c r="E44" s="155">
        <f>'28'!L44</f>
        <v>0</v>
      </c>
      <c r="F44" s="127"/>
      <c r="G44" s="142">
        <v>5</v>
      </c>
      <c r="H44" s="142"/>
      <c r="I44" s="142"/>
      <c r="J44" s="150"/>
      <c r="K44" s="134"/>
      <c r="L44" s="73"/>
      <c r="M44" s="121">
        <f t="shared" si="3"/>
        <v>5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/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63">
        <f>SUM(E47:E58)</f>
        <v>1</v>
      </c>
      <c r="F46" s="163">
        <f t="shared" ref="F46:L46" si="4">SUM(F47:F58)</f>
        <v>0</v>
      </c>
      <c r="G46" s="163">
        <f t="shared" si="4"/>
        <v>123</v>
      </c>
      <c r="H46" s="163">
        <f t="shared" si="4"/>
        <v>0</v>
      </c>
      <c r="I46" s="163">
        <f t="shared" si="4"/>
        <v>0</v>
      </c>
      <c r="J46" s="167">
        <f t="shared" si="4"/>
        <v>0</v>
      </c>
      <c r="K46" s="162">
        <f t="shared" si="4"/>
        <v>1</v>
      </c>
      <c r="L46" s="163">
        <f t="shared" si="4"/>
        <v>0</v>
      </c>
      <c r="M46" s="119">
        <f>(E46+F46+G46+H46+I46)-J46-K46-L46</f>
        <v>123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'28'!L47</f>
        <v>0</v>
      </c>
      <c r="F47" s="125"/>
      <c r="G47" s="140"/>
      <c r="H47" s="140"/>
      <c r="I47" s="140"/>
      <c r="J47" s="148"/>
      <c r="K47" s="132"/>
      <c r="L47" s="71"/>
      <c r="M47" s="120">
        <f t="shared" si="3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'28'!L48</f>
        <v>0</v>
      </c>
      <c r="F48" s="126"/>
      <c r="G48" s="141">
        <v>37</v>
      </c>
      <c r="H48" s="141"/>
      <c r="I48" s="141"/>
      <c r="J48" s="149"/>
      <c r="K48" s="133"/>
      <c r="L48" s="72"/>
      <c r="M48" s="120">
        <f t="shared" si="3"/>
        <v>37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'28'!L49</f>
        <v>0</v>
      </c>
      <c r="F49" s="126"/>
      <c r="G49" s="141">
        <v>13</v>
      </c>
      <c r="H49" s="141"/>
      <c r="I49" s="141"/>
      <c r="J49" s="149"/>
      <c r="K49" s="133"/>
      <c r="L49" s="72"/>
      <c r="M49" s="120">
        <f t="shared" si="3"/>
        <v>13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'28'!L50</f>
        <v>0</v>
      </c>
      <c r="F50" s="126"/>
      <c r="G50" s="141">
        <v>51</v>
      </c>
      <c r="H50" s="141"/>
      <c r="I50" s="141"/>
      <c r="J50" s="149"/>
      <c r="K50" s="133"/>
      <c r="L50" s="72"/>
      <c r="M50" s="120">
        <f t="shared" si="3"/>
        <v>51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'28'!L51</f>
        <v>0</v>
      </c>
      <c r="F51" s="126"/>
      <c r="G51" s="141">
        <v>5</v>
      </c>
      <c r="H51" s="141"/>
      <c r="I51" s="141"/>
      <c r="J51" s="149"/>
      <c r="K51" s="133">
        <v>1</v>
      </c>
      <c r="L51" s="72"/>
      <c r="M51" s="120">
        <f t="shared" si="3"/>
        <v>4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'28'!L52</f>
        <v>1</v>
      </c>
      <c r="F52" s="126"/>
      <c r="G52" s="141"/>
      <c r="H52" s="141"/>
      <c r="I52" s="141"/>
      <c r="J52" s="149"/>
      <c r="K52" s="133"/>
      <c r="L52" s="72"/>
      <c r="M52" s="120">
        <f t="shared" si="3"/>
        <v>1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'28'!L53</f>
        <v>0</v>
      </c>
      <c r="F53" s="126"/>
      <c r="G53" s="141">
        <v>5</v>
      </c>
      <c r="H53" s="141"/>
      <c r="I53" s="141"/>
      <c r="J53" s="149"/>
      <c r="K53" s="133"/>
      <c r="L53" s="72"/>
      <c r="M53" s="120">
        <f t="shared" si="3"/>
        <v>5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'28'!L54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'28'!L55</f>
        <v>0</v>
      </c>
      <c r="F55" s="126"/>
      <c r="G55" s="141">
        <v>6</v>
      </c>
      <c r="H55" s="141"/>
      <c r="I55" s="141"/>
      <c r="J55" s="149"/>
      <c r="K55" s="133"/>
      <c r="L55" s="72"/>
      <c r="M55" s="120">
        <f t="shared" si="3"/>
        <v>6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'28'!L56</f>
        <v>0</v>
      </c>
      <c r="F56" s="126"/>
      <c r="G56" s="141">
        <v>6</v>
      </c>
      <c r="H56" s="141"/>
      <c r="I56" s="141"/>
      <c r="J56" s="149"/>
      <c r="K56" s="133"/>
      <c r="L56" s="72"/>
      <c r="M56" s="120">
        <f t="shared" si="3"/>
        <v>6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'28'!L57</f>
        <v>0</v>
      </c>
      <c r="F57" s="127"/>
      <c r="G57" s="142"/>
      <c r="H57" s="142"/>
      <c r="I57" s="142"/>
      <c r="J57" s="150"/>
      <c r="K57" s="134"/>
      <c r="L57" s="73"/>
      <c r="M57" s="120">
        <f t="shared" si="3"/>
        <v>0</v>
      </c>
      <c r="N57" s="73"/>
    </row>
    <row r="58" spans="1:14" s="9" customFormat="1" x14ac:dyDescent="0.2">
      <c r="A58" s="43">
        <v>15</v>
      </c>
      <c r="B58" s="99"/>
      <c r="C58" s="99" t="s">
        <v>271</v>
      </c>
      <c r="D58" s="100"/>
      <c r="E58" s="155">
        <f>'28'!L58</f>
        <v>0</v>
      </c>
      <c r="F58" s="127"/>
      <c r="G58" s="142"/>
      <c r="H58" s="142"/>
      <c r="I58" s="142"/>
      <c r="J58" s="150"/>
      <c r="K58" s="134"/>
      <c r="L58" s="73"/>
      <c r="M58" s="120">
        <f t="shared" si="3"/>
        <v>0</v>
      </c>
      <c r="N58" s="73"/>
    </row>
    <row r="59" spans="1:14" s="24" customFormat="1" ht="15" thickBot="1" x14ac:dyDescent="0.25">
      <c r="A59" s="43"/>
      <c r="B59" s="43"/>
      <c r="C59" s="43"/>
      <c r="D59" s="48"/>
      <c r="E59" s="155"/>
      <c r="F59" s="127"/>
      <c r="G59" s="142"/>
      <c r="H59" s="142"/>
      <c r="I59" s="142"/>
      <c r="J59" s="150"/>
      <c r="K59" s="134"/>
      <c r="L59" s="73"/>
      <c r="M59" s="121"/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63">
        <f>SUM(E61:E62)</f>
        <v>0</v>
      </c>
      <c r="F60" s="163">
        <f t="shared" ref="F60:L60" si="5">SUM(F61:F62)</f>
        <v>0</v>
      </c>
      <c r="G60" s="163">
        <f t="shared" si="5"/>
        <v>0</v>
      </c>
      <c r="H60" s="163">
        <f t="shared" si="5"/>
        <v>0</v>
      </c>
      <c r="I60" s="163">
        <f t="shared" si="5"/>
        <v>0</v>
      </c>
      <c r="J60" s="167">
        <f t="shared" si="5"/>
        <v>0</v>
      </c>
      <c r="K60" s="162">
        <f t="shared" si="5"/>
        <v>0</v>
      </c>
      <c r="L60" s="163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'28'!L61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'28'!L62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5"/>
      <c r="F63" s="127"/>
      <c r="G63" s="142"/>
      <c r="H63" s="142"/>
      <c r="I63" s="142"/>
      <c r="J63" s="150"/>
      <c r="K63" s="134"/>
      <c r="L63" s="73"/>
      <c r="M63" s="121"/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63">
        <f>SUM(E65:E72)</f>
        <v>0</v>
      </c>
      <c r="F64" s="163">
        <f t="shared" ref="F64:L64" si="6">SUM(F65:F72)</f>
        <v>0</v>
      </c>
      <c r="G64" s="163">
        <f t="shared" si="6"/>
        <v>0</v>
      </c>
      <c r="H64" s="163">
        <f t="shared" si="6"/>
        <v>0</v>
      </c>
      <c r="I64" s="163">
        <f t="shared" si="6"/>
        <v>0</v>
      </c>
      <c r="J64" s="167">
        <f t="shared" si="6"/>
        <v>0</v>
      </c>
      <c r="K64" s="162">
        <f t="shared" si="6"/>
        <v>0</v>
      </c>
      <c r="L64" s="163">
        <f t="shared" si="6"/>
        <v>0</v>
      </c>
      <c r="M64" s="119">
        <f t="shared" si="3"/>
        <v>0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'28'!L65</f>
        <v>0</v>
      </c>
      <c r="F65" s="125"/>
      <c r="G65" s="140"/>
      <c r="H65" s="140"/>
      <c r="I65" s="140"/>
      <c r="J65" s="148"/>
      <c r="K65" s="132"/>
      <c r="L65" s="71"/>
      <c r="M65" s="120">
        <f t="shared" si="3"/>
        <v>0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'28'!L66</f>
        <v>0</v>
      </c>
      <c r="F66" s="126"/>
      <c r="G66" s="140"/>
      <c r="H66" s="141"/>
      <c r="I66" s="141"/>
      <c r="J66" s="149"/>
      <c r="K66" s="133"/>
      <c r="L66" s="72"/>
      <c r="M66" s="120">
        <f t="shared" si="3"/>
        <v>0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'28'!L67</f>
        <v>0</v>
      </c>
      <c r="F67" s="126"/>
      <c r="G67" s="140"/>
      <c r="H67" s="141"/>
      <c r="I67" s="141"/>
      <c r="J67" s="149"/>
      <c r="K67" s="133"/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'28'!L68</f>
        <v>0</v>
      </c>
      <c r="F68" s="126"/>
      <c r="G68" s="140"/>
      <c r="H68" s="141"/>
      <c r="I68" s="141"/>
      <c r="J68" s="149"/>
      <c r="K68" s="133"/>
      <c r="L68" s="72"/>
      <c r="M68" s="120">
        <f t="shared" si="3"/>
        <v>0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'28'!L69</f>
        <v>0</v>
      </c>
      <c r="F69" s="126"/>
      <c r="G69" s="140"/>
      <c r="H69" s="141"/>
      <c r="I69" s="141"/>
      <c r="J69" s="149"/>
      <c r="K69" s="133"/>
      <c r="L69" s="72"/>
      <c r="M69" s="120">
        <f t="shared" si="3"/>
        <v>0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'28'!L70</f>
        <v>0</v>
      </c>
      <c r="F70" s="126"/>
      <c r="G70" s="140"/>
      <c r="H70" s="141"/>
      <c r="I70" s="141"/>
      <c r="J70" s="149"/>
      <c r="K70" s="133"/>
      <c r="L70" s="72"/>
      <c r="M70" s="120">
        <f t="shared" si="3"/>
        <v>0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'28'!L71</f>
        <v>0</v>
      </c>
      <c r="F71" s="126"/>
      <c r="G71" s="140"/>
      <c r="H71" s="141"/>
      <c r="I71" s="141"/>
      <c r="J71" s="149"/>
      <c r="K71" s="133"/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'28'!L72</f>
        <v>0</v>
      </c>
      <c r="F72" s="126"/>
      <c r="G72" s="140"/>
      <c r="H72" s="141"/>
      <c r="I72" s="141"/>
      <c r="J72" s="149"/>
      <c r="K72" s="133"/>
      <c r="L72" s="72"/>
      <c r="M72" s="120">
        <f t="shared" si="3"/>
        <v>0</v>
      </c>
      <c r="N72" s="72"/>
    </row>
    <row r="73" spans="1:14" s="24" customFormat="1" ht="15" thickBot="1" x14ac:dyDescent="0.25">
      <c r="A73" s="43"/>
      <c r="B73" s="43"/>
      <c r="C73" s="43"/>
      <c r="D73" s="48"/>
      <c r="E73" s="155"/>
      <c r="F73" s="127"/>
      <c r="G73" s="142"/>
      <c r="H73" s="142"/>
      <c r="I73" s="142"/>
      <c r="J73" s="150"/>
      <c r="K73" s="134"/>
      <c r="L73" s="73"/>
      <c r="M73" s="121"/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>SUM(E75:E81)</f>
        <v>0</v>
      </c>
      <c r="F74" s="106">
        <f t="shared" ref="F74:K74" si="7">SUM(F75:F81)</f>
        <v>0</v>
      </c>
      <c r="G74" s="106">
        <f t="shared" si="7"/>
        <v>22</v>
      </c>
      <c r="H74" s="106">
        <f t="shared" si="7"/>
        <v>0</v>
      </c>
      <c r="I74" s="106">
        <f t="shared" si="7"/>
        <v>0</v>
      </c>
      <c r="J74" s="146">
        <f t="shared" si="7"/>
        <v>1</v>
      </c>
      <c r="K74" s="135">
        <f t="shared" si="7"/>
        <v>0</v>
      </c>
      <c r="L74" s="106">
        <f>SUM(L75:L81)</f>
        <v>0</v>
      </c>
      <c r="M74" s="119">
        <f t="shared" si="3"/>
        <v>21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'28'!L75</f>
        <v>0</v>
      </c>
      <c r="F75" s="126"/>
      <c r="G75" s="141">
        <v>8</v>
      </c>
      <c r="H75" s="141"/>
      <c r="I75" s="141"/>
      <c r="J75" s="149"/>
      <c r="K75" s="133"/>
      <c r="L75" s="72"/>
      <c r="M75" s="120">
        <f t="shared" si="3"/>
        <v>8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'28'!L76</f>
        <v>0</v>
      </c>
      <c r="F76" s="126"/>
      <c r="G76" s="141"/>
      <c r="H76" s="141"/>
      <c r="I76" s="141"/>
      <c r="J76" s="149"/>
      <c r="K76" s="133"/>
      <c r="L76" s="72"/>
      <c r="M76" s="120">
        <f t="shared" ref="M76:M144" si="8">(E76+F76+G76+H76+I76)-J76-K76-L76</f>
        <v>0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'28'!L77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'28'!L78</f>
        <v>0</v>
      </c>
      <c r="F78" s="126"/>
      <c r="G78" s="141">
        <v>7</v>
      </c>
      <c r="H78" s="141"/>
      <c r="I78" s="141"/>
      <c r="J78" s="149"/>
      <c r="K78" s="133"/>
      <c r="L78" s="72"/>
      <c r="M78" s="120">
        <f t="shared" si="8"/>
        <v>7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'28'!L79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'28'!L80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'28'!L81</f>
        <v>0</v>
      </c>
      <c r="F81" s="126"/>
      <c r="G81" s="141">
        <v>7</v>
      </c>
      <c r="H81" s="141"/>
      <c r="I81" s="141"/>
      <c r="J81" s="149">
        <v>1</v>
      </c>
      <c r="K81" s="133"/>
      <c r="L81" s="72"/>
      <c r="M81" s="120">
        <f t="shared" si="8"/>
        <v>6</v>
      </c>
      <c r="N81" s="72" t="s">
        <v>266</v>
      </c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/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>SUM(E84:E93)</f>
        <v>56</v>
      </c>
      <c r="F83" s="108">
        <f t="shared" ref="F83:L83" si="9">SUM(F84:F93)</f>
        <v>0</v>
      </c>
      <c r="G83" s="108">
        <f t="shared" si="9"/>
        <v>20</v>
      </c>
      <c r="H83" s="108">
        <f t="shared" si="9"/>
        <v>0</v>
      </c>
      <c r="I83" s="108">
        <f t="shared" si="9"/>
        <v>0</v>
      </c>
      <c r="J83" s="168">
        <f t="shared" si="9"/>
        <v>11</v>
      </c>
      <c r="K83" s="164">
        <f t="shared" si="9"/>
        <v>0</v>
      </c>
      <c r="L83" s="108">
        <f t="shared" si="9"/>
        <v>38</v>
      </c>
      <c r="M83" s="119">
        <f t="shared" si="8"/>
        <v>27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'28'!L84</f>
        <v>0</v>
      </c>
      <c r="F84" s="125"/>
      <c r="G84" s="140"/>
      <c r="H84" s="140"/>
      <c r="I84" s="140"/>
      <c r="J84" s="148"/>
      <c r="K84" s="132"/>
      <c r="L84" s="71"/>
      <c r="M84" s="120">
        <f t="shared" si="8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'28'!L85</f>
        <v>12</v>
      </c>
      <c r="F85" s="126"/>
      <c r="G85" s="141"/>
      <c r="H85" s="141"/>
      <c r="I85" s="141"/>
      <c r="J85" s="149">
        <v>2</v>
      </c>
      <c r="K85" s="133"/>
      <c r="L85" s="72">
        <v>6</v>
      </c>
      <c r="M85" s="120">
        <f t="shared" si="8"/>
        <v>4</v>
      </c>
      <c r="N85" s="72" t="s">
        <v>297</v>
      </c>
    </row>
    <row r="86" spans="1:14" s="10" customFormat="1" ht="14.25" hidden="1" customHeight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'28'!L86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'28'!L87</f>
        <v>11</v>
      </c>
      <c r="F87" s="126"/>
      <c r="G87" s="141"/>
      <c r="H87" s="141"/>
      <c r="I87" s="141"/>
      <c r="J87" s="149">
        <v>1</v>
      </c>
      <c r="K87" s="133"/>
      <c r="L87" s="72">
        <v>7</v>
      </c>
      <c r="M87" s="120">
        <f t="shared" si="8"/>
        <v>3</v>
      </c>
      <c r="N87" s="72" t="s">
        <v>297</v>
      </c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'28'!L88</f>
        <v>0</v>
      </c>
      <c r="F88" s="126"/>
      <c r="G88" s="141">
        <v>8</v>
      </c>
      <c r="H88" s="141"/>
      <c r="I88" s="141"/>
      <c r="J88" s="149"/>
      <c r="K88" s="133"/>
      <c r="L88" s="72">
        <v>6</v>
      </c>
      <c r="M88" s="120">
        <f t="shared" si="8"/>
        <v>2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'28'!L89</f>
        <v>7</v>
      </c>
      <c r="F89" s="126"/>
      <c r="G89" s="141"/>
      <c r="H89" s="141"/>
      <c r="I89" s="141"/>
      <c r="J89" s="149"/>
      <c r="K89" s="133"/>
      <c r="L89" s="72">
        <v>3</v>
      </c>
      <c r="M89" s="120">
        <f t="shared" si="8"/>
        <v>4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39000</v>
      </c>
      <c r="E90" s="155">
        <f>'28'!L90</f>
        <v>7</v>
      </c>
      <c r="F90" s="126"/>
      <c r="G90" s="141"/>
      <c r="H90" s="141"/>
      <c r="I90" s="141"/>
      <c r="J90" s="149"/>
      <c r="K90" s="133"/>
      <c r="L90" s="72">
        <v>4</v>
      </c>
      <c r="M90" s="120">
        <f t="shared" si="8"/>
        <v>3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'28'!L91</f>
        <v>5</v>
      </c>
      <c r="F91" s="126"/>
      <c r="G91" s="141">
        <v>8</v>
      </c>
      <c r="H91" s="141"/>
      <c r="I91" s="141"/>
      <c r="J91" s="149">
        <v>6</v>
      </c>
      <c r="K91" s="133"/>
      <c r="L91" s="72">
        <v>6</v>
      </c>
      <c r="M91" s="120">
        <f t="shared" si="8"/>
        <v>1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'28'!L92</f>
        <v>11</v>
      </c>
      <c r="F92" s="126"/>
      <c r="G92" s="141">
        <v>4</v>
      </c>
      <c r="H92" s="141"/>
      <c r="I92" s="141"/>
      <c r="J92" s="149">
        <v>2</v>
      </c>
      <c r="K92" s="133"/>
      <c r="L92" s="72">
        <v>6</v>
      </c>
      <c r="M92" s="120">
        <f t="shared" si="8"/>
        <v>7</v>
      </c>
      <c r="N92" s="72"/>
    </row>
    <row r="93" spans="1:14" s="10" customFormat="1" x14ac:dyDescent="0.2">
      <c r="A93" s="43">
        <v>10</v>
      </c>
      <c r="B93" s="99"/>
      <c r="C93" s="99" t="s">
        <v>272</v>
      </c>
      <c r="D93" s="100">
        <v>39000</v>
      </c>
      <c r="E93" s="155">
        <f>'28'!L93</f>
        <v>3</v>
      </c>
      <c r="F93" s="127"/>
      <c r="G93" s="142"/>
      <c r="H93" s="142"/>
      <c r="I93" s="142"/>
      <c r="J93" s="150"/>
      <c r="K93" s="134"/>
      <c r="L93" s="73"/>
      <c r="M93" s="120">
        <f t="shared" si="8"/>
        <v>3</v>
      </c>
      <c r="N93" s="73"/>
    </row>
    <row r="94" spans="1:14" s="42" customFormat="1" ht="15" thickBot="1" x14ac:dyDescent="0.25">
      <c r="A94" s="43"/>
      <c r="B94" s="99"/>
      <c r="C94" s="99"/>
      <c r="D94" s="100"/>
      <c r="E94" s="157"/>
      <c r="F94" s="127"/>
      <c r="G94" s="142"/>
      <c r="H94" s="142"/>
      <c r="I94" s="142"/>
      <c r="J94" s="150"/>
      <c r="K94" s="134"/>
      <c r="L94" s="73"/>
      <c r="M94" s="121"/>
      <c r="N94" s="73"/>
    </row>
    <row r="95" spans="1:14" s="10" customFormat="1" ht="15" thickBot="1" x14ac:dyDescent="0.25">
      <c r="A95" s="94"/>
      <c r="B95" s="95"/>
      <c r="C95" s="95" t="s">
        <v>102</v>
      </c>
      <c r="D95" s="96"/>
      <c r="E95" s="106">
        <f>SUM(E96)</f>
        <v>0</v>
      </c>
      <c r="F95" s="106">
        <f t="shared" ref="F95:M95" si="10">SUM(F96)</f>
        <v>0</v>
      </c>
      <c r="G95" s="106">
        <f t="shared" si="10"/>
        <v>0</v>
      </c>
      <c r="H95" s="106">
        <f t="shared" si="10"/>
        <v>0</v>
      </c>
      <c r="I95" s="106">
        <f t="shared" si="10"/>
        <v>0</v>
      </c>
      <c r="J95" s="146">
        <f t="shared" si="10"/>
        <v>0</v>
      </c>
      <c r="K95" s="135">
        <f t="shared" si="10"/>
        <v>0</v>
      </c>
      <c r="L95" s="106">
        <f t="shared" si="10"/>
        <v>0</v>
      </c>
      <c r="M95" s="106">
        <f t="shared" si="10"/>
        <v>0</v>
      </c>
      <c r="N95" s="101"/>
    </row>
    <row r="96" spans="1:14" s="10" customFormat="1" x14ac:dyDescent="0.2">
      <c r="A96" s="87">
        <v>1</v>
      </c>
      <c r="B96" s="88">
        <v>1532013</v>
      </c>
      <c r="C96" s="88" t="s">
        <v>103</v>
      </c>
      <c r="D96" s="97">
        <v>89000</v>
      </c>
      <c r="E96" s="155">
        <f>'28'!L96</f>
        <v>0</v>
      </c>
      <c r="F96" s="125"/>
      <c r="G96" s="140"/>
      <c r="H96" s="140"/>
      <c r="I96" s="140"/>
      <c r="J96" s="148"/>
      <c r="K96" s="132"/>
      <c r="L96" s="71"/>
      <c r="M96" s="120">
        <f t="shared" si="8"/>
        <v>0</v>
      </c>
      <c r="N96" s="71"/>
    </row>
    <row r="97" spans="1:14" s="20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/>
      <c r="N97" s="73"/>
    </row>
    <row r="98" spans="1:14" s="9" customFormat="1" ht="15" thickBot="1" x14ac:dyDescent="0.25">
      <c r="A98" s="81"/>
      <c r="B98" s="82"/>
      <c r="C98" s="82" t="s">
        <v>104</v>
      </c>
      <c r="D98" s="83"/>
      <c r="E98" s="106">
        <f>SUM(E99:E107)</f>
        <v>0</v>
      </c>
      <c r="F98" s="106">
        <f t="shared" ref="F98:L98" si="11">SUM(F99:F107)</f>
        <v>0</v>
      </c>
      <c r="G98" s="106">
        <f t="shared" si="11"/>
        <v>0</v>
      </c>
      <c r="H98" s="106">
        <f t="shared" si="11"/>
        <v>0</v>
      </c>
      <c r="I98" s="106">
        <f t="shared" si="11"/>
        <v>0</v>
      </c>
      <c r="J98" s="146">
        <f t="shared" si="11"/>
        <v>0</v>
      </c>
      <c r="K98" s="135">
        <f t="shared" si="11"/>
        <v>0</v>
      </c>
      <c r="L98" s="106">
        <f t="shared" si="11"/>
        <v>0</v>
      </c>
      <c r="M98" s="119">
        <f t="shared" si="8"/>
        <v>0</v>
      </c>
      <c r="N98" s="85"/>
    </row>
    <row r="99" spans="1:14" s="9" customFormat="1" x14ac:dyDescent="0.2">
      <c r="A99" s="87">
        <v>1</v>
      </c>
      <c r="B99" s="87">
        <v>5530014</v>
      </c>
      <c r="C99" s="87" t="s">
        <v>105</v>
      </c>
      <c r="D99" s="93">
        <v>33000</v>
      </c>
      <c r="E99" s="155">
        <f>'28'!L99</f>
        <v>0</v>
      </c>
      <c r="F99" s="125"/>
      <c r="G99" s="140"/>
      <c r="H99" s="140"/>
      <c r="I99" s="140"/>
      <c r="J99" s="148"/>
      <c r="K99" s="132"/>
      <c r="L99" s="71"/>
      <c r="M99" s="120">
        <f t="shared" si="8"/>
        <v>0</v>
      </c>
      <c r="N99" s="71"/>
    </row>
    <row r="100" spans="1:14" s="9" customFormat="1" x14ac:dyDescent="0.2">
      <c r="A100" s="25">
        <v>2</v>
      </c>
      <c r="B100" s="25">
        <v>5530015</v>
      </c>
      <c r="C100" s="25" t="s">
        <v>106</v>
      </c>
      <c r="D100" s="30">
        <v>33000</v>
      </c>
      <c r="E100" s="155">
        <f>'28'!L100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3</v>
      </c>
      <c r="B101" s="25">
        <v>5530019</v>
      </c>
      <c r="C101" s="25" t="s">
        <v>107</v>
      </c>
      <c r="D101" s="30">
        <v>33000</v>
      </c>
      <c r="E101" s="155">
        <f>'28'!L101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4</v>
      </c>
      <c r="B102" s="25">
        <v>5530016</v>
      </c>
      <c r="C102" s="25" t="s">
        <v>108</v>
      </c>
      <c r="D102" s="30">
        <v>33000</v>
      </c>
      <c r="E102" s="155">
        <f>'28'!L102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5</v>
      </c>
      <c r="B103" s="25">
        <v>5530020</v>
      </c>
      <c r="C103" s="25" t="s">
        <v>109</v>
      </c>
      <c r="D103" s="30">
        <v>33000</v>
      </c>
      <c r="E103" s="155">
        <f>'28'!L103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6</v>
      </c>
      <c r="B104" s="25">
        <v>5530013</v>
      </c>
      <c r="C104" s="25" t="s">
        <v>110</v>
      </c>
      <c r="D104" s="30">
        <v>33000</v>
      </c>
      <c r="E104" s="155">
        <f>'28'!L104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7</v>
      </c>
      <c r="B105" s="43"/>
      <c r="C105" s="43" t="s">
        <v>111</v>
      </c>
      <c r="D105" s="30">
        <v>33000</v>
      </c>
      <c r="E105" s="155">
        <f>'28'!L105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8</v>
      </c>
      <c r="B106" s="43"/>
      <c r="C106" s="43" t="s">
        <v>112</v>
      </c>
      <c r="D106" s="30">
        <v>33000</v>
      </c>
      <c r="E106" s="155">
        <f>'28'!L106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9</v>
      </c>
      <c r="B107" s="43"/>
      <c r="C107" s="43" t="s">
        <v>113</v>
      </c>
      <c r="D107" s="30">
        <v>33000</v>
      </c>
      <c r="E107" s="155">
        <f>'28'!L107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20" customFormat="1" ht="15" thickBot="1" x14ac:dyDescent="0.25">
      <c r="A108" s="43"/>
      <c r="B108" s="43"/>
      <c r="C108" s="43"/>
      <c r="D108" s="48"/>
      <c r="E108" s="157"/>
      <c r="F108" s="127"/>
      <c r="G108" s="142"/>
      <c r="H108" s="142"/>
      <c r="I108" s="142"/>
      <c r="J108" s="150"/>
      <c r="K108" s="134"/>
      <c r="L108" s="73"/>
      <c r="M108" s="121"/>
      <c r="N108" s="73"/>
    </row>
    <row r="109" spans="1:14" s="24" customFormat="1" ht="15" thickBot="1" x14ac:dyDescent="0.25">
      <c r="A109" s="81"/>
      <c r="B109" s="82"/>
      <c r="C109" s="82" t="s">
        <v>114</v>
      </c>
      <c r="D109" s="83"/>
      <c r="E109" s="105">
        <f>SUM(E110,E147,E158)</f>
        <v>71</v>
      </c>
      <c r="F109" s="105">
        <f t="shared" ref="F109:L109" si="12">SUM(F110,F147,F158)</f>
        <v>0</v>
      </c>
      <c r="G109" s="105">
        <f t="shared" si="12"/>
        <v>91</v>
      </c>
      <c r="H109" s="105">
        <f t="shared" si="12"/>
        <v>0</v>
      </c>
      <c r="I109" s="105">
        <f t="shared" si="12"/>
        <v>0</v>
      </c>
      <c r="J109" s="166">
        <f t="shared" si="12"/>
        <v>0</v>
      </c>
      <c r="K109" s="131">
        <f t="shared" si="12"/>
        <v>2</v>
      </c>
      <c r="L109" s="105">
        <f t="shared" si="12"/>
        <v>76</v>
      </c>
      <c r="M109" s="119">
        <f t="shared" si="8"/>
        <v>84</v>
      </c>
      <c r="N109" s="85"/>
    </row>
    <row r="110" spans="1:14" s="10" customFormat="1" ht="15" thickBot="1" x14ac:dyDescent="0.25">
      <c r="A110" s="94"/>
      <c r="B110" s="95"/>
      <c r="C110" s="95" t="s">
        <v>115</v>
      </c>
      <c r="D110" s="96"/>
      <c r="E110" s="105">
        <f>SUM(E111:E143)</f>
        <v>6</v>
      </c>
      <c r="F110" s="105">
        <f t="shared" ref="F110:L110" si="13">SUM(F111:F143)</f>
        <v>0</v>
      </c>
      <c r="G110" s="105">
        <f t="shared" si="13"/>
        <v>1</v>
      </c>
      <c r="H110" s="105">
        <f t="shared" si="13"/>
        <v>0</v>
      </c>
      <c r="I110" s="105">
        <f t="shared" si="13"/>
        <v>0</v>
      </c>
      <c r="J110" s="166">
        <f t="shared" si="13"/>
        <v>0</v>
      </c>
      <c r="K110" s="131">
        <f t="shared" si="13"/>
        <v>0</v>
      </c>
      <c r="L110" s="105">
        <f t="shared" si="13"/>
        <v>5</v>
      </c>
      <c r="M110" s="119">
        <f t="shared" si="8"/>
        <v>2</v>
      </c>
      <c r="N110" s="85"/>
    </row>
    <row r="111" spans="1:14" s="10" customFormat="1" x14ac:dyDescent="0.2">
      <c r="A111" s="87">
        <v>1</v>
      </c>
      <c r="B111" s="88">
        <v>3500003</v>
      </c>
      <c r="C111" s="88" t="s">
        <v>116</v>
      </c>
      <c r="D111" s="97">
        <v>390000</v>
      </c>
      <c r="E111" s="155">
        <f>'28'!L111</f>
        <v>1</v>
      </c>
      <c r="F111" s="128"/>
      <c r="G111" s="144"/>
      <c r="H111" s="144"/>
      <c r="I111" s="144"/>
      <c r="J111" s="152"/>
      <c r="K111" s="137"/>
      <c r="L111" s="76">
        <v>1</v>
      </c>
      <c r="M111" s="120">
        <f t="shared" si="8"/>
        <v>0</v>
      </c>
      <c r="N111" s="76"/>
    </row>
    <row r="112" spans="1:14" s="10" customFormat="1" x14ac:dyDescent="0.2">
      <c r="A112" s="25">
        <v>2</v>
      </c>
      <c r="B112" s="26">
        <v>3500004</v>
      </c>
      <c r="C112" s="26" t="s">
        <v>117</v>
      </c>
      <c r="D112" s="27">
        <v>300000</v>
      </c>
      <c r="E112" s="155">
        <f>'28'!L112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8"/>
        <v>0</v>
      </c>
      <c r="N112" s="73"/>
    </row>
    <row r="113" spans="1:14" s="10" customFormat="1" x14ac:dyDescent="0.2">
      <c r="A113" s="25">
        <v>3</v>
      </c>
      <c r="B113" s="26">
        <v>3500009</v>
      </c>
      <c r="C113" s="26" t="s">
        <v>118</v>
      </c>
      <c r="D113" s="27">
        <v>390000</v>
      </c>
      <c r="E113" s="155">
        <f>'28'!L113</f>
        <v>1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1</v>
      </c>
      <c r="N113" s="73"/>
    </row>
    <row r="114" spans="1:14" s="10" customFormat="1" x14ac:dyDescent="0.2">
      <c r="A114" s="25">
        <v>4</v>
      </c>
      <c r="B114" s="26">
        <v>3500010</v>
      </c>
      <c r="C114" s="26" t="s">
        <v>119</v>
      </c>
      <c r="D114" s="27">
        <v>300000</v>
      </c>
      <c r="E114" s="155">
        <f>'28'!L114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5</v>
      </c>
      <c r="B115" s="26"/>
      <c r="C115" s="26" t="s">
        <v>120</v>
      </c>
      <c r="D115" s="27">
        <v>490000</v>
      </c>
      <c r="E115" s="155">
        <f>'28'!L115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0</v>
      </c>
      <c r="N115" s="72"/>
    </row>
    <row r="116" spans="1:14" s="10" customFormat="1" x14ac:dyDescent="0.2">
      <c r="A116" s="25">
        <v>6</v>
      </c>
      <c r="B116" s="26">
        <v>3500008</v>
      </c>
      <c r="C116" s="26" t="s">
        <v>121</v>
      </c>
      <c r="D116" s="27">
        <v>350000</v>
      </c>
      <c r="E116" s="155">
        <f>'28'!L116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7</v>
      </c>
      <c r="B117" s="26"/>
      <c r="C117" s="26" t="s">
        <v>122</v>
      </c>
      <c r="D117" s="27">
        <v>490000</v>
      </c>
      <c r="E117" s="155">
        <f>'28'!L117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8</v>
      </c>
      <c r="B118" s="26">
        <v>3502042</v>
      </c>
      <c r="C118" s="26" t="s">
        <v>123</v>
      </c>
      <c r="D118" s="27">
        <v>350000</v>
      </c>
      <c r="E118" s="155">
        <f>'28'!L118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9</v>
      </c>
      <c r="B119" s="26">
        <v>3500182</v>
      </c>
      <c r="C119" s="26" t="s">
        <v>124</v>
      </c>
      <c r="D119" s="27">
        <v>390000</v>
      </c>
      <c r="E119" s="155">
        <f>'28'!L119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10</v>
      </c>
      <c r="B120" s="26">
        <v>3500181</v>
      </c>
      <c r="C120" s="26" t="s">
        <v>125</v>
      </c>
      <c r="D120" s="27">
        <v>300000</v>
      </c>
      <c r="E120" s="155">
        <f>'28'!L120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9" customFormat="1" x14ac:dyDescent="0.2">
      <c r="A121" s="25">
        <v>11</v>
      </c>
      <c r="B121" s="25">
        <v>3500159</v>
      </c>
      <c r="C121" s="25" t="s">
        <v>126</v>
      </c>
      <c r="D121" s="30">
        <v>300000</v>
      </c>
      <c r="E121" s="155">
        <f>'28'!L121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12</v>
      </c>
      <c r="B122" s="25">
        <v>3500143</v>
      </c>
      <c r="C122" s="25" t="s">
        <v>127</v>
      </c>
      <c r="D122" s="30">
        <v>220000</v>
      </c>
      <c r="E122" s="155">
        <f>'28'!L122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13</v>
      </c>
      <c r="B123" s="26">
        <v>3500144</v>
      </c>
      <c r="C123" s="26" t="s">
        <v>128</v>
      </c>
      <c r="D123" s="27">
        <v>260000</v>
      </c>
      <c r="E123" s="155">
        <f>'28'!L123</f>
        <v>2</v>
      </c>
      <c r="F123" s="126"/>
      <c r="G123" s="141"/>
      <c r="H123" s="141"/>
      <c r="I123" s="141"/>
      <c r="J123" s="149"/>
      <c r="K123" s="133"/>
      <c r="L123" s="72">
        <v>2</v>
      </c>
      <c r="M123" s="120">
        <f t="shared" si="8"/>
        <v>0</v>
      </c>
      <c r="N123" s="72"/>
    </row>
    <row r="124" spans="1:14" s="10" customFormat="1" x14ac:dyDescent="0.2">
      <c r="A124" s="25">
        <v>14</v>
      </c>
      <c r="B124" s="26">
        <v>3500145</v>
      </c>
      <c r="C124" s="26" t="s">
        <v>129</v>
      </c>
      <c r="D124" s="27">
        <v>350000</v>
      </c>
      <c r="E124" s="155">
        <f>'28'!L124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15</v>
      </c>
      <c r="B125" s="26">
        <v>3500147</v>
      </c>
      <c r="C125" s="26" t="s">
        <v>130</v>
      </c>
      <c r="D125" s="27">
        <v>480000</v>
      </c>
      <c r="E125" s="155">
        <f>'28'!L125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18</v>
      </c>
      <c r="B126" s="26">
        <v>3500142</v>
      </c>
      <c r="C126" s="26" t="s">
        <v>133</v>
      </c>
      <c r="D126" s="27">
        <v>390000</v>
      </c>
      <c r="E126" s="155">
        <f>'28'!L126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19</v>
      </c>
      <c r="B127" s="26">
        <v>3500141</v>
      </c>
      <c r="C127" s="26" t="s">
        <v>134</v>
      </c>
      <c r="D127" s="27">
        <v>300000</v>
      </c>
      <c r="E127" s="155">
        <f>'28'!L127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20</v>
      </c>
      <c r="B128" s="26">
        <v>3500021</v>
      </c>
      <c r="C128" s="26" t="s">
        <v>135</v>
      </c>
      <c r="D128" s="27">
        <v>390000</v>
      </c>
      <c r="E128" s="155">
        <f>'28'!L128</f>
        <v>1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1</v>
      </c>
      <c r="N128" s="72"/>
    </row>
    <row r="129" spans="1:14" s="10" customFormat="1" x14ac:dyDescent="0.2">
      <c r="A129" s="25">
        <v>21</v>
      </c>
      <c r="B129" s="26">
        <v>3500022</v>
      </c>
      <c r="C129" s="26" t="s">
        <v>136</v>
      </c>
      <c r="D129" s="27">
        <v>300000</v>
      </c>
      <c r="E129" s="155">
        <f>'28'!L129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22</v>
      </c>
      <c r="B130" s="26">
        <v>3500152</v>
      </c>
      <c r="C130" s="26" t="s">
        <v>137</v>
      </c>
      <c r="D130" s="27">
        <v>390000</v>
      </c>
      <c r="E130" s="155">
        <f>'28'!L130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23</v>
      </c>
      <c r="B131" s="26">
        <v>3500049</v>
      </c>
      <c r="C131" s="26" t="s">
        <v>138</v>
      </c>
      <c r="D131" s="27">
        <v>390000</v>
      </c>
      <c r="E131" s="155">
        <f>'28'!L131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24</v>
      </c>
      <c r="B132" s="26">
        <v>3500156</v>
      </c>
      <c r="C132" s="26" t="s">
        <v>139</v>
      </c>
      <c r="D132" s="27">
        <v>390000</v>
      </c>
      <c r="E132" s="155">
        <f>'28'!L132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25</v>
      </c>
      <c r="B133" s="26">
        <v>3500155</v>
      </c>
      <c r="C133" s="26" t="s">
        <v>140</v>
      </c>
      <c r="D133" s="27">
        <v>300000</v>
      </c>
      <c r="E133" s="155">
        <f>'28'!L133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26</v>
      </c>
      <c r="B134" s="26">
        <v>3500029</v>
      </c>
      <c r="C134" s="26" t="s">
        <v>141</v>
      </c>
      <c r="D134" s="27">
        <v>390000</v>
      </c>
      <c r="E134" s="155">
        <f>'28'!L134</f>
        <v>1</v>
      </c>
      <c r="F134" s="126"/>
      <c r="G134" s="141"/>
      <c r="H134" s="141"/>
      <c r="I134" s="141"/>
      <c r="J134" s="149"/>
      <c r="K134" s="133"/>
      <c r="L134" s="72">
        <v>1</v>
      </c>
      <c r="M134" s="120">
        <f t="shared" si="8"/>
        <v>0</v>
      </c>
      <c r="N134" s="72"/>
    </row>
    <row r="135" spans="1:14" s="10" customFormat="1" x14ac:dyDescent="0.2">
      <c r="A135" s="25">
        <v>27</v>
      </c>
      <c r="B135" s="26">
        <v>3500030</v>
      </c>
      <c r="C135" s="26" t="s">
        <v>142</v>
      </c>
      <c r="D135" s="27">
        <v>300000</v>
      </c>
      <c r="E135" s="155">
        <f>'28'!L135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28</v>
      </c>
      <c r="B136" s="26">
        <v>3500186</v>
      </c>
      <c r="C136" s="26" t="s">
        <v>143</v>
      </c>
      <c r="D136" s="27">
        <v>480000</v>
      </c>
      <c r="E136" s="155">
        <f>'28'!L136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29</v>
      </c>
      <c r="B137" s="26">
        <v>3500184</v>
      </c>
      <c r="C137" s="26" t="s">
        <v>144</v>
      </c>
      <c r="D137" s="27">
        <v>350000</v>
      </c>
      <c r="E137" s="155">
        <f>'28'!L137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30</v>
      </c>
      <c r="B138" s="26">
        <v>3503021</v>
      </c>
      <c r="C138" s="26" t="s">
        <v>145</v>
      </c>
      <c r="D138" s="27">
        <v>390000</v>
      </c>
      <c r="E138" s="155">
        <f>'28'!L138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31</v>
      </c>
      <c r="B139" s="26">
        <v>3500200</v>
      </c>
      <c r="C139" s="26" t="s">
        <v>146</v>
      </c>
      <c r="D139" s="27">
        <v>280000</v>
      </c>
      <c r="E139" s="155">
        <f>'28'!L139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9" customFormat="1" x14ac:dyDescent="0.2">
      <c r="A140" s="25">
        <v>32</v>
      </c>
      <c r="B140" s="26">
        <v>3503022</v>
      </c>
      <c r="C140" s="26" t="s">
        <v>147</v>
      </c>
      <c r="D140" s="27">
        <v>150000</v>
      </c>
      <c r="E140" s="155">
        <f>'28'!L140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9" customFormat="1" x14ac:dyDescent="0.2">
      <c r="A141" s="43">
        <v>33</v>
      </c>
      <c r="B141" s="99"/>
      <c r="C141" s="99" t="s">
        <v>275</v>
      </c>
      <c r="D141" s="100">
        <v>320000</v>
      </c>
      <c r="E141" s="155">
        <f>'28'!L141</f>
        <v>0</v>
      </c>
      <c r="F141" s="127"/>
      <c r="G141" s="142"/>
      <c r="H141" s="142"/>
      <c r="I141" s="142"/>
      <c r="J141" s="150"/>
      <c r="K141" s="134"/>
      <c r="L141" s="73"/>
      <c r="M141" s="120">
        <f t="shared" si="8"/>
        <v>0</v>
      </c>
      <c r="N141" s="73"/>
    </row>
    <row r="142" spans="1:14" s="9" customFormat="1" x14ac:dyDescent="0.2">
      <c r="A142" s="43">
        <v>34</v>
      </c>
      <c r="B142" s="99"/>
      <c r="C142" s="99" t="s">
        <v>276</v>
      </c>
      <c r="D142" s="100">
        <v>320000</v>
      </c>
      <c r="E142" s="155">
        <f>'28'!L142</f>
        <v>0</v>
      </c>
      <c r="F142" s="127"/>
      <c r="G142" s="142"/>
      <c r="H142" s="142"/>
      <c r="I142" s="142"/>
      <c r="J142" s="150"/>
      <c r="K142" s="134"/>
      <c r="L142" s="73"/>
      <c r="M142" s="120">
        <f t="shared" si="8"/>
        <v>0</v>
      </c>
      <c r="N142" s="73"/>
    </row>
    <row r="143" spans="1:14" s="9" customFormat="1" x14ac:dyDescent="0.2">
      <c r="A143" s="43">
        <v>35</v>
      </c>
      <c r="B143" s="99"/>
      <c r="C143" s="99" t="s">
        <v>274</v>
      </c>
      <c r="D143" s="100">
        <v>350000</v>
      </c>
      <c r="E143" s="155">
        <f>'28'!L143</f>
        <v>0</v>
      </c>
      <c r="F143" s="127"/>
      <c r="G143" s="142">
        <v>1</v>
      </c>
      <c r="H143" s="142"/>
      <c r="I143" s="142"/>
      <c r="J143" s="150"/>
      <c r="K143" s="134"/>
      <c r="L143" s="73">
        <v>1</v>
      </c>
      <c r="M143" s="120">
        <f t="shared" si="8"/>
        <v>0</v>
      </c>
      <c r="N143" s="73"/>
    </row>
    <row r="144" spans="1:14" s="9" customFormat="1" x14ac:dyDescent="0.2">
      <c r="A144" s="43">
        <v>36</v>
      </c>
      <c r="B144" s="99"/>
      <c r="C144" s="99" t="s">
        <v>285</v>
      </c>
      <c r="D144" s="100">
        <v>320000</v>
      </c>
      <c r="E144" s="155">
        <f>'28'!L144</f>
        <v>1</v>
      </c>
      <c r="F144" s="127"/>
      <c r="G144" s="142"/>
      <c r="H144" s="142"/>
      <c r="I144" s="142"/>
      <c r="J144" s="150"/>
      <c r="K144" s="134"/>
      <c r="L144" s="73">
        <v>1</v>
      </c>
      <c r="M144" s="120">
        <f t="shared" si="8"/>
        <v>0</v>
      </c>
      <c r="N144" s="73"/>
    </row>
    <row r="145" spans="1:14" s="9" customFormat="1" x14ac:dyDescent="0.2">
      <c r="A145" s="43">
        <v>37</v>
      </c>
      <c r="B145" s="99"/>
      <c r="C145" s="99" t="s">
        <v>286</v>
      </c>
      <c r="D145" s="100">
        <v>350000</v>
      </c>
      <c r="E145" s="155">
        <f>'28'!L145</f>
        <v>0</v>
      </c>
      <c r="F145" s="127"/>
      <c r="G145" s="142"/>
      <c r="H145" s="142"/>
      <c r="I145" s="142"/>
      <c r="J145" s="150"/>
      <c r="K145" s="134"/>
      <c r="L145" s="73"/>
      <c r="M145" s="120">
        <f>(E145+F145+G145+H145+I145)-J145-K145-L145</f>
        <v>0</v>
      </c>
      <c r="N145" s="73"/>
    </row>
    <row r="146" spans="1:14" s="24" customFormat="1" ht="15" thickBot="1" x14ac:dyDescent="0.25">
      <c r="A146" s="43"/>
      <c r="B146" s="43"/>
      <c r="C146" s="43"/>
      <c r="D146" s="48"/>
      <c r="E146" s="157"/>
      <c r="F146" s="127"/>
      <c r="G146" s="142"/>
      <c r="H146" s="142"/>
      <c r="I146" s="142"/>
      <c r="J146" s="150"/>
      <c r="K146" s="134"/>
      <c r="L146" s="73"/>
      <c r="M146" s="121"/>
      <c r="N146" s="73"/>
    </row>
    <row r="147" spans="1:14" s="9" customFormat="1" ht="15" thickBot="1" x14ac:dyDescent="0.25">
      <c r="A147" s="94"/>
      <c r="B147" s="95"/>
      <c r="C147" s="95" t="s">
        <v>148</v>
      </c>
      <c r="D147" s="96"/>
      <c r="E147" s="105">
        <f>SUM(E148:E156)</f>
        <v>21</v>
      </c>
      <c r="F147" s="105">
        <f t="shared" ref="F147:L147" si="14">SUM(F148:F156)</f>
        <v>0</v>
      </c>
      <c r="G147" s="105">
        <f t="shared" si="14"/>
        <v>12</v>
      </c>
      <c r="H147" s="105">
        <f t="shared" si="14"/>
        <v>0</v>
      </c>
      <c r="I147" s="105">
        <f t="shared" si="14"/>
        <v>0</v>
      </c>
      <c r="J147" s="166">
        <f t="shared" si="14"/>
        <v>0</v>
      </c>
      <c r="K147" s="131">
        <f t="shared" si="14"/>
        <v>0</v>
      </c>
      <c r="L147" s="105">
        <f t="shared" si="14"/>
        <v>20</v>
      </c>
      <c r="M147" s="119">
        <f t="shared" ref="M147:M217" si="15">(E147+F147+G147+H147+I147)-J147-K147-L147</f>
        <v>13</v>
      </c>
      <c r="N147" s="85"/>
    </row>
    <row r="148" spans="1:14" s="9" customFormat="1" x14ac:dyDescent="0.2">
      <c r="A148" s="87">
        <v>1</v>
      </c>
      <c r="B148" s="87">
        <v>3510004</v>
      </c>
      <c r="C148" s="87" t="s">
        <v>149</v>
      </c>
      <c r="D148" s="93">
        <v>43000</v>
      </c>
      <c r="E148" s="155">
        <f>'28'!L148</f>
        <v>1</v>
      </c>
      <c r="F148" s="170"/>
      <c r="G148" s="140">
        <v>6</v>
      </c>
      <c r="H148" s="140"/>
      <c r="I148" s="140"/>
      <c r="J148" s="148"/>
      <c r="K148" s="132"/>
      <c r="L148" s="71">
        <v>3</v>
      </c>
      <c r="M148" s="120">
        <f>(E148+K152+G148+H148+I148)-J148-K148-L148</f>
        <v>4</v>
      </c>
      <c r="N148" s="71"/>
    </row>
    <row r="149" spans="1:14" s="9" customFormat="1" x14ac:dyDescent="0.2">
      <c r="A149" s="25">
        <v>2</v>
      </c>
      <c r="B149" s="25">
        <v>3512008</v>
      </c>
      <c r="C149" s="25" t="s">
        <v>150</v>
      </c>
      <c r="D149" s="30">
        <v>44000</v>
      </c>
      <c r="E149" s="155">
        <f>'28'!L149</f>
        <v>4</v>
      </c>
      <c r="F149" s="126"/>
      <c r="G149" s="141"/>
      <c r="H149" s="141"/>
      <c r="I149" s="141"/>
      <c r="J149" s="149"/>
      <c r="K149" s="133"/>
      <c r="L149" s="72">
        <v>4</v>
      </c>
      <c r="M149" s="120">
        <f t="shared" si="15"/>
        <v>0</v>
      </c>
      <c r="N149" s="72"/>
    </row>
    <row r="150" spans="1:14" s="9" customFormat="1" x14ac:dyDescent="0.2">
      <c r="A150" s="25">
        <v>3</v>
      </c>
      <c r="B150" s="25">
        <v>3510107</v>
      </c>
      <c r="C150" s="25" t="s">
        <v>151</v>
      </c>
      <c r="D150" s="30">
        <v>49000</v>
      </c>
      <c r="E150" s="155">
        <f>'28'!L150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4</v>
      </c>
      <c r="B151" s="25">
        <v>3510011</v>
      </c>
      <c r="C151" s="25" t="s">
        <v>152</v>
      </c>
      <c r="D151" s="30">
        <v>42000</v>
      </c>
      <c r="E151" s="155">
        <f>'28'!L151</f>
        <v>0</v>
      </c>
      <c r="F151" s="126"/>
      <c r="G151" s="141"/>
      <c r="H151" s="141"/>
      <c r="I151" s="141"/>
      <c r="J151" s="149"/>
      <c r="K151" s="133"/>
      <c r="L151" s="72"/>
      <c r="M151" s="120">
        <f t="shared" si="15"/>
        <v>0</v>
      </c>
      <c r="N151" s="72"/>
    </row>
    <row r="152" spans="1:14" s="9" customFormat="1" x14ac:dyDescent="0.2">
      <c r="A152" s="25">
        <v>5</v>
      </c>
      <c r="B152" s="25">
        <v>3510067</v>
      </c>
      <c r="C152" s="25" t="s">
        <v>153</v>
      </c>
      <c r="D152" s="30">
        <v>43000</v>
      </c>
      <c r="E152" s="155">
        <f>'28'!L152</f>
        <v>4</v>
      </c>
      <c r="F152" s="126"/>
      <c r="G152" s="141"/>
      <c r="H152" s="141"/>
      <c r="I152" s="141"/>
      <c r="J152" s="149"/>
      <c r="K152" s="132"/>
      <c r="L152" s="72"/>
      <c r="M152" s="120">
        <f t="shared" si="15"/>
        <v>4</v>
      </c>
      <c r="N152" s="72"/>
    </row>
    <row r="153" spans="1:14" s="9" customFormat="1" x14ac:dyDescent="0.2">
      <c r="A153" s="25">
        <v>6</v>
      </c>
      <c r="B153" s="25">
        <v>3510012</v>
      </c>
      <c r="C153" s="25" t="s">
        <v>154</v>
      </c>
      <c r="D153" s="30">
        <v>43000</v>
      </c>
      <c r="E153" s="155">
        <f>'28'!L153</f>
        <v>11</v>
      </c>
      <c r="F153" s="126"/>
      <c r="G153" s="141"/>
      <c r="H153" s="141"/>
      <c r="I153" s="141"/>
      <c r="J153" s="149"/>
      <c r="K153" s="133"/>
      <c r="L153" s="72">
        <v>9</v>
      </c>
      <c r="M153" s="120">
        <f t="shared" si="15"/>
        <v>2</v>
      </c>
      <c r="N153" s="72"/>
    </row>
    <row r="154" spans="1:14" s="9" customFormat="1" x14ac:dyDescent="0.2">
      <c r="A154" s="25">
        <v>7</v>
      </c>
      <c r="B154" s="25">
        <v>3510076</v>
      </c>
      <c r="C154" s="25" t="s">
        <v>155</v>
      </c>
      <c r="D154" s="30">
        <v>45000</v>
      </c>
      <c r="E154" s="155">
        <f>'28'!L154</f>
        <v>1</v>
      </c>
      <c r="F154" s="126"/>
      <c r="G154" s="141">
        <v>6</v>
      </c>
      <c r="H154" s="141"/>
      <c r="I154" s="141"/>
      <c r="J154" s="149"/>
      <c r="K154" s="133"/>
      <c r="L154" s="72">
        <v>4</v>
      </c>
      <c r="M154" s="120">
        <f t="shared" si="15"/>
        <v>3</v>
      </c>
      <c r="N154" s="72"/>
    </row>
    <row r="155" spans="1:14" s="9" customFormat="1" x14ac:dyDescent="0.2">
      <c r="A155" s="43">
        <v>9</v>
      </c>
      <c r="B155" s="43"/>
      <c r="C155" s="43" t="s">
        <v>277</v>
      </c>
      <c r="D155" s="48"/>
      <c r="E155" s="155">
        <f>'28'!L155</f>
        <v>0</v>
      </c>
      <c r="F155" s="127"/>
      <c r="G155" s="142"/>
      <c r="H155" s="142"/>
      <c r="I155" s="142"/>
      <c r="J155" s="150"/>
      <c r="K155" s="134"/>
      <c r="L155" s="73"/>
      <c r="M155" s="120">
        <f t="shared" si="15"/>
        <v>0</v>
      </c>
      <c r="N155" s="73"/>
    </row>
    <row r="156" spans="1:14" s="9" customFormat="1" x14ac:dyDescent="0.2">
      <c r="A156" s="43">
        <v>10</v>
      </c>
      <c r="B156" s="43"/>
      <c r="C156" s="43" t="s">
        <v>278</v>
      </c>
      <c r="D156" s="48"/>
      <c r="E156" s="155">
        <f>'28'!L156</f>
        <v>0</v>
      </c>
      <c r="F156" s="127"/>
      <c r="G156" s="142"/>
      <c r="H156" s="142"/>
      <c r="I156" s="142"/>
      <c r="J156" s="150"/>
      <c r="K156" s="134"/>
      <c r="L156" s="73"/>
      <c r="M156" s="120">
        <f t="shared" si="15"/>
        <v>0</v>
      </c>
      <c r="N156" s="73"/>
    </row>
    <row r="157" spans="1:14" s="24" customFormat="1" ht="15" thickBot="1" x14ac:dyDescent="0.25">
      <c r="A157" s="43"/>
      <c r="B157" s="43"/>
      <c r="C157" s="43"/>
      <c r="D157" s="48"/>
      <c r="E157" s="157"/>
      <c r="F157" s="127"/>
      <c r="G157" s="142"/>
      <c r="H157" s="142"/>
      <c r="I157" s="142"/>
      <c r="J157" s="150"/>
      <c r="K157" s="134"/>
      <c r="L157" s="73"/>
      <c r="M157" s="121"/>
      <c r="N157" s="73"/>
    </row>
    <row r="158" spans="1:14" s="10" customFormat="1" ht="15" thickBot="1" x14ac:dyDescent="0.25">
      <c r="A158" s="109"/>
      <c r="B158" s="110"/>
      <c r="C158" s="82" t="s">
        <v>156</v>
      </c>
      <c r="D158" s="111"/>
      <c r="E158" s="105">
        <f>SUM(E159:E175)</f>
        <v>44</v>
      </c>
      <c r="F158" s="105">
        <f t="shared" ref="F158:L158" si="16">SUM(F159:F175)</f>
        <v>0</v>
      </c>
      <c r="G158" s="105">
        <f t="shared" si="16"/>
        <v>78</v>
      </c>
      <c r="H158" s="105">
        <f t="shared" si="16"/>
        <v>0</v>
      </c>
      <c r="I158" s="105">
        <f t="shared" si="16"/>
        <v>0</v>
      </c>
      <c r="J158" s="166">
        <f t="shared" si="16"/>
        <v>0</v>
      </c>
      <c r="K158" s="131">
        <f t="shared" si="16"/>
        <v>2</v>
      </c>
      <c r="L158" s="105">
        <f t="shared" si="16"/>
        <v>51</v>
      </c>
      <c r="M158" s="119">
        <f t="shared" si="15"/>
        <v>69</v>
      </c>
      <c r="N158" s="112"/>
    </row>
    <row r="159" spans="1:14" s="10" customFormat="1" x14ac:dyDescent="0.2">
      <c r="A159" s="87">
        <v>1</v>
      </c>
      <c r="B159" s="88">
        <v>3530009</v>
      </c>
      <c r="C159" s="88" t="s">
        <v>157</v>
      </c>
      <c r="D159" s="97">
        <v>20000</v>
      </c>
      <c r="E159" s="155">
        <f>'28'!L159</f>
        <v>0</v>
      </c>
      <c r="F159" s="125"/>
      <c r="G159" s="140">
        <v>64</v>
      </c>
      <c r="H159" s="140"/>
      <c r="I159" s="140"/>
      <c r="J159" s="148"/>
      <c r="K159" s="132"/>
      <c r="L159" s="71">
        <v>38</v>
      </c>
      <c r="M159" s="120">
        <f t="shared" si="15"/>
        <v>26</v>
      </c>
      <c r="N159" s="71"/>
    </row>
    <row r="160" spans="1:14" s="10" customFormat="1" x14ac:dyDescent="0.2">
      <c r="A160" s="25">
        <v>2</v>
      </c>
      <c r="B160" s="26">
        <v>3530010</v>
      </c>
      <c r="C160" s="26" t="s">
        <v>158</v>
      </c>
      <c r="D160" s="27">
        <v>108000</v>
      </c>
      <c r="E160" s="155">
        <f>'28'!L160</f>
        <v>17</v>
      </c>
      <c r="F160" s="126"/>
      <c r="G160" s="141"/>
      <c r="H160" s="141"/>
      <c r="I160" s="141"/>
      <c r="J160" s="149"/>
      <c r="K160" s="133"/>
      <c r="L160" s="72">
        <v>13</v>
      </c>
      <c r="M160" s="120">
        <f t="shared" si="15"/>
        <v>4</v>
      </c>
      <c r="N160" s="72"/>
    </row>
    <row r="161" spans="1:14" s="10" customFormat="1" x14ac:dyDescent="0.2">
      <c r="A161" s="25">
        <v>3</v>
      </c>
      <c r="B161" s="26">
        <v>3530003</v>
      </c>
      <c r="C161" s="26" t="s">
        <v>159</v>
      </c>
      <c r="D161" s="27">
        <v>20000</v>
      </c>
      <c r="E161" s="155">
        <f>'28'!L161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5"/>
        <v>0</v>
      </c>
      <c r="N161" s="72"/>
    </row>
    <row r="162" spans="1:14" s="10" customFormat="1" x14ac:dyDescent="0.2">
      <c r="A162" s="25">
        <v>4</v>
      </c>
      <c r="B162" s="26">
        <v>3530008</v>
      </c>
      <c r="C162" s="26" t="s">
        <v>160</v>
      </c>
      <c r="D162" s="27">
        <v>20000</v>
      </c>
      <c r="E162" s="155">
        <f>'28'!L162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5"/>
        <v>0</v>
      </c>
      <c r="N162" s="72"/>
    </row>
    <row r="163" spans="1:14" s="10" customFormat="1" x14ac:dyDescent="0.2">
      <c r="A163" s="25">
        <v>5</v>
      </c>
      <c r="B163" s="26">
        <v>3530014</v>
      </c>
      <c r="C163" s="26" t="s">
        <v>161</v>
      </c>
      <c r="D163" s="27">
        <v>20000</v>
      </c>
      <c r="E163" s="155">
        <f>'28'!L163</f>
        <v>0</v>
      </c>
      <c r="F163" s="126"/>
      <c r="G163" s="141"/>
      <c r="H163" s="141"/>
      <c r="I163" s="141"/>
      <c r="J163" s="149"/>
      <c r="K163" s="133"/>
      <c r="L163" s="72"/>
      <c r="M163" s="120">
        <f t="shared" si="15"/>
        <v>0</v>
      </c>
      <c r="N163" s="72"/>
    </row>
    <row r="164" spans="1:14" s="10" customFormat="1" x14ac:dyDescent="0.2">
      <c r="A164" s="25">
        <v>6</v>
      </c>
      <c r="B164" s="26">
        <v>3530088</v>
      </c>
      <c r="C164" s="26" t="s">
        <v>162</v>
      </c>
      <c r="D164" s="27">
        <v>22000</v>
      </c>
      <c r="E164" s="155">
        <f>'28'!L164</f>
        <v>0</v>
      </c>
      <c r="F164" s="126"/>
      <c r="G164" s="141"/>
      <c r="H164" s="141"/>
      <c r="I164" s="141"/>
      <c r="J164" s="149"/>
      <c r="K164" s="133"/>
      <c r="L164" s="72"/>
      <c r="M164" s="120">
        <f t="shared" si="15"/>
        <v>0</v>
      </c>
      <c r="N164" s="72"/>
    </row>
    <row r="165" spans="1:14" s="10" customFormat="1" x14ac:dyDescent="0.2">
      <c r="A165" s="25">
        <v>11</v>
      </c>
      <c r="B165" s="26">
        <v>3550002</v>
      </c>
      <c r="C165" s="26" t="s">
        <v>167</v>
      </c>
      <c r="D165" s="27">
        <v>20000</v>
      </c>
      <c r="E165" s="155">
        <f>'28'!L165</f>
        <v>9</v>
      </c>
      <c r="F165" s="127"/>
      <c r="G165" s="142"/>
      <c r="H165" s="142"/>
      <c r="I165" s="142"/>
      <c r="J165" s="150"/>
      <c r="K165" s="134">
        <v>2</v>
      </c>
      <c r="L165" s="73"/>
      <c r="M165" s="120">
        <f t="shared" si="15"/>
        <v>7</v>
      </c>
      <c r="N165" s="72"/>
    </row>
    <row r="166" spans="1:14" s="10" customFormat="1" x14ac:dyDescent="0.2">
      <c r="A166" s="25">
        <v>12</v>
      </c>
      <c r="B166" s="26">
        <v>3550005</v>
      </c>
      <c r="C166" s="26" t="s">
        <v>168</v>
      </c>
      <c r="D166" s="27">
        <v>20000</v>
      </c>
      <c r="E166" s="155">
        <f>'28'!L166</f>
        <v>10</v>
      </c>
      <c r="F166" s="127"/>
      <c r="G166" s="142"/>
      <c r="H166" s="142"/>
      <c r="I166" s="142"/>
      <c r="J166" s="150"/>
      <c r="K166" s="134"/>
      <c r="L166" s="73"/>
      <c r="M166" s="120">
        <f t="shared" si="15"/>
        <v>10</v>
      </c>
      <c r="N166" s="72"/>
    </row>
    <row r="167" spans="1:14" s="10" customFormat="1" x14ac:dyDescent="0.2">
      <c r="A167" s="25">
        <v>13</v>
      </c>
      <c r="B167" s="26">
        <v>3550007</v>
      </c>
      <c r="C167" s="26" t="s">
        <v>169</v>
      </c>
      <c r="D167" s="27">
        <v>20000</v>
      </c>
      <c r="E167" s="155">
        <f>'28'!L167</f>
        <v>5</v>
      </c>
      <c r="F167" s="127"/>
      <c r="G167" s="142">
        <v>14</v>
      </c>
      <c r="H167" s="142"/>
      <c r="I167" s="142"/>
      <c r="J167" s="150"/>
      <c r="K167" s="134"/>
      <c r="L167" s="73"/>
      <c r="M167" s="120">
        <f t="shared" si="15"/>
        <v>19</v>
      </c>
      <c r="N167" s="72"/>
    </row>
    <row r="168" spans="1:14" s="9" customFormat="1" x14ac:dyDescent="0.2">
      <c r="A168" s="25">
        <v>14</v>
      </c>
      <c r="B168" s="26">
        <v>3530087</v>
      </c>
      <c r="C168" s="26" t="s">
        <v>170</v>
      </c>
      <c r="D168" s="27">
        <v>20000</v>
      </c>
      <c r="E168" s="155">
        <f>'28'!L168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5"/>
        <v>0</v>
      </c>
      <c r="N168" s="72"/>
    </row>
    <row r="169" spans="1:14" s="9" customFormat="1" x14ac:dyDescent="0.2">
      <c r="A169" s="25">
        <v>15</v>
      </c>
      <c r="B169" s="43">
        <v>7560084</v>
      </c>
      <c r="C169" s="43" t="s">
        <v>171</v>
      </c>
      <c r="D169" s="48">
        <v>50000</v>
      </c>
      <c r="E169" s="155">
        <f>'28'!L169</f>
        <v>0</v>
      </c>
      <c r="F169" s="127"/>
      <c r="G169" s="142"/>
      <c r="H169" s="142"/>
      <c r="I169" s="142"/>
      <c r="J169" s="150"/>
      <c r="K169" s="134"/>
      <c r="L169" s="73"/>
      <c r="M169" s="120">
        <f t="shared" si="15"/>
        <v>0</v>
      </c>
      <c r="N169" s="72"/>
    </row>
    <row r="170" spans="1:14" s="9" customFormat="1" x14ac:dyDescent="0.2">
      <c r="A170" s="25">
        <v>16</v>
      </c>
      <c r="B170" s="43">
        <v>7560085</v>
      </c>
      <c r="C170" s="43" t="s">
        <v>172</v>
      </c>
      <c r="D170" s="48">
        <v>80000</v>
      </c>
      <c r="E170" s="155">
        <f>'28'!L170</f>
        <v>0</v>
      </c>
      <c r="F170" s="126"/>
      <c r="G170" s="141"/>
      <c r="H170" s="141"/>
      <c r="I170" s="141"/>
      <c r="J170" s="149"/>
      <c r="K170" s="133"/>
      <c r="L170" s="72"/>
      <c r="M170" s="120">
        <f t="shared" si="15"/>
        <v>0</v>
      </c>
      <c r="N170" s="72"/>
    </row>
    <row r="171" spans="1:14" s="9" customFormat="1" x14ac:dyDescent="0.2">
      <c r="A171" s="43">
        <v>17</v>
      </c>
      <c r="B171" s="43"/>
      <c r="C171" s="43" t="s">
        <v>279</v>
      </c>
      <c r="D171" s="48">
        <v>78000</v>
      </c>
      <c r="E171" s="155">
        <f>'28'!L171</f>
        <v>0</v>
      </c>
      <c r="F171" s="126"/>
      <c r="G171" s="141"/>
      <c r="H171" s="141"/>
      <c r="I171" s="141"/>
      <c r="J171" s="149"/>
      <c r="K171" s="133"/>
      <c r="L171" s="72"/>
      <c r="M171" s="120">
        <f t="shared" si="15"/>
        <v>0</v>
      </c>
      <c r="N171" s="73"/>
    </row>
    <row r="172" spans="1:14" s="9" customFormat="1" x14ac:dyDescent="0.2">
      <c r="A172" s="43">
        <v>18</v>
      </c>
      <c r="B172" s="43"/>
      <c r="C172" s="43" t="s">
        <v>280</v>
      </c>
      <c r="D172" s="48">
        <v>29000</v>
      </c>
      <c r="E172" s="155">
        <f>'28'!L172</f>
        <v>0</v>
      </c>
      <c r="F172" s="126"/>
      <c r="G172" s="141"/>
      <c r="H172" s="141"/>
      <c r="I172" s="141"/>
      <c r="J172" s="149"/>
      <c r="K172" s="133"/>
      <c r="L172" s="72"/>
      <c r="M172" s="120">
        <f t="shared" si="15"/>
        <v>0</v>
      </c>
      <c r="N172" s="73"/>
    </row>
    <row r="173" spans="1:14" s="9" customFormat="1" x14ac:dyDescent="0.2">
      <c r="A173" s="43">
        <v>19</v>
      </c>
      <c r="B173" s="43"/>
      <c r="C173" s="43" t="s">
        <v>281</v>
      </c>
      <c r="D173" s="48">
        <v>78000</v>
      </c>
      <c r="E173" s="155">
        <f>'28'!L173</f>
        <v>0</v>
      </c>
      <c r="F173" s="126"/>
      <c r="G173" s="141"/>
      <c r="H173" s="141"/>
      <c r="I173" s="141"/>
      <c r="J173" s="149"/>
      <c r="K173" s="133"/>
      <c r="L173" s="72"/>
      <c r="M173" s="120">
        <f t="shared" si="15"/>
        <v>0</v>
      </c>
      <c r="N173" s="73"/>
    </row>
    <row r="174" spans="1:14" s="9" customFormat="1" x14ac:dyDescent="0.2">
      <c r="A174" s="43">
        <v>20</v>
      </c>
      <c r="B174" s="43"/>
      <c r="C174" s="43" t="s">
        <v>282</v>
      </c>
      <c r="D174" s="48">
        <v>29000</v>
      </c>
      <c r="E174" s="155">
        <f>'28'!L174</f>
        <v>0</v>
      </c>
      <c r="F174" s="126"/>
      <c r="G174" s="141"/>
      <c r="H174" s="141"/>
      <c r="I174" s="141"/>
      <c r="J174" s="149"/>
      <c r="K174" s="133"/>
      <c r="L174" s="72"/>
      <c r="M174" s="120">
        <f t="shared" si="15"/>
        <v>0</v>
      </c>
      <c r="N174" s="73"/>
    </row>
    <row r="175" spans="1:14" s="9" customFormat="1" x14ac:dyDescent="0.2">
      <c r="A175" s="43">
        <v>21</v>
      </c>
      <c r="B175" s="43"/>
      <c r="C175" s="43" t="s">
        <v>283</v>
      </c>
      <c r="D175" s="48">
        <v>45000</v>
      </c>
      <c r="E175" s="155">
        <f>'28'!L175</f>
        <v>3</v>
      </c>
      <c r="F175" s="126"/>
      <c r="G175" s="141"/>
      <c r="H175" s="141"/>
      <c r="I175" s="141"/>
      <c r="J175" s="149"/>
      <c r="K175" s="133"/>
      <c r="L175" s="72"/>
      <c r="M175" s="120">
        <f t="shared" si="15"/>
        <v>3</v>
      </c>
      <c r="N175" s="73"/>
    </row>
    <row r="176" spans="1:14" s="24" customFormat="1" ht="15" thickBot="1" x14ac:dyDescent="0.25">
      <c r="A176" s="43"/>
      <c r="B176" s="43"/>
      <c r="C176" s="43"/>
      <c r="D176" s="48"/>
      <c r="E176" s="160"/>
      <c r="F176" s="128"/>
      <c r="G176" s="144"/>
      <c r="H176" s="144"/>
      <c r="I176" s="144"/>
      <c r="J176" s="152"/>
      <c r="K176" s="137"/>
      <c r="L176" s="76"/>
      <c r="M176" s="121"/>
      <c r="N176" s="73"/>
    </row>
    <row r="177" spans="1:14" s="10" customFormat="1" ht="15" thickBot="1" x14ac:dyDescent="0.25">
      <c r="A177" s="90"/>
      <c r="B177" s="91"/>
      <c r="C177" s="91" t="s">
        <v>176</v>
      </c>
      <c r="D177" s="98"/>
      <c r="E177" s="103">
        <f>SUM(E178:E180)</f>
        <v>0</v>
      </c>
      <c r="F177" s="103">
        <f t="shared" ref="F177:L177" si="17">SUM(F178:F180)</f>
        <v>0</v>
      </c>
      <c r="G177" s="103">
        <f t="shared" si="17"/>
        <v>0</v>
      </c>
      <c r="H177" s="103">
        <f t="shared" si="17"/>
        <v>0</v>
      </c>
      <c r="I177" s="103">
        <f t="shared" si="17"/>
        <v>0</v>
      </c>
      <c r="J177" s="169">
        <f t="shared" si="17"/>
        <v>0</v>
      </c>
      <c r="K177" s="165">
        <f t="shared" si="17"/>
        <v>0</v>
      </c>
      <c r="L177" s="103">
        <f t="shared" si="17"/>
        <v>0</v>
      </c>
      <c r="M177" s="103">
        <f ca="1">SUM(M177:M180)</f>
        <v>0</v>
      </c>
      <c r="N177" s="85"/>
    </row>
    <row r="178" spans="1:14" s="10" customFormat="1" x14ac:dyDescent="0.2">
      <c r="A178" s="87">
        <v>1</v>
      </c>
      <c r="B178" s="88">
        <v>4550013</v>
      </c>
      <c r="C178" s="88" t="s">
        <v>177</v>
      </c>
      <c r="D178" s="97">
        <v>38000</v>
      </c>
      <c r="E178" s="161">
        <f>'28'!L178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6"/>
    </row>
    <row r="179" spans="1:14" s="10" customFormat="1" x14ac:dyDescent="0.2">
      <c r="A179" s="25">
        <v>2</v>
      </c>
      <c r="B179" s="26">
        <v>4550025</v>
      </c>
      <c r="C179" s="26" t="s">
        <v>178</v>
      </c>
      <c r="D179" s="27">
        <v>38000</v>
      </c>
      <c r="E179" s="161">
        <f>'28'!L179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9" customFormat="1" x14ac:dyDescent="0.2">
      <c r="A180" s="25">
        <v>3</v>
      </c>
      <c r="B180" s="26">
        <v>4550044</v>
      </c>
      <c r="C180" s="26" t="s">
        <v>179</v>
      </c>
      <c r="D180" s="27">
        <v>38000</v>
      </c>
      <c r="E180" s="161">
        <f>'28'!L180</f>
        <v>0</v>
      </c>
      <c r="F180" s="125"/>
      <c r="G180" s="140"/>
      <c r="H180" s="140"/>
      <c r="I180" s="140"/>
      <c r="J180" s="148"/>
      <c r="K180" s="132"/>
      <c r="L180" s="71"/>
      <c r="M180" s="120">
        <f t="shared" si="15"/>
        <v>0</v>
      </c>
      <c r="N180" s="73"/>
    </row>
    <row r="181" spans="1:14" s="20" customFormat="1" ht="15" thickBot="1" x14ac:dyDescent="0.25">
      <c r="A181" s="43"/>
      <c r="B181" s="43"/>
      <c r="C181" s="43"/>
      <c r="D181" s="48"/>
      <c r="E181" s="160"/>
      <c r="F181" s="128"/>
      <c r="G181" s="144"/>
      <c r="H181" s="144"/>
      <c r="I181" s="144"/>
      <c r="J181" s="152"/>
      <c r="K181" s="137"/>
      <c r="L181" s="76"/>
      <c r="M181" s="121"/>
      <c r="N181" s="73"/>
    </row>
    <row r="182" spans="1:14" s="24" customFormat="1" ht="15" hidden="1" customHeight="1" thickBot="1" x14ac:dyDescent="0.25">
      <c r="A182" s="81"/>
      <c r="B182" s="82"/>
      <c r="C182" s="82" t="s">
        <v>180</v>
      </c>
      <c r="D182" s="83"/>
      <c r="E182" s="158">
        <v>201</v>
      </c>
      <c r="F182" s="106">
        <f t="shared" ref="F182" si="18">SUM(F183:F193)</f>
        <v>0</v>
      </c>
      <c r="G182" s="106"/>
      <c r="H182" s="106"/>
      <c r="I182" s="106"/>
      <c r="J182" s="146"/>
      <c r="K182" s="135"/>
      <c r="L182" s="106"/>
      <c r="M182" s="119">
        <f t="shared" si="15"/>
        <v>201</v>
      </c>
      <c r="N182" s="85"/>
    </row>
    <row r="183" spans="1:14" s="10" customFormat="1" ht="15" hidden="1" customHeight="1" thickBot="1" x14ac:dyDescent="0.25">
      <c r="A183" s="74"/>
      <c r="B183" s="74"/>
      <c r="C183" s="74" t="s">
        <v>181</v>
      </c>
      <c r="D183" s="75"/>
      <c r="E183" s="155">
        <v>8</v>
      </c>
      <c r="F183" s="125"/>
      <c r="G183" s="140"/>
      <c r="H183" s="140"/>
      <c r="I183" s="140"/>
      <c r="J183" s="148"/>
      <c r="K183" s="132"/>
      <c r="L183" s="71"/>
      <c r="M183" s="120">
        <f t="shared" si="15"/>
        <v>8</v>
      </c>
      <c r="N183" s="76"/>
    </row>
    <row r="184" spans="1:14" s="10" customFormat="1" ht="15" hidden="1" customHeight="1" thickBot="1" x14ac:dyDescent="0.25">
      <c r="A184" s="25">
        <v>1</v>
      </c>
      <c r="B184" s="26">
        <v>5540020</v>
      </c>
      <c r="C184" s="26" t="s">
        <v>182</v>
      </c>
      <c r="D184" s="27">
        <v>40000</v>
      </c>
      <c r="E184" s="155">
        <v>43</v>
      </c>
      <c r="F184" s="125"/>
      <c r="G184" s="140"/>
      <c r="H184" s="140"/>
      <c r="I184" s="140"/>
      <c r="J184" s="148"/>
      <c r="K184" s="132"/>
      <c r="L184" s="71"/>
      <c r="M184" s="120">
        <f t="shared" si="15"/>
        <v>43</v>
      </c>
      <c r="N184" s="73"/>
    </row>
    <row r="185" spans="1:14" s="10" customFormat="1" ht="15" hidden="1" customHeight="1" thickBot="1" x14ac:dyDescent="0.25">
      <c r="A185" s="25">
        <v>2</v>
      </c>
      <c r="B185" s="26">
        <v>5540024</v>
      </c>
      <c r="C185" s="26" t="s">
        <v>183</v>
      </c>
      <c r="D185" s="27">
        <v>45000</v>
      </c>
      <c r="E185" s="155">
        <v>9</v>
      </c>
      <c r="F185" s="125"/>
      <c r="G185" s="140"/>
      <c r="H185" s="140"/>
      <c r="I185" s="140"/>
      <c r="J185" s="148"/>
      <c r="K185" s="132"/>
      <c r="L185" s="71"/>
      <c r="M185" s="120">
        <f t="shared" si="15"/>
        <v>9</v>
      </c>
      <c r="N185" s="73"/>
    </row>
    <row r="186" spans="1:14" s="10" customFormat="1" ht="15" hidden="1" customHeight="1" thickBot="1" x14ac:dyDescent="0.25">
      <c r="A186" s="25">
        <v>3</v>
      </c>
      <c r="B186" s="26">
        <v>5540018</v>
      </c>
      <c r="C186" s="26" t="s">
        <v>184</v>
      </c>
      <c r="D186" s="27">
        <v>32000</v>
      </c>
      <c r="E186" s="155">
        <v>24</v>
      </c>
      <c r="F186" s="125"/>
      <c r="G186" s="140"/>
      <c r="H186" s="140"/>
      <c r="I186" s="140"/>
      <c r="J186" s="148"/>
      <c r="K186" s="132"/>
      <c r="L186" s="71"/>
      <c r="M186" s="120">
        <f t="shared" si="15"/>
        <v>24</v>
      </c>
      <c r="N186" s="73"/>
    </row>
    <row r="187" spans="1:14" s="10" customFormat="1" ht="15" hidden="1" customHeight="1" thickBot="1" x14ac:dyDescent="0.25">
      <c r="A187" s="25">
        <v>4</v>
      </c>
      <c r="B187" s="26">
        <v>5540017</v>
      </c>
      <c r="C187" s="26" t="s">
        <v>185</v>
      </c>
      <c r="D187" s="27">
        <v>25000</v>
      </c>
      <c r="E187" s="156">
        <v>35</v>
      </c>
      <c r="F187" s="126"/>
      <c r="G187" s="141"/>
      <c r="H187" s="141"/>
      <c r="I187" s="141"/>
      <c r="J187" s="149"/>
      <c r="K187" s="133"/>
      <c r="L187" s="72"/>
      <c r="M187" s="120">
        <f t="shared" si="15"/>
        <v>35</v>
      </c>
      <c r="N187" s="72"/>
    </row>
    <row r="188" spans="1:14" s="10" customFormat="1" ht="15" hidden="1" customHeight="1" thickBot="1" x14ac:dyDescent="0.25">
      <c r="A188" s="25">
        <v>5</v>
      </c>
      <c r="B188" s="26">
        <v>5510070</v>
      </c>
      <c r="C188" s="26" t="s">
        <v>186</v>
      </c>
      <c r="D188" s="27">
        <v>28000</v>
      </c>
      <c r="E188" s="156">
        <v>24</v>
      </c>
      <c r="F188" s="126"/>
      <c r="G188" s="141"/>
      <c r="H188" s="141"/>
      <c r="I188" s="141"/>
      <c r="J188" s="149"/>
      <c r="K188" s="133"/>
      <c r="L188" s="72"/>
      <c r="M188" s="120">
        <f t="shared" si="15"/>
        <v>24</v>
      </c>
      <c r="N188" s="72"/>
    </row>
    <row r="189" spans="1:14" s="10" customFormat="1" ht="15" hidden="1" customHeight="1" thickBot="1" x14ac:dyDescent="0.25">
      <c r="A189" s="25">
        <v>6</v>
      </c>
      <c r="B189" s="26">
        <v>5500044</v>
      </c>
      <c r="C189" s="26" t="s">
        <v>187</v>
      </c>
      <c r="D189" s="27">
        <v>28000</v>
      </c>
      <c r="E189" s="156">
        <v>10</v>
      </c>
      <c r="F189" s="126"/>
      <c r="G189" s="141"/>
      <c r="H189" s="141"/>
      <c r="I189" s="141"/>
      <c r="J189" s="149"/>
      <c r="K189" s="133"/>
      <c r="L189" s="72"/>
      <c r="M189" s="120">
        <f t="shared" si="15"/>
        <v>10</v>
      </c>
      <c r="N189" s="71"/>
    </row>
    <row r="190" spans="1:14" s="9" customFormat="1" ht="15" hidden="1" customHeight="1" thickBot="1" x14ac:dyDescent="0.25">
      <c r="A190" s="25">
        <v>7</v>
      </c>
      <c r="B190" s="26">
        <v>5500045</v>
      </c>
      <c r="C190" s="26" t="s">
        <v>188</v>
      </c>
      <c r="D190" s="27">
        <v>30000</v>
      </c>
      <c r="E190" s="156">
        <v>28</v>
      </c>
      <c r="F190" s="126"/>
      <c r="G190" s="141"/>
      <c r="H190" s="141"/>
      <c r="I190" s="141"/>
      <c r="J190" s="149"/>
      <c r="K190" s="133"/>
      <c r="L190" s="72"/>
      <c r="M190" s="120">
        <f t="shared" si="15"/>
        <v>28</v>
      </c>
      <c r="N190" s="71"/>
    </row>
    <row r="191" spans="1:14" s="9" customFormat="1" ht="15" hidden="1" customHeight="1" thickBot="1" x14ac:dyDescent="0.25">
      <c r="A191" s="25">
        <v>8</v>
      </c>
      <c r="B191" s="25">
        <v>5510111</v>
      </c>
      <c r="C191" s="25" t="s">
        <v>189</v>
      </c>
      <c r="D191" s="30">
        <v>39000</v>
      </c>
      <c r="E191" s="156">
        <v>20</v>
      </c>
      <c r="F191" s="126"/>
      <c r="G191" s="141"/>
      <c r="H191" s="141"/>
      <c r="I191" s="141"/>
      <c r="J191" s="149"/>
      <c r="K191" s="133"/>
      <c r="L191" s="72"/>
      <c r="M191" s="120">
        <f t="shared" si="15"/>
        <v>20</v>
      </c>
      <c r="N191" s="71"/>
    </row>
    <row r="192" spans="1:14" s="9" customFormat="1" ht="15" hidden="1" customHeight="1" thickBot="1" x14ac:dyDescent="0.25">
      <c r="A192" s="25">
        <v>9</v>
      </c>
      <c r="B192" s="25">
        <v>5510112</v>
      </c>
      <c r="C192" s="25" t="s">
        <v>190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9" customFormat="1" ht="15" hidden="1" customHeight="1" thickBot="1" x14ac:dyDescent="0.25">
      <c r="A193" s="25">
        <v>10</v>
      </c>
      <c r="B193" s="25">
        <v>5510113</v>
      </c>
      <c r="C193" s="25" t="s">
        <v>191</v>
      </c>
      <c r="D193" s="30">
        <v>39000</v>
      </c>
      <c r="E193" s="155">
        <v>17</v>
      </c>
      <c r="F193" s="125"/>
      <c r="G193" s="125"/>
      <c r="H193" s="125"/>
      <c r="I193" s="125"/>
      <c r="J193" s="148"/>
      <c r="K193" s="132"/>
      <c r="L193" s="71"/>
      <c r="M193" s="120">
        <f t="shared" si="15"/>
        <v>17</v>
      </c>
      <c r="N193" s="71"/>
    </row>
    <row r="194" spans="1:14" s="24" customFormat="1" ht="15" hidden="1" customHeight="1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9" customFormat="1" ht="15" thickBot="1" x14ac:dyDescent="0.25">
      <c r="A195" s="94"/>
      <c r="B195" s="95"/>
      <c r="C195" s="95" t="s">
        <v>192</v>
      </c>
      <c r="D195" s="96"/>
      <c r="E195" s="105">
        <f>SUM(E196:E204)</f>
        <v>467</v>
      </c>
      <c r="F195" s="105">
        <f t="shared" ref="F195:K195" si="19">SUM(F196:F204)</f>
        <v>0</v>
      </c>
      <c r="G195" s="105">
        <f t="shared" si="19"/>
        <v>0</v>
      </c>
      <c r="H195" s="105">
        <f t="shared" si="19"/>
        <v>0</v>
      </c>
      <c r="I195" s="105">
        <f t="shared" si="19"/>
        <v>0</v>
      </c>
      <c r="J195" s="166">
        <f t="shared" si="19"/>
        <v>0</v>
      </c>
      <c r="K195" s="131">
        <f t="shared" si="19"/>
        <v>0</v>
      </c>
      <c r="L195" s="105">
        <f>SUM(L196:L203)</f>
        <v>402</v>
      </c>
      <c r="M195" s="119">
        <f t="shared" si="15"/>
        <v>65</v>
      </c>
      <c r="N195" s="85"/>
    </row>
    <row r="196" spans="1:14" s="10" customFormat="1" x14ac:dyDescent="0.2">
      <c r="A196" s="87">
        <v>1</v>
      </c>
      <c r="B196" s="87">
        <v>5540032</v>
      </c>
      <c r="C196" s="87" t="s">
        <v>193</v>
      </c>
      <c r="D196" s="93">
        <v>18000</v>
      </c>
      <c r="E196" s="155">
        <f>'28'!L196</f>
        <v>39</v>
      </c>
      <c r="F196" s="125"/>
      <c r="G196" s="125"/>
      <c r="H196" s="125"/>
      <c r="I196" s="125"/>
      <c r="J196" s="148"/>
      <c r="K196" s="132"/>
      <c r="L196" s="71">
        <v>35</v>
      </c>
      <c r="M196" s="120">
        <f t="shared" si="15"/>
        <v>4</v>
      </c>
      <c r="N196" s="71"/>
    </row>
    <row r="197" spans="1:14" s="10" customFormat="1" x14ac:dyDescent="0.2">
      <c r="A197" s="25">
        <v>2</v>
      </c>
      <c r="B197" s="26">
        <v>5540001</v>
      </c>
      <c r="C197" s="26" t="s">
        <v>194</v>
      </c>
      <c r="D197" s="27">
        <v>20000</v>
      </c>
      <c r="E197" s="155">
        <f>'28'!L197</f>
        <v>35</v>
      </c>
      <c r="F197" s="125"/>
      <c r="G197" s="125"/>
      <c r="H197" s="125"/>
      <c r="I197" s="125"/>
      <c r="J197" s="148"/>
      <c r="K197" s="132"/>
      <c r="L197" s="71">
        <v>35</v>
      </c>
      <c r="M197" s="120">
        <f t="shared" si="15"/>
        <v>0</v>
      </c>
      <c r="N197" s="71"/>
    </row>
    <row r="198" spans="1:14" s="10" customFormat="1" x14ac:dyDescent="0.2">
      <c r="A198" s="25">
        <v>3</v>
      </c>
      <c r="B198" s="26">
        <v>5540029</v>
      </c>
      <c r="C198" s="26" t="s">
        <v>195</v>
      </c>
      <c r="D198" s="27">
        <v>20000</v>
      </c>
      <c r="E198" s="155">
        <f>'28'!L198</f>
        <v>0</v>
      </c>
      <c r="F198" s="125"/>
      <c r="G198" s="125"/>
      <c r="H198" s="125"/>
      <c r="I198" s="125"/>
      <c r="J198" s="148"/>
      <c r="K198" s="132"/>
      <c r="L198" s="71"/>
      <c r="M198" s="120">
        <f t="shared" si="15"/>
        <v>0</v>
      </c>
      <c r="N198" s="71"/>
    </row>
    <row r="199" spans="1:14" s="10" customFormat="1" x14ac:dyDescent="0.2">
      <c r="A199" s="25">
        <v>4</v>
      </c>
      <c r="B199" s="26">
        <v>5540035</v>
      </c>
      <c r="C199" s="26" t="s">
        <v>196</v>
      </c>
      <c r="D199" s="27">
        <v>20000</v>
      </c>
      <c r="E199" s="155">
        <f>'28'!L199</f>
        <v>9</v>
      </c>
      <c r="F199" s="125"/>
      <c r="G199" s="125"/>
      <c r="H199" s="125"/>
      <c r="I199" s="125"/>
      <c r="J199" s="148"/>
      <c r="K199" s="132"/>
      <c r="L199" s="71">
        <v>10</v>
      </c>
      <c r="M199" s="120">
        <f t="shared" si="15"/>
        <v>-1</v>
      </c>
      <c r="N199" s="71"/>
    </row>
    <row r="200" spans="1:14" s="10" customFormat="1" x14ac:dyDescent="0.2">
      <c r="A200" s="25">
        <v>6</v>
      </c>
      <c r="B200" s="26">
        <v>5540008</v>
      </c>
      <c r="C200" s="26" t="s">
        <v>198</v>
      </c>
      <c r="D200" s="27">
        <v>16000</v>
      </c>
      <c r="E200" s="155">
        <f>'28'!L200</f>
        <v>218</v>
      </c>
      <c r="F200" s="125"/>
      <c r="G200" s="125"/>
      <c r="H200" s="125"/>
      <c r="I200" s="125"/>
      <c r="J200" s="148"/>
      <c r="K200" s="132"/>
      <c r="L200" s="71">
        <v>210</v>
      </c>
      <c r="M200" s="120">
        <f t="shared" si="15"/>
        <v>8</v>
      </c>
      <c r="N200" s="71"/>
    </row>
    <row r="201" spans="1:14" s="10" customFormat="1" x14ac:dyDescent="0.2">
      <c r="A201" s="25">
        <v>7</v>
      </c>
      <c r="B201" s="26">
        <v>5540030</v>
      </c>
      <c r="C201" s="26" t="s">
        <v>199</v>
      </c>
      <c r="D201" s="27">
        <v>22000</v>
      </c>
      <c r="E201" s="155">
        <f>'28'!L201</f>
        <v>41</v>
      </c>
      <c r="F201" s="125"/>
      <c r="G201" s="125"/>
      <c r="H201" s="125"/>
      <c r="I201" s="125"/>
      <c r="J201" s="148"/>
      <c r="K201" s="132"/>
      <c r="L201" s="197">
        <v>40</v>
      </c>
      <c r="M201" s="120">
        <f>(E201+F201+G201+H201+I201)-J201-K201-L201</f>
        <v>1</v>
      </c>
      <c r="N201" s="71"/>
    </row>
    <row r="202" spans="1:14" s="10" customFormat="1" x14ac:dyDescent="0.2">
      <c r="A202" s="25">
        <v>8</v>
      </c>
      <c r="B202" s="26">
        <v>5540031</v>
      </c>
      <c r="C202" s="26" t="s">
        <v>200</v>
      </c>
      <c r="D202" s="27">
        <v>22000</v>
      </c>
      <c r="E202" s="155">
        <f>'28'!L202</f>
        <v>35</v>
      </c>
      <c r="F202" s="125"/>
      <c r="G202" s="125"/>
      <c r="H202" s="125"/>
      <c r="I202" s="125"/>
      <c r="J202" s="148"/>
      <c r="K202" s="132"/>
      <c r="L202" s="71">
        <v>30</v>
      </c>
      <c r="M202" s="120">
        <f t="shared" ref="M202:M204" si="20">(E202+F202+G202+H202+I202)-J202-K202-L202</f>
        <v>5</v>
      </c>
      <c r="N202" s="71"/>
    </row>
    <row r="203" spans="1:14" s="9" customFormat="1" x14ac:dyDescent="0.2">
      <c r="A203" s="25">
        <v>9</v>
      </c>
      <c r="B203" s="26">
        <v>5540003</v>
      </c>
      <c r="C203" s="26" t="s">
        <v>201</v>
      </c>
      <c r="D203" s="27">
        <v>20000</v>
      </c>
      <c r="E203" s="155">
        <f>'28'!L203</f>
        <v>43</v>
      </c>
      <c r="F203" s="125"/>
      <c r="G203" s="125"/>
      <c r="H203" s="125"/>
      <c r="I203" s="125"/>
      <c r="J203" s="148"/>
      <c r="K203" s="132"/>
      <c r="L203" s="71">
        <v>42</v>
      </c>
      <c r="M203" s="120">
        <f t="shared" si="20"/>
        <v>1</v>
      </c>
      <c r="N203" s="71"/>
    </row>
    <row r="204" spans="1:14" s="9" customFormat="1" x14ac:dyDescent="0.2">
      <c r="A204" s="25">
        <v>10</v>
      </c>
      <c r="B204" s="25">
        <v>5540033</v>
      </c>
      <c r="C204" s="25" t="s">
        <v>202</v>
      </c>
      <c r="D204" s="30">
        <v>18000</v>
      </c>
      <c r="E204" s="155">
        <f>'28'!L204</f>
        <v>47</v>
      </c>
      <c r="F204" s="125"/>
      <c r="G204" s="125"/>
      <c r="H204" s="125"/>
      <c r="I204" s="125"/>
      <c r="J204" s="148"/>
      <c r="K204" s="132"/>
      <c r="L204" s="9">
        <v>48</v>
      </c>
      <c r="M204" s="120">
        <f t="shared" si="20"/>
        <v>-1</v>
      </c>
      <c r="N204" s="71"/>
    </row>
    <row r="205" spans="1:14" s="20" customFormat="1" ht="15" thickBot="1" x14ac:dyDescent="0.25">
      <c r="A205" s="43"/>
      <c r="B205" s="43"/>
      <c r="C205" s="43"/>
      <c r="D205" s="48"/>
      <c r="E205" s="160"/>
      <c r="F205" s="128"/>
      <c r="G205" s="128"/>
      <c r="H205" s="128"/>
      <c r="I205" s="128"/>
      <c r="J205" s="152"/>
      <c r="K205" s="137"/>
      <c r="L205" s="76"/>
      <c r="M205" s="121"/>
      <c r="N205" s="76"/>
    </row>
    <row r="206" spans="1:14" s="24" customFormat="1" ht="15" thickBot="1" x14ac:dyDescent="0.25">
      <c r="A206" s="81"/>
      <c r="B206" s="82"/>
      <c r="C206" s="82" t="s">
        <v>203</v>
      </c>
      <c r="D206" s="83"/>
      <c r="E206" s="106">
        <f>SUM(E208:E209)</f>
        <v>5</v>
      </c>
      <c r="F206" s="106">
        <f t="shared" ref="F206:L206" si="21">SUM(F208:F209)</f>
        <v>0</v>
      </c>
      <c r="G206" s="106">
        <f t="shared" si="21"/>
        <v>0</v>
      </c>
      <c r="H206" s="106">
        <f t="shared" si="21"/>
        <v>0</v>
      </c>
      <c r="I206" s="106">
        <f t="shared" si="21"/>
        <v>0</v>
      </c>
      <c r="J206" s="146">
        <f t="shared" si="21"/>
        <v>0</v>
      </c>
      <c r="K206" s="135">
        <f t="shared" si="21"/>
        <v>0</v>
      </c>
      <c r="L206" s="106">
        <f t="shared" si="21"/>
        <v>5</v>
      </c>
      <c r="M206" s="119">
        <f>(E206+F206+G206+H206+I206)-J206-K206-L206</f>
        <v>0</v>
      </c>
      <c r="N206" s="85"/>
    </row>
    <row r="207" spans="1:14" s="10" customFormat="1" x14ac:dyDescent="0.2">
      <c r="A207" s="79"/>
      <c r="B207" s="79"/>
      <c r="C207" s="79" t="s">
        <v>204</v>
      </c>
      <c r="D207" s="80"/>
      <c r="E207" s="155"/>
      <c r="F207" s="125"/>
      <c r="G207" s="125"/>
      <c r="H207" s="125"/>
      <c r="I207" s="125"/>
      <c r="J207" s="148"/>
      <c r="K207" s="132"/>
      <c r="L207" s="71"/>
      <c r="M207" s="120">
        <f t="shared" si="15"/>
        <v>0</v>
      </c>
      <c r="N207" s="71"/>
    </row>
    <row r="208" spans="1:14" s="10" customFormat="1" x14ac:dyDescent="0.2">
      <c r="A208" s="25">
        <v>1</v>
      </c>
      <c r="B208" s="26">
        <v>7520023</v>
      </c>
      <c r="C208" s="26" t="s">
        <v>205</v>
      </c>
      <c r="D208" s="27">
        <v>20000</v>
      </c>
      <c r="E208" s="155">
        <f>'28'!L208</f>
        <v>0</v>
      </c>
      <c r="F208" s="125"/>
      <c r="G208" s="125"/>
      <c r="H208" s="125"/>
      <c r="I208" s="125"/>
      <c r="J208" s="148"/>
      <c r="K208" s="132"/>
      <c r="L208" s="71"/>
      <c r="M208" s="120">
        <f t="shared" si="15"/>
        <v>0</v>
      </c>
      <c r="N208" s="71"/>
    </row>
    <row r="209" spans="1:14" s="9" customFormat="1" x14ac:dyDescent="0.2">
      <c r="A209" s="25">
        <v>2</v>
      </c>
      <c r="B209" s="26">
        <v>7520001</v>
      </c>
      <c r="C209" s="26" t="s">
        <v>206</v>
      </c>
      <c r="D209" s="27">
        <v>80000</v>
      </c>
      <c r="E209" s="155">
        <f>'28'!L209</f>
        <v>5</v>
      </c>
      <c r="F209" s="125"/>
      <c r="G209" s="125"/>
      <c r="H209" s="125"/>
      <c r="I209" s="125"/>
      <c r="J209" s="148"/>
      <c r="K209" s="132"/>
      <c r="L209" s="71">
        <v>5</v>
      </c>
      <c r="M209" s="120">
        <f t="shared" si="15"/>
        <v>0</v>
      </c>
      <c r="N209" s="71"/>
    </row>
    <row r="210" spans="1:14" s="24" customFormat="1" ht="15" thickBot="1" x14ac:dyDescent="0.25">
      <c r="A210" s="43"/>
      <c r="B210" s="43"/>
      <c r="C210" s="43"/>
      <c r="D210" s="86"/>
      <c r="E210" s="157"/>
      <c r="F210" s="127"/>
      <c r="G210" s="127"/>
      <c r="H210" s="127"/>
      <c r="I210" s="127"/>
      <c r="J210" s="150"/>
      <c r="K210" s="134"/>
      <c r="L210" s="73"/>
      <c r="M210" s="122"/>
      <c r="N210" s="73"/>
    </row>
    <row r="211" spans="1:14" s="10" customFormat="1" ht="15" thickBot="1" x14ac:dyDescent="0.25">
      <c r="A211" s="90"/>
      <c r="B211" s="91"/>
      <c r="C211" s="91" t="s">
        <v>207</v>
      </c>
      <c r="D211" s="92"/>
      <c r="E211" s="103">
        <f>SUM(E212:E219)</f>
        <v>122</v>
      </c>
      <c r="F211" s="103">
        <f t="shared" ref="F211:L211" si="22">SUM(F212:F219)</f>
        <v>0</v>
      </c>
      <c r="G211" s="103">
        <f t="shared" si="22"/>
        <v>0</v>
      </c>
      <c r="H211" s="103">
        <f t="shared" si="22"/>
        <v>0</v>
      </c>
      <c r="I211" s="103">
        <f t="shared" si="22"/>
        <v>0</v>
      </c>
      <c r="J211" s="169">
        <f t="shared" si="22"/>
        <v>0</v>
      </c>
      <c r="K211" s="165">
        <f t="shared" si="22"/>
        <v>0</v>
      </c>
      <c r="L211" s="103">
        <f t="shared" si="22"/>
        <v>0</v>
      </c>
      <c r="M211" s="119">
        <f t="shared" si="15"/>
        <v>122</v>
      </c>
      <c r="N211" s="85"/>
    </row>
    <row r="212" spans="1:14" s="10" customFormat="1" x14ac:dyDescent="0.2">
      <c r="A212" s="87">
        <v>1</v>
      </c>
      <c r="B212" s="88">
        <v>7550011</v>
      </c>
      <c r="C212" s="88" t="s">
        <v>208</v>
      </c>
      <c r="D212" s="89">
        <v>16000</v>
      </c>
      <c r="E212" s="155">
        <f>'28'!L212</f>
        <v>12</v>
      </c>
      <c r="F212" s="125"/>
      <c r="G212" s="125"/>
      <c r="H212" s="125"/>
      <c r="I212" s="125"/>
      <c r="J212" s="148"/>
      <c r="K212" s="132"/>
      <c r="L212" s="71"/>
      <c r="M212" s="120">
        <f t="shared" si="15"/>
        <v>12</v>
      </c>
      <c r="N212" s="71"/>
    </row>
    <row r="213" spans="1:14" s="10" customFormat="1" x14ac:dyDescent="0.2">
      <c r="A213" s="25">
        <v>2</v>
      </c>
      <c r="B213" s="26">
        <v>7550019</v>
      </c>
      <c r="C213" s="26" t="s">
        <v>209</v>
      </c>
      <c r="D213" s="78">
        <v>14000</v>
      </c>
      <c r="E213" s="155">
        <f>'28'!L213</f>
        <v>0</v>
      </c>
      <c r="F213" s="126"/>
      <c r="G213" s="126"/>
      <c r="H213" s="126"/>
      <c r="I213" s="126"/>
      <c r="J213" s="149"/>
      <c r="K213" s="133"/>
      <c r="L213" s="72"/>
      <c r="M213" s="123">
        <f t="shared" si="15"/>
        <v>0</v>
      </c>
      <c r="N213" s="72"/>
    </row>
    <row r="214" spans="1:14" s="10" customFormat="1" x14ac:dyDescent="0.2">
      <c r="A214" s="25">
        <v>3</v>
      </c>
      <c r="B214" s="26">
        <v>7550026</v>
      </c>
      <c r="C214" s="26" t="s">
        <v>210</v>
      </c>
      <c r="D214" s="78">
        <v>26000</v>
      </c>
      <c r="E214" s="155">
        <f>'28'!L214</f>
        <v>40</v>
      </c>
      <c r="F214" s="126"/>
      <c r="G214" s="126"/>
      <c r="H214" s="126"/>
      <c r="I214" s="126"/>
      <c r="J214" s="149"/>
      <c r="K214" s="133"/>
      <c r="L214" s="72"/>
      <c r="M214" s="123">
        <f t="shared" si="15"/>
        <v>40</v>
      </c>
      <c r="N214" s="72"/>
    </row>
    <row r="215" spans="1:14" s="10" customFormat="1" x14ac:dyDescent="0.2">
      <c r="A215" s="25">
        <v>4</v>
      </c>
      <c r="B215" s="26">
        <v>7550006</v>
      </c>
      <c r="C215" s="26" t="s">
        <v>211</v>
      </c>
      <c r="D215" s="78">
        <v>12000</v>
      </c>
      <c r="E215" s="155">
        <f>'28'!L215</f>
        <v>3</v>
      </c>
      <c r="F215" s="126"/>
      <c r="G215" s="126"/>
      <c r="H215" s="126"/>
      <c r="I215" s="126"/>
      <c r="J215" s="149"/>
      <c r="K215" s="133"/>
      <c r="L215" s="72"/>
      <c r="M215" s="123">
        <f t="shared" si="15"/>
        <v>3</v>
      </c>
      <c r="N215" s="72"/>
    </row>
    <row r="216" spans="1:14" s="10" customFormat="1" x14ac:dyDescent="0.2">
      <c r="A216" s="25">
        <v>5</v>
      </c>
      <c r="B216" s="26">
        <v>7550007</v>
      </c>
      <c r="C216" s="26" t="s">
        <v>212</v>
      </c>
      <c r="D216" s="78">
        <v>9000</v>
      </c>
      <c r="E216" s="155">
        <f>'28'!L216</f>
        <v>15</v>
      </c>
      <c r="F216" s="126"/>
      <c r="G216" s="126"/>
      <c r="H216" s="126"/>
      <c r="I216" s="126"/>
      <c r="J216" s="149"/>
      <c r="K216" s="133"/>
      <c r="L216" s="72"/>
      <c r="M216" s="123">
        <f t="shared" si="15"/>
        <v>15</v>
      </c>
      <c r="N216" s="72"/>
    </row>
    <row r="217" spans="1:14" s="9" customFormat="1" x14ac:dyDescent="0.2">
      <c r="A217" s="25">
        <v>7</v>
      </c>
      <c r="B217" s="26">
        <v>7550017</v>
      </c>
      <c r="C217" s="26" t="s">
        <v>214</v>
      </c>
      <c r="D217" s="78">
        <v>14000</v>
      </c>
      <c r="E217" s="155">
        <f>'28'!L217</f>
        <v>25</v>
      </c>
      <c r="F217" s="126"/>
      <c r="G217" s="126"/>
      <c r="H217" s="126"/>
      <c r="I217" s="126"/>
      <c r="J217" s="149"/>
      <c r="K217" s="133"/>
      <c r="L217" s="72"/>
      <c r="M217" s="123">
        <f t="shared" si="15"/>
        <v>25</v>
      </c>
      <c r="N217" s="72"/>
    </row>
    <row r="218" spans="1:14" s="10" customFormat="1" x14ac:dyDescent="0.2">
      <c r="A218" s="25">
        <v>8</v>
      </c>
      <c r="B218" s="25">
        <v>7550016</v>
      </c>
      <c r="C218" s="25" t="s">
        <v>215</v>
      </c>
      <c r="D218" s="77">
        <v>14000</v>
      </c>
      <c r="E218" s="155">
        <f>'28'!L218</f>
        <v>14</v>
      </c>
      <c r="F218" s="126"/>
      <c r="G218" s="126"/>
      <c r="H218" s="126"/>
      <c r="I218" s="126"/>
      <c r="J218" s="149"/>
      <c r="K218" s="133"/>
      <c r="L218" s="72"/>
      <c r="M218" s="123">
        <f t="shared" ref="M218:M219" si="23">(E218+F218+G218+H218+I218)-J218-K218-L218</f>
        <v>14</v>
      </c>
      <c r="N218" s="72"/>
    </row>
    <row r="219" spans="1:14" s="10" customFormat="1" x14ac:dyDescent="0.2">
      <c r="A219" s="25">
        <v>9</v>
      </c>
      <c r="B219" s="26">
        <v>7550015</v>
      </c>
      <c r="C219" s="26" t="s">
        <v>216</v>
      </c>
      <c r="D219" s="78">
        <v>14000</v>
      </c>
      <c r="E219" s="155">
        <f>'28'!L219</f>
        <v>13</v>
      </c>
      <c r="F219" s="126"/>
      <c r="G219" s="126"/>
      <c r="H219" s="126"/>
      <c r="I219" s="126"/>
      <c r="J219" s="149"/>
      <c r="K219" s="133"/>
      <c r="L219" s="72"/>
      <c r="M219" s="123">
        <f t="shared" si="23"/>
        <v>13</v>
      </c>
      <c r="N219" s="72"/>
    </row>
  </sheetData>
  <autoFilter ref="A3:D219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9"/>
  <sheetViews>
    <sheetView workbookViewId="0">
      <pane xSplit="4" ySplit="4" topLeftCell="E156" activePane="bottomRight" state="frozen"/>
      <selection activeCell="O74" sqref="O74"/>
      <selection pane="topRight" activeCell="O74" sqref="O74"/>
      <selection pane="bottomLeft" activeCell="O74" sqref="O74"/>
      <selection pane="bottomRight" activeCell="L159" sqref="L159:L175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.28515625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81" t="s">
        <v>259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70"/>
    </row>
    <row r="3" spans="1:19" s="16" customFormat="1" ht="25.5" customHeight="1" x14ac:dyDescent="0.2">
      <c r="A3" s="182" t="s">
        <v>261</v>
      </c>
      <c r="B3" s="182" t="s">
        <v>262</v>
      </c>
      <c r="C3" s="182" t="s">
        <v>263</v>
      </c>
      <c r="D3" s="184" t="s">
        <v>264</v>
      </c>
      <c r="E3" s="186" t="s">
        <v>248</v>
      </c>
      <c r="F3" s="188" t="s">
        <v>257</v>
      </c>
      <c r="G3" s="190" t="s">
        <v>249</v>
      </c>
      <c r="H3" s="191"/>
      <c r="I3" s="192"/>
      <c r="J3" s="193" t="s">
        <v>250</v>
      </c>
      <c r="K3" s="195" t="s">
        <v>258</v>
      </c>
      <c r="L3" s="177" t="s">
        <v>251</v>
      </c>
      <c r="M3" s="179" t="s">
        <v>252</v>
      </c>
      <c r="N3" s="177" t="s">
        <v>253</v>
      </c>
    </row>
    <row r="4" spans="1:19" s="20" customFormat="1" ht="25.5" x14ac:dyDescent="0.2">
      <c r="A4" s="183"/>
      <c r="B4" s="183"/>
      <c r="C4" s="183"/>
      <c r="D4" s="185"/>
      <c r="E4" s="187"/>
      <c r="F4" s="189"/>
      <c r="G4" s="139" t="s">
        <v>254</v>
      </c>
      <c r="H4" s="139" t="s">
        <v>255</v>
      </c>
      <c r="I4" s="139" t="s">
        <v>256</v>
      </c>
      <c r="J4" s="194"/>
      <c r="K4" s="196"/>
      <c r="L4" s="178"/>
      <c r="M4" s="180"/>
      <c r="N4" s="178"/>
    </row>
    <row r="5" spans="1:19" s="24" customFormat="1" ht="15" thickBot="1" x14ac:dyDescent="0.25">
      <c r="A5" s="113"/>
      <c r="B5" s="113"/>
      <c r="C5" s="113" t="s">
        <v>10</v>
      </c>
      <c r="D5" s="114"/>
      <c r="E5" s="116">
        <f>E6+E46+E60+E64+E74</f>
        <v>7</v>
      </c>
      <c r="F5" s="116">
        <f t="shared" ref="F5:M5" si="0">F6+F46+F60+F64+F74</f>
        <v>0</v>
      </c>
      <c r="G5" s="116">
        <f t="shared" si="0"/>
        <v>366</v>
      </c>
      <c r="H5" s="116">
        <f t="shared" si="0"/>
        <v>8</v>
      </c>
      <c r="I5" s="116">
        <f t="shared" si="0"/>
        <v>0</v>
      </c>
      <c r="J5" s="145">
        <f t="shared" si="0"/>
        <v>5</v>
      </c>
      <c r="K5" s="130">
        <f t="shared" si="0"/>
        <v>1</v>
      </c>
      <c r="L5" s="116">
        <f t="shared" si="0"/>
        <v>16</v>
      </c>
      <c r="M5" s="118">
        <f t="shared" si="0"/>
        <v>346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05">
        <f>SUM(E7:E44)</f>
        <v>7</v>
      </c>
      <c r="F6" s="105">
        <f t="shared" ref="F6:L6" si="1">SUM(F7:F44)</f>
        <v>0</v>
      </c>
      <c r="G6" s="105">
        <f t="shared" si="1"/>
        <v>210</v>
      </c>
      <c r="H6" s="105">
        <f t="shared" si="1"/>
        <v>8</v>
      </c>
      <c r="I6" s="105">
        <f t="shared" si="1"/>
        <v>0</v>
      </c>
      <c r="J6" s="166">
        <f t="shared" si="1"/>
        <v>4</v>
      </c>
      <c r="K6" s="131">
        <f t="shared" si="1"/>
        <v>0</v>
      </c>
      <c r="L6" s="105">
        <f t="shared" si="1"/>
        <v>16</v>
      </c>
      <c r="M6" s="131">
        <f t="shared" ref="M6" si="2">SUM(M7:M39)</f>
        <v>192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'29'!L7</f>
        <v>4</v>
      </c>
      <c r="F7" s="125"/>
      <c r="G7" s="140"/>
      <c r="H7" s="140"/>
      <c r="I7" s="140"/>
      <c r="J7" s="148"/>
      <c r="K7" s="132"/>
      <c r="L7" s="71"/>
      <c r="M7" s="120">
        <f t="shared" ref="M7:M75" si="3">(E7+F7+G7+H7+I7)-J7-K7-L7</f>
        <v>4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'29'!L8</f>
        <v>0</v>
      </c>
      <c r="F8" s="126"/>
      <c r="G8" s="141">
        <v>8</v>
      </c>
      <c r="H8" s="141"/>
      <c r="I8" s="141"/>
      <c r="J8" s="149"/>
      <c r="K8" s="133"/>
      <c r="L8" s="72"/>
      <c r="M8" s="120">
        <f t="shared" si="3"/>
        <v>8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'29'!L9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'29'!L10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'29'!L11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3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'29'!L12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'29'!L13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3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'29'!L14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3"/>
        <v>6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'29'!L15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3"/>
        <v>6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'29'!L16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'29'!L17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'29'!L18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'29'!L19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3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'29'!L20</f>
        <v>3</v>
      </c>
      <c r="F20" s="126"/>
      <c r="G20" s="141"/>
      <c r="H20" s="141"/>
      <c r="I20" s="141"/>
      <c r="J20" s="149"/>
      <c r="K20" s="133"/>
      <c r="L20" s="72"/>
      <c r="M20" s="120">
        <f t="shared" si="3"/>
        <v>3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'29'!L21</f>
        <v>0</v>
      </c>
      <c r="F21" s="126"/>
      <c r="G21" s="141">
        <v>6</v>
      </c>
      <c r="H21" s="141">
        <v>4</v>
      </c>
      <c r="I21" s="141"/>
      <c r="J21" s="149"/>
      <c r="K21" s="133"/>
      <c r="L21" s="72"/>
      <c r="M21" s="120">
        <f t="shared" si="3"/>
        <v>10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'29'!L22</f>
        <v>0</v>
      </c>
      <c r="F22" s="126"/>
      <c r="G22" s="141">
        <v>20</v>
      </c>
      <c r="H22" s="141"/>
      <c r="I22" s="141"/>
      <c r="J22" s="149"/>
      <c r="K22" s="133"/>
      <c r="L22" s="72">
        <v>16</v>
      </c>
      <c r="M22" s="120">
        <f t="shared" si="3"/>
        <v>4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'29'!L23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'29'!L24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3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'29'!L25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3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'29'!L26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3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'29'!L27</f>
        <v>0</v>
      </c>
      <c r="F27" s="126"/>
      <c r="G27" s="141">
        <v>6</v>
      </c>
      <c r="H27" s="141">
        <v>4</v>
      </c>
      <c r="I27" s="141"/>
      <c r="J27" s="149"/>
      <c r="K27" s="133"/>
      <c r="L27" s="72"/>
      <c r="M27" s="120">
        <f t="shared" si="3"/>
        <v>10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'29'!L28</f>
        <v>0</v>
      </c>
      <c r="F28" s="126"/>
      <c r="G28" s="141">
        <v>8</v>
      </c>
      <c r="H28" s="141"/>
      <c r="I28" s="141"/>
      <c r="J28" s="149"/>
      <c r="K28" s="133"/>
      <c r="L28" s="72"/>
      <c r="M28" s="120">
        <f t="shared" si="3"/>
        <v>8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'29'!L29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3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'29'!L30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3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'29'!L31</f>
        <v>0</v>
      </c>
      <c r="F31" s="126"/>
      <c r="G31" s="141">
        <v>6</v>
      </c>
      <c r="H31" s="141"/>
      <c r="I31" s="141"/>
      <c r="J31" s="149"/>
      <c r="K31" s="133"/>
      <c r="L31" s="72"/>
      <c r="M31" s="120">
        <f t="shared" si="3"/>
        <v>6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'29'!L32</f>
        <v>0</v>
      </c>
      <c r="F32" s="126"/>
      <c r="G32" s="141">
        <v>6</v>
      </c>
      <c r="H32" s="141"/>
      <c r="I32" s="141"/>
      <c r="J32" s="149"/>
      <c r="K32" s="133"/>
      <c r="L32" s="72"/>
      <c r="M32" s="120">
        <f t="shared" si="3"/>
        <v>6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'29'!L33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'29'!L34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3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'29'!L35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'29'!L36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3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'29'!L37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3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'29'!L38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'29'!L39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3"/>
        <v>6</v>
      </c>
      <c r="N39" s="72"/>
    </row>
    <row r="40" spans="1:14" s="10" customFormat="1" x14ac:dyDescent="0.2">
      <c r="A40" s="43">
        <v>40</v>
      </c>
      <c r="B40" s="99"/>
      <c r="C40" s="99" t="s">
        <v>292</v>
      </c>
      <c r="D40" s="100">
        <v>25000</v>
      </c>
      <c r="E40" s="155">
        <f>'29'!L40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288</v>
      </c>
      <c r="D41" s="100">
        <v>30000</v>
      </c>
      <c r="E41" s="155">
        <f>'29'!L41</f>
        <v>0</v>
      </c>
      <c r="F41" s="127"/>
      <c r="G41" s="142">
        <v>6</v>
      </c>
      <c r="H41" s="142"/>
      <c r="I41" s="142"/>
      <c r="J41" s="150">
        <v>1</v>
      </c>
      <c r="K41" s="134"/>
      <c r="L41" s="73"/>
      <c r="M41" s="120">
        <f t="shared" si="3"/>
        <v>5</v>
      </c>
      <c r="N41" s="73" t="s">
        <v>293</v>
      </c>
    </row>
    <row r="42" spans="1:14" s="10" customFormat="1" x14ac:dyDescent="0.2">
      <c r="A42" s="43">
        <v>42</v>
      </c>
      <c r="B42" s="99"/>
      <c r="C42" s="99" t="s">
        <v>289</v>
      </c>
      <c r="D42" s="100">
        <v>30000</v>
      </c>
      <c r="E42" s="155">
        <f>'29'!L42</f>
        <v>0</v>
      </c>
      <c r="F42" s="127"/>
      <c r="G42" s="142">
        <v>6</v>
      </c>
      <c r="H42" s="142"/>
      <c r="I42" s="142"/>
      <c r="J42" s="150">
        <v>2</v>
      </c>
      <c r="K42" s="134"/>
      <c r="L42" s="73"/>
      <c r="M42" s="120">
        <f t="shared" si="3"/>
        <v>4</v>
      </c>
      <c r="N42" s="73" t="s">
        <v>293</v>
      </c>
    </row>
    <row r="43" spans="1:14" s="10" customFormat="1" x14ac:dyDescent="0.2">
      <c r="A43" s="43">
        <v>43</v>
      </c>
      <c r="B43" s="99"/>
      <c r="C43" s="99" t="s">
        <v>290</v>
      </c>
      <c r="D43" s="100">
        <v>35000</v>
      </c>
      <c r="E43" s="155">
        <f>'29'!L43</f>
        <v>0</v>
      </c>
      <c r="F43" s="127"/>
      <c r="G43" s="142"/>
      <c r="H43" s="142"/>
      <c r="I43" s="142"/>
      <c r="J43" s="150"/>
      <c r="K43" s="134"/>
      <c r="L43" s="73"/>
      <c r="M43" s="120">
        <f t="shared" si="3"/>
        <v>0</v>
      </c>
      <c r="N43" s="73"/>
    </row>
    <row r="44" spans="1:14" s="10" customFormat="1" x14ac:dyDescent="0.2">
      <c r="A44" s="43">
        <v>44</v>
      </c>
      <c r="B44" s="99"/>
      <c r="C44" s="99" t="s">
        <v>291</v>
      </c>
      <c r="D44" s="100">
        <v>35000</v>
      </c>
      <c r="E44" s="155">
        <f>'29'!L44</f>
        <v>0</v>
      </c>
      <c r="F44" s="127"/>
      <c r="G44" s="142">
        <v>5</v>
      </c>
      <c r="H44" s="142"/>
      <c r="I44" s="142"/>
      <c r="J44" s="150">
        <v>1</v>
      </c>
      <c r="K44" s="134"/>
      <c r="L44" s="73"/>
      <c r="M44" s="121">
        <f t="shared" si="3"/>
        <v>4</v>
      </c>
      <c r="N44" s="73" t="s">
        <v>293</v>
      </c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/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63">
        <f>SUM(E47:E58)</f>
        <v>0</v>
      </c>
      <c r="F46" s="163">
        <f t="shared" ref="F46:L46" si="4">SUM(F47:F58)</f>
        <v>0</v>
      </c>
      <c r="G46" s="163">
        <f t="shared" si="4"/>
        <v>126</v>
      </c>
      <c r="H46" s="163">
        <f t="shared" si="4"/>
        <v>0</v>
      </c>
      <c r="I46" s="163">
        <f t="shared" si="4"/>
        <v>0</v>
      </c>
      <c r="J46" s="167">
        <f t="shared" si="4"/>
        <v>0</v>
      </c>
      <c r="K46" s="162">
        <f t="shared" si="4"/>
        <v>0</v>
      </c>
      <c r="L46" s="163">
        <f t="shared" si="4"/>
        <v>0</v>
      </c>
      <c r="M46" s="119">
        <f>(E46+F46+G46+H46+I46)-J46-K46-L46</f>
        <v>126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'29'!L47</f>
        <v>0</v>
      </c>
      <c r="F47" s="125"/>
      <c r="G47" s="140">
        <v>5</v>
      </c>
      <c r="H47" s="140"/>
      <c r="I47" s="140"/>
      <c r="J47" s="148"/>
      <c r="K47" s="132"/>
      <c r="L47" s="71"/>
      <c r="M47" s="120">
        <f t="shared" si="3"/>
        <v>5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'29'!L48</f>
        <v>0</v>
      </c>
      <c r="F48" s="126"/>
      <c r="G48" s="141">
        <v>40</v>
      </c>
      <c r="H48" s="141"/>
      <c r="I48" s="141"/>
      <c r="J48" s="149"/>
      <c r="K48" s="133"/>
      <c r="L48" s="72"/>
      <c r="M48" s="120">
        <f t="shared" si="3"/>
        <v>40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'29'!L49</f>
        <v>0</v>
      </c>
      <c r="F49" s="126"/>
      <c r="G49" s="141">
        <v>20</v>
      </c>
      <c r="H49" s="141"/>
      <c r="I49" s="141"/>
      <c r="J49" s="149"/>
      <c r="K49" s="133"/>
      <c r="L49" s="72"/>
      <c r="M49" s="120">
        <f t="shared" si="3"/>
        <v>20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'29'!L50</f>
        <v>0</v>
      </c>
      <c r="F50" s="126"/>
      <c r="G50" s="141">
        <v>39</v>
      </c>
      <c r="H50" s="141"/>
      <c r="I50" s="141"/>
      <c r="J50" s="149"/>
      <c r="K50" s="133"/>
      <c r="L50" s="72"/>
      <c r="M50" s="120">
        <f t="shared" si="3"/>
        <v>39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'29'!L51</f>
        <v>0</v>
      </c>
      <c r="F51" s="126"/>
      <c r="G51" s="141">
        <v>5</v>
      </c>
      <c r="H51" s="141"/>
      <c r="I51" s="141"/>
      <c r="J51" s="149"/>
      <c r="K51" s="133"/>
      <c r="L51" s="72"/>
      <c r="M51" s="120">
        <f t="shared" si="3"/>
        <v>5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'29'!L52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'29'!L53</f>
        <v>0</v>
      </c>
      <c r="F53" s="126"/>
      <c r="G53" s="141">
        <v>5</v>
      </c>
      <c r="H53" s="141"/>
      <c r="I53" s="141"/>
      <c r="J53" s="149"/>
      <c r="K53" s="133"/>
      <c r="L53" s="72"/>
      <c r="M53" s="120">
        <f t="shared" si="3"/>
        <v>5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'29'!L54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'29'!L55</f>
        <v>0</v>
      </c>
      <c r="F55" s="126"/>
      <c r="G55" s="141">
        <v>6</v>
      </c>
      <c r="H55" s="141"/>
      <c r="I55" s="141"/>
      <c r="J55" s="149"/>
      <c r="K55" s="133"/>
      <c r="L55" s="72"/>
      <c r="M55" s="120">
        <f t="shared" si="3"/>
        <v>6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'29'!L56</f>
        <v>0</v>
      </c>
      <c r="F56" s="126"/>
      <c r="G56" s="141">
        <v>6</v>
      </c>
      <c r="H56" s="141"/>
      <c r="I56" s="141"/>
      <c r="J56" s="149"/>
      <c r="K56" s="133"/>
      <c r="L56" s="72"/>
      <c r="M56" s="120">
        <f t="shared" si="3"/>
        <v>6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'29'!L57</f>
        <v>0</v>
      </c>
      <c r="F57" s="127"/>
      <c r="G57" s="142"/>
      <c r="H57" s="142"/>
      <c r="I57" s="142"/>
      <c r="J57" s="150"/>
      <c r="K57" s="134"/>
      <c r="L57" s="73"/>
      <c r="M57" s="120">
        <f t="shared" si="3"/>
        <v>0</v>
      </c>
      <c r="N57" s="73"/>
    </row>
    <row r="58" spans="1:14" s="9" customFormat="1" x14ac:dyDescent="0.2">
      <c r="A58" s="43">
        <v>15</v>
      </c>
      <c r="B58" s="99"/>
      <c r="C58" s="99" t="s">
        <v>271</v>
      </c>
      <c r="D58" s="100"/>
      <c r="E58" s="155">
        <f>'29'!L58</f>
        <v>0</v>
      </c>
      <c r="F58" s="127"/>
      <c r="G58" s="142"/>
      <c r="H58" s="142"/>
      <c r="I58" s="142"/>
      <c r="J58" s="150"/>
      <c r="K58" s="134"/>
      <c r="L58" s="73"/>
      <c r="M58" s="120">
        <f t="shared" si="3"/>
        <v>0</v>
      </c>
      <c r="N58" s="73"/>
    </row>
    <row r="59" spans="1:14" s="24" customFormat="1" ht="15" thickBot="1" x14ac:dyDescent="0.25">
      <c r="A59" s="43"/>
      <c r="B59" s="43"/>
      <c r="C59" s="43"/>
      <c r="D59" s="48"/>
      <c r="E59" s="155"/>
      <c r="F59" s="127"/>
      <c r="G59" s="142"/>
      <c r="H59" s="142"/>
      <c r="I59" s="142"/>
      <c r="J59" s="150"/>
      <c r="K59" s="134"/>
      <c r="L59" s="73"/>
      <c r="M59" s="121"/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63">
        <f>SUM(E61:E62)</f>
        <v>0</v>
      </c>
      <c r="F60" s="163">
        <f t="shared" ref="F60:L60" si="5">SUM(F61:F62)</f>
        <v>0</v>
      </c>
      <c r="G60" s="163">
        <f t="shared" si="5"/>
        <v>0</v>
      </c>
      <c r="H60" s="163">
        <f t="shared" si="5"/>
        <v>0</v>
      </c>
      <c r="I60" s="163">
        <f t="shared" si="5"/>
        <v>0</v>
      </c>
      <c r="J60" s="167">
        <f t="shared" si="5"/>
        <v>0</v>
      </c>
      <c r="K60" s="162">
        <f t="shared" si="5"/>
        <v>0</v>
      </c>
      <c r="L60" s="163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'29'!L61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'29'!L62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5"/>
      <c r="F63" s="127"/>
      <c r="G63" s="142"/>
      <c r="H63" s="142"/>
      <c r="I63" s="142"/>
      <c r="J63" s="150"/>
      <c r="K63" s="134"/>
      <c r="L63" s="73"/>
      <c r="M63" s="121"/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63">
        <f>SUM(E65:E72)</f>
        <v>0</v>
      </c>
      <c r="F64" s="163">
        <f t="shared" ref="F64:L64" si="6">SUM(F65:F72)</f>
        <v>0</v>
      </c>
      <c r="G64" s="163">
        <f t="shared" si="6"/>
        <v>8</v>
      </c>
      <c r="H64" s="163">
        <f t="shared" si="6"/>
        <v>0</v>
      </c>
      <c r="I64" s="163">
        <f t="shared" si="6"/>
        <v>0</v>
      </c>
      <c r="J64" s="167">
        <f t="shared" si="6"/>
        <v>0</v>
      </c>
      <c r="K64" s="162">
        <f t="shared" si="6"/>
        <v>1</v>
      </c>
      <c r="L64" s="163">
        <f t="shared" si="6"/>
        <v>0</v>
      </c>
      <c r="M64" s="119">
        <f t="shared" si="3"/>
        <v>7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'29'!L65</f>
        <v>0</v>
      </c>
      <c r="F65" s="125"/>
      <c r="G65" s="140">
        <v>1</v>
      </c>
      <c r="H65" s="140"/>
      <c r="I65" s="140"/>
      <c r="J65" s="148"/>
      <c r="K65" s="132"/>
      <c r="L65" s="71"/>
      <c r="M65" s="120">
        <f t="shared" si="3"/>
        <v>1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'29'!L66</f>
        <v>0</v>
      </c>
      <c r="F66" s="126"/>
      <c r="G66" s="140">
        <v>1</v>
      </c>
      <c r="H66" s="141"/>
      <c r="I66" s="141"/>
      <c r="J66" s="149"/>
      <c r="K66" s="133"/>
      <c r="L66" s="72"/>
      <c r="M66" s="120">
        <f t="shared" si="3"/>
        <v>1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'29'!L67</f>
        <v>0</v>
      </c>
      <c r="F67" s="126"/>
      <c r="G67" s="140">
        <v>1</v>
      </c>
      <c r="H67" s="141"/>
      <c r="I67" s="141"/>
      <c r="J67" s="149"/>
      <c r="K67" s="133"/>
      <c r="L67" s="72"/>
      <c r="M67" s="120">
        <f t="shared" si="3"/>
        <v>1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'29'!L68</f>
        <v>0</v>
      </c>
      <c r="F68" s="126"/>
      <c r="G68" s="140">
        <v>1</v>
      </c>
      <c r="H68" s="141"/>
      <c r="I68" s="141"/>
      <c r="J68" s="149"/>
      <c r="K68" s="133"/>
      <c r="L68" s="72"/>
      <c r="M68" s="120">
        <f t="shared" si="3"/>
        <v>1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'29'!L69</f>
        <v>0</v>
      </c>
      <c r="F69" s="126"/>
      <c r="G69" s="140">
        <v>1</v>
      </c>
      <c r="H69" s="141"/>
      <c r="I69" s="141"/>
      <c r="J69" s="149"/>
      <c r="K69" s="133"/>
      <c r="L69" s="72"/>
      <c r="M69" s="120">
        <f t="shared" si="3"/>
        <v>1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'29'!L70</f>
        <v>0</v>
      </c>
      <c r="F70" s="126"/>
      <c r="G70" s="140">
        <v>1</v>
      </c>
      <c r="H70" s="141"/>
      <c r="I70" s="141"/>
      <c r="J70" s="149"/>
      <c r="K70" s="133"/>
      <c r="L70" s="72"/>
      <c r="M70" s="120">
        <f t="shared" si="3"/>
        <v>1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'29'!L71</f>
        <v>0</v>
      </c>
      <c r="F71" s="126"/>
      <c r="G71" s="140">
        <v>1</v>
      </c>
      <c r="H71" s="141"/>
      <c r="I71" s="141"/>
      <c r="J71" s="149"/>
      <c r="K71" s="133"/>
      <c r="L71" s="72"/>
      <c r="M71" s="120">
        <f t="shared" si="3"/>
        <v>1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'29'!L72</f>
        <v>0</v>
      </c>
      <c r="F72" s="126"/>
      <c r="G72" s="140">
        <v>1</v>
      </c>
      <c r="H72" s="141"/>
      <c r="I72" s="141"/>
      <c r="J72" s="149"/>
      <c r="K72" s="133">
        <v>1</v>
      </c>
      <c r="L72" s="72"/>
      <c r="M72" s="120">
        <f t="shared" si="3"/>
        <v>0</v>
      </c>
      <c r="N72" s="72"/>
    </row>
    <row r="73" spans="1:14" s="24" customFormat="1" ht="15" thickBot="1" x14ac:dyDescent="0.25">
      <c r="A73" s="43"/>
      <c r="B73" s="43"/>
      <c r="C73" s="43"/>
      <c r="D73" s="48"/>
      <c r="E73" s="155"/>
      <c r="F73" s="127"/>
      <c r="G73" s="142"/>
      <c r="H73" s="142"/>
      <c r="I73" s="142"/>
      <c r="J73" s="150"/>
      <c r="K73" s="134"/>
      <c r="L73" s="73"/>
      <c r="M73" s="121"/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>SUM(E75:E81)</f>
        <v>0</v>
      </c>
      <c r="F74" s="106">
        <f t="shared" ref="F74:K74" si="7">SUM(F75:F81)</f>
        <v>0</v>
      </c>
      <c r="G74" s="106">
        <f t="shared" si="7"/>
        <v>22</v>
      </c>
      <c r="H74" s="106">
        <f t="shared" si="7"/>
        <v>0</v>
      </c>
      <c r="I74" s="106">
        <f t="shared" si="7"/>
        <v>0</v>
      </c>
      <c r="J74" s="146">
        <f t="shared" si="7"/>
        <v>1</v>
      </c>
      <c r="K74" s="135">
        <f t="shared" si="7"/>
        <v>0</v>
      </c>
      <c r="L74" s="106">
        <f>SUM(L75:L81)</f>
        <v>0</v>
      </c>
      <c r="M74" s="119">
        <f t="shared" si="3"/>
        <v>21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'29'!L75</f>
        <v>0</v>
      </c>
      <c r="F75" s="126"/>
      <c r="G75" s="141">
        <v>8</v>
      </c>
      <c r="H75" s="141"/>
      <c r="I75" s="141"/>
      <c r="J75" s="149"/>
      <c r="K75" s="133"/>
      <c r="L75" s="72"/>
      <c r="M75" s="120">
        <f t="shared" si="3"/>
        <v>8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'29'!L76</f>
        <v>0</v>
      </c>
      <c r="F76" s="126"/>
      <c r="G76" s="141">
        <v>7</v>
      </c>
      <c r="H76" s="141"/>
      <c r="I76" s="141"/>
      <c r="J76" s="149"/>
      <c r="K76" s="133"/>
      <c r="L76" s="72"/>
      <c r="M76" s="120">
        <f t="shared" ref="M76:M144" si="8">(E76+F76+G76+H76+I76)-J76-K76-L76</f>
        <v>7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'29'!L77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'29'!L78</f>
        <v>0</v>
      </c>
      <c r="F78" s="126"/>
      <c r="G78" s="141"/>
      <c r="H78" s="141"/>
      <c r="I78" s="141"/>
      <c r="J78" s="149"/>
      <c r="K78" s="133"/>
      <c r="L78" s="72"/>
      <c r="M78" s="120">
        <f t="shared" si="8"/>
        <v>0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'29'!L79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'29'!L80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'29'!L81</f>
        <v>0</v>
      </c>
      <c r="F81" s="126"/>
      <c r="G81" s="141">
        <v>7</v>
      </c>
      <c r="H81" s="141"/>
      <c r="I81" s="141"/>
      <c r="J81" s="149">
        <v>1</v>
      </c>
      <c r="K81" s="133"/>
      <c r="L81" s="72"/>
      <c r="M81" s="120">
        <f t="shared" si="8"/>
        <v>6</v>
      </c>
      <c r="N81" s="72" t="s">
        <v>266</v>
      </c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/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>SUM(E84:E93)</f>
        <v>38</v>
      </c>
      <c r="F83" s="108">
        <f t="shared" ref="F83:L83" si="9">SUM(F84:F93)</f>
        <v>0</v>
      </c>
      <c r="G83" s="108">
        <f t="shared" si="9"/>
        <v>34</v>
      </c>
      <c r="H83" s="108">
        <f t="shared" si="9"/>
        <v>0</v>
      </c>
      <c r="I83" s="108">
        <f t="shared" si="9"/>
        <v>0</v>
      </c>
      <c r="J83" s="168">
        <f t="shared" si="9"/>
        <v>8</v>
      </c>
      <c r="K83" s="164">
        <f t="shared" si="9"/>
        <v>7</v>
      </c>
      <c r="L83" s="108">
        <f t="shared" si="9"/>
        <v>26</v>
      </c>
      <c r="M83" s="119">
        <f t="shared" si="8"/>
        <v>31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'29'!L84</f>
        <v>0</v>
      </c>
      <c r="F84" s="125"/>
      <c r="G84" s="140"/>
      <c r="H84" s="140"/>
      <c r="I84" s="140"/>
      <c r="J84" s="148"/>
      <c r="K84" s="132"/>
      <c r="L84" s="71"/>
      <c r="M84" s="120">
        <f t="shared" si="8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'29'!L85</f>
        <v>6</v>
      </c>
      <c r="F85" s="126"/>
      <c r="G85" s="141"/>
      <c r="H85" s="141"/>
      <c r="I85" s="141"/>
      <c r="J85" s="149"/>
      <c r="K85" s="133"/>
      <c r="L85" s="72">
        <v>3</v>
      </c>
      <c r="M85" s="120">
        <f t="shared" si="8"/>
        <v>3</v>
      </c>
      <c r="N85" s="72"/>
    </row>
    <row r="86" spans="1:14" s="10" customFormat="1" ht="14.25" hidden="1" customHeight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'29'!L86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'29'!L87</f>
        <v>7</v>
      </c>
      <c r="F87" s="126"/>
      <c r="G87" s="141"/>
      <c r="H87" s="141"/>
      <c r="I87" s="141"/>
      <c r="J87" s="149"/>
      <c r="K87" s="133"/>
      <c r="L87" s="72">
        <v>2</v>
      </c>
      <c r="M87" s="120">
        <f t="shared" si="8"/>
        <v>5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'29'!L88</f>
        <v>6</v>
      </c>
      <c r="F88" s="126"/>
      <c r="G88" s="141">
        <v>8</v>
      </c>
      <c r="H88" s="141"/>
      <c r="I88" s="141"/>
      <c r="J88" s="149">
        <v>2</v>
      </c>
      <c r="K88" s="133"/>
      <c r="L88" s="72">
        <v>4</v>
      </c>
      <c r="M88" s="120">
        <f t="shared" si="8"/>
        <v>8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'29'!L89</f>
        <v>3</v>
      </c>
      <c r="F89" s="126"/>
      <c r="G89" s="141">
        <v>10</v>
      </c>
      <c r="H89" s="141"/>
      <c r="I89" s="141"/>
      <c r="J89" s="149"/>
      <c r="K89" s="133">
        <v>3</v>
      </c>
      <c r="L89" s="72">
        <v>8</v>
      </c>
      <c r="M89" s="120">
        <f t="shared" si="8"/>
        <v>2</v>
      </c>
      <c r="N89" s="72" t="s">
        <v>298</v>
      </c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39000</v>
      </c>
      <c r="E90" s="155">
        <f>'29'!L90</f>
        <v>4</v>
      </c>
      <c r="F90" s="126"/>
      <c r="G90" s="141"/>
      <c r="H90" s="141"/>
      <c r="I90" s="141"/>
      <c r="J90" s="149"/>
      <c r="K90" s="133">
        <v>4</v>
      </c>
      <c r="L90" s="72"/>
      <c r="M90" s="120">
        <f t="shared" si="8"/>
        <v>0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'29'!L91</f>
        <v>6</v>
      </c>
      <c r="F91" s="126"/>
      <c r="G91" s="141">
        <v>12</v>
      </c>
      <c r="H91" s="141"/>
      <c r="I91" s="141"/>
      <c r="J91" s="149">
        <v>6</v>
      </c>
      <c r="K91" s="133"/>
      <c r="L91" s="72">
        <v>4</v>
      </c>
      <c r="M91" s="120">
        <f t="shared" si="8"/>
        <v>8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'29'!L92</f>
        <v>6</v>
      </c>
      <c r="F92" s="126"/>
      <c r="G92" s="141">
        <v>4</v>
      </c>
      <c r="H92" s="141"/>
      <c r="I92" s="141"/>
      <c r="J92" s="149"/>
      <c r="K92" s="133"/>
      <c r="L92" s="72">
        <v>5</v>
      </c>
      <c r="M92" s="120">
        <f t="shared" si="8"/>
        <v>5</v>
      </c>
      <c r="N92" s="72"/>
    </row>
    <row r="93" spans="1:14" s="10" customFormat="1" x14ac:dyDescent="0.2">
      <c r="A93" s="43">
        <v>10</v>
      </c>
      <c r="B93" s="99"/>
      <c r="C93" s="99" t="s">
        <v>272</v>
      </c>
      <c r="D93" s="100">
        <v>39000</v>
      </c>
      <c r="E93" s="155">
        <f>'29'!L93</f>
        <v>0</v>
      </c>
      <c r="F93" s="127"/>
      <c r="G93" s="142"/>
      <c r="H93" s="142"/>
      <c r="I93" s="142"/>
      <c r="J93" s="150"/>
      <c r="K93" s="134"/>
      <c r="L93" s="73"/>
      <c r="M93" s="120">
        <f t="shared" si="8"/>
        <v>0</v>
      </c>
      <c r="N93" s="73"/>
    </row>
    <row r="94" spans="1:14" s="42" customFormat="1" ht="15" thickBot="1" x14ac:dyDescent="0.25">
      <c r="A94" s="43"/>
      <c r="B94" s="99"/>
      <c r="C94" s="99"/>
      <c r="D94" s="100"/>
      <c r="E94" s="157"/>
      <c r="F94" s="127"/>
      <c r="G94" s="142"/>
      <c r="H94" s="142"/>
      <c r="I94" s="142"/>
      <c r="J94" s="150"/>
      <c r="K94" s="134"/>
      <c r="L94" s="73"/>
      <c r="M94" s="121"/>
      <c r="N94" s="73"/>
    </row>
    <row r="95" spans="1:14" s="10" customFormat="1" ht="15" thickBot="1" x14ac:dyDescent="0.25">
      <c r="A95" s="94"/>
      <c r="B95" s="95"/>
      <c r="C95" s="95" t="s">
        <v>102</v>
      </c>
      <c r="D95" s="96"/>
      <c r="E95" s="106">
        <f>SUM(E96)</f>
        <v>0</v>
      </c>
      <c r="F95" s="106">
        <f t="shared" ref="F95:M95" si="10">SUM(F96)</f>
        <v>0</v>
      </c>
      <c r="G95" s="106">
        <f t="shared" si="10"/>
        <v>0</v>
      </c>
      <c r="H95" s="106">
        <f t="shared" si="10"/>
        <v>0</v>
      </c>
      <c r="I95" s="106">
        <f t="shared" si="10"/>
        <v>0</v>
      </c>
      <c r="J95" s="146">
        <f t="shared" si="10"/>
        <v>0</v>
      </c>
      <c r="K95" s="135">
        <f t="shared" si="10"/>
        <v>0</v>
      </c>
      <c r="L95" s="106">
        <f t="shared" si="10"/>
        <v>0</v>
      </c>
      <c r="M95" s="106">
        <f t="shared" si="10"/>
        <v>0</v>
      </c>
      <c r="N95" s="101"/>
    </row>
    <row r="96" spans="1:14" s="10" customFormat="1" x14ac:dyDescent="0.2">
      <c r="A96" s="87">
        <v>1</v>
      </c>
      <c r="B96" s="88">
        <v>1532013</v>
      </c>
      <c r="C96" s="88" t="s">
        <v>103</v>
      </c>
      <c r="D96" s="97">
        <v>89000</v>
      </c>
      <c r="E96" s="155">
        <f>'29'!L96</f>
        <v>0</v>
      </c>
      <c r="F96" s="125"/>
      <c r="G96" s="140"/>
      <c r="H96" s="140"/>
      <c r="I96" s="140"/>
      <c r="J96" s="148"/>
      <c r="K96" s="132"/>
      <c r="L96" s="71"/>
      <c r="M96" s="120">
        <f t="shared" si="8"/>
        <v>0</v>
      </c>
      <c r="N96" s="71"/>
    </row>
    <row r="97" spans="1:14" s="20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/>
      <c r="N97" s="73"/>
    </row>
    <row r="98" spans="1:14" s="9" customFormat="1" ht="15" thickBot="1" x14ac:dyDescent="0.25">
      <c r="A98" s="81"/>
      <c r="B98" s="82"/>
      <c r="C98" s="82" t="s">
        <v>104</v>
      </c>
      <c r="D98" s="83"/>
      <c r="E98" s="106">
        <f>SUM(E99:E107)</f>
        <v>0</v>
      </c>
      <c r="F98" s="106">
        <f t="shared" ref="F98:L98" si="11">SUM(F99:F107)</f>
        <v>0</v>
      </c>
      <c r="G98" s="106">
        <f t="shared" si="11"/>
        <v>0</v>
      </c>
      <c r="H98" s="106">
        <f t="shared" si="11"/>
        <v>0</v>
      </c>
      <c r="I98" s="106">
        <f t="shared" si="11"/>
        <v>0</v>
      </c>
      <c r="J98" s="146">
        <f t="shared" si="11"/>
        <v>0</v>
      </c>
      <c r="K98" s="135">
        <f t="shared" si="11"/>
        <v>0</v>
      </c>
      <c r="L98" s="106">
        <f t="shared" si="11"/>
        <v>0</v>
      </c>
      <c r="M98" s="119">
        <f t="shared" si="8"/>
        <v>0</v>
      </c>
      <c r="N98" s="85"/>
    </row>
    <row r="99" spans="1:14" s="9" customFormat="1" x14ac:dyDescent="0.2">
      <c r="A99" s="87">
        <v>1</v>
      </c>
      <c r="B99" s="87">
        <v>5530014</v>
      </c>
      <c r="C99" s="87" t="s">
        <v>105</v>
      </c>
      <c r="D99" s="93">
        <v>33000</v>
      </c>
      <c r="E99" s="155">
        <f>'29'!L99</f>
        <v>0</v>
      </c>
      <c r="F99" s="125"/>
      <c r="G99" s="140"/>
      <c r="H99" s="140"/>
      <c r="I99" s="140"/>
      <c r="J99" s="148"/>
      <c r="K99" s="132"/>
      <c r="L99" s="71"/>
      <c r="M99" s="120">
        <f t="shared" si="8"/>
        <v>0</v>
      </c>
      <c r="N99" s="71"/>
    </row>
    <row r="100" spans="1:14" s="9" customFormat="1" x14ac:dyDescent="0.2">
      <c r="A100" s="25">
        <v>2</v>
      </c>
      <c r="B100" s="25">
        <v>5530015</v>
      </c>
      <c r="C100" s="25" t="s">
        <v>106</v>
      </c>
      <c r="D100" s="30">
        <v>33000</v>
      </c>
      <c r="E100" s="155">
        <f>'29'!L100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3</v>
      </c>
      <c r="B101" s="25">
        <v>5530019</v>
      </c>
      <c r="C101" s="25" t="s">
        <v>107</v>
      </c>
      <c r="D101" s="30">
        <v>33000</v>
      </c>
      <c r="E101" s="155">
        <f>'29'!L101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4</v>
      </c>
      <c r="B102" s="25">
        <v>5530016</v>
      </c>
      <c r="C102" s="25" t="s">
        <v>108</v>
      </c>
      <c r="D102" s="30">
        <v>33000</v>
      </c>
      <c r="E102" s="155">
        <f>'29'!L102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5</v>
      </c>
      <c r="B103" s="25">
        <v>5530020</v>
      </c>
      <c r="C103" s="25" t="s">
        <v>109</v>
      </c>
      <c r="D103" s="30">
        <v>33000</v>
      </c>
      <c r="E103" s="155">
        <f>'29'!L103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6</v>
      </c>
      <c r="B104" s="25">
        <v>5530013</v>
      </c>
      <c r="C104" s="25" t="s">
        <v>110</v>
      </c>
      <c r="D104" s="30">
        <v>33000</v>
      </c>
      <c r="E104" s="155">
        <f>'29'!L104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7</v>
      </c>
      <c r="B105" s="43"/>
      <c r="C105" s="43" t="s">
        <v>111</v>
      </c>
      <c r="D105" s="30">
        <v>33000</v>
      </c>
      <c r="E105" s="155">
        <f>'29'!L105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8</v>
      </c>
      <c r="B106" s="43"/>
      <c r="C106" s="43" t="s">
        <v>112</v>
      </c>
      <c r="D106" s="30">
        <v>33000</v>
      </c>
      <c r="E106" s="155">
        <f>'29'!L106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9</v>
      </c>
      <c r="B107" s="43"/>
      <c r="C107" s="43" t="s">
        <v>113</v>
      </c>
      <c r="D107" s="30">
        <v>33000</v>
      </c>
      <c r="E107" s="155">
        <f>'29'!L107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20" customFormat="1" ht="15" thickBot="1" x14ac:dyDescent="0.25">
      <c r="A108" s="43"/>
      <c r="B108" s="43"/>
      <c r="C108" s="43"/>
      <c r="D108" s="48"/>
      <c r="E108" s="157"/>
      <c r="F108" s="127"/>
      <c r="G108" s="142"/>
      <c r="H108" s="142"/>
      <c r="I108" s="142"/>
      <c r="J108" s="150"/>
      <c r="K108" s="134"/>
      <c r="L108" s="73"/>
      <c r="M108" s="121"/>
      <c r="N108" s="73"/>
    </row>
    <row r="109" spans="1:14" s="24" customFormat="1" ht="15" thickBot="1" x14ac:dyDescent="0.25">
      <c r="A109" s="81"/>
      <c r="B109" s="82"/>
      <c r="C109" s="82" t="s">
        <v>114</v>
      </c>
      <c r="D109" s="83"/>
      <c r="E109" s="105">
        <f>SUM(E110,E147,E158)</f>
        <v>76</v>
      </c>
      <c r="F109" s="105">
        <f t="shared" ref="F109:L109" si="12">SUM(F110,F147,F158)</f>
        <v>0</v>
      </c>
      <c r="G109" s="105">
        <f t="shared" si="12"/>
        <v>88</v>
      </c>
      <c r="H109" s="105">
        <f t="shared" si="12"/>
        <v>0</v>
      </c>
      <c r="I109" s="105">
        <f t="shared" si="12"/>
        <v>0</v>
      </c>
      <c r="J109" s="166">
        <f t="shared" si="12"/>
        <v>0</v>
      </c>
      <c r="K109" s="131">
        <f t="shared" si="12"/>
        <v>2</v>
      </c>
      <c r="L109" s="105">
        <f t="shared" si="12"/>
        <v>51</v>
      </c>
      <c r="M109" s="119">
        <f t="shared" si="8"/>
        <v>111</v>
      </c>
      <c r="N109" s="85"/>
    </row>
    <row r="110" spans="1:14" s="10" customFormat="1" ht="15" thickBot="1" x14ac:dyDescent="0.25">
      <c r="A110" s="94"/>
      <c r="B110" s="95"/>
      <c r="C110" s="95" t="s">
        <v>115</v>
      </c>
      <c r="D110" s="96"/>
      <c r="E110" s="105">
        <f>SUM(E111:E143)</f>
        <v>5</v>
      </c>
      <c r="F110" s="105">
        <f t="shared" ref="F110:L110" si="13">SUM(F111:F143)</f>
        <v>0</v>
      </c>
      <c r="G110" s="105">
        <f t="shared" si="13"/>
        <v>3</v>
      </c>
      <c r="H110" s="105">
        <f t="shared" si="13"/>
        <v>0</v>
      </c>
      <c r="I110" s="105">
        <f t="shared" si="13"/>
        <v>0</v>
      </c>
      <c r="J110" s="166">
        <f t="shared" si="13"/>
        <v>0</v>
      </c>
      <c r="K110" s="131">
        <f t="shared" si="13"/>
        <v>2</v>
      </c>
      <c r="L110" s="105">
        <f t="shared" si="13"/>
        <v>4</v>
      </c>
      <c r="M110" s="119">
        <f t="shared" si="8"/>
        <v>2</v>
      </c>
      <c r="N110" s="85"/>
    </row>
    <row r="111" spans="1:14" s="10" customFormat="1" x14ac:dyDescent="0.2">
      <c r="A111" s="87">
        <v>1</v>
      </c>
      <c r="B111" s="88">
        <v>3500003</v>
      </c>
      <c r="C111" s="88" t="s">
        <v>116</v>
      </c>
      <c r="D111" s="97">
        <v>390000</v>
      </c>
      <c r="E111" s="155">
        <f>'29'!L111</f>
        <v>1</v>
      </c>
      <c r="F111" s="128"/>
      <c r="G111" s="144"/>
      <c r="H111" s="144"/>
      <c r="I111" s="144"/>
      <c r="J111" s="152"/>
      <c r="K111" s="137">
        <v>1</v>
      </c>
      <c r="L111" s="76"/>
      <c r="M111" s="120">
        <f t="shared" si="8"/>
        <v>0</v>
      </c>
      <c r="N111" s="76"/>
    </row>
    <row r="112" spans="1:14" s="10" customFormat="1" x14ac:dyDescent="0.2">
      <c r="A112" s="25">
        <v>2</v>
      </c>
      <c r="B112" s="26">
        <v>3500004</v>
      </c>
      <c r="C112" s="26" t="s">
        <v>117</v>
      </c>
      <c r="D112" s="27">
        <v>300000</v>
      </c>
      <c r="E112" s="155">
        <f>'29'!L112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8"/>
        <v>0</v>
      </c>
      <c r="N112" s="73"/>
    </row>
    <row r="113" spans="1:14" s="10" customFormat="1" x14ac:dyDescent="0.2">
      <c r="A113" s="25">
        <v>3</v>
      </c>
      <c r="B113" s="26">
        <v>3500009</v>
      </c>
      <c r="C113" s="26" t="s">
        <v>118</v>
      </c>
      <c r="D113" s="27">
        <v>390000</v>
      </c>
      <c r="E113" s="155">
        <f>'29'!L113</f>
        <v>0</v>
      </c>
      <c r="F113" s="127"/>
      <c r="G113" s="142">
        <v>1</v>
      </c>
      <c r="H113" s="142"/>
      <c r="I113" s="142"/>
      <c r="J113" s="150"/>
      <c r="K113" s="134"/>
      <c r="L113" s="73">
        <v>1</v>
      </c>
      <c r="M113" s="120">
        <f t="shared" si="8"/>
        <v>0</v>
      </c>
      <c r="N113" s="73"/>
    </row>
    <row r="114" spans="1:14" s="10" customFormat="1" x14ac:dyDescent="0.2">
      <c r="A114" s="25">
        <v>4</v>
      </c>
      <c r="B114" s="26">
        <v>3500010</v>
      </c>
      <c r="C114" s="26" t="s">
        <v>119</v>
      </c>
      <c r="D114" s="27">
        <v>300000</v>
      </c>
      <c r="E114" s="155">
        <f>'29'!L114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5</v>
      </c>
      <c r="B115" s="26"/>
      <c r="C115" s="26" t="s">
        <v>120</v>
      </c>
      <c r="D115" s="27">
        <v>490000</v>
      </c>
      <c r="E115" s="155">
        <f>'29'!L115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0</v>
      </c>
      <c r="N115" s="72"/>
    </row>
    <row r="116" spans="1:14" s="10" customFormat="1" x14ac:dyDescent="0.2">
      <c r="A116" s="25">
        <v>6</v>
      </c>
      <c r="B116" s="26">
        <v>3500008</v>
      </c>
      <c r="C116" s="26" t="s">
        <v>121</v>
      </c>
      <c r="D116" s="27">
        <v>350000</v>
      </c>
      <c r="E116" s="155">
        <f>'29'!L116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7</v>
      </c>
      <c r="B117" s="26"/>
      <c r="C117" s="26" t="s">
        <v>122</v>
      </c>
      <c r="D117" s="27">
        <v>490000</v>
      </c>
      <c r="E117" s="155">
        <f>'29'!L117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8</v>
      </c>
      <c r="B118" s="26">
        <v>3502042</v>
      </c>
      <c r="C118" s="26" t="s">
        <v>123</v>
      </c>
      <c r="D118" s="27">
        <v>350000</v>
      </c>
      <c r="E118" s="155">
        <f>'29'!L118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9</v>
      </c>
      <c r="B119" s="26">
        <v>3500182</v>
      </c>
      <c r="C119" s="26" t="s">
        <v>124</v>
      </c>
      <c r="D119" s="27">
        <v>390000</v>
      </c>
      <c r="E119" s="155">
        <f>'29'!L119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10</v>
      </c>
      <c r="B120" s="26">
        <v>3500181</v>
      </c>
      <c r="C120" s="26" t="s">
        <v>125</v>
      </c>
      <c r="D120" s="27">
        <v>300000</v>
      </c>
      <c r="E120" s="155">
        <f>'29'!L120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9" customFormat="1" x14ac:dyDescent="0.2">
      <c r="A121" s="25">
        <v>11</v>
      </c>
      <c r="B121" s="25">
        <v>3500159</v>
      </c>
      <c r="C121" s="25" t="s">
        <v>126</v>
      </c>
      <c r="D121" s="30">
        <v>300000</v>
      </c>
      <c r="E121" s="155">
        <f>'29'!L121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12</v>
      </c>
      <c r="B122" s="25">
        <v>3500143</v>
      </c>
      <c r="C122" s="25" t="s">
        <v>127</v>
      </c>
      <c r="D122" s="30">
        <v>220000</v>
      </c>
      <c r="E122" s="155">
        <f>'29'!L122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13</v>
      </c>
      <c r="B123" s="26">
        <v>3500144</v>
      </c>
      <c r="C123" s="26" t="s">
        <v>128</v>
      </c>
      <c r="D123" s="27">
        <v>260000</v>
      </c>
      <c r="E123" s="155">
        <f>'29'!L123</f>
        <v>2</v>
      </c>
      <c r="F123" s="126"/>
      <c r="G123" s="141">
        <v>2</v>
      </c>
      <c r="H123" s="141"/>
      <c r="I123" s="141"/>
      <c r="J123" s="149"/>
      <c r="K123" s="133"/>
      <c r="L123" s="72">
        <v>2</v>
      </c>
      <c r="M123" s="120">
        <f t="shared" si="8"/>
        <v>2</v>
      </c>
      <c r="N123" s="72"/>
    </row>
    <row r="124" spans="1:14" s="10" customFormat="1" x14ac:dyDescent="0.2">
      <c r="A124" s="25">
        <v>14</v>
      </c>
      <c r="B124" s="26">
        <v>3500145</v>
      </c>
      <c r="C124" s="26" t="s">
        <v>129</v>
      </c>
      <c r="D124" s="27">
        <v>350000</v>
      </c>
      <c r="E124" s="155">
        <f>'29'!L124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15</v>
      </c>
      <c r="B125" s="26">
        <v>3500147</v>
      </c>
      <c r="C125" s="26" t="s">
        <v>130</v>
      </c>
      <c r="D125" s="27">
        <v>480000</v>
      </c>
      <c r="E125" s="155">
        <f>'29'!L125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18</v>
      </c>
      <c r="B126" s="26">
        <v>3500142</v>
      </c>
      <c r="C126" s="26" t="s">
        <v>133</v>
      </c>
      <c r="D126" s="27">
        <v>390000</v>
      </c>
      <c r="E126" s="155">
        <f>'29'!L126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19</v>
      </c>
      <c r="B127" s="26">
        <v>3500141</v>
      </c>
      <c r="C127" s="26" t="s">
        <v>134</v>
      </c>
      <c r="D127" s="27">
        <v>300000</v>
      </c>
      <c r="E127" s="155">
        <f>'29'!L127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20</v>
      </c>
      <c r="B128" s="26">
        <v>3500021</v>
      </c>
      <c r="C128" s="26" t="s">
        <v>135</v>
      </c>
      <c r="D128" s="27">
        <v>390000</v>
      </c>
      <c r="E128" s="155">
        <f>'29'!L128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21</v>
      </c>
      <c r="B129" s="26">
        <v>3500022</v>
      </c>
      <c r="C129" s="26" t="s">
        <v>136</v>
      </c>
      <c r="D129" s="27">
        <v>300000</v>
      </c>
      <c r="E129" s="155">
        <f>'29'!L129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22</v>
      </c>
      <c r="B130" s="26">
        <v>3500152</v>
      </c>
      <c r="C130" s="26" t="s">
        <v>137</v>
      </c>
      <c r="D130" s="27">
        <v>390000</v>
      </c>
      <c r="E130" s="155">
        <f>'29'!L130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23</v>
      </c>
      <c r="B131" s="26">
        <v>3500049</v>
      </c>
      <c r="C131" s="26" t="s">
        <v>138</v>
      </c>
      <c r="D131" s="27">
        <v>390000</v>
      </c>
      <c r="E131" s="155">
        <f>'29'!L131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24</v>
      </c>
      <c r="B132" s="26">
        <v>3500156</v>
      </c>
      <c r="C132" s="26" t="s">
        <v>139</v>
      </c>
      <c r="D132" s="27">
        <v>390000</v>
      </c>
      <c r="E132" s="155">
        <f>'29'!L132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25</v>
      </c>
      <c r="B133" s="26">
        <v>3500155</v>
      </c>
      <c r="C133" s="26" t="s">
        <v>140</v>
      </c>
      <c r="D133" s="27">
        <v>300000</v>
      </c>
      <c r="E133" s="155">
        <f>'29'!L133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26</v>
      </c>
      <c r="B134" s="26">
        <v>3500029</v>
      </c>
      <c r="C134" s="26" t="s">
        <v>141</v>
      </c>
      <c r="D134" s="27">
        <v>390000</v>
      </c>
      <c r="E134" s="155">
        <f>'29'!L134</f>
        <v>1</v>
      </c>
      <c r="F134" s="126"/>
      <c r="G134" s="141"/>
      <c r="H134" s="141"/>
      <c r="I134" s="141"/>
      <c r="J134" s="149"/>
      <c r="K134" s="133">
        <v>1</v>
      </c>
      <c r="L134" s="72"/>
      <c r="M134" s="120">
        <f t="shared" si="8"/>
        <v>0</v>
      </c>
      <c r="N134" s="72"/>
    </row>
    <row r="135" spans="1:14" s="10" customFormat="1" x14ac:dyDescent="0.2">
      <c r="A135" s="25">
        <v>27</v>
      </c>
      <c r="B135" s="26">
        <v>3500030</v>
      </c>
      <c r="C135" s="26" t="s">
        <v>142</v>
      </c>
      <c r="D135" s="27">
        <v>300000</v>
      </c>
      <c r="E135" s="155">
        <f>'29'!L135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28</v>
      </c>
      <c r="B136" s="26">
        <v>3500186</v>
      </c>
      <c r="C136" s="26" t="s">
        <v>143</v>
      </c>
      <c r="D136" s="27">
        <v>480000</v>
      </c>
      <c r="E136" s="155">
        <f>'29'!L136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29</v>
      </c>
      <c r="B137" s="26">
        <v>3500184</v>
      </c>
      <c r="C137" s="26" t="s">
        <v>144</v>
      </c>
      <c r="D137" s="27">
        <v>350000</v>
      </c>
      <c r="E137" s="155">
        <f>'29'!L137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30</v>
      </c>
      <c r="B138" s="26">
        <v>3503021</v>
      </c>
      <c r="C138" s="26" t="s">
        <v>145</v>
      </c>
      <c r="D138" s="27">
        <v>390000</v>
      </c>
      <c r="E138" s="155">
        <f>'29'!L138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31</v>
      </c>
      <c r="B139" s="26">
        <v>3500200</v>
      </c>
      <c r="C139" s="26" t="s">
        <v>146</v>
      </c>
      <c r="D139" s="27">
        <v>280000</v>
      </c>
      <c r="E139" s="155">
        <f>'29'!L139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9" customFormat="1" x14ac:dyDescent="0.2">
      <c r="A140" s="25">
        <v>32</v>
      </c>
      <c r="B140" s="26">
        <v>3503022</v>
      </c>
      <c r="C140" s="26" t="s">
        <v>147</v>
      </c>
      <c r="D140" s="27">
        <v>150000</v>
      </c>
      <c r="E140" s="155">
        <f>'29'!L140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9" customFormat="1" x14ac:dyDescent="0.2">
      <c r="A141" s="43">
        <v>33</v>
      </c>
      <c r="B141" s="99"/>
      <c r="C141" s="99" t="s">
        <v>275</v>
      </c>
      <c r="D141" s="100">
        <v>320000</v>
      </c>
      <c r="E141" s="155">
        <f>'29'!L141</f>
        <v>0</v>
      </c>
      <c r="F141" s="127"/>
      <c r="G141" s="142"/>
      <c r="H141" s="142"/>
      <c r="I141" s="142"/>
      <c r="J141" s="150"/>
      <c r="K141" s="134"/>
      <c r="L141" s="73"/>
      <c r="M141" s="120">
        <f t="shared" si="8"/>
        <v>0</v>
      </c>
      <c r="N141" s="73"/>
    </row>
    <row r="142" spans="1:14" s="9" customFormat="1" x14ac:dyDescent="0.2">
      <c r="A142" s="43">
        <v>34</v>
      </c>
      <c r="B142" s="99"/>
      <c r="C142" s="99" t="s">
        <v>276</v>
      </c>
      <c r="D142" s="100">
        <v>320000</v>
      </c>
      <c r="E142" s="155">
        <f>'29'!L142</f>
        <v>0</v>
      </c>
      <c r="F142" s="127"/>
      <c r="G142" s="142"/>
      <c r="H142" s="142"/>
      <c r="I142" s="142"/>
      <c r="J142" s="150"/>
      <c r="K142" s="134"/>
      <c r="L142" s="73"/>
      <c r="M142" s="120">
        <f t="shared" si="8"/>
        <v>0</v>
      </c>
      <c r="N142" s="73"/>
    </row>
    <row r="143" spans="1:14" s="9" customFormat="1" x14ac:dyDescent="0.2">
      <c r="A143" s="43">
        <v>35</v>
      </c>
      <c r="B143" s="99"/>
      <c r="C143" s="99" t="s">
        <v>274</v>
      </c>
      <c r="D143" s="100">
        <v>350000</v>
      </c>
      <c r="E143" s="155">
        <f>'29'!L143</f>
        <v>1</v>
      </c>
      <c r="F143" s="127"/>
      <c r="G143" s="142"/>
      <c r="H143" s="142"/>
      <c r="I143" s="142"/>
      <c r="J143" s="150"/>
      <c r="K143" s="134"/>
      <c r="L143" s="73">
        <v>1</v>
      </c>
      <c r="M143" s="120">
        <f t="shared" si="8"/>
        <v>0</v>
      </c>
      <c r="N143" s="73"/>
    </row>
    <row r="144" spans="1:14" s="9" customFormat="1" x14ac:dyDescent="0.2">
      <c r="A144" s="43">
        <v>36</v>
      </c>
      <c r="B144" s="99"/>
      <c r="C144" s="99" t="s">
        <v>285</v>
      </c>
      <c r="D144" s="100">
        <v>320000</v>
      </c>
      <c r="E144" s="155">
        <f>'29'!L144</f>
        <v>1</v>
      </c>
      <c r="F144" s="127"/>
      <c r="G144" s="142"/>
      <c r="H144" s="142"/>
      <c r="I144" s="142"/>
      <c r="J144" s="150"/>
      <c r="K144" s="134"/>
      <c r="L144" s="73"/>
      <c r="M144" s="120">
        <f t="shared" si="8"/>
        <v>1</v>
      </c>
      <c r="N144" s="73"/>
    </row>
    <row r="145" spans="1:14" s="9" customFormat="1" x14ac:dyDescent="0.2">
      <c r="A145" s="43">
        <v>37</v>
      </c>
      <c r="B145" s="99"/>
      <c r="C145" s="99" t="s">
        <v>286</v>
      </c>
      <c r="D145" s="100">
        <v>350000</v>
      </c>
      <c r="E145" s="155">
        <f>'29'!L145</f>
        <v>0</v>
      </c>
      <c r="F145" s="127"/>
      <c r="G145" s="142"/>
      <c r="H145" s="142"/>
      <c r="I145" s="142"/>
      <c r="J145" s="150"/>
      <c r="K145" s="134"/>
      <c r="L145" s="73"/>
      <c r="M145" s="120">
        <f>(E145+F145+G145+H145+I145)-J145-K145-L145</f>
        <v>0</v>
      </c>
      <c r="N145" s="73"/>
    </row>
    <row r="146" spans="1:14" s="24" customFormat="1" ht="15" thickBot="1" x14ac:dyDescent="0.25">
      <c r="A146" s="43"/>
      <c r="B146" s="43"/>
      <c r="C146" s="43"/>
      <c r="D146" s="48"/>
      <c r="E146" s="157"/>
      <c r="F146" s="127"/>
      <c r="G146" s="142"/>
      <c r="H146" s="142"/>
      <c r="I146" s="142"/>
      <c r="J146" s="150"/>
      <c r="K146" s="134"/>
      <c r="L146" s="73"/>
      <c r="M146" s="121"/>
      <c r="N146" s="73"/>
    </row>
    <row r="147" spans="1:14" s="9" customFormat="1" ht="15" thickBot="1" x14ac:dyDescent="0.25">
      <c r="A147" s="94"/>
      <c r="B147" s="95"/>
      <c r="C147" s="95" t="s">
        <v>148</v>
      </c>
      <c r="D147" s="96"/>
      <c r="E147" s="105">
        <f>SUM(E148:E156)</f>
        <v>20</v>
      </c>
      <c r="F147" s="105">
        <f t="shared" ref="F147:L147" si="14">SUM(F148:F156)</f>
        <v>0</v>
      </c>
      <c r="G147" s="105">
        <f t="shared" si="14"/>
        <v>23</v>
      </c>
      <c r="H147" s="105">
        <f t="shared" si="14"/>
        <v>0</v>
      </c>
      <c r="I147" s="105">
        <f t="shared" si="14"/>
        <v>0</v>
      </c>
      <c r="J147" s="166">
        <f t="shared" si="14"/>
        <v>0</v>
      </c>
      <c r="K147" s="131">
        <f t="shared" si="14"/>
        <v>0</v>
      </c>
      <c r="L147" s="105">
        <f t="shared" si="14"/>
        <v>12</v>
      </c>
      <c r="M147" s="119">
        <f t="shared" ref="M147:M217" si="15">(E147+F147+G147+H147+I147)-J147-K147-L147</f>
        <v>31</v>
      </c>
      <c r="N147" s="85"/>
    </row>
    <row r="148" spans="1:14" s="9" customFormat="1" x14ac:dyDescent="0.2">
      <c r="A148" s="87">
        <v>1</v>
      </c>
      <c r="B148" s="87">
        <v>3510004</v>
      </c>
      <c r="C148" s="87" t="s">
        <v>149</v>
      </c>
      <c r="D148" s="93">
        <v>43000</v>
      </c>
      <c r="E148" s="155">
        <f>'29'!L148</f>
        <v>3</v>
      </c>
      <c r="F148" s="170"/>
      <c r="G148" s="140">
        <v>9</v>
      </c>
      <c r="H148" s="140"/>
      <c r="I148" s="140"/>
      <c r="J148" s="148"/>
      <c r="K148" s="132"/>
      <c r="L148" s="71">
        <v>1</v>
      </c>
      <c r="M148" s="120">
        <f>(E148+K152+G148+H148+I148)-J148-K148-L148</f>
        <v>11</v>
      </c>
      <c r="N148" s="71"/>
    </row>
    <row r="149" spans="1:14" s="9" customFormat="1" x14ac:dyDescent="0.2">
      <c r="A149" s="25">
        <v>2</v>
      </c>
      <c r="B149" s="25">
        <v>3512008</v>
      </c>
      <c r="C149" s="25" t="s">
        <v>150</v>
      </c>
      <c r="D149" s="30">
        <v>44000</v>
      </c>
      <c r="E149" s="155">
        <f>'29'!L149</f>
        <v>4</v>
      </c>
      <c r="F149" s="126"/>
      <c r="G149" s="141"/>
      <c r="H149" s="141"/>
      <c r="I149" s="141"/>
      <c r="J149" s="149"/>
      <c r="K149" s="133"/>
      <c r="L149" s="72">
        <v>3</v>
      </c>
      <c r="M149" s="120">
        <f t="shared" si="15"/>
        <v>1</v>
      </c>
      <c r="N149" s="72"/>
    </row>
    <row r="150" spans="1:14" s="9" customFormat="1" x14ac:dyDescent="0.2">
      <c r="A150" s="25">
        <v>3</v>
      </c>
      <c r="B150" s="25">
        <v>3510107</v>
      </c>
      <c r="C150" s="25" t="s">
        <v>151</v>
      </c>
      <c r="D150" s="30">
        <v>49000</v>
      </c>
      <c r="E150" s="155">
        <f>'29'!L150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4</v>
      </c>
      <c r="B151" s="25">
        <v>3510011</v>
      </c>
      <c r="C151" s="25" t="s">
        <v>152</v>
      </c>
      <c r="D151" s="30">
        <v>42000</v>
      </c>
      <c r="E151" s="155">
        <f>'29'!L151</f>
        <v>0</v>
      </c>
      <c r="F151" s="126"/>
      <c r="G151" s="141"/>
      <c r="H151" s="141"/>
      <c r="I151" s="141"/>
      <c r="J151" s="149"/>
      <c r="K151" s="133"/>
      <c r="L151" s="72"/>
      <c r="M151" s="120">
        <f t="shared" si="15"/>
        <v>0</v>
      </c>
      <c r="N151" s="72"/>
    </row>
    <row r="152" spans="1:14" s="9" customFormat="1" x14ac:dyDescent="0.2">
      <c r="A152" s="25">
        <v>5</v>
      </c>
      <c r="B152" s="25">
        <v>3510067</v>
      </c>
      <c r="C152" s="25" t="s">
        <v>153</v>
      </c>
      <c r="D152" s="30">
        <v>43000</v>
      </c>
      <c r="E152" s="155">
        <f>'29'!L152</f>
        <v>0</v>
      </c>
      <c r="F152" s="126"/>
      <c r="G152" s="141">
        <v>8</v>
      </c>
      <c r="H152" s="141"/>
      <c r="I152" s="141"/>
      <c r="J152" s="149"/>
      <c r="K152" s="132"/>
      <c r="L152" s="72">
        <v>4</v>
      </c>
      <c r="M152" s="120">
        <f t="shared" si="15"/>
        <v>4</v>
      </c>
      <c r="N152" s="72"/>
    </row>
    <row r="153" spans="1:14" s="9" customFormat="1" x14ac:dyDescent="0.2">
      <c r="A153" s="25">
        <v>6</v>
      </c>
      <c r="B153" s="25">
        <v>3510012</v>
      </c>
      <c r="C153" s="25" t="s">
        <v>154</v>
      </c>
      <c r="D153" s="30">
        <v>43000</v>
      </c>
      <c r="E153" s="155">
        <f>'29'!L153</f>
        <v>9</v>
      </c>
      <c r="F153" s="126"/>
      <c r="G153" s="141"/>
      <c r="H153" s="141"/>
      <c r="I153" s="141"/>
      <c r="J153" s="149"/>
      <c r="K153" s="133"/>
      <c r="L153" s="72">
        <v>1</v>
      </c>
      <c r="M153" s="120">
        <f t="shared" si="15"/>
        <v>8</v>
      </c>
      <c r="N153" s="72"/>
    </row>
    <row r="154" spans="1:14" s="9" customFormat="1" x14ac:dyDescent="0.2">
      <c r="A154" s="25">
        <v>7</v>
      </c>
      <c r="B154" s="25">
        <v>3510076</v>
      </c>
      <c r="C154" s="25" t="s">
        <v>155</v>
      </c>
      <c r="D154" s="30">
        <v>45000</v>
      </c>
      <c r="E154" s="155">
        <f>'29'!L154</f>
        <v>4</v>
      </c>
      <c r="F154" s="126"/>
      <c r="G154" s="141">
        <v>6</v>
      </c>
      <c r="H154" s="141"/>
      <c r="I154" s="141"/>
      <c r="J154" s="149"/>
      <c r="K154" s="133"/>
      <c r="L154" s="72">
        <v>3</v>
      </c>
      <c r="M154" s="120">
        <f t="shared" si="15"/>
        <v>7</v>
      </c>
      <c r="N154" s="72"/>
    </row>
    <row r="155" spans="1:14" s="9" customFormat="1" x14ac:dyDescent="0.2">
      <c r="A155" s="43">
        <v>9</v>
      </c>
      <c r="B155" s="43"/>
      <c r="C155" s="43" t="s">
        <v>277</v>
      </c>
      <c r="D155" s="48"/>
      <c r="E155" s="155">
        <f>'29'!L155</f>
        <v>0</v>
      </c>
      <c r="F155" s="127"/>
      <c r="G155" s="142"/>
      <c r="H155" s="142"/>
      <c r="I155" s="142"/>
      <c r="J155" s="150"/>
      <c r="K155" s="134"/>
      <c r="L155" s="73"/>
      <c r="M155" s="120">
        <f t="shared" si="15"/>
        <v>0</v>
      </c>
      <c r="N155" s="73"/>
    </row>
    <row r="156" spans="1:14" s="9" customFormat="1" x14ac:dyDescent="0.2">
      <c r="A156" s="43">
        <v>10</v>
      </c>
      <c r="B156" s="43"/>
      <c r="C156" s="43" t="s">
        <v>278</v>
      </c>
      <c r="D156" s="48"/>
      <c r="E156" s="155">
        <f>'29'!L156</f>
        <v>0</v>
      </c>
      <c r="F156" s="127"/>
      <c r="G156" s="142"/>
      <c r="H156" s="142"/>
      <c r="I156" s="142"/>
      <c r="J156" s="150"/>
      <c r="K156" s="134"/>
      <c r="L156" s="73"/>
      <c r="M156" s="120">
        <f t="shared" si="15"/>
        <v>0</v>
      </c>
      <c r="N156" s="73"/>
    </row>
    <row r="157" spans="1:14" s="24" customFormat="1" ht="15" thickBot="1" x14ac:dyDescent="0.25">
      <c r="A157" s="43"/>
      <c r="B157" s="43"/>
      <c r="C157" s="43"/>
      <c r="D157" s="48"/>
      <c r="E157" s="157"/>
      <c r="F157" s="127"/>
      <c r="G157" s="142"/>
      <c r="H157" s="142"/>
      <c r="I157" s="142"/>
      <c r="J157" s="150"/>
      <c r="K157" s="134"/>
      <c r="L157" s="73"/>
      <c r="M157" s="121"/>
      <c r="N157" s="73"/>
    </row>
    <row r="158" spans="1:14" s="10" customFormat="1" ht="15" thickBot="1" x14ac:dyDescent="0.25">
      <c r="A158" s="109"/>
      <c r="B158" s="110"/>
      <c r="C158" s="82" t="s">
        <v>156</v>
      </c>
      <c r="D158" s="111"/>
      <c r="E158" s="105">
        <f>SUM(E159:E175)</f>
        <v>51</v>
      </c>
      <c r="F158" s="105">
        <f t="shared" ref="F158:L158" si="16">SUM(F159:F175)</f>
        <v>0</v>
      </c>
      <c r="G158" s="105">
        <f t="shared" si="16"/>
        <v>62</v>
      </c>
      <c r="H158" s="105">
        <f t="shared" si="16"/>
        <v>0</v>
      </c>
      <c r="I158" s="105">
        <f t="shared" si="16"/>
        <v>0</v>
      </c>
      <c r="J158" s="166">
        <f t="shared" si="16"/>
        <v>0</v>
      </c>
      <c r="K158" s="131">
        <f t="shared" si="16"/>
        <v>0</v>
      </c>
      <c r="L158" s="105">
        <f t="shared" si="16"/>
        <v>35</v>
      </c>
      <c r="M158" s="119">
        <f t="shared" si="15"/>
        <v>78</v>
      </c>
      <c r="N158" s="112"/>
    </row>
    <row r="159" spans="1:14" s="10" customFormat="1" x14ac:dyDescent="0.2">
      <c r="A159" s="87">
        <v>1</v>
      </c>
      <c r="B159" s="88">
        <v>3530009</v>
      </c>
      <c r="C159" s="88" t="s">
        <v>157</v>
      </c>
      <c r="D159" s="97">
        <v>20000</v>
      </c>
      <c r="E159" s="155">
        <f>'29'!L159</f>
        <v>38</v>
      </c>
      <c r="F159" s="125"/>
      <c r="G159" s="140"/>
      <c r="H159" s="140"/>
      <c r="I159" s="140"/>
      <c r="J159" s="148"/>
      <c r="K159" s="132"/>
      <c r="L159" s="71">
        <v>19</v>
      </c>
      <c r="M159" s="120">
        <f t="shared" si="15"/>
        <v>19</v>
      </c>
      <c r="N159" s="71"/>
    </row>
    <row r="160" spans="1:14" s="10" customFormat="1" x14ac:dyDescent="0.2">
      <c r="A160" s="25">
        <v>2</v>
      </c>
      <c r="B160" s="26">
        <v>3530010</v>
      </c>
      <c r="C160" s="26" t="s">
        <v>158</v>
      </c>
      <c r="D160" s="27">
        <v>108000</v>
      </c>
      <c r="E160" s="155">
        <f>'29'!L160</f>
        <v>13</v>
      </c>
      <c r="F160" s="126"/>
      <c r="G160" s="141"/>
      <c r="H160" s="141"/>
      <c r="I160" s="141"/>
      <c r="J160" s="149"/>
      <c r="K160" s="133"/>
      <c r="L160" s="72">
        <v>6</v>
      </c>
      <c r="M160" s="120">
        <f t="shared" si="15"/>
        <v>7</v>
      </c>
      <c r="N160" s="72"/>
    </row>
    <row r="161" spans="1:14" s="10" customFormat="1" x14ac:dyDescent="0.2">
      <c r="A161" s="25">
        <v>3</v>
      </c>
      <c r="B161" s="26">
        <v>3530003</v>
      </c>
      <c r="C161" s="26" t="s">
        <v>159</v>
      </c>
      <c r="D161" s="27">
        <v>20000</v>
      </c>
      <c r="E161" s="155">
        <f>'29'!L161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5"/>
        <v>0</v>
      </c>
      <c r="N161" s="72"/>
    </row>
    <row r="162" spans="1:14" s="10" customFormat="1" x14ac:dyDescent="0.2">
      <c r="A162" s="25">
        <v>4</v>
      </c>
      <c r="B162" s="26">
        <v>3530008</v>
      </c>
      <c r="C162" s="26" t="s">
        <v>160</v>
      </c>
      <c r="D162" s="27">
        <v>20000</v>
      </c>
      <c r="E162" s="155">
        <f>'29'!L162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5"/>
        <v>0</v>
      </c>
      <c r="N162" s="72"/>
    </row>
    <row r="163" spans="1:14" s="10" customFormat="1" x14ac:dyDescent="0.2">
      <c r="A163" s="25">
        <v>5</v>
      </c>
      <c r="B163" s="26">
        <v>3530014</v>
      </c>
      <c r="C163" s="26" t="s">
        <v>161</v>
      </c>
      <c r="D163" s="27">
        <v>20000</v>
      </c>
      <c r="E163" s="155">
        <f>'29'!L163</f>
        <v>0</v>
      </c>
      <c r="F163" s="126"/>
      <c r="G163" s="141"/>
      <c r="H163" s="141"/>
      <c r="I163" s="141"/>
      <c r="J163" s="149"/>
      <c r="K163" s="133"/>
      <c r="L163" s="72"/>
      <c r="M163" s="120">
        <f t="shared" si="15"/>
        <v>0</v>
      </c>
      <c r="N163" s="72"/>
    </row>
    <row r="164" spans="1:14" s="10" customFormat="1" x14ac:dyDescent="0.2">
      <c r="A164" s="25">
        <v>6</v>
      </c>
      <c r="B164" s="26">
        <v>3530088</v>
      </c>
      <c r="C164" s="26" t="s">
        <v>162</v>
      </c>
      <c r="D164" s="27">
        <v>22000</v>
      </c>
      <c r="E164" s="155">
        <f>'29'!L164</f>
        <v>0</v>
      </c>
      <c r="F164" s="126"/>
      <c r="G164" s="141"/>
      <c r="H164" s="141"/>
      <c r="I164" s="141"/>
      <c r="J164" s="149"/>
      <c r="K164" s="133"/>
      <c r="L164" s="72"/>
      <c r="M164" s="120">
        <f t="shared" si="15"/>
        <v>0</v>
      </c>
      <c r="N164" s="72"/>
    </row>
    <row r="165" spans="1:14" s="10" customFormat="1" x14ac:dyDescent="0.2">
      <c r="A165" s="25">
        <v>11</v>
      </c>
      <c r="B165" s="26">
        <v>3550002</v>
      </c>
      <c r="C165" s="26" t="s">
        <v>167</v>
      </c>
      <c r="D165" s="27">
        <v>20000</v>
      </c>
      <c r="E165" s="155">
        <f>'29'!L165</f>
        <v>0</v>
      </c>
      <c r="F165" s="127"/>
      <c r="G165" s="142">
        <v>14</v>
      </c>
      <c r="H165" s="142"/>
      <c r="I165" s="142"/>
      <c r="J165" s="150"/>
      <c r="K165" s="134"/>
      <c r="L165" s="73">
        <v>4</v>
      </c>
      <c r="M165" s="120">
        <f t="shared" si="15"/>
        <v>10</v>
      </c>
      <c r="N165" s="72"/>
    </row>
    <row r="166" spans="1:14" s="10" customFormat="1" x14ac:dyDescent="0.2">
      <c r="A166" s="25">
        <v>12</v>
      </c>
      <c r="B166" s="26">
        <v>3550005</v>
      </c>
      <c r="C166" s="26" t="s">
        <v>168</v>
      </c>
      <c r="D166" s="27">
        <v>20000</v>
      </c>
      <c r="E166" s="155">
        <f>'29'!L166</f>
        <v>0</v>
      </c>
      <c r="F166" s="127"/>
      <c r="G166" s="142">
        <v>14</v>
      </c>
      <c r="H166" s="142"/>
      <c r="I166" s="142"/>
      <c r="J166" s="150"/>
      <c r="K166" s="134"/>
      <c r="L166" s="73"/>
      <c r="M166" s="120">
        <f t="shared" si="15"/>
        <v>14</v>
      </c>
      <c r="N166" s="72"/>
    </row>
    <row r="167" spans="1:14" s="10" customFormat="1" x14ac:dyDescent="0.2">
      <c r="A167" s="25">
        <v>13</v>
      </c>
      <c r="B167" s="26">
        <v>3550007</v>
      </c>
      <c r="C167" s="26" t="s">
        <v>169</v>
      </c>
      <c r="D167" s="27">
        <v>20000</v>
      </c>
      <c r="E167" s="155">
        <f>'29'!L167</f>
        <v>0</v>
      </c>
      <c r="F167" s="127"/>
      <c r="G167" s="142">
        <v>13</v>
      </c>
      <c r="H167" s="142"/>
      <c r="I167" s="142"/>
      <c r="J167" s="150"/>
      <c r="K167" s="134"/>
      <c r="L167" s="73">
        <v>5</v>
      </c>
      <c r="M167" s="120">
        <f t="shared" si="15"/>
        <v>8</v>
      </c>
      <c r="N167" s="72"/>
    </row>
    <row r="168" spans="1:14" s="9" customFormat="1" x14ac:dyDescent="0.2">
      <c r="A168" s="25">
        <v>14</v>
      </c>
      <c r="B168" s="26">
        <v>3530087</v>
      </c>
      <c r="C168" s="26" t="s">
        <v>170</v>
      </c>
      <c r="D168" s="27">
        <v>20000</v>
      </c>
      <c r="E168" s="155">
        <f>'29'!L168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5"/>
        <v>0</v>
      </c>
      <c r="N168" s="72"/>
    </row>
    <row r="169" spans="1:14" s="9" customFormat="1" x14ac:dyDescent="0.2">
      <c r="A169" s="25">
        <v>15</v>
      </c>
      <c r="B169" s="43">
        <v>7560084</v>
      </c>
      <c r="C169" s="43" t="s">
        <v>171</v>
      </c>
      <c r="D169" s="48">
        <v>50000</v>
      </c>
      <c r="E169" s="155">
        <f>'29'!L169</f>
        <v>0</v>
      </c>
      <c r="F169" s="127"/>
      <c r="G169" s="142"/>
      <c r="H169" s="142"/>
      <c r="I169" s="142"/>
      <c r="J169" s="150"/>
      <c r="K169" s="134"/>
      <c r="L169" s="73"/>
      <c r="M169" s="120">
        <f t="shared" si="15"/>
        <v>0</v>
      </c>
      <c r="N169" s="72"/>
    </row>
    <row r="170" spans="1:14" s="9" customFormat="1" x14ac:dyDescent="0.2">
      <c r="A170" s="25">
        <v>16</v>
      </c>
      <c r="B170" s="43">
        <v>7560085</v>
      </c>
      <c r="C170" s="43" t="s">
        <v>172</v>
      </c>
      <c r="D170" s="48">
        <v>80000</v>
      </c>
      <c r="E170" s="155">
        <f>'29'!L170</f>
        <v>0</v>
      </c>
      <c r="F170" s="126"/>
      <c r="G170" s="141"/>
      <c r="H170" s="141"/>
      <c r="I170" s="141"/>
      <c r="J170" s="149"/>
      <c r="K170" s="133"/>
      <c r="L170" s="72"/>
      <c r="M170" s="120">
        <f t="shared" si="15"/>
        <v>0</v>
      </c>
      <c r="N170" s="72"/>
    </row>
    <row r="171" spans="1:14" s="9" customFormat="1" x14ac:dyDescent="0.2">
      <c r="A171" s="43">
        <v>17</v>
      </c>
      <c r="B171" s="43"/>
      <c r="C171" s="43" t="s">
        <v>279</v>
      </c>
      <c r="D171" s="48">
        <v>78000</v>
      </c>
      <c r="E171" s="155">
        <f>'29'!L171</f>
        <v>0</v>
      </c>
      <c r="F171" s="126"/>
      <c r="G171" s="141"/>
      <c r="H171" s="141"/>
      <c r="I171" s="141"/>
      <c r="J171" s="149"/>
      <c r="K171" s="133"/>
      <c r="L171" s="72"/>
      <c r="M171" s="120">
        <f t="shared" si="15"/>
        <v>0</v>
      </c>
      <c r="N171" s="73"/>
    </row>
    <row r="172" spans="1:14" s="9" customFormat="1" x14ac:dyDescent="0.2">
      <c r="A172" s="43">
        <v>18</v>
      </c>
      <c r="B172" s="43"/>
      <c r="C172" s="43" t="s">
        <v>280</v>
      </c>
      <c r="D172" s="48">
        <v>29000</v>
      </c>
      <c r="E172" s="155">
        <f>'29'!L172</f>
        <v>0</v>
      </c>
      <c r="F172" s="126"/>
      <c r="G172" s="141"/>
      <c r="H172" s="141"/>
      <c r="I172" s="141"/>
      <c r="J172" s="149"/>
      <c r="K172" s="133"/>
      <c r="L172" s="72"/>
      <c r="M172" s="120">
        <f t="shared" si="15"/>
        <v>0</v>
      </c>
      <c r="N172" s="73"/>
    </row>
    <row r="173" spans="1:14" s="9" customFormat="1" x14ac:dyDescent="0.2">
      <c r="A173" s="43">
        <v>19</v>
      </c>
      <c r="B173" s="43"/>
      <c r="C173" s="43" t="s">
        <v>281</v>
      </c>
      <c r="D173" s="48">
        <v>78000</v>
      </c>
      <c r="E173" s="155">
        <f>'29'!L173</f>
        <v>0</v>
      </c>
      <c r="F173" s="126"/>
      <c r="G173" s="141"/>
      <c r="H173" s="141"/>
      <c r="I173" s="141"/>
      <c r="J173" s="149"/>
      <c r="K173" s="133"/>
      <c r="L173" s="72"/>
      <c r="M173" s="120">
        <f t="shared" si="15"/>
        <v>0</v>
      </c>
      <c r="N173" s="73"/>
    </row>
    <row r="174" spans="1:14" s="9" customFormat="1" x14ac:dyDescent="0.2">
      <c r="A174" s="43">
        <v>20</v>
      </c>
      <c r="B174" s="43"/>
      <c r="C174" s="43" t="s">
        <v>282</v>
      </c>
      <c r="D174" s="48">
        <v>29000</v>
      </c>
      <c r="E174" s="155">
        <f>'29'!L174</f>
        <v>0</v>
      </c>
      <c r="F174" s="126"/>
      <c r="G174" s="141"/>
      <c r="H174" s="141"/>
      <c r="I174" s="141"/>
      <c r="J174" s="149"/>
      <c r="K174" s="133"/>
      <c r="L174" s="72"/>
      <c r="M174" s="120">
        <f t="shared" si="15"/>
        <v>0</v>
      </c>
      <c r="N174" s="73"/>
    </row>
    <row r="175" spans="1:14" s="9" customFormat="1" x14ac:dyDescent="0.2">
      <c r="A175" s="43">
        <v>21</v>
      </c>
      <c r="B175" s="43"/>
      <c r="C175" s="43" t="s">
        <v>283</v>
      </c>
      <c r="D175" s="48">
        <v>45000</v>
      </c>
      <c r="E175" s="155">
        <f>'29'!L175</f>
        <v>0</v>
      </c>
      <c r="F175" s="126"/>
      <c r="G175" s="141">
        <v>21</v>
      </c>
      <c r="H175" s="141"/>
      <c r="I175" s="141"/>
      <c r="J175" s="149"/>
      <c r="K175" s="133"/>
      <c r="L175" s="72">
        <v>1</v>
      </c>
      <c r="M175" s="120">
        <f t="shared" si="15"/>
        <v>20</v>
      </c>
      <c r="N175" s="73"/>
    </row>
    <row r="176" spans="1:14" s="24" customFormat="1" ht="15" thickBot="1" x14ac:dyDescent="0.25">
      <c r="A176" s="43"/>
      <c r="B176" s="43"/>
      <c r="C176" s="43"/>
      <c r="D176" s="48"/>
      <c r="E176" s="160"/>
      <c r="F176" s="128"/>
      <c r="G176" s="144"/>
      <c r="H176" s="144"/>
      <c r="I176" s="144"/>
      <c r="J176" s="152"/>
      <c r="K176" s="137"/>
      <c r="L176" s="76"/>
      <c r="M176" s="121"/>
      <c r="N176" s="73"/>
    </row>
    <row r="177" spans="1:14" s="10" customFormat="1" ht="15" thickBot="1" x14ac:dyDescent="0.25">
      <c r="A177" s="90"/>
      <c r="B177" s="91"/>
      <c r="C177" s="91" t="s">
        <v>176</v>
      </c>
      <c r="D177" s="98"/>
      <c r="E177" s="103">
        <f>SUM(E178:E180)</f>
        <v>0</v>
      </c>
      <c r="F177" s="103">
        <f t="shared" ref="F177:L177" si="17">SUM(F178:F180)</f>
        <v>0</v>
      </c>
      <c r="G177" s="103">
        <f t="shared" si="17"/>
        <v>0</v>
      </c>
      <c r="H177" s="103">
        <f t="shared" si="17"/>
        <v>0</v>
      </c>
      <c r="I177" s="103">
        <f t="shared" si="17"/>
        <v>0</v>
      </c>
      <c r="J177" s="169">
        <f t="shared" si="17"/>
        <v>0</v>
      </c>
      <c r="K177" s="165">
        <f t="shared" si="17"/>
        <v>0</v>
      </c>
      <c r="L177" s="103">
        <f t="shared" si="17"/>
        <v>0</v>
      </c>
      <c r="M177" s="103">
        <f ca="1">SUM(M177:M180)</f>
        <v>0</v>
      </c>
      <c r="N177" s="85"/>
    </row>
    <row r="178" spans="1:14" s="10" customFormat="1" x14ac:dyDescent="0.2">
      <c r="A178" s="87">
        <v>1</v>
      </c>
      <c r="B178" s="88">
        <v>4550013</v>
      </c>
      <c r="C178" s="88" t="s">
        <v>177</v>
      </c>
      <c r="D178" s="97">
        <v>38000</v>
      </c>
      <c r="E178" s="161">
        <f>'29'!L178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6"/>
    </row>
    <row r="179" spans="1:14" s="10" customFormat="1" x14ac:dyDescent="0.2">
      <c r="A179" s="25">
        <v>2</v>
      </c>
      <c r="B179" s="26">
        <v>4550025</v>
      </c>
      <c r="C179" s="26" t="s">
        <v>178</v>
      </c>
      <c r="D179" s="27">
        <v>38000</v>
      </c>
      <c r="E179" s="161">
        <f>'29'!L179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9" customFormat="1" x14ac:dyDescent="0.2">
      <c r="A180" s="25">
        <v>3</v>
      </c>
      <c r="B180" s="26">
        <v>4550044</v>
      </c>
      <c r="C180" s="26" t="s">
        <v>179</v>
      </c>
      <c r="D180" s="27">
        <v>38000</v>
      </c>
      <c r="E180" s="161">
        <f>'29'!L180</f>
        <v>0</v>
      </c>
      <c r="F180" s="125"/>
      <c r="G180" s="140"/>
      <c r="H180" s="140"/>
      <c r="I180" s="140"/>
      <c r="J180" s="148"/>
      <c r="K180" s="132"/>
      <c r="L180" s="71"/>
      <c r="M180" s="120">
        <f t="shared" si="15"/>
        <v>0</v>
      </c>
      <c r="N180" s="73"/>
    </row>
    <row r="181" spans="1:14" s="20" customFormat="1" ht="15" thickBot="1" x14ac:dyDescent="0.25">
      <c r="A181" s="43"/>
      <c r="B181" s="43"/>
      <c r="C181" s="43"/>
      <c r="D181" s="48"/>
      <c r="E181" s="160"/>
      <c r="F181" s="128"/>
      <c r="G181" s="144"/>
      <c r="H181" s="144"/>
      <c r="I181" s="144"/>
      <c r="J181" s="152"/>
      <c r="K181" s="137"/>
      <c r="L181" s="76"/>
      <c r="M181" s="121"/>
      <c r="N181" s="73"/>
    </row>
    <row r="182" spans="1:14" s="24" customFormat="1" ht="15" hidden="1" customHeight="1" thickBot="1" x14ac:dyDescent="0.25">
      <c r="A182" s="81"/>
      <c r="B182" s="82"/>
      <c r="C182" s="82" t="s">
        <v>180</v>
      </c>
      <c r="D182" s="83"/>
      <c r="E182" s="158">
        <v>201</v>
      </c>
      <c r="F182" s="106">
        <f t="shared" ref="F182" si="18">SUM(F183:F193)</f>
        <v>0</v>
      </c>
      <c r="G182" s="106"/>
      <c r="H182" s="106"/>
      <c r="I182" s="106"/>
      <c r="J182" s="146"/>
      <c r="K182" s="135"/>
      <c r="L182" s="106"/>
      <c r="M182" s="119">
        <f t="shared" si="15"/>
        <v>201</v>
      </c>
      <c r="N182" s="85"/>
    </row>
    <row r="183" spans="1:14" s="10" customFormat="1" ht="15" hidden="1" customHeight="1" thickBot="1" x14ac:dyDescent="0.25">
      <c r="A183" s="74"/>
      <c r="B183" s="74"/>
      <c r="C183" s="74" t="s">
        <v>181</v>
      </c>
      <c r="D183" s="75"/>
      <c r="E183" s="155">
        <v>8</v>
      </c>
      <c r="F183" s="125"/>
      <c r="G183" s="140"/>
      <c r="H183" s="140"/>
      <c r="I183" s="140"/>
      <c r="J183" s="148"/>
      <c r="K183" s="132"/>
      <c r="L183" s="71"/>
      <c r="M183" s="120">
        <f t="shared" si="15"/>
        <v>8</v>
      </c>
      <c r="N183" s="76"/>
    </row>
    <row r="184" spans="1:14" s="10" customFormat="1" ht="15" hidden="1" customHeight="1" thickBot="1" x14ac:dyDescent="0.25">
      <c r="A184" s="25">
        <v>1</v>
      </c>
      <c r="B184" s="26">
        <v>5540020</v>
      </c>
      <c r="C184" s="26" t="s">
        <v>182</v>
      </c>
      <c r="D184" s="27">
        <v>40000</v>
      </c>
      <c r="E184" s="155">
        <v>43</v>
      </c>
      <c r="F184" s="125"/>
      <c r="G184" s="140"/>
      <c r="H184" s="140"/>
      <c r="I184" s="140"/>
      <c r="J184" s="148"/>
      <c r="K184" s="132"/>
      <c r="L184" s="71"/>
      <c r="M184" s="120">
        <f t="shared" si="15"/>
        <v>43</v>
      </c>
      <c r="N184" s="73"/>
    </row>
    <row r="185" spans="1:14" s="10" customFormat="1" ht="15" hidden="1" customHeight="1" thickBot="1" x14ac:dyDescent="0.25">
      <c r="A185" s="25">
        <v>2</v>
      </c>
      <c r="B185" s="26">
        <v>5540024</v>
      </c>
      <c r="C185" s="26" t="s">
        <v>183</v>
      </c>
      <c r="D185" s="27">
        <v>45000</v>
      </c>
      <c r="E185" s="155">
        <v>9</v>
      </c>
      <c r="F185" s="125"/>
      <c r="G185" s="140"/>
      <c r="H185" s="140"/>
      <c r="I185" s="140"/>
      <c r="J185" s="148"/>
      <c r="K185" s="132"/>
      <c r="L185" s="71"/>
      <c r="M185" s="120">
        <f t="shared" si="15"/>
        <v>9</v>
      </c>
      <c r="N185" s="73"/>
    </row>
    <row r="186" spans="1:14" s="10" customFormat="1" ht="15" hidden="1" customHeight="1" thickBot="1" x14ac:dyDescent="0.25">
      <c r="A186" s="25">
        <v>3</v>
      </c>
      <c r="B186" s="26">
        <v>5540018</v>
      </c>
      <c r="C186" s="26" t="s">
        <v>184</v>
      </c>
      <c r="D186" s="27">
        <v>32000</v>
      </c>
      <c r="E186" s="155">
        <v>24</v>
      </c>
      <c r="F186" s="125"/>
      <c r="G186" s="140"/>
      <c r="H186" s="140"/>
      <c r="I186" s="140"/>
      <c r="J186" s="148"/>
      <c r="K186" s="132"/>
      <c r="L186" s="71"/>
      <c r="M186" s="120">
        <f t="shared" si="15"/>
        <v>24</v>
      </c>
      <c r="N186" s="73"/>
    </row>
    <row r="187" spans="1:14" s="10" customFormat="1" ht="15" hidden="1" customHeight="1" thickBot="1" x14ac:dyDescent="0.25">
      <c r="A187" s="25">
        <v>4</v>
      </c>
      <c r="B187" s="26">
        <v>5540017</v>
      </c>
      <c r="C187" s="26" t="s">
        <v>185</v>
      </c>
      <c r="D187" s="27">
        <v>25000</v>
      </c>
      <c r="E187" s="156">
        <v>35</v>
      </c>
      <c r="F187" s="126"/>
      <c r="G187" s="141"/>
      <c r="H187" s="141"/>
      <c r="I187" s="141"/>
      <c r="J187" s="149"/>
      <c r="K187" s="133"/>
      <c r="L187" s="72"/>
      <c r="M187" s="120">
        <f t="shared" si="15"/>
        <v>35</v>
      </c>
      <c r="N187" s="72"/>
    </row>
    <row r="188" spans="1:14" s="10" customFormat="1" ht="15" hidden="1" customHeight="1" thickBot="1" x14ac:dyDescent="0.25">
      <c r="A188" s="25">
        <v>5</v>
      </c>
      <c r="B188" s="26">
        <v>5510070</v>
      </c>
      <c r="C188" s="26" t="s">
        <v>186</v>
      </c>
      <c r="D188" s="27">
        <v>28000</v>
      </c>
      <c r="E188" s="156">
        <v>24</v>
      </c>
      <c r="F188" s="126"/>
      <c r="G188" s="141"/>
      <c r="H188" s="141"/>
      <c r="I188" s="141"/>
      <c r="J188" s="149"/>
      <c r="K188" s="133"/>
      <c r="L188" s="72"/>
      <c r="M188" s="120">
        <f t="shared" si="15"/>
        <v>24</v>
      </c>
      <c r="N188" s="72"/>
    </row>
    <row r="189" spans="1:14" s="10" customFormat="1" ht="15" hidden="1" customHeight="1" thickBot="1" x14ac:dyDescent="0.25">
      <c r="A189" s="25">
        <v>6</v>
      </c>
      <c r="B189" s="26">
        <v>5500044</v>
      </c>
      <c r="C189" s="26" t="s">
        <v>187</v>
      </c>
      <c r="D189" s="27">
        <v>28000</v>
      </c>
      <c r="E189" s="156">
        <v>10</v>
      </c>
      <c r="F189" s="126"/>
      <c r="G189" s="141"/>
      <c r="H189" s="141"/>
      <c r="I189" s="141"/>
      <c r="J189" s="149"/>
      <c r="K189" s="133"/>
      <c r="L189" s="72"/>
      <c r="M189" s="120">
        <f t="shared" si="15"/>
        <v>10</v>
      </c>
      <c r="N189" s="71"/>
    </row>
    <row r="190" spans="1:14" s="9" customFormat="1" ht="15" hidden="1" customHeight="1" thickBot="1" x14ac:dyDescent="0.25">
      <c r="A190" s="25">
        <v>7</v>
      </c>
      <c r="B190" s="26">
        <v>5500045</v>
      </c>
      <c r="C190" s="26" t="s">
        <v>188</v>
      </c>
      <c r="D190" s="27">
        <v>30000</v>
      </c>
      <c r="E190" s="156">
        <v>28</v>
      </c>
      <c r="F190" s="126"/>
      <c r="G190" s="141"/>
      <c r="H190" s="141"/>
      <c r="I190" s="141"/>
      <c r="J190" s="149"/>
      <c r="K190" s="133"/>
      <c r="L190" s="72"/>
      <c r="M190" s="120">
        <f t="shared" si="15"/>
        <v>28</v>
      </c>
      <c r="N190" s="71"/>
    </row>
    <row r="191" spans="1:14" s="9" customFormat="1" ht="15" hidden="1" customHeight="1" thickBot="1" x14ac:dyDescent="0.25">
      <c r="A191" s="25">
        <v>8</v>
      </c>
      <c r="B191" s="25">
        <v>5510111</v>
      </c>
      <c r="C191" s="25" t="s">
        <v>189</v>
      </c>
      <c r="D191" s="30">
        <v>39000</v>
      </c>
      <c r="E191" s="156">
        <v>20</v>
      </c>
      <c r="F191" s="126"/>
      <c r="G191" s="141"/>
      <c r="H191" s="141"/>
      <c r="I191" s="141"/>
      <c r="J191" s="149"/>
      <c r="K191" s="133"/>
      <c r="L191" s="72"/>
      <c r="M191" s="120">
        <f t="shared" si="15"/>
        <v>20</v>
      </c>
      <c r="N191" s="71"/>
    </row>
    <row r="192" spans="1:14" s="9" customFormat="1" ht="15" hidden="1" customHeight="1" thickBot="1" x14ac:dyDescent="0.25">
      <c r="A192" s="25">
        <v>9</v>
      </c>
      <c r="B192" s="25">
        <v>5510112</v>
      </c>
      <c r="C192" s="25" t="s">
        <v>190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9" customFormat="1" ht="15" hidden="1" customHeight="1" thickBot="1" x14ac:dyDescent="0.25">
      <c r="A193" s="25">
        <v>10</v>
      </c>
      <c r="B193" s="25">
        <v>5510113</v>
      </c>
      <c r="C193" s="25" t="s">
        <v>191</v>
      </c>
      <c r="D193" s="30">
        <v>39000</v>
      </c>
      <c r="E193" s="155">
        <v>17</v>
      </c>
      <c r="F193" s="125"/>
      <c r="G193" s="125"/>
      <c r="H193" s="125"/>
      <c r="I193" s="125"/>
      <c r="J193" s="148"/>
      <c r="K193" s="132"/>
      <c r="L193" s="71"/>
      <c r="M193" s="120">
        <f t="shared" si="15"/>
        <v>17</v>
      </c>
      <c r="N193" s="71"/>
    </row>
    <row r="194" spans="1:14" s="24" customFormat="1" ht="15" hidden="1" customHeight="1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9" customFormat="1" ht="15" thickBot="1" x14ac:dyDescent="0.25">
      <c r="A195" s="94"/>
      <c r="B195" s="95"/>
      <c r="C195" s="95" t="s">
        <v>192</v>
      </c>
      <c r="D195" s="96"/>
      <c r="E195" s="105">
        <f>SUM(E196:E204)</f>
        <v>450</v>
      </c>
      <c r="F195" s="105">
        <f t="shared" ref="F195:K195" si="19">SUM(F196:F204)</f>
        <v>0</v>
      </c>
      <c r="G195" s="105">
        <f t="shared" si="19"/>
        <v>0</v>
      </c>
      <c r="H195" s="105">
        <f t="shared" si="19"/>
        <v>0</v>
      </c>
      <c r="I195" s="105">
        <f t="shared" si="19"/>
        <v>0</v>
      </c>
      <c r="J195" s="166">
        <f t="shared" si="19"/>
        <v>0</v>
      </c>
      <c r="K195" s="131">
        <f t="shared" si="19"/>
        <v>0</v>
      </c>
      <c r="L195" s="105">
        <f>SUM(L196:L203)</f>
        <v>351</v>
      </c>
      <c r="M195" s="119">
        <f t="shared" si="15"/>
        <v>99</v>
      </c>
      <c r="N195" s="85"/>
    </row>
    <row r="196" spans="1:14" s="10" customFormat="1" x14ac:dyDescent="0.2">
      <c r="A196" s="87">
        <v>1</v>
      </c>
      <c r="B196" s="87">
        <v>5540032</v>
      </c>
      <c r="C196" s="87" t="s">
        <v>193</v>
      </c>
      <c r="D196" s="93">
        <v>18000</v>
      </c>
      <c r="E196" s="155">
        <f>'29'!L196</f>
        <v>35</v>
      </c>
      <c r="F196" s="125"/>
      <c r="G196" s="125"/>
      <c r="H196" s="125"/>
      <c r="I196" s="125"/>
      <c r="J196" s="148"/>
      <c r="K196" s="132"/>
      <c r="L196" s="71">
        <v>29</v>
      </c>
      <c r="M196" s="120">
        <f t="shared" si="15"/>
        <v>6</v>
      </c>
      <c r="N196" s="71"/>
    </row>
    <row r="197" spans="1:14" s="10" customFormat="1" x14ac:dyDescent="0.2">
      <c r="A197" s="25">
        <v>2</v>
      </c>
      <c r="B197" s="26">
        <v>5540001</v>
      </c>
      <c r="C197" s="26" t="s">
        <v>194</v>
      </c>
      <c r="D197" s="27">
        <v>20000</v>
      </c>
      <c r="E197" s="155">
        <f>'29'!L197</f>
        <v>35</v>
      </c>
      <c r="F197" s="125"/>
      <c r="G197" s="125"/>
      <c r="H197" s="125"/>
      <c r="I197" s="125"/>
      <c r="J197" s="148"/>
      <c r="K197" s="132"/>
      <c r="L197" s="71">
        <v>35</v>
      </c>
      <c r="M197" s="120">
        <f t="shared" si="15"/>
        <v>0</v>
      </c>
      <c r="N197" s="71"/>
    </row>
    <row r="198" spans="1:14" s="10" customFormat="1" x14ac:dyDescent="0.2">
      <c r="A198" s="25">
        <v>3</v>
      </c>
      <c r="B198" s="26">
        <v>5540029</v>
      </c>
      <c r="C198" s="26" t="s">
        <v>195</v>
      </c>
      <c r="D198" s="27">
        <v>20000</v>
      </c>
      <c r="E198" s="155">
        <f>'29'!L198</f>
        <v>0</v>
      </c>
      <c r="F198" s="125"/>
      <c r="G198" s="125"/>
      <c r="H198" s="125"/>
      <c r="I198" s="125"/>
      <c r="J198" s="148"/>
      <c r="K198" s="132"/>
      <c r="L198" s="71"/>
      <c r="M198" s="120">
        <f t="shared" si="15"/>
        <v>0</v>
      </c>
      <c r="N198" s="71"/>
    </row>
    <row r="199" spans="1:14" s="10" customFormat="1" x14ac:dyDescent="0.2">
      <c r="A199" s="25">
        <v>4</v>
      </c>
      <c r="B199" s="26">
        <v>5540035</v>
      </c>
      <c r="C199" s="26" t="s">
        <v>196</v>
      </c>
      <c r="D199" s="27">
        <v>20000</v>
      </c>
      <c r="E199" s="155">
        <f>'29'!L199</f>
        <v>10</v>
      </c>
      <c r="F199" s="125"/>
      <c r="G199" s="125"/>
      <c r="H199" s="125"/>
      <c r="I199" s="125"/>
      <c r="J199" s="148"/>
      <c r="K199" s="132"/>
      <c r="L199" s="71">
        <v>10</v>
      </c>
      <c r="M199" s="120">
        <f t="shared" si="15"/>
        <v>0</v>
      </c>
      <c r="N199" s="71"/>
    </row>
    <row r="200" spans="1:14" s="10" customFormat="1" x14ac:dyDescent="0.2">
      <c r="A200" s="25">
        <v>6</v>
      </c>
      <c r="B200" s="26">
        <v>5540008</v>
      </c>
      <c r="C200" s="26" t="s">
        <v>198</v>
      </c>
      <c r="D200" s="27">
        <v>16000</v>
      </c>
      <c r="E200" s="155">
        <f>'29'!L200</f>
        <v>210</v>
      </c>
      <c r="F200" s="125"/>
      <c r="G200" s="125"/>
      <c r="H200" s="125"/>
      <c r="I200" s="125"/>
      <c r="J200" s="148"/>
      <c r="K200" s="132"/>
      <c r="L200" s="71">
        <v>177</v>
      </c>
      <c r="M200" s="120">
        <f t="shared" si="15"/>
        <v>33</v>
      </c>
      <c r="N200" s="71"/>
    </row>
    <row r="201" spans="1:14" s="10" customFormat="1" x14ac:dyDescent="0.2">
      <c r="A201" s="25">
        <v>7</v>
      </c>
      <c r="B201" s="26">
        <v>5540030</v>
      </c>
      <c r="C201" s="26" t="s">
        <v>199</v>
      </c>
      <c r="D201" s="27">
        <v>22000</v>
      </c>
      <c r="E201" s="155">
        <f>'29'!L201</f>
        <v>40</v>
      </c>
      <c r="F201" s="125"/>
      <c r="G201" s="125"/>
      <c r="H201" s="125"/>
      <c r="I201" s="125"/>
      <c r="J201" s="148"/>
      <c r="K201" s="132"/>
      <c r="L201" s="71">
        <v>37</v>
      </c>
      <c r="M201" s="120">
        <f>(E201+F201+G201+H201+I201)-J201-K201-L201</f>
        <v>3</v>
      </c>
      <c r="N201" s="71"/>
    </row>
    <row r="202" spans="1:14" s="10" customFormat="1" x14ac:dyDescent="0.2">
      <c r="A202" s="25">
        <v>8</v>
      </c>
      <c r="B202" s="26">
        <v>5540031</v>
      </c>
      <c r="C202" s="26" t="s">
        <v>200</v>
      </c>
      <c r="D202" s="27">
        <v>22000</v>
      </c>
      <c r="E202" s="155">
        <f>'29'!L202</f>
        <v>30</v>
      </c>
      <c r="F202" s="125"/>
      <c r="G202" s="125"/>
      <c r="H202" s="125"/>
      <c r="I202" s="125"/>
      <c r="J202" s="148"/>
      <c r="K202" s="132"/>
      <c r="L202" s="71">
        <v>25</v>
      </c>
      <c r="M202" s="120">
        <f t="shared" ref="M202:M204" si="20">(E202+F202+G202+H202+I202)-J202-K202-L202</f>
        <v>5</v>
      </c>
      <c r="N202" s="71"/>
    </row>
    <row r="203" spans="1:14" s="9" customFormat="1" x14ac:dyDescent="0.2">
      <c r="A203" s="25">
        <v>9</v>
      </c>
      <c r="B203" s="26">
        <v>5540003</v>
      </c>
      <c r="C203" s="26" t="s">
        <v>201</v>
      </c>
      <c r="D203" s="27">
        <v>20000</v>
      </c>
      <c r="E203" s="155">
        <f>'29'!L203</f>
        <v>42</v>
      </c>
      <c r="F203" s="125"/>
      <c r="G203" s="125"/>
      <c r="H203" s="125"/>
      <c r="I203" s="125"/>
      <c r="J203" s="148"/>
      <c r="K203" s="132"/>
      <c r="L203" s="71">
        <v>38</v>
      </c>
      <c r="M203" s="120">
        <f t="shared" si="20"/>
        <v>4</v>
      </c>
      <c r="N203" s="71"/>
    </row>
    <row r="204" spans="1:14" s="9" customFormat="1" x14ac:dyDescent="0.2">
      <c r="A204" s="25">
        <v>10</v>
      </c>
      <c r="B204" s="25">
        <v>5540033</v>
      </c>
      <c r="C204" s="25" t="s">
        <v>202</v>
      </c>
      <c r="D204" s="30">
        <v>18000</v>
      </c>
      <c r="E204" s="155">
        <f>'29'!L204</f>
        <v>48</v>
      </c>
      <c r="F204" s="125"/>
      <c r="G204" s="125"/>
      <c r="H204" s="125"/>
      <c r="I204" s="125"/>
      <c r="J204" s="148"/>
      <c r="K204" s="132"/>
      <c r="L204" s="9">
        <v>48</v>
      </c>
      <c r="M204" s="120">
        <f t="shared" si="20"/>
        <v>0</v>
      </c>
      <c r="N204" s="71"/>
    </row>
    <row r="205" spans="1:14" s="20" customFormat="1" ht="15" thickBot="1" x14ac:dyDescent="0.25">
      <c r="A205" s="43"/>
      <c r="B205" s="43"/>
      <c r="C205" s="43"/>
      <c r="D205" s="48"/>
      <c r="E205" s="160"/>
      <c r="F205" s="128"/>
      <c r="G205" s="128"/>
      <c r="H205" s="128"/>
      <c r="I205" s="128"/>
      <c r="J205" s="152"/>
      <c r="K205" s="137"/>
      <c r="L205" s="76"/>
      <c r="M205" s="121"/>
      <c r="N205" s="76"/>
    </row>
    <row r="206" spans="1:14" s="24" customFormat="1" ht="15" thickBot="1" x14ac:dyDescent="0.25">
      <c r="A206" s="81"/>
      <c r="B206" s="82"/>
      <c r="C206" s="82" t="s">
        <v>203</v>
      </c>
      <c r="D206" s="83"/>
      <c r="E206" s="106">
        <f>SUM(E208:E209)</f>
        <v>5</v>
      </c>
      <c r="F206" s="106">
        <f t="shared" ref="F206:L206" si="21">SUM(F208:F209)</f>
        <v>0</v>
      </c>
      <c r="G206" s="106">
        <f t="shared" si="21"/>
        <v>0</v>
      </c>
      <c r="H206" s="106">
        <f t="shared" si="21"/>
        <v>0</v>
      </c>
      <c r="I206" s="106">
        <f t="shared" si="21"/>
        <v>0</v>
      </c>
      <c r="J206" s="146">
        <f t="shared" si="21"/>
        <v>0</v>
      </c>
      <c r="K206" s="135">
        <f t="shared" si="21"/>
        <v>0</v>
      </c>
      <c r="L206" s="106">
        <f t="shared" si="21"/>
        <v>5</v>
      </c>
      <c r="M206" s="119">
        <f>(E206+F206+G206+H206+I206)-J206-K206-L206</f>
        <v>0</v>
      </c>
      <c r="N206" s="85"/>
    </row>
    <row r="207" spans="1:14" s="10" customFormat="1" x14ac:dyDescent="0.2">
      <c r="A207" s="79"/>
      <c r="B207" s="79"/>
      <c r="C207" s="79" t="s">
        <v>204</v>
      </c>
      <c r="D207" s="80"/>
      <c r="E207" s="155"/>
      <c r="F207" s="125"/>
      <c r="G207" s="125"/>
      <c r="H207" s="125"/>
      <c r="I207" s="125"/>
      <c r="J207" s="148"/>
      <c r="K207" s="132"/>
      <c r="L207" s="71"/>
      <c r="M207" s="120">
        <f t="shared" si="15"/>
        <v>0</v>
      </c>
      <c r="N207" s="71"/>
    </row>
    <row r="208" spans="1:14" s="10" customFormat="1" x14ac:dyDescent="0.2">
      <c r="A208" s="25">
        <v>1</v>
      </c>
      <c r="B208" s="26">
        <v>7520023</v>
      </c>
      <c r="C208" s="26" t="s">
        <v>205</v>
      </c>
      <c r="D208" s="27">
        <v>20000</v>
      </c>
      <c r="E208" s="155">
        <f>'29'!L208</f>
        <v>0</v>
      </c>
      <c r="F208" s="125"/>
      <c r="G208" s="125"/>
      <c r="H208" s="125"/>
      <c r="I208" s="125"/>
      <c r="J208" s="148"/>
      <c r="K208" s="132"/>
      <c r="L208" s="71"/>
      <c r="M208" s="120">
        <f t="shared" si="15"/>
        <v>0</v>
      </c>
      <c r="N208" s="71"/>
    </row>
    <row r="209" spans="1:14" s="9" customFormat="1" x14ac:dyDescent="0.2">
      <c r="A209" s="25">
        <v>2</v>
      </c>
      <c r="B209" s="26">
        <v>7520001</v>
      </c>
      <c r="C209" s="26" t="s">
        <v>206</v>
      </c>
      <c r="D209" s="27">
        <v>80000</v>
      </c>
      <c r="E209" s="155">
        <f>'29'!L209</f>
        <v>5</v>
      </c>
      <c r="F209" s="125"/>
      <c r="G209" s="125"/>
      <c r="H209" s="125"/>
      <c r="I209" s="125"/>
      <c r="J209" s="148"/>
      <c r="K209" s="132"/>
      <c r="L209" s="71">
        <v>5</v>
      </c>
      <c r="M209" s="120">
        <f t="shared" si="15"/>
        <v>0</v>
      </c>
      <c r="N209" s="71"/>
    </row>
    <row r="210" spans="1:14" s="24" customFormat="1" ht="15" thickBot="1" x14ac:dyDescent="0.25">
      <c r="A210" s="43"/>
      <c r="B210" s="43"/>
      <c r="C210" s="43"/>
      <c r="D210" s="86"/>
      <c r="E210" s="157"/>
      <c r="F210" s="127"/>
      <c r="G210" s="127"/>
      <c r="H210" s="127"/>
      <c r="I210" s="127"/>
      <c r="J210" s="150"/>
      <c r="K210" s="134"/>
      <c r="L210" s="73"/>
      <c r="M210" s="122"/>
      <c r="N210" s="73"/>
    </row>
    <row r="211" spans="1:14" s="10" customFormat="1" ht="15" thickBot="1" x14ac:dyDescent="0.25">
      <c r="A211" s="90"/>
      <c r="B211" s="91"/>
      <c r="C211" s="91" t="s">
        <v>207</v>
      </c>
      <c r="D211" s="92"/>
      <c r="E211" s="103">
        <f>SUM(E212:E219)</f>
        <v>0</v>
      </c>
      <c r="F211" s="103">
        <f t="shared" ref="F211:L211" si="22">SUM(F212:F219)</f>
        <v>0</v>
      </c>
      <c r="G211" s="103">
        <f t="shared" si="22"/>
        <v>0</v>
      </c>
      <c r="H211" s="103">
        <f t="shared" si="22"/>
        <v>0</v>
      </c>
      <c r="I211" s="103">
        <f t="shared" si="22"/>
        <v>0</v>
      </c>
      <c r="J211" s="169">
        <f t="shared" si="22"/>
        <v>0</v>
      </c>
      <c r="K211" s="165">
        <f t="shared" si="22"/>
        <v>0</v>
      </c>
      <c r="L211" s="103">
        <f t="shared" si="22"/>
        <v>108</v>
      </c>
      <c r="M211" s="119">
        <f t="shared" si="15"/>
        <v>-108</v>
      </c>
      <c r="N211" s="85"/>
    </row>
    <row r="212" spans="1:14" s="10" customFormat="1" x14ac:dyDescent="0.2">
      <c r="A212" s="87">
        <v>1</v>
      </c>
      <c r="B212" s="88">
        <v>7550011</v>
      </c>
      <c r="C212" s="88" t="s">
        <v>208</v>
      </c>
      <c r="D212" s="89">
        <v>16000</v>
      </c>
      <c r="E212" s="155">
        <f>'29'!L212</f>
        <v>0</v>
      </c>
      <c r="F212" s="125"/>
      <c r="G212" s="125"/>
      <c r="H212" s="125"/>
      <c r="I212" s="125"/>
      <c r="J212" s="148"/>
      <c r="K212" s="132"/>
      <c r="L212" s="71">
        <v>12</v>
      </c>
      <c r="M212" s="120">
        <f t="shared" si="15"/>
        <v>-12</v>
      </c>
      <c r="N212" s="71"/>
    </row>
    <row r="213" spans="1:14" s="10" customFormat="1" x14ac:dyDescent="0.2">
      <c r="A213" s="25">
        <v>2</v>
      </c>
      <c r="B213" s="26">
        <v>7550019</v>
      </c>
      <c r="C213" s="26" t="s">
        <v>209</v>
      </c>
      <c r="D213" s="78">
        <v>14000</v>
      </c>
      <c r="E213" s="155">
        <f>'29'!L213</f>
        <v>0</v>
      </c>
      <c r="F213" s="126"/>
      <c r="G213" s="126"/>
      <c r="H213" s="126"/>
      <c r="I213" s="126"/>
      <c r="J213" s="149"/>
      <c r="K213" s="133"/>
      <c r="L213" s="72"/>
      <c r="M213" s="123">
        <f t="shared" si="15"/>
        <v>0</v>
      </c>
      <c r="N213" s="72"/>
    </row>
    <row r="214" spans="1:14" s="10" customFormat="1" x14ac:dyDescent="0.2">
      <c r="A214" s="25">
        <v>3</v>
      </c>
      <c r="B214" s="26">
        <v>7550026</v>
      </c>
      <c r="C214" s="26" t="s">
        <v>210</v>
      </c>
      <c r="D214" s="78">
        <v>26000</v>
      </c>
      <c r="E214" s="155">
        <f>'29'!L214</f>
        <v>0</v>
      </c>
      <c r="F214" s="126"/>
      <c r="G214" s="126"/>
      <c r="H214" s="126"/>
      <c r="I214" s="126"/>
      <c r="J214" s="149"/>
      <c r="K214" s="133"/>
      <c r="L214" s="72">
        <v>29</v>
      </c>
      <c r="M214" s="123">
        <f t="shared" si="15"/>
        <v>-29</v>
      </c>
      <c r="N214" s="72"/>
    </row>
    <row r="215" spans="1:14" s="10" customFormat="1" x14ac:dyDescent="0.2">
      <c r="A215" s="25">
        <v>4</v>
      </c>
      <c r="B215" s="26">
        <v>7550006</v>
      </c>
      <c r="C215" s="26" t="s">
        <v>211</v>
      </c>
      <c r="D215" s="78">
        <v>12000</v>
      </c>
      <c r="E215" s="155">
        <f>'29'!L215</f>
        <v>0</v>
      </c>
      <c r="F215" s="126"/>
      <c r="G215" s="126"/>
      <c r="H215" s="126"/>
      <c r="I215" s="126"/>
      <c r="J215" s="149"/>
      <c r="K215" s="133"/>
      <c r="L215" s="72">
        <v>2</v>
      </c>
      <c r="M215" s="123">
        <f t="shared" si="15"/>
        <v>-2</v>
      </c>
      <c r="N215" s="72"/>
    </row>
    <row r="216" spans="1:14" s="10" customFormat="1" x14ac:dyDescent="0.2">
      <c r="A216" s="25">
        <v>5</v>
      </c>
      <c r="B216" s="26">
        <v>7550007</v>
      </c>
      <c r="C216" s="26" t="s">
        <v>212</v>
      </c>
      <c r="D216" s="78">
        <v>9000</v>
      </c>
      <c r="E216" s="155">
        <f>'29'!L216</f>
        <v>0</v>
      </c>
      <c r="F216" s="126"/>
      <c r="G216" s="126"/>
      <c r="H216" s="126"/>
      <c r="I216" s="126"/>
      <c r="J216" s="149"/>
      <c r="K216" s="133"/>
      <c r="L216" s="72">
        <v>14</v>
      </c>
      <c r="M216" s="123">
        <f t="shared" si="15"/>
        <v>-14</v>
      </c>
      <c r="N216" s="72"/>
    </row>
    <row r="217" spans="1:14" s="9" customFormat="1" x14ac:dyDescent="0.2">
      <c r="A217" s="25">
        <v>7</v>
      </c>
      <c r="B217" s="26">
        <v>7550017</v>
      </c>
      <c r="C217" s="26" t="s">
        <v>214</v>
      </c>
      <c r="D217" s="78">
        <v>14000</v>
      </c>
      <c r="E217" s="155">
        <f>'29'!L217</f>
        <v>0</v>
      </c>
      <c r="F217" s="126"/>
      <c r="G217" s="126"/>
      <c r="H217" s="126"/>
      <c r="I217" s="126"/>
      <c r="J217" s="149"/>
      <c r="K217" s="133"/>
      <c r="L217" s="72">
        <v>25</v>
      </c>
      <c r="M217" s="123">
        <f t="shared" si="15"/>
        <v>-25</v>
      </c>
      <c r="N217" s="72"/>
    </row>
    <row r="218" spans="1:14" s="10" customFormat="1" x14ac:dyDescent="0.2">
      <c r="A218" s="25">
        <v>8</v>
      </c>
      <c r="B218" s="25">
        <v>7550016</v>
      </c>
      <c r="C218" s="25" t="s">
        <v>215</v>
      </c>
      <c r="D218" s="77">
        <v>14000</v>
      </c>
      <c r="E218" s="155">
        <f>'29'!L218</f>
        <v>0</v>
      </c>
      <c r="F218" s="126"/>
      <c r="G218" s="126"/>
      <c r="H218" s="126"/>
      <c r="I218" s="126"/>
      <c r="J218" s="149"/>
      <c r="K218" s="133"/>
      <c r="L218" s="72">
        <v>12</v>
      </c>
      <c r="M218" s="123">
        <f t="shared" ref="M218:M219" si="23">(E218+F218+G218+H218+I218)-J218-K218-L218</f>
        <v>-12</v>
      </c>
      <c r="N218" s="72"/>
    </row>
    <row r="219" spans="1:14" s="10" customFormat="1" x14ac:dyDescent="0.2">
      <c r="A219" s="25">
        <v>9</v>
      </c>
      <c r="B219" s="26">
        <v>7550015</v>
      </c>
      <c r="C219" s="26" t="s">
        <v>216</v>
      </c>
      <c r="D219" s="78">
        <v>14000</v>
      </c>
      <c r="E219" s="155">
        <f>'29'!L219</f>
        <v>0</v>
      </c>
      <c r="F219" s="126"/>
      <c r="G219" s="126"/>
      <c r="H219" s="126"/>
      <c r="I219" s="126"/>
      <c r="J219" s="149"/>
      <c r="K219" s="133"/>
      <c r="L219" s="72">
        <v>14</v>
      </c>
      <c r="M219" s="123">
        <f t="shared" si="23"/>
        <v>-14</v>
      </c>
      <c r="N219" s="72"/>
    </row>
  </sheetData>
  <autoFilter ref="A3:D219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9"/>
  <sheetViews>
    <sheetView tabSelected="1" workbookViewId="0">
      <pane xSplit="4" ySplit="4" topLeftCell="E156" activePane="bottomRight" state="frozen"/>
      <selection activeCell="O74" sqref="O74"/>
      <selection pane="topRight" activeCell="O74" sqref="O74"/>
      <selection pane="bottomLeft" activeCell="O74" sqref="O74"/>
      <selection pane="bottomRight" activeCell="L166" sqref="L16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.28515625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81" t="s">
        <v>259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70"/>
    </row>
    <row r="3" spans="1:19" s="16" customFormat="1" ht="25.5" customHeight="1" x14ac:dyDescent="0.2">
      <c r="A3" s="182" t="s">
        <v>261</v>
      </c>
      <c r="B3" s="182" t="s">
        <v>262</v>
      </c>
      <c r="C3" s="182" t="s">
        <v>263</v>
      </c>
      <c r="D3" s="184" t="s">
        <v>264</v>
      </c>
      <c r="E3" s="186" t="s">
        <v>248</v>
      </c>
      <c r="F3" s="188" t="s">
        <v>257</v>
      </c>
      <c r="G3" s="190" t="s">
        <v>249</v>
      </c>
      <c r="H3" s="191"/>
      <c r="I3" s="192"/>
      <c r="J3" s="193" t="s">
        <v>250</v>
      </c>
      <c r="K3" s="195" t="s">
        <v>258</v>
      </c>
      <c r="L3" s="177" t="s">
        <v>251</v>
      </c>
      <c r="M3" s="179" t="s">
        <v>252</v>
      </c>
      <c r="N3" s="177" t="s">
        <v>253</v>
      </c>
    </row>
    <row r="4" spans="1:19" s="20" customFormat="1" ht="25.5" x14ac:dyDescent="0.2">
      <c r="A4" s="183"/>
      <c r="B4" s="183"/>
      <c r="C4" s="183"/>
      <c r="D4" s="185"/>
      <c r="E4" s="187"/>
      <c r="F4" s="189"/>
      <c r="G4" s="139" t="s">
        <v>254</v>
      </c>
      <c r="H4" s="139" t="s">
        <v>255</v>
      </c>
      <c r="I4" s="139" t="s">
        <v>256</v>
      </c>
      <c r="J4" s="194"/>
      <c r="K4" s="196"/>
      <c r="L4" s="178"/>
      <c r="M4" s="180"/>
      <c r="N4" s="178"/>
    </row>
    <row r="5" spans="1:19" s="24" customFormat="1" ht="15" thickBot="1" x14ac:dyDescent="0.25">
      <c r="A5" s="113"/>
      <c r="B5" s="113"/>
      <c r="C5" s="113" t="s">
        <v>10</v>
      </c>
      <c r="D5" s="114"/>
      <c r="E5" s="116">
        <f>E6+E46+E60+E64+E74</f>
        <v>16</v>
      </c>
      <c r="F5" s="116">
        <f t="shared" ref="F5:M5" si="0">F6+F46+F60+F64+F74</f>
        <v>0</v>
      </c>
      <c r="G5" s="116">
        <f t="shared" si="0"/>
        <v>384</v>
      </c>
      <c r="H5" s="116">
        <f t="shared" si="0"/>
        <v>0</v>
      </c>
      <c r="I5" s="116">
        <f t="shared" si="0"/>
        <v>0</v>
      </c>
      <c r="J5" s="145">
        <f t="shared" si="0"/>
        <v>3</v>
      </c>
      <c r="K5" s="130">
        <f t="shared" si="0"/>
        <v>7</v>
      </c>
      <c r="L5" s="116">
        <f t="shared" si="0"/>
        <v>20</v>
      </c>
      <c r="M5" s="118">
        <f t="shared" si="0"/>
        <v>340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05">
        <f>SUM(E7:E44)</f>
        <v>16</v>
      </c>
      <c r="F6" s="105">
        <f t="shared" ref="F6:L6" si="1">SUM(F7:F44)</f>
        <v>0</v>
      </c>
      <c r="G6" s="105">
        <f t="shared" si="1"/>
        <v>224</v>
      </c>
      <c r="H6" s="105">
        <f t="shared" si="1"/>
        <v>0</v>
      </c>
      <c r="I6" s="105">
        <f t="shared" si="1"/>
        <v>0</v>
      </c>
      <c r="J6" s="166">
        <f t="shared" si="1"/>
        <v>3</v>
      </c>
      <c r="K6" s="131">
        <f t="shared" si="1"/>
        <v>2</v>
      </c>
      <c r="L6" s="105">
        <f t="shared" si="1"/>
        <v>12</v>
      </c>
      <c r="M6" s="131">
        <f t="shared" ref="M6" si="2">SUM(M7:M39)</f>
        <v>193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'30'!L7</f>
        <v>0</v>
      </c>
      <c r="F7" s="125"/>
      <c r="G7" s="140">
        <v>6</v>
      </c>
      <c r="H7" s="140"/>
      <c r="I7" s="140"/>
      <c r="J7" s="148"/>
      <c r="K7" s="132"/>
      <c r="L7" s="71">
        <v>5</v>
      </c>
      <c r="M7" s="120">
        <f t="shared" ref="M7:M75" si="3">(E7+F7+G7+H7+I7)-J7-K7-L7</f>
        <v>1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'30'!L8</f>
        <v>0</v>
      </c>
      <c r="F8" s="126"/>
      <c r="G8" s="141">
        <v>9</v>
      </c>
      <c r="H8" s="141"/>
      <c r="I8" s="141"/>
      <c r="J8" s="149"/>
      <c r="K8" s="133"/>
      <c r="L8" s="72"/>
      <c r="M8" s="120">
        <f t="shared" si="3"/>
        <v>9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'30'!L9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'30'!L10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'30'!L11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3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'30'!L12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'30'!L13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3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'30'!L14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3"/>
        <v>6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'30'!L15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3"/>
        <v>6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'30'!L16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'30'!L17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'30'!L18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'30'!L19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3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'30'!L20</f>
        <v>0</v>
      </c>
      <c r="F20" s="126"/>
      <c r="G20" s="141">
        <v>12</v>
      </c>
      <c r="H20" s="141"/>
      <c r="I20" s="141"/>
      <c r="J20" s="149"/>
      <c r="K20" s="133"/>
      <c r="L20" s="72">
        <v>7</v>
      </c>
      <c r="M20" s="120">
        <f t="shared" si="3"/>
        <v>5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'30'!L21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'30'!L22</f>
        <v>16</v>
      </c>
      <c r="F22" s="126"/>
      <c r="G22" s="141"/>
      <c r="H22" s="141"/>
      <c r="I22" s="141"/>
      <c r="J22" s="149"/>
      <c r="K22" s="133"/>
      <c r="L22" s="72"/>
      <c r="M22" s="120">
        <f t="shared" si="3"/>
        <v>16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'30'!L23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'30'!L24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3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'30'!L25</f>
        <v>0</v>
      </c>
      <c r="F25" s="126"/>
      <c r="G25" s="141">
        <v>7</v>
      </c>
      <c r="H25" s="141"/>
      <c r="I25" s="141"/>
      <c r="J25" s="149"/>
      <c r="K25" s="133"/>
      <c r="L25" s="72"/>
      <c r="M25" s="120">
        <f t="shared" si="3"/>
        <v>7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'30'!L26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3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'30'!L27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'30'!L28</f>
        <v>0</v>
      </c>
      <c r="F28" s="126"/>
      <c r="G28" s="141">
        <v>9</v>
      </c>
      <c r="H28" s="141"/>
      <c r="I28" s="141"/>
      <c r="J28" s="149">
        <v>1</v>
      </c>
      <c r="K28" s="133"/>
      <c r="L28" s="72"/>
      <c r="M28" s="120">
        <f t="shared" si="3"/>
        <v>8</v>
      </c>
      <c r="N28" s="72" t="s">
        <v>295</v>
      </c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'30'!L29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3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'30'!L30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3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'30'!L31</f>
        <v>0</v>
      </c>
      <c r="F31" s="126"/>
      <c r="G31" s="141">
        <v>6</v>
      </c>
      <c r="H31" s="141"/>
      <c r="I31" s="141"/>
      <c r="J31" s="149"/>
      <c r="K31" s="133">
        <v>1</v>
      </c>
      <c r="L31" s="72"/>
      <c r="M31" s="120">
        <f t="shared" si="3"/>
        <v>5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'30'!L32</f>
        <v>0</v>
      </c>
      <c r="F32" s="126"/>
      <c r="G32" s="141">
        <v>6</v>
      </c>
      <c r="H32" s="141"/>
      <c r="I32" s="141"/>
      <c r="J32" s="149"/>
      <c r="K32" s="133"/>
      <c r="L32" s="72"/>
      <c r="M32" s="120">
        <f t="shared" si="3"/>
        <v>6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'30'!L33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'30'!L34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3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'30'!L35</f>
        <v>0</v>
      </c>
      <c r="F35" s="126"/>
      <c r="G35" s="141">
        <v>6</v>
      </c>
      <c r="H35" s="141"/>
      <c r="I35" s="141"/>
      <c r="J35" s="149"/>
      <c r="K35" s="133">
        <v>1</v>
      </c>
      <c r="L35" s="72"/>
      <c r="M35" s="120">
        <f t="shared" si="3"/>
        <v>5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'30'!L36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3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'30'!L37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3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'30'!L38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'30'!L39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3"/>
        <v>6</v>
      </c>
      <c r="N39" s="72"/>
    </row>
    <row r="40" spans="1:14" s="10" customFormat="1" x14ac:dyDescent="0.2">
      <c r="A40" s="43">
        <v>40</v>
      </c>
      <c r="B40" s="99"/>
      <c r="C40" s="99" t="s">
        <v>292</v>
      </c>
      <c r="D40" s="100">
        <v>25000</v>
      </c>
      <c r="E40" s="155">
        <f>'30'!L40</f>
        <v>0</v>
      </c>
      <c r="F40" s="127"/>
      <c r="G40" s="142">
        <v>6</v>
      </c>
      <c r="H40" s="142"/>
      <c r="I40" s="142"/>
      <c r="J40" s="150"/>
      <c r="K40" s="134"/>
      <c r="L40" s="73"/>
      <c r="M40" s="120">
        <f t="shared" si="3"/>
        <v>6</v>
      </c>
      <c r="N40" s="73"/>
    </row>
    <row r="41" spans="1:14" s="10" customFormat="1" x14ac:dyDescent="0.2">
      <c r="A41" s="43">
        <v>41</v>
      </c>
      <c r="B41" s="99"/>
      <c r="C41" s="99" t="s">
        <v>288</v>
      </c>
      <c r="D41" s="100">
        <v>30000</v>
      </c>
      <c r="E41" s="155">
        <f>'30'!L41</f>
        <v>0</v>
      </c>
      <c r="F41" s="127"/>
      <c r="G41" s="142">
        <v>6</v>
      </c>
      <c r="H41" s="142"/>
      <c r="I41" s="142"/>
      <c r="J41" s="150">
        <v>1</v>
      </c>
      <c r="K41" s="134"/>
      <c r="L41" s="73"/>
      <c r="M41" s="120">
        <f t="shared" si="3"/>
        <v>5</v>
      </c>
      <c r="N41" s="73" t="s">
        <v>296</v>
      </c>
    </row>
    <row r="42" spans="1:14" s="10" customFormat="1" x14ac:dyDescent="0.2">
      <c r="A42" s="43">
        <v>42</v>
      </c>
      <c r="B42" s="99"/>
      <c r="C42" s="99" t="s">
        <v>289</v>
      </c>
      <c r="D42" s="100">
        <v>30000</v>
      </c>
      <c r="E42" s="155">
        <f>'30'!L42</f>
        <v>0</v>
      </c>
      <c r="F42" s="127"/>
      <c r="G42" s="142">
        <v>8</v>
      </c>
      <c r="H42" s="142"/>
      <c r="I42" s="142"/>
      <c r="J42" s="150">
        <v>1</v>
      </c>
      <c r="K42" s="134"/>
      <c r="L42" s="73"/>
      <c r="M42" s="120">
        <f t="shared" si="3"/>
        <v>7</v>
      </c>
      <c r="N42" s="73" t="s">
        <v>296</v>
      </c>
    </row>
    <row r="43" spans="1:14" s="10" customFormat="1" x14ac:dyDescent="0.2">
      <c r="A43" s="43">
        <v>43</v>
      </c>
      <c r="B43" s="99"/>
      <c r="C43" s="99" t="s">
        <v>290</v>
      </c>
      <c r="D43" s="100">
        <v>35000</v>
      </c>
      <c r="E43" s="155">
        <f>'30'!L43</f>
        <v>0</v>
      </c>
      <c r="F43" s="127"/>
      <c r="G43" s="142">
        <v>6</v>
      </c>
      <c r="H43" s="142"/>
      <c r="I43" s="142"/>
      <c r="J43" s="150"/>
      <c r="K43" s="134"/>
      <c r="L43" s="73"/>
      <c r="M43" s="120">
        <f t="shared" si="3"/>
        <v>6</v>
      </c>
      <c r="N43" s="73"/>
    </row>
    <row r="44" spans="1:14" s="10" customFormat="1" x14ac:dyDescent="0.2">
      <c r="A44" s="43">
        <v>44</v>
      </c>
      <c r="B44" s="99"/>
      <c r="C44" s="99" t="s">
        <v>291</v>
      </c>
      <c r="D44" s="100">
        <v>35000</v>
      </c>
      <c r="E44" s="155">
        <f>'30'!L44</f>
        <v>0</v>
      </c>
      <c r="F44" s="127"/>
      <c r="G44" s="142">
        <v>6</v>
      </c>
      <c r="H44" s="142"/>
      <c r="I44" s="142"/>
      <c r="J44" s="150"/>
      <c r="K44" s="134"/>
      <c r="L44" s="73"/>
      <c r="M44" s="121">
        <f t="shared" si="3"/>
        <v>6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/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63">
        <f>SUM(E47:E58)</f>
        <v>0</v>
      </c>
      <c r="F46" s="163">
        <f t="shared" ref="F46:L46" si="4">SUM(F47:F58)</f>
        <v>0</v>
      </c>
      <c r="G46" s="163">
        <f t="shared" si="4"/>
        <v>131</v>
      </c>
      <c r="H46" s="163">
        <f t="shared" si="4"/>
        <v>0</v>
      </c>
      <c r="I46" s="163">
        <f t="shared" si="4"/>
        <v>0</v>
      </c>
      <c r="J46" s="167">
        <f t="shared" si="4"/>
        <v>0</v>
      </c>
      <c r="K46" s="162">
        <f t="shared" si="4"/>
        <v>5</v>
      </c>
      <c r="L46" s="163">
        <f t="shared" si="4"/>
        <v>8</v>
      </c>
      <c r="M46" s="119">
        <f>(E46+F46+G46+H46+I46)-J46-K46-L46</f>
        <v>118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'30'!L47</f>
        <v>0</v>
      </c>
      <c r="F47" s="125"/>
      <c r="G47" s="140">
        <v>5</v>
      </c>
      <c r="H47" s="140"/>
      <c r="I47" s="140"/>
      <c r="J47" s="148"/>
      <c r="K47" s="132"/>
      <c r="L47" s="71"/>
      <c r="M47" s="120">
        <f t="shared" si="3"/>
        <v>5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'30'!L48</f>
        <v>0</v>
      </c>
      <c r="F48" s="126"/>
      <c r="G48" s="141">
        <v>40</v>
      </c>
      <c r="H48" s="141"/>
      <c r="I48" s="141"/>
      <c r="J48" s="149"/>
      <c r="K48" s="133"/>
      <c r="L48" s="72"/>
      <c r="M48" s="120">
        <f t="shared" si="3"/>
        <v>40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'30'!L49</f>
        <v>0</v>
      </c>
      <c r="F49" s="126"/>
      <c r="G49" s="141">
        <v>20</v>
      </c>
      <c r="H49" s="141"/>
      <c r="I49" s="141"/>
      <c r="J49" s="149"/>
      <c r="K49" s="133">
        <v>5</v>
      </c>
      <c r="L49" s="72"/>
      <c r="M49" s="120">
        <f t="shared" si="3"/>
        <v>15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'30'!L50</f>
        <v>0</v>
      </c>
      <c r="F50" s="126"/>
      <c r="G50" s="141">
        <v>38</v>
      </c>
      <c r="H50" s="141"/>
      <c r="I50" s="141"/>
      <c r="J50" s="149"/>
      <c r="K50" s="133"/>
      <c r="L50" s="72"/>
      <c r="M50" s="120">
        <f t="shared" si="3"/>
        <v>38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'30'!L51</f>
        <v>0</v>
      </c>
      <c r="F51" s="126"/>
      <c r="G51" s="141">
        <v>5</v>
      </c>
      <c r="H51" s="141"/>
      <c r="I51" s="141"/>
      <c r="J51" s="149"/>
      <c r="K51" s="133"/>
      <c r="L51" s="72"/>
      <c r="M51" s="120">
        <f t="shared" si="3"/>
        <v>5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'30'!L52</f>
        <v>0</v>
      </c>
      <c r="F52" s="126"/>
      <c r="G52" s="141">
        <v>9</v>
      </c>
      <c r="H52" s="141"/>
      <c r="I52" s="141"/>
      <c r="J52" s="149"/>
      <c r="K52" s="133"/>
      <c r="L52" s="72">
        <v>8</v>
      </c>
      <c r="M52" s="120">
        <f t="shared" si="3"/>
        <v>1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'30'!L53</f>
        <v>0</v>
      </c>
      <c r="F53" s="126"/>
      <c r="G53" s="141">
        <v>5</v>
      </c>
      <c r="H53" s="141"/>
      <c r="I53" s="141"/>
      <c r="J53" s="149"/>
      <c r="K53" s="133"/>
      <c r="L53" s="72"/>
      <c r="M53" s="120">
        <f t="shared" si="3"/>
        <v>5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'30'!L54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'30'!L55</f>
        <v>0</v>
      </c>
      <c r="F55" s="126"/>
      <c r="G55" s="141">
        <v>6</v>
      </c>
      <c r="H55" s="141"/>
      <c r="I55" s="141"/>
      <c r="J55" s="149"/>
      <c r="K55" s="133"/>
      <c r="L55" s="72"/>
      <c r="M55" s="120">
        <f t="shared" si="3"/>
        <v>6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'30'!L56</f>
        <v>0</v>
      </c>
      <c r="F56" s="126"/>
      <c r="G56" s="141">
        <v>3</v>
      </c>
      <c r="H56" s="141"/>
      <c r="I56" s="141"/>
      <c r="J56" s="149"/>
      <c r="K56" s="133"/>
      <c r="L56" s="72"/>
      <c r="M56" s="120">
        <f t="shared" si="3"/>
        <v>3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'30'!L57</f>
        <v>0</v>
      </c>
      <c r="F57" s="127"/>
      <c r="G57" s="142"/>
      <c r="H57" s="142"/>
      <c r="I57" s="142"/>
      <c r="J57" s="150"/>
      <c r="K57" s="134"/>
      <c r="L57" s="73"/>
      <c r="M57" s="120">
        <f t="shared" si="3"/>
        <v>0</v>
      </c>
      <c r="N57" s="73"/>
    </row>
    <row r="58" spans="1:14" s="9" customFormat="1" x14ac:dyDescent="0.2">
      <c r="A58" s="43">
        <v>15</v>
      </c>
      <c r="B58" s="99"/>
      <c r="C58" s="99" t="s">
        <v>271</v>
      </c>
      <c r="D58" s="100"/>
      <c r="E58" s="155">
        <f>'30'!L58</f>
        <v>0</v>
      </c>
      <c r="F58" s="127"/>
      <c r="G58" s="142"/>
      <c r="H58" s="142"/>
      <c r="I58" s="142"/>
      <c r="J58" s="150"/>
      <c r="K58" s="134"/>
      <c r="L58" s="73"/>
      <c r="M58" s="120">
        <f t="shared" si="3"/>
        <v>0</v>
      </c>
      <c r="N58" s="73"/>
    </row>
    <row r="59" spans="1:14" s="24" customFormat="1" ht="15" thickBot="1" x14ac:dyDescent="0.25">
      <c r="A59" s="43"/>
      <c r="B59" s="43"/>
      <c r="C59" s="43"/>
      <c r="D59" s="48"/>
      <c r="E59" s="155"/>
      <c r="F59" s="127"/>
      <c r="G59" s="142"/>
      <c r="H59" s="142"/>
      <c r="I59" s="142"/>
      <c r="J59" s="150"/>
      <c r="K59" s="134"/>
      <c r="L59" s="73"/>
      <c r="M59" s="121"/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63">
        <f>SUM(E61:E62)</f>
        <v>0</v>
      </c>
      <c r="F60" s="163">
        <f t="shared" ref="F60:L60" si="5">SUM(F61:F62)</f>
        <v>0</v>
      </c>
      <c r="G60" s="163">
        <f t="shared" si="5"/>
        <v>0</v>
      </c>
      <c r="H60" s="163">
        <f t="shared" si="5"/>
        <v>0</v>
      </c>
      <c r="I60" s="163">
        <f t="shared" si="5"/>
        <v>0</v>
      </c>
      <c r="J60" s="167">
        <f t="shared" si="5"/>
        <v>0</v>
      </c>
      <c r="K60" s="162">
        <f t="shared" si="5"/>
        <v>0</v>
      </c>
      <c r="L60" s="163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'30'!L61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'30'!L62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5"/>
      <c r="F63" s="127"/>
      <c r="G63" s="142"/>
      <c r="H63" s="142"/>
      <c r="I63" s="142"/>
      <c r="J63" s="150"/>
      <c r="K63" s="134"/>
      <c r="L63" s="73"/>
      <c r="M63" s="121"/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63">
        <f>SUM(E65:E72)</f>
        <v>0</v>
      </c>
      <c r="F64" s="163">
        <f t="shared" ref="F64:L64" si="6">SUM(F65:F72)</f>
        <v>0</v>
      </c>
      <c r="G64" s="163">
        <f t="shared" si="6"/>
        <v>8</v>
      </c>
      <c r="H64" s="163">
        <f t="shared" si="6"/>
        <v>0</v>
      </c>
      <c r="I64" s="163">
        <f t="shared" si="6"/>
        <v>0</v>
      </c>
      <c r="J64" s="167">
        <f t="shared" si="6"/>
        <v>0</v>
      </c>
      <c r="K64" s="162">
        <f t="shared" si="6"/>
        <v>0</v>
      </c>
      <c r="L64" s="163">
        <f t="shared" si="6"/>
        <v>0</v>
      </c>
      <c r="M64" s="119">
        <f t="shared" si="3"/>
        <v>8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'30'!L65</f>
        <v>0</v>
      </c>
      <c r="F65" s="125"/>
      <c r="G65" s="140">
        <v>1</v>
      </c>
      <c r="H65" s="140"/>
      <c r="I65" s="140"/>
      <c r="J65" s="148"/>
      <c r="K65" s="132"/>
      <c r="L65" s="71"/>
      <c r="M65" s="120">
        <f t="shared" si="3"/>
        <v>1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'30'!L66</f>
        <v>0</v>
      </c>
      <c r="F66" s="126"/>
      <c r="G66" s="140">
        <v>1</v>
      </c>
      <c r="H66" s="141"/>
      <c r="I66" s="141"/>
      <c r="J66" s="149"/>
      <c r="K66" s="133"/>
      <c r="L66" s="72"/>
      <c r="M66" s="120">
        <f t="shared" si="3"/>
        <v>1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'30'!L67</f>
        <v>0</v>
      </c>
      <c r="F67" s="126"/>
      <c r="G67" s="140">
        <v>1</v>
      </c>
      <c r="H67" s="141"/>
      <c r="I67" s="141"/>
      <c r="J67" s="149"/>
      <c r="K67" s="133"/>
      <c r="L67" s="72"/>
      <c r="M67" s="120">
        <f t="shared" si="3"/>
        <v>1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'30'!L68</f>
        <v>0</v>
      </c>
      <c r="F68" s="126"/>
      <c r="G68" s="140">
        <v>1</v>
      </c>
      <c r="H68" s="141"/>
      <c r="I68" s="141"/>
      <c r="J68" s="149"/>
      <c r="K68" s="133"/>
      <c r="L68" s="72"/>
      <c r="M68" s="120">
        <f t="shared" si="3"/>
        <v>1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'30'!L69</f>
        <v>0</v>
      </c>
      <c r="F69" s="126"/>
      <c r="G69" s="140">
        <v>1</v>
      </c>
      <c r="H69" s="141"/>
      <c r="I69" s="141"/>
      <c r="J69" s="149"/>
      <c r="K69" s="133"/>
      <c r="L69" s="72"/>
      <c r="M69" s="120">
        <f t="shared" si="3"/>
        <v>1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'30'!L70</f>
        <v>0</v>
      </c>
      <c r="F70" s="126"/>
      <c r="G70" s="140">
        <v>1</v>
      </c>
      <c r="H70" s="141"/>
      <c r="I70" s="141"/>
      <c r="J70" s="149"/>
      <c r="K70" s="133"/>
      <c r="L70" s="72"/>
      <c r="M70" s="120">
        <f t="shared" si="3"/>
        <v>1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'30'!L71</f>
        <v>0</v>
      </c>
      <c r="F71" s="126"/>
      <c r="G71" s="140">
        <v>1</v>
      </c>
      <c r="H71" s="141"/>
      <c r="I71" s="141"/>
      <c r="J71" s="149"/>
      <c r="K71" s="133"/>
      <c r="L71" s="72"/>
      <c r="M71" s="120">
        <f t="shared" si="3"/>
        <v>1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'30'!L72</f>
        <v>0</v>
      </c>
      <c r="F72" s="126"/>
      <c r="G72" s="140">
        <v>1</v>
      </c>
      <c r="H72" s="141"/>
      <c r="I72" s="141"/>
      <c r="J72" s="149"/>
      <c r="K72" s="133"/>
      <c r="L72" s="72"/>
      <c r="M72" s="120">
        <f t="shared" si="3"/>
        <v>1</v>
      </c>
      <c r="N72" s="72"/>
    </row>
    <row r="73" spans="1:14" s="24" customFormat="1" ht="15" thickBot="1" x14ac:dyDescent="0.25">
      <c r="A73" s="43"/>
      <c r="B73" s="43"/>
      <c r="C73" s="43"/>
      <c r="D73" s="48"/>
      <c r="E73" s="155"/>
      <c r="F73" s="127"/>
      <c r="G73" s="142"/>
      <c r="H73" s="142"/>
      <c r="I73" s="142"/>
      <c r="J73" s="150"/>
      <c r="K73" s="134"/>
      <c r="L73" s="73"/>
      <c r="M73" s="121"/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>SUM(E75:E81)</f>
        <v>0</v>
      </c>
      <c r="F74" s="106">
        <f t="shared" ref="F74:K74" si="7">SUM(F75:F81)</f>
        <v>0</v>
      </c>
      <c r="G74" s="106">
        <f t="shared" si="7"/>
        <v>21</v>
      </c>
      <c r="H74" s="106">
        <f t="shared" si="7"/>
        <v>0</v>
      </c>
      <c r="I74" s="106">
        <f t="shared" si="7"/>
        <v>0</v>
      </c>
      <c r="J74" s="146">
        <f t="shared" si="7"/>
        <v>0</v>
      </c>
      <c r="K74" s="135">
        <f t="shared" si="7"/>
        <v>0</v>
      </c>
      <c r="L74" s="106">
        <f>SUM(L75:L81)</f>
        <v>0</v>
      </c>
      <c r="M74" s="119">
        <f t="shared" si="3"/>
        <v>21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'30'!L75</f>
        <v>0</v>
      </c>
      <c r="F75" s="126"/>
      <c r="G75" s="141">
        <v>4</v>
      </c>
      <c r="H75" s="141"/>
      <c r="I75" s="141"/>
      <c r="J75" s="149"/>
      <c r="K75" s="133"/>
      <c r="L75" s="72"/>
      <c r="M75" s="120">
        <f t="shared" si="3"/>
        <v>4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'30'!L76</f>
        <v>0</v>
      </c>
      <c r="F76" s="126"/>
      <c r="G76" s="141">
        <v>7</v>
      </c>
      <c r="H76" s="141"/>
      <c r="I76" s="141"/>
      <c r="J76" s="149"/>
      <c r="K76" s="133"/>
      <c r="L76" s="72"/>
      <c r="M76" s="120">
        <f t="shared" ref="M76:M144" si="8">(E76+F76+G76+H76+I76)-J76-K76-L76</f>
        <v>7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'30'!L77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'30'!L78</f>
        <v>0</v>
      </c>
      <c r="F78" s="126"/>
      <c r="G78" s="141">
        <v>7</v>
      </c>
      <c r="H78" s="141"/>
      <c r="I78" s="141"/>
      <c r="J78" s="149"/>
      <c r="K78" s="133"/>
      <c r="L78" s="72"/>
      <c r="M78" s="120">
        <f t="shared" si="8"/>
        <v>7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'30'!L79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'30'!L80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'30'!L81</f>
        <v>0</v>
      </c>
      <c r="F81" s="126"/>
      <c r="G81" s="141">
        <v>3</v>
      </c>
      <c r="H81" s="141"/>
      <c r="I81" s="141"/>
      <c r="J81" s="149"/>
      <c r="K81" s="133"/>
      <c r="L81" s="72"/>
      <c r="M81" s="120">
        <f t="shared" si="8"/>
        <v>3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/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>SUM(E84:E93)</f>
        <v>26</v>
      </c>
      <c r="F83" s="108">
        <f t="shared" ref="F83:L83" si="9">SUM(F84:F93)</f>
        <v>0</v>
      </c>
      <c r="G83" s="108">
        <f t="shared" si="9"/>
        <v>62</v>
      </c>
      <c r="H83" s="108">
        <f t="shared" si="9"/>
        <v>0</v>
      </c>
      <c r="I83" s="108">
        <f t="shared" si="9"/>
        <v>0</v>
      </c>
      <c r="J83" s="168">
        <f t="shared" si="9"/>
        <v>7</v>
      </c>
      <c r="K83" s="164">
        <f t="shared" si="9"/>
        <v>0</v>
      </c>
      <c r="L83" s="108">
        <f t="shared" si="9"/>
        <v>45</v>
      </c>
      <c r="M83" s="119">
        <f t="shared" si="8"/>
        <v>36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'30'!L84</f>
        <v>0</v>
      </c>
      <c r="F84" s="125"/>
      <c r="G84" s="140">
        <v>4</v>
      </c>
      <c r="H84" s="140"/>
      <c r="I84" s="140"/>
      <c r="J84" s="148"/>
      <c r="K84" s="132"/>
      <c r="L84" s="71">
        <v>2</v>
      </c>
      <c r="M84" s="120">
        <f t="shared" si="8"/>
        <v>2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'30'!L85</f>
        <v>3</v>
      </c>
      <c r="F85" s="126"/>
      <c r="G85" s="141">
        <v>10</v>
      </c>
      <c r="H85" s="141"/>
      <c r="I85" s="141"/>
      <c r="J85" s="149"/>
      <c r="K85" s="133"/>
      <c r="L85" s="72">
        <v>10</v>
      </c>
      <c r="M85" s="120">
        <f t="shared" si="8"/>
        <v>3</v>
      </c>
      <c r="N85" s="72"/>
    </row>
    <row r="86" spans="1:14" s="10" customFormat="1" ht="14.25" hidden="1" customHeight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'30'!L86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'30'!L87</f>
        <v>2</v>
      </c>
      <c r="F87" s="126"/>
      <c r="G87" s="141">
        <v>10</v>
      </c>
      <c r="H87" s="141"/>
      <c r="I87" s="141"/>
      <c r="J87" s="149"/>
      <c r="K87" s="133"/>
      <c r="L87" s="72">
        <v>5</v>
      </c>
      <c r="M87" s="120">
        <f t="shared" si="8"/>
        <v>7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'30'!L88</f>
        <v>4</v>
      </c>
      <c r="F88" s="126"/>
      <c r="G88" s="141">
        <v>8</v>
      </c>
      <c r="H88" s="141"/>
      <c r="I88" s="141"/>
      <c r="J88" s="149">
        <v>2</v>
      </c>
      <c r="K88" s="133"/>
      <c r="L88" s="72"/>
      <c r="M88" s="120">
        <f t="shared" si="8"/>
        <v>10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'30'!L89</f>
        <v>8</v>
      </c>
      <c r="F89" s="126"/>
      <c r="G89" s="141"/>
      <c r="H89" s="141"/>
      <c r="I89" s="141"/>
      <c r="J89" s="149"/>
      <c r="K89" s="133"/>
      <c r="L89" s="72">
        <v>4</v>
      </c>
      <c r="M89" s="120">
        <f t="shared" si="8"/>
        <v>4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39000</v>
      </c>
      <c r="E90" s="155">
        <f>'30'!L90</f>
        <v>0</v>
      </c>
      <c r="F90" s="126"/>
      <c r="G90" s="141">
        <v>4</v>
      </c>
      <c r="H90" s="141"/>
      <c r="I90" s="141"/>
      <c r="J90" s="149"/>
      <c r="K90" s="133"/>
      <c r="L90" s="72">
        <v>1</v>
      </c>
      <c r="M90" s="120">
        <f t="shared" si="8"/>
        <v>3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'30'!L91</f>
        <v>4</v>
      </c>
      <c r="F91" s="126"/>
      <c r="G91" s="141">
        <v>8</v>
      </c>
      <c r="H91" s="141"/>
      <c r="I91" s="141"/>
      <c r="J91" s="149">
        <v>4</v>
      </c>
      <c r="K91" s="133"/>
      <c r="L91" s="72">
        <v>5</v>
      </c>
      <c r="M91" s="120">
        <f t="shared" si="8"/>
        <v>3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'30'!L92</f>
        <v>5</v>
      </c>
      <c r="F92" s="126"/>
      <c r="G92" s="141">
        <v>8</v>
      </c>
      <c r="H92" s="141"/>
      <c r="I92" s="141"/>
      <c r="J92" s="149">
        <v>1</v>
      </c>
      <c r="K92" s="133"/>
      <c r="L92" s="72">
        <v>10</v>
      </c>
      <c r="M92" s="120">
        <f t="shared" si="8"/>
        <v>2</v>
      </c>
      <c r="N92" s="72"/>
    </row>
    <row r="93" spans="1:14" s="10" customFormat="1" x14ac:dyDescent="0.2">
      <c r="A93" s="43">
        <v>10</v>
      </c>
      <c r="B93" s="99"/>
      <c r="C93" s="99" t="s">
        <v>272</v>
      </c>
      <c r="D93" s="100">
        <v>39000</v>
      </c>
      <c r="E93" s="155">
        <f>'30'!L93</f>
        <v>0</v>
      </c>
      <c r="F93" s="127"/>
      <c r="G93" s="142">
        <v>10</v>
      </c>
      <c r="H93" s="142"/>
      <c r="I93" s="142"/>
      <c r="J93" s="150"/>
      <c r="K93" s="134"/>
      <c r="L93" s="73">
        <v>8</v>
      </c>
      <c r="M93" s="120">
        <f t="shared" si="8"/>
        <v>2</v>
      </c>
      <c r="N93" s="73"/>
    </row>
    <row r="94" spans="1:14" s="42" customFormat="1" ht="15" thickBot="1" x14ac:dyDescent="0.25">
      <c r="A94" s="43"/>
      <c r="B94" s="99"/>
      <c r="C94" s="99"/>
      <c r="D94" s="100"/>
      <c r="E94" s="157"/>
      <c r="F94" s="127"/>
      <c r="G94" s="142"/>
      <c r="H94" s="142"/>
      <c r="I94" s="142"/>
      <c r="J94" s="150"/>
      <c r="K94" s="134"/>
      <c r="L94" s="73"/>
      <c r="M94" s="121"/>
      <c r="N94" s="73"/>
    </row>
    <row r="95" spans="1:14" s="10" customFormat="1" ht="15" thickBot="1" x14ac:dyDescent="0.25">
      <c r="A95" s="94"/>
      <c r="B95" s="95"/>
      <c r="C95" s="95" t="s">
        <v>102</v>
      </c>
      <c r="D95" s="96"/>
      <c r="E95" s="106">
        <f>SUM(E96)</f>
        <v>0</v>
      </c>
      <c r="F95" s="106">
        <f t="shared" ref="F95:M95" si="10">SUM(F96)</f>
        <v>0</v>
      </c>
      <c r="G95" s="106">
        <f t="shared" si="10"/>
        <v>10</v>
      </c>
      <c r="H95" s="106">
        <f t="shared" si="10"/>
        <v>0</v>
      </c>
      <c r="I95" s="106">
        <f t="shared" si="10"/>
        <v>0</v>
      </c>
      <c r="J95" s="146">
        <f t="shared" si="10"/>
        <v>0</v>
      </c>
      <c r="K95" s="135">
        <f t="shared" si="10"/>
        <v>0</v>
      </c>
      <c r="L95" s="106">
        <f t="shared" si="10"/>
        <v>10</v>
      </c>
      <c r="M95" s="106">
        <f t="shared" si="10"/>
        <v>0</v>
      </c>
      <c r="N95" s="101"/>
    </row>
    <row r="96" spans="1:14" s="10" customFormat="1" x14ac:dyDescent="0.2">
      <c r="A96" s="87">
        <v>1</v>
      </c>
      <c r="B96" s="88">
        <v>1532013</v>
      </c>
      <c r="C96" s="88" t="s">
        <v>103</v>
      </c>
      <c r="D96" s="97">
        <v>89000</v>
      </c>
      <c r="E96" s="155">
        <f>'30'!L96</f>
        <v>0</v>
      </c>
      <c r="F96" s="125"/>
      <c r="G96" s="140">
        <v>10</v>
      </c>
      <c r="H96" s="140"/>
      <c r="I96" s="140"/>
      <c r="J96" s="148"/>
      <c r="K96" s="132"/>
      <c r="L96" s="71">
        <v>10</v>
      </c>
      <c r="M96" s="120">
        <f t="shared" si="8"/>
        <v>0</v>
      </c>
      <c r="N96" s="71"/>
    </row>
    <row r="97" spans="1:14" s="20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/>
      <c r="N97" s="73"/>
    </row>
    <row r="98" spans="1:14" s="9" customFormat="1" ht="15" thickBot="1" x14ac:dyDescent="0.25">
      <c r="A98" s="81"/>
      <c r="B98" s="82"/>
      <c r="C98" s="82" t="s">
        <v>104</v>
      </c>
      <c r="D98" s="83"/>
      <c r="E98" s="106">
        <f>SUM(E99:E107)</f>
        <v>0</v>
      </c>
      <c r="F98" s="106">
        <f t="shared" ref="F98:L98" si="11">SUM(F99:F107)</f>
        <v>0</v>
      </c>
      <c r="G98" s="106">
        <f t="shared" si="11"/>
        <v>0</v>
      </c>
      <c r="H98" s="106">
        <f t="shared" si="11"/>
        <v>0</v>
      </c>
      <c r="I98" s="106">
        <f t="shared" si="11"/>
        <v>0</v>
      </c>
      <c r="J98" s="146">
        <f t="shared" si="11"/>
        <v>0</v>
      </c>
      <c r="K98" s="135">
        <f t="shared" si="11"/>
        <v>0</v>
      </c>
      <c r="L98" s="106">
        <f t="shared" si="11"/>
        <v>0</v>
      </c>
      <c r="M98" s="119">
        <f t="shared" si="8"/>
        <v>0</v>
      </c>
      <c r="N98" s="85"/>
    </row>
    <row r="99" spans="1:14" s="9" customFormat="1" x14ac:dyDescent="0.2">
      <c r="A99" s="87">
        <v>1</v>
      </c>
      <c r="B99" s="87">
        <v>5530014</v>
      </c>
      <c r="C99" s="87" t="s">
        <v>105</v>
      </c>
      <c r="D99" s="93">
        <v>33000</v>
      </c>
      <c r="E99" s="155">
        <f>'30'!L99</f>
        <v>0</v>
      </c>
      <c r="F99" s="125"/>
      <c r="G99" s="140"/>
      <c r="H99" s="140"/>
      <c r="I99" s="140"/>
      <c r="J99" s="148"/>
      <c r="K99" s="132"/>
      <c r="L99" s="71"/>
      <c r="M99" s="120">
        <f t="shared" si="8"/>
        <v>0</v>
      </c>
      <c r="N99" s="71"/>
    </row>
    <row r="100" spans="1:14" s="9" customFormat="1" x14ac:dyDescent="0.2">
      <c r="A100" s="25">
        <v>2</v>
      </c>
      <c r="B100" s="25">
        <v>5530015</v>
      </c>
      <c r="C100" s="25" t="s">
        <v>106</v>
      </c>
      <c r="D100" s="30">
        <v>33000</v>
      </c>
      <c r="E100" s="155">
        <f>'30'!L100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3</v>
      </c>
      <c r="B101" s="25">
        <v>5530019</v>
      </c>
      <c r="C101" s="25" t="s">
        <v>107</v>
      </c>
      <c r="D101" s="30">
        <v>33000</v>
      </c>
      <c r="E101" s="155">
        <f>'30'!L101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4</v>
      </c>
      <c r="B102" s="25">
        <v>5530016</v>
      </c>
      <c r="C102" s="25" t="s">
        <v>108</v>
      </c>
      <c r="D102" s="30">
        <v>33000</v>
      </c>
      <c r="E102" s="155">
        <f>'30'!L102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5</v>
      </c>
      <c r="B103" s="25">
        <v>5530020</v>
      </c>
      <c r="C103" s="25" t="s">
        <v>109</v>
      </c>
      <c r="D103" s="30">
        <v>33000</v>
      </c>
      <c r="E103" s="155">
        <f>'30'!L103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6</v>
      </c>
      <c r="B104" s="25">
        <v>5530013</v>
      </c>
      <c r="C104" s="25" t="s">
        <v>110</v>
      </c>
      <c r="D104" s="30">
        <v>33000</v>
      </c>
      <c r="E104" s="155">
        <f>'30'!L104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7</v>
      </c>
      <c r="B105" s="43"/>
      <c r="C105" s="43" t="s">
        <v>111</v>
      </c>
      <c r="D105" s="30">
        <v>33000</v>
      </c>
      <c r="E105" s="155">
        <f>'30'!L105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8</v>
      </c>
      <c r="B106" s="43"/>
      <c r="C106" s="43" t="s">
        <v>112</v>
      </c>
      <c r="D106" s="30">
        <v>33000</v>
      </c>
      <c r="E106" s="155">
        <f>'30'!L106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9</v>
      </c>
      <c r="B107" s="43"/>
      <c r="C107" s="43" t="s">
        <v>113</v>
      </c>
      <c r="D107" s="30">
        <v>33000</v>
      </c>
      <c r="E107" s="155">
        <f>'30'!L107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20" customFormat="1" ht="15" thickBot="1" x14ac:dyDescent="0.25">
      <c r="A108" s="43"/>
      <c r="B108" s="43"/>
      <c r="C108" s="43"/>
      <c r="D108" s="48"/>
      <c r="E108" s="157"/>
      <c r="F108" s="127"/>
      <c r="G108" s="142"/>
      <c r="H108" s="142"/>
      <c r="I108" s="142"/>
      <c r="J108" s="150"/>
      <c r="K108" s="134"/>
      <c r="L108" s="73"/>
      <c r="M108" s="121"/>
      <c r="N108" s="73"/>
    </row>
    <row r="109" spans="1:14" s="24" customFormat="1" ht="15" thickBot="1" x14ac:dyDescent="0.25">
      <c r="A109" s="81"/>
      <c r="B109" s="82"/>
      <c r="C109" s="82" t="s">
        <v>114</v>
      </c>
      <c r="D109" s="83"/>
      <c r="E109" s="105">
        <f>SUM(E110,E147,E158)</f>
        <v>51</v>
      </c>
      <c r="F109" s="105">
        <f t="shared" ref="F109:L109" si="12">SUM(F110,F147,F158)</f>
        <v>0</v>
      </c>
      <c r="G109" s="105">
        <f t="shared" si="12"/>
        <v>97</v>
      </c>
      <c r="H109" s="105">
        <f t="shared" si="12"/>
        <v>14</v>
      </c>
      <c r="I109" s="105">
        <f t="shared" si="12"/>
        <v>0</v>
      </c>
      <c r="J109" s="166">
        <f t="shared" si="12"/>
        <v>0</v>
      </c>
      <c r="K109" s="131">
        <f t="shared" si="12"/>
        <v>2</v>
      </c>
      <c r="L109" s="105">
        <f t="shared" si="12"/>
        <v>29</v>
      </c>
      <c r="M109" s="119">
        <f t="shared" si="8"/>
        <v>131</v>
      </c>
      <c r="N109" s="85"/>
    </row>
    <row r="110" spans="1:14" s="10" customFormat="1" ht="15" thickBot="1" x14ac:dyDescent="0.25">
      <c r="A110" s="94"/>
      <c r="B110" s="95"/>
      <c r="C110" s="95" t="s">
        <v>115</v>
      </c>
      <c r="D110" s="96"/>
      <c r="E110" s="105">
        <f>SUM(E111:E143)</f>
        <v>4</v>
      </c>
      <c r="F110" s="105">
        <f t="shared" ref="F110:L110" si="13">SUM(F111:F143)</f>
        <v>0</v>
      </c>
      <c r="G110" s="105">
        <f t="shared" si="13"/>
        <v>6</v>
      </c>
      <c r="H110" s="105">
        <f t="shared" si="13"/>
        <v>2</v>
      </c>
      <c r="I110" s="105">
        <f t="shared" si="13"/>
        <v>0</v>
      </c>
      <c r="J110" s="166">
        <f t="shared" si="13"/>
        <v>0</v>
      </c>
      <c r="K110" s="131">
        <f t="shared" si="13"/>
        <v>0</v>
      </c>
      <c r="L110" s="105">
        <f t="shared" si="13"/>
        <v>7</v>
      </c>
      <c r="M110" s="119">
        <f t="shared" si="8"/>
        <v>5</v>
      </c>
      <c r="N110" s="85"/>
    </row>
    <row r="111" spans="1:14" s="10" customFormat="1" x14ac:dyDescent="0.2">
      <c r="A111" s="87">
        <v>1</v>
      </c>
      <c r="B111" s="88">
        <v>3500003</v>
      </c>
      <c r="C111" s="88" t="s">
        <v>116</v>
      </c>
      <c r="D111" s="97">
        <v>390000</v>
      </c>
      <c r="E111" s="155">
        <f>'30'!L111</f>
        <v>0</v>
      </c>
      <c r="F111" s="128"/>
      <c r="G111" s="144"/>
      <c r="H111" s="144"/>
      <c r="I111" s="144"/>
      <c r="J111" s="152"/>
      <c r="K111" s="137"/>
      <c r="L111" s="76"/>
      <c r="M111" s="120">
        <f t="shared" si="8"/>
        <v>0</v>
      </c>
      <c r="N111" s="76"/>
    </row>
    <row r="112" spans="1:14" s="10" customFormat="1" x14ac:dyDescent="0.2">
      <c r="A112" s="25">
        <v>2</v>
      </c>
      <c r="B112" s="26">
        <v>3500004</v>
      </c>
      <c r="C112" s="26" t="s">
        <v>117</v>
      </c>
      <c r="D112" s="27">
        <v>300000</v>
      </c>
      <c r="E112" s="155">
        <f>'30'!L112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8"/>
        <v>0</v>
      </c>
      <c r="N112" s="73"/>
    </row>
    <row r="113" spans="1:14" s="10" customFormat="1" x14ac:dyDescent="0.2">
      <c r="A113" s="25">
        <v>3</v>
      </c>
      <c r="B113" s="26">
        <v>3500009</v>
      </c>
      <c r="C113" s="26" t="s">
        <v>118</v>
      </c>
      <c r="D113" s="27">
        <v>390000</v>
      </c>
      <c r="E113" s="155">
        <f>'30'!L113</f>
        <v>1</v>
      </c>
      <c r="F113" s="127"/>
      <c r="G113" s="142">
        <v>2</v>
      </c>
      <c r="H113" s="142"/>
      <c r="I113" s="142"/>
      <c r="J113" s="150"/>
      <c r="K113" s="134"/>
      <c r="L113" s="73"/>
      <c r="M113" s="120">
        <f t="shared" si="8"/>
        <v>3</v>
      </c>
      <c r="N113" s="73"/>
    </row>
    <row r="114" spans="1:14" s="10" customFormat="1" x14ac:dyDescent="0.2">
      <c r="A114" s="25">
        <v>4</v>
      </c>
      <c r="B114" s="26">
        <v>3500010</v>
      </c>
      <c r="C114" s="26" t="s">
        <v>119</v>
      </c>
      <c r="D114" s="27">
        <v>300000</v>
      </c>
      <c r="E114" s="155">
        <f>'30'!L114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5</v>
      </c>
      <c r="B115" s="26"/>
      <c r="C115" s="26" t="s">
        <v>120</v>
      </c>
      <c r="D115" s="27">
        <v>490000</v>
      </c>
      <c r="E115" s="155">
        <f>'30'!L115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0</v>
      </c>
      <c r="N115" s="72"/>
    </row>
    <row r="116" spans="1:14" s="10" customFormat="1" x14ac:dyDescent="0.2">
      <c r="A116" s="25">
        <v>6</v>
      </c>
      <c r="B116" s="26">
        <v>3500008</v>
      </c>
      <c r="C116" s="26" t="s">
        <v>121</v>
      </c>
      <c r="D116" s="27">
        <v>350000</v>
      </c>
      <c r="E116" s="155">
        <f>'30'!L116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7</v>
      </c>
      <c r="B117" s="26"/>
      <c r="C117" s="26" t="s">
        <v>122</v>
      </c>
      <c r="D117" s="27">
        <v>490000</v>
      </c>
      <c r="E117" s="155">
        <f>'30'!L117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8</v>
      </c>
      <c r="B118" s="26">
        <v>3502042</v>
      </c>
      <c r="C118" s="26" t="s">
        <v>123</v>
      </c>
      <c r="D118" s="27">
        <v>350000</v>
      </c>
      <c r="E118" s="155">
        <f>'30'!L118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9</v>
      </c>
      <c r="B119" s="26">
        <v>3500182</v>
      </c>
      <c r="C119" s="26" t="s">
        <v>124</v>
      </c>
      <c r="D119" s="27">
        <v>390000</v>
      </c>
      <c r="E119" s="155">
        <f>'30'!L119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10</v>
      </c>
      <c r="B120" s="26">
        <v>3500181</v>
      </c>
      <c r="C120" s="26" t="s">
        <v>125</v>
      </c>
      <c r="D120" s="27">
        <v>300000</v>
      </c>
      <c r="E120" s="155">
        <f>'30'!L120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9" customFormat="1" x14ac:dyDescent="0.2">
      <c r="A121" s="25">
        <v>11</v>
      </c>
      <c r="B121" s="25">
        <v>3500159</v>
      </c>
      <c r="C121" s="25" t="s">
        <v>126</v>
      </c>
      <c r="D121" s="30">
        <v>300000</v>
      </c>
      <c r="E121" s="155">
        <f>'30'!L121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12</v>
      </c>
      <c r="B122" s="25">
        <v>3500143</v>
      </c>
      <c r="C122" s="25" t="s">
        <v>127</v>
      </c>
      <c r="D122" s="30">
        <v>220000</v>
      </c>
      <c r="E122" s="155">
        <f>'30'!L122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13</v>
      </c>
      <c r="B123" s="26">
        <v>3500144</v>
      </c>
      <c r="C123" s="26" t="s">
        <v>128</v>
      </c>
      <c r="D123" s="27">
        <v>260000</v>
      </c>
      <c r="E123" s="155">
        <f>'30'!L123</f>
        <v>2</v>
      </c>
      <c r="F123" s="126"/>
      <c r="G123" s="141">
        <v>2</v>
      </c>
      <c r="H123" s="141">
        <v>2</v>
      </c>
      <c r="I123" s="141"/>
      <c r="J123" s="149"/>
      <c r="K123" s="133"/>
      <c r="L123" s="72">
        <v>5</v>
      </c>
      <c r="M123" s="120">
        <f t="shared" si="8"/>
        <v>1</v>
      </c>
      <c r="N123" s="72"/>
    </row>
    <row r="124" spans="1:14" s="10" customFormat="1" x14ac:dyDescent="0.2">
      <c r="A124" s="25">
        <v>14</v>
      </c>
      <c r="B124" s="26">
        <v>3500145</v>
      </c>
      <c r="C124" s="26" t="s">
        <v>129</v>
      </c>
      <c r="D124" s="27">
        <v>350000</v>
      </c>
      <c r="E124" s="155">
        <f>'30'!L124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15</v>
      </c>
      <c r="B125" s="26">
        <v>3500147</v>
      </c>
      <c r="C125" s="26" t="s">
        <v>130</v>
      </c>
      <c r="D125" s="27">
        <v>480000</v>
      </c>
      <c r="E125" s="155">
        <f>'30'!L125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18</v>
      </c>
      <c r="B126" s="26">
        <v>3500142</v>
      </c>
      <c r="C126" s="26" t="s">
        <v>133</v>
      </c>
      <c r="D126" s="27">
        <v>390000</v>
      </c>
      <c r="E126" s="155">
        <f>'30'!L126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19</v>
      </c>
      <c r="B127" s="26">
        <v>3500141</v>
      </c>
      <c r="C127" s="26" t="s">
        <v>134</v>
      </c>
      <c r="D127" s="27">
        <v>300000</v>
      </c>
      <c r="E127" s="155">
        <f>'30'!L127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20</v>
      </c>
      <c r="B128" s="26">
        <v>3500021</v>
      </c>
      <c r="C128" s="26" t="s">
        <v>135</v>
      </c>
      <c r="D128" s="27">
        <v>390000</v>
      </c>
      <c r="E128" s="155">
        <f>'30'!L128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21</v>
      </c>
      <c r="B129" s="26">
        <v>3500022</v>
      </c>
      <c r="C129" s="26" t="s">
        <v>136</v>
      </c>
      <c r="D129" s="27">
        <v>300000</v>
      </c>
      <c r="E129" s="155">
        <f>'30'!L129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22</v>
      </c>
      <c r="B130" s="26">
        <v>3500152</v>
      </c>
      <c r="C130" s="26" t="s">
        <v>137</v>
      </c>
      <c r="D130" s="27">
        <v>390000</v>
      </c>
      <c r="E130" s="155">
        <f>'30'!L130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23</v>
      </c>
      <c r="B131" s="26">
        <v>3500049</v>
      </c>
      <c r="C131" s="26" t="s">
        <v>138</v>
      </c>
      <c r="D131" s="27">
        <v>390000</v>
      </c>
      <c r="E131" s="155">
        <f>'30'!L131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24</v>
      </c>
      <c r="B132" s="26">
        <v>3500156</v>
      </c>
      <c r="C132" s="26" t="s">
        <v>139</v>
      </c>
      <c r="D132" s="27">
        <v>390000</v>
      </c>
      <c r="E132" s="155">
        <f>'30'!L132</f>
        <v>0</v>
      </c>
      <c r="F132" s="126"/>
      <c r="G132" s="141">
        <v>2</v>
      </c>
      <c r="H132" s="141"/>
      <c r="I132" s="141"/>
      <c r="J132" s="149"/>
      <c r="K132" s="133"/>
      <c r="L132" s="72">
        <v>2</v>
      </c>
      <c r="M132" s="120">
        <f t="shared" si="8"/>
        <v>0</v>
      </c>
      <c r="N132" s="72"/>
    </row>
    <row r="133" spans="1:14" s="10" customFormat="1" x14ac:dyDescent="0.2">
      <c r="A133" s="25">
        <v>25</v>
      </c>
      <c r="B133" s="26">
        <v>3500155</v>
      </c>
      <c r="C133" s="26" t="s">
        <v>140</v>
      </c>
      <c r="D133" s="27">
        <v>300000</v>
      </c>
      <c r="E133" s="155">
        <f>'30'!L133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26</v>
      </c>
      <c r="B134" s="26">
        <v>3500029</v>
      </c>
      <c r="C134" s="26" t="s">
        <v>141</v>
      </c>
      <c r="D134" s="27">
        <v>390000</v>
      </c>
      <c r="E134" s="155">
        <f>'30'!L134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27</v>
      </c>
      <c r="B135" s="26">
        <v>3500030</v>
      </c>
      <c r="C135" s="26" t="s">
        <v>142</v>
      </c>
      <c r="D135" s="27">
        <v>300000</v>
      </c>
      <c r="E135" s="155">
        <f>'30'!L135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28</v>
      </c>
      <c r="B136" s="26">
        <v>3500186</v>
      </c>
      <c r="C136" s="26" t="s">
        <v>143</v>
      </c>
      <c r="D136" s="27">
        <v>480000</v>
      </c>
      <c r="E136" s="155">
        <f>'30'!L136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29</v>
      </c>
      <c r="B137" s="26">
        <v>3500184</v>
      </c>
      <c r="C137" s="26" t="s">
        <v>144</v>
      </c>
      <c r="D137" s="27">
        <v>350000</v>
      </c>
      <c r="E137" s="155">
        <f>'30'!L137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30</v>
      </c>
      <c r="B138" s="26">
        <v>3503021</v>
      </c>
      <c r="C138" s="26" t="s">
        <v>145</v>
      </c>
      <c r="D138" s="27">
        <v>390000</v>
      </c>
      <c r="E138" s="155">
        <f>'30'!L138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31</v>
      </c>
      <c r="B139" s="26">
        <v>3500200</v>
      </c>
      <c r="C139" s="26" t="s">
        <v>146</v>
      </c>
      <c r="D139" s="27">
        <v>280000</v>
      </c>
      <c r="E139" s="155">
        <f>'30'!L139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9" customFormat="1" x14ac:dyDescent="0.2">
      <c r="A140" s="25">
        <v>32</v>
      </c>
      <c r="B140" s="26">
        <v>3503022</v>
      </c>
      <c r="C140" s="26" t="s">
        <v>147</v>
      </c>
      <c r="D140" s="27">
        <v>150000</v>
      </c>
      <c r="E140" s="155">
        <f>'30'!L140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9" customFormat="1" x14ac:dyDescent="0.2">
      <c r="A141" s="43">
        <v>33</v>
      </c>
      <c r="B141" s="99"/>
      <c r="C141" s="99" t="s">
        <v>275</v>
      </c>
      <c r="D141" s="100">
        <v>320000</v>
      </c>
      <c r="E141" s="155">
        <f>'30'!L141</f>
        <v>0</v>
      </c>
      <c r="F141" s="127"/>
      <c r="G141" s="142"/>
      <c r="H141" s="142"/>
      <c r="I141" s="142"/>
      <c r="J141" s="150"/>
      <c r="K141" s="134"/>
      <c r="L141" s="73"/>
      <c r="M141" s="120">
        <f t="shared" si="8"/>
        <v>0</v>
      </c>
      <c r="N141" s="73"/>
    </row>
    <row r="142" spans="1:14" s="9" customFormat="1" x14ac:dyDescent="0.2">
      <c r="A142" s="43">
        <v>34</v>
      </c>
      <c r="B142" s="99"/>
      <c r="C142" s="99" t="s">
        <v>276</v>
      </c>
      <c r="D142" s="100">
        <v>320000</v>
      </c>
      <c r="E142" s="155">
        <f>'30'!L142</f>
        <v>0</v>
      </c>
      <c r="F142" s="127"/>
      <c r="G142" s="142"/>
      <c r="H142" s="142"/>
      <c r="I142" s="142"/>
      <c r="J142" s="150"/>
      <c r="K142" s="134"/>
      <c r="L142" s="73"/>
      <c r="M142" s="120">
        <f t="shared" si="8"/>
        <v>0</v>
      </c>
      <c r="N142" s="73"/>
    </row>
    <row r="143" spans="1:14" s="9" customFormat="1" x14ac:dyDescent="0.2">
      <c r="A143" s="43">
        <v>35</v>
      </c>
      <c r="B143" s="99"/>
      <c r="C143" s="99" t="s">
        <v>274</v>
      </c>
      <c r="D143" s="100">
        <v>350000</v>
      </c>
      <c r="E143" s="155">
        <f>'30'!L143</f>
        <v>1</v>
      </c>
      <c r="F143" s="127"/>
      <c r="G143" s="142"/>
      <c r="H143" s="142"/>
      <c r="I143" s="142"/>
      <c r="J143" s="150"/>
      <c r="K143" s="134"/>
      <c r="L143" s="73"/>
      <c r="M143" s="120">
        <f t="shared" si="8"/>
        <v>1</v>
      </c>
      <c r="N143" s="73"/>
    </row>
    <row r="144" spans="1:14" s="9" customFormat="1" x14ac:dyDescent="0.2">
      <c r="A144" s="43">
        <v>36</v>
      </c>
      <c r="B144" s="99"/>
      <c r="C144" s="99" t="s">
        <v>285</v>
      </c>
      <c r="D144" s="100">
        <v>320000</v>
      </c>
      <c r="E144" s="155">
        <f>'30'!L144</f>
        <v>0</v>
      </c>
      <c r="F144" s="127"/>
      <c r="G144" s="142"/>
      <c r="H144" s="142"/>
      <c r="I144" s="142"/>
      <c r="J144" s="150"/>
      <c r="K144" s="134"/>
      <c r="L144" s="73"/>
      <c r="M144" s="120">
        <f t="shared" si="8"/>
        <v>0</v>
      </c>
      <c r="N144" s="73"/>
    </row>
    <row r="145" spans="1:14" s="9" customFormat="1" x14ac:dyDescent="0.2">
      <c r="A145" s="43">
        <v>37</v>
      </c>
      <c r="B145" s="99"/>
      <c r="C145" s="99" t="s">
        <v>286</v>
      </c>
      <c r="D145" s="100">
        <v>350000</v>
      </c>
      <c r="E145" s="155">
        <f>'30'!L145</f>
        <v>0</v>
      </c>
      <c r="F145" s="127"/>
      <c r="G145" s="142"/>
      <c r="H145" s="142"/>
      <c r="I145" s="142"/>
      <c r="J145" s="150"/>
      <c r="K145" s="134"/>
      <c r="L145" s="73"/>
      <c r="M145" s="120">
        <f>(E145+F145+G145+H145+I145)-J145-K145-L145</f>
        <v>0</v>
      </c>
      <c r="N145" s="73"/>
    </row>
    <row r="146" spans="1:14" s="24" customFormat="1" ht="15" thickBot="1" x14ac:dyDescent="0.25">
      <c r="A146" s="43"/>
      <c r="B146" s="43"/>
      <c r="C146" s="43"/>
      <c r="D146" s="48"/>
      <c r="E146" s="157"/>
      <c r="F146" s="127"/>
      <c r="G146" s="142"/>
      <c r="H146" s="142"/>
      <c r="I146" s="142"/>
      <c r="J146" s="150"/>
      <c r="K146" s="134"/>
      <c r="L146" s="73"/>
      <c r="M146" s="121"/>
      <c r="N146" s="73"/>
    </row>
    <row r="147" spans="1:14" s="9" customFormat="1" ht="15" thickBot="1" x14ac:dyDescent="0.25">
      <c r="A147" s="94"/>
      <c r="B147" s="95"/>
      <c r="C147" s="95" t="s">
        <v>148</v>
      </c>
      <c r="D147" s="96"/>
      <c r="E147" s="105">
        <f>SUM(E148:E156)</f>
        <v>12</v>
      </c>
      <c r="F147" s="105">
        <f t="shared" ref="F147:L147" si="14">SUM(F148:F156)</f>
        <v>0</v>
      </c>
      <c r="G147" s="105">
        <f t="shared" si="14"/>
        <v>18</v>
      </c>
      <c r="H147" s="105">
        <f t="shared" si="14"/>
        <v>0</v>
      </c>
      <c r="I147" s="105">
        <f t="shared" si="14"/>
        <v>0</v>
      </c>
      <c r="J147" s="166">
        <f t="shared" si="14"/>
        <v>0</v>
      </c>
      <c r="K147" s="131">
        <f t="shared" si="14"/>
        <v>2</v>
      </c>
      <c r="L147" s="105">
        <f t="shared" si="14"/>
        <v>5</v>
      </c>
      <c r="M147" s="119">
        <f t="shared" ref="M147:M217" si="15">(E147+F147+G147+H147+I147)-J147-K147-L147</f>
        <v>23</v>
      </c>
      <c r="N147" s="85"/>
    </row>
    <row r="148" spans="1:14" s="9" customFormat="1" x14ac:dyDescent="0.2">
      <c r="A148" s="87">
        <v>1</v>
      </c>
      <c r="B148" s="87">
        <v>3510004</v>
      </c>
      <c r="C148" s="87" t="s">
        <v>149</v>
      </c>
      <c r="D148" s="93">
        <v>43000</v>
      </c>
      <c r="E148" s="155">
        <f>'30'!L148</f>
        <v>1</v>
      </c>
      <c r="F148" s="170"/>
      <c r="G148" s="140">
        <v>6</v>
      </c>
      <c r="H148" s="140"/>
      <c r="I148" s="140"/>
      <c r="J148" s="148"/>
      <c r="K148" s="132"/>
      <c r="L148" s="71"/>
      <c r="M148" s="120">
        <f>(E148+K152+G148+H148+I148)-J148-K148-L148</f>
        <v>7</v>
      </c>
      <c r="N148" s="71"/>
    </row>
    <row r="149" spans="1:14" s="9" customFormat="1" x14ac:dyDescent="0.2">
      <c r="A149" s="25">
        <v>2</v>
      </c>
      <c r="B149" s="25">
        <v>3512008</v>
      </c>
      <c r="C149" s="25" t="s">
        <v>150</v>
      </c>
      <c r="D149" s="30">
        <v>44000</v>
      </c>
      <c r="E149" s="155">
        <f>'30'!L149</f>
        <v>3</v>
      </c>
      <c r="F149" s="126"/>
      <c r="G149" s="141"/>
      <c r="H149" s="141"/>
      <c r="I149" s="141"/>
      <c r="J149" s="149"/>
      <c r="K149" s="133">
        <v>2</v>
      </c>
      <c r="L149" s="72"/>
      <c r="M149" s="120">
        <f t="shared" si="15"/>
        <v>1</v>
      </c>
      <c r="N149" s="72"/>
    </row>
    <row r="150" spans="1:14" s="9" customFormat="1" x14ac:dyDescent="0.2">
      <c r="A150" s="25">
        <v>3</v>
      </c>
      <c r="B150" s="25">
        <v>3510107</v>
      </c>
      <c r="C150" s="25" t="s">
        <v>151</v>
      </c>
      <c r="D150" s="30">
        <v>49000</v>
      </c>
      <c r="E150" s="155">
        <f>'30'!L150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4</v>
      </c>
      <c r="B151" s="25">
        <v>3510011</v>
      </c>
      <c r="C151" s="25" t="s">
        <v>152</v>
      </c>
      <c r="D151" s="30">
        <v>42000</v>
      </c>
      <c r="E151" s="155">
        <f>'30'!L151</f>
        <v>0</v>
      </c>
      <c r="F151" s="126"/>
      <c r="G151" s="141"/>
      <c r="H151" s="141"/>
      <c r="I151" s="141"/>
      <c r="J151" s="149"/>
      <c r="K151" s="133"/>
      <c r="L151" s="72"/>
      <c r="M151" s="120">
        <f t="shared" si="15"/>
        <v>0</v>
      </c>
      <c r="N151" s="72"/>
    </row>
    <row r="152" spans="1:14" s="9" customFormat="1" x14ac:dyDescent="0.2">
      <c r="A152" s="25">
        <v>5</v>
      </c>
      <c r="B152" s="25">
        <v>3510067</v>
      </c>
      <c r="C152" s="25" t="s">
        <v>153</v>
      </c>
      <c r="D152" s="30">
        <v>43000</v>
      </c>
      <c r="E152" s="155">
        <f>'30'!L152</f>
        <v>4</v>
      </c>
      <c r="F152" s="126"/>
      <c r="G152" s="141"/>
      <c r="H152" s="141"/>
      <c r="I152" s="141"/>
      <c r="J152" s="149"/>
      <c r="K152" s="132"/>
      <c r="L152" s="72">
        <v>3</v>
      </c>
      <c r="M152" s="120">
        <f t="shared" si="15"/>
        <v>1</v>
      </c>
      <c r="N152" s="72"/>
    </row>
    <row r="153" spans="1:14" s="9" customFormat="1" x14ac:dyDescent="0.2">
      <c r="A153" s="25">
        <v>6</v>
      </c>
      <c r="B153" s="25">
        <v>3510012</v>
      </c>
      <c r="C153" s="25" t="s">
        <v>154</v>
      </c>
      <c r="D153" s="30">
        <v>43000</v>
      </c>
      <c r="E153" s="155">
        <f>'30'!L153</f>
        <v>1</v>
      </c>
      <c r="F153" s="126"/>
      <c r="G153" s="141">
        <v>6</v>
      </c>
      <c r="H153" s="141"/>
      <c r="I153" s="141"/>
      <c r="J153" s="149"/>
      <c r="K153" s="133"/>
      <c r="L153" s="72"/>
      <c r="M153" s="120">
        <f t="shared" si="15"/>
        <v>7</v>
      </c>
      <c r="N153" s="72"/>
    </row>
    <row r="154" spans="1:14" s="9" customFormat="1" x14ac:dyDescent="0.2">
      <c r="A154" s="25">
        <v>7</v>
      </c>
      <c r="B154" s="25">
        <v>3510076</v>
      </c>
      <c r="C154" s="25" t="s">
        <v>155</v>
      </c>
      <c r="D154" s="30">
        <v>45000</v>
      </c>
      <c r="E154" s="155">
        <f>'30'!L154</f>
        <v>3</v>
      </c>
      <c r="F154" s="126"/>
      <c r="G154" s="141">
        <v>6</v>
      </c>
      <c r="H154" s="141"/>
      <c r="I154" s="141"/>
      <c r="J154" s="149"/>
      <c r="K154" s="133"/>
      <c r="L154" s="72">
        <v>2</v>
      </c>
      <c r="M154" s="120">
        <f t="shared" si="15"/>
        <v>7</v>
      </c>
      <c r="N154" s="72"/>
    </row>
    <row r="155" spans="1:14" s="9" customFormat="1" x14ac:dyDescent="0.2">
      <c r="A155" s="43">
        <v>9</v>
      </c>
      <c r="B155" s="43"/>
      <c r="C155" s="43" t="s">
        <v>277</v>
      </c>
      <c r="D155" s="48"/>
      <c r="E155" s="155">
        <f>'30'!L155</f>
        <v>0</v>
      </c>
      <c r="F155" s="127"/>
      <c r="G155" s="142"/>
      <c r="H155" s="142"/>
      <c r="I155" s="142"/>
      <c r="J155" s="150"/>
      <c r="K155" s="134"/>
      <c r="L155" s="73"/>
      <c r="M155" s="120">
        <f t="shared" si="15"/>
        <v>0</v>
      </c>
      <c r="N155" s="73"/>
    </row>
    <row r="156" spans="1:14" s="9" customFormat="1" x14ac:dyDescent="0.2">
      <c r="A156" s="43">
        <v>10</v>
      </c>
      <c r="B156" s="43"/>
      <c r="C156" s="43" t="s">
        <v>278</v>
      </c>
      <c r="D156" s="48"/>
      <c r="E156" s="155">
        <f>'30'!L156</f>
        <v>0</v>
      </c>
      <c r="F156" s="127"/>
      <c r="G156" s="142"/>
      <c r="H156" s="142"/>
      <c r="I156" s="142"/>
      <c r="J156" s="150"/>
      <c r="K156" s="134"/>
      <c r="L156" s="73"/>
      <c r="M156" s="120">
        <f t="shared" si="15"/>
        <v>0</v>
      </c>
      <c r="N156" s="73"/>
    </row>
    <row r="157" spans="1:14" s="24" customFormat="1" ht="15" thickBot="1" x14ac:dyDescent="0.25">
      <c r="A157" s="43"/>
      <c r="B157" s="43"/>
      <c r="C157" s="43"/>
      <c r="D157" s="48"/>
      <c r="E157" s="157"/>
      <c r="F157" s="127"/>
      <c r="G157" s="142"/>
      <c r="H157" s="142"/>
      <c r="I157" s="142"/>
      <c r="J157" s="150"/>
      <c r="K157" s="134"/>
      <c r="L157" s="73"/>
      <c r="M157" s="121"/>
      <c r="N157" s="73"/>
    </row>
    <row r="158" spans="1:14" s="10" customFormat="1" ht="15" thickBot="1" x14ac:dyDescent="0.25">
      <c r="A158" s="109"/>
      <c r="B158" s="110"/>
      <c r="C158" s="82" t="s">
        <v>156</v>
      </c>
      <c r="D158" s="111"/>
      <c r="E158" s="105">
        <f>SUM(E159:E175)</f>
        <v>35</v>
      </c>
      <c r="F158" s="105">
        <f t="shared" ref="F158:L158" si="16">SUM(F159:F175)</f>
        <v>0</v>
      </c>
      <c r="G158" s="105">
        <f t="shared" si="16"/>
        <v>73</v>
      </c>
      <c r="H158" s="105">
        <f t="shared" si="16"/>
        <v>12</v>
      </c>
      <c r="I158" s="105">
        <f t="shared" si="16"/>
        <v>0</v>
      </c>
      <c r="J158" s="166">
        <f t="shared" si="16"/>
        <v>0</v>
      </c>
      <c r="K158" s="131">
        <f t="shared" si="16"/>
        <v>0</v>
      </c>
      <c r="L158" s="105">
        <f t="shared" si="16"/>
        <v>17</v>
      </c>
      <c r="M158" s="119">
        <f t="shared" si="15"/>
        <v>103</v>
      </c>
      <c r="N158" s="112"/>
    </row>
    <row r="159" spans="1:14" s="10" customFormat="1" x14ac:dyDescent="0.2">
      <c r="A159" s="87">
        <v>1</v>
      </c>
      <c r="B159" s="88">
        <v>3530009</v>
      </c>
      <c r="C159" s="88" t="s">
        <v>157</v>
      </c>
      <c r="D159" s="97">
        <v>20000</v>
      </c>
      <c r="E159" s="155">
        <f>'30'!L159</f>
        <v>19</v>
      </c>
      <c r="F159" s="125"/>
      <c r="G159" s="140"/>
      <c r="H159" s="140"/>
      <c r="I159" s="140"/>
      <c r="J159" s="148"/>
      <c r="K159" s="132"/>
      <c r="L159" s="71"/>
      <c r="M159" s="120">
        <f t="shared" si="15"/>
        <v>19</v>
      </c>
      <c r="N159" s="71"/>
    </row>
    <row r="160" spans="1:14" s="10" customFormat="1" x14ac:dyDescent="0.2">
      <c r="A160" s="25">
        <v>2</v>
      </c>
      <c r="B160" s="26">
        <v>3530010</v>
      </c>
      <c r="C160" s="26" t="s">
        <v>158</v>
      </c>
      <c r="D160" s="27">
        <v>108000</v>
      </c>
      <c r="E160" s="155">
        <f>'30'!L160</f>
        <v>6</v>
      </c>
      <c r="F160" s="126"/>
      <c r="G160" s="141">
        <v>20</v>
      </c>
      <c r="H160" s="141"/>
      <c r="I160" s="141"/>
      <c r="J160" s="149"/>
      <c r="K160" s="133"/>
      <c r="L160" s="72">
        <v>10</v>
      </c>
      <c r="M160" s="120">
        <f t="shared" si="15"/>
        <v>16</v>
      </c>
      <c r="N160" s="72"/>
    </row>
    <row r="161" spans="1:14" s="10" customFormat="1" x14ac:dyDescent="0.2">
      <c r="A161" s="25">
        <v>3</v>
      </c>
      <c r="B161" s="26">
        <v>3530003</v>
      </c>
      <c r="C161" s="26" t="s">
        <v>159</v>
      </c>
      <c r="D161" s="27">
        <v>20000</v>
      </c>
      <c r="E161" s="155">
        <f>'30'!L161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5"/>
        <v>0</v>
      </c>
      <c r="N161" s="72"/>
    </row>
    <row r="162" spans="1:14" s="10" customFormat="1" x14ac:dyDescent="0.2">
      <c r="A162" s="25">
        <v>4</v>
      </c>
      <c r="B162" s="26">
        <v>3530008</v>
      </c>
      <c r="C162" s="26" t="s">
        <v>160</v>
      </c>
      <c r="D162" s="27">
        <v>20000</v>
      </c>
      <c r="E162" s="155">
        <f>'30'!L162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5"/>
        <v>0</v>
      </c>
      <c r="N162" s="72"/>
    </row>
    <row r="163" spans="1:14" s="10" customFormat="1" x14ac:dyDescent="0.2">
      <c r="A163" s="25">
        <v>5</v>
      </c>
      <c r="B163" s="26">
        <v>3530014</v>
      </c>
      <c r="C163" s="26" t="s">
        <v>161</v>
      </c>
      <c r="D163" s="27">
        <v>20000</v>
      </c>
      <c r="E163" s="155">
        <f>'30'!L163</f>
        <v>0</v>
      </c>
      <c r="F163" s="126"/>
      <c r="G163" s="141"/>
      <c r="H163" s="141"/>
      <c r="I163" s="141"/>
      <c r="J163" s="149"/>
      <c r="K163" s="133"/>
      <c r="L163" s="72"/>
      <c r="M163" s="120">
        <f t="shared" si="15"/>
        <v>0</v>
      </c>
      <c r="N163" s="72"/>
    </row>
    <row r="164" spans="1:14" s="10" customFormat="1" x14ac:dyDescent="0.2">
      <c r="A164" s="25">
        <v>6</v>
      </c>
      <c r="B164" s="26">
        <v>3530088</v>
      </c>
      <c r="C164" s="26" t="s">
        <v>162</v>
      </c>
      <c r="D164" s="27">
        <v>22000</v>
      </c>
      <c r="E164" s="155">
        <f>'30'!L164</f>
        <v>0</v>
      </c>
      <c r="F164" s="126"/>
      <c r="G164" s="141"/>
      <c r="H164" s="141"/>
      <c r="I164" s="141"/>
      <c r="J164" s="149"/>
      <c r="K164" s="133"/>
      <c r="L164" s="72"/>
      <c r="M164" s="120">
        <f t="shared" si="15"/>
        <v>0</v>
      </c>
      <c r="N164" s="72"/>
    </row>
    <row r="165" spans="1:14" s="10" customFormat="1" x14ac:dyDescent="0.2">
      <c r="A165" s="25">
        <v>11</v>
      </c>
      <c r="B165" s="26">
        <v>3550002</v>
      </c>
      <c r="C165" s="26" t="s">
        <v>167</v>
      </c>
      <c r="D165" s="27">
        <v>20000</v>
      </c>
      <c r="E165" s="155">
        <f>'30'!L165</f>
        <v>4</v>
      </c>
      <c r="F165" s="127"/>
      <c r="G165" s="142">
        <v>14</v>
      </c>
      <c r="H165" s="142"/>
      <c r="I165" s="142"/>
      <c r="J165" s="150"/>
      <c r="K165" s="134"/>
      <c r="L165" s="73">
        <v>5</v>
      </c>
      <c r="M165" s="120">
        <f t="shared" si="15"/>
        <v>13</v>
      </c>
      <c r="N165" s="72"/>
    </row>
    <row r="166" spans="1:14" s="10" customFormat="1" x14ac:dyDescent="0.2">
      <c r="A166" s="25">
        <v>12</v>
      </c>
      <c r="B166" s="26">
        <v>3550005</v>
      </c>
      <c r="C166" s="26" t="s">
        <v>168</v>
      </c>
      <c r="D166" s="27">
        <v>20000</v>
      </c>
      <c r="E166" s="155">
        <f>'30'!L166</f>
        <v>0</v>
      </c>
      <c r="F166" s="127"/>
      <c r="G166" s="142">
        <v>14</v>
      </c>
      <c r="H166" s="142"/>
      <c r="I166" s="142"/>
      <c r="J166" s="150"/>
      <c r="K166" s="134"/>
      <c r="L166" s="73"/>
      <c r="M166" s="120">
        <f t="shared" si="15"/>
        <v>14</v>
      </c>
      <c r="N166" s="72"/>
    </row>
    <row r="167" spans="1:14" s="10" customFormat="1" x14ac:dyDescent="0.2">
      <c r="A167" s="25">
        <v>13</v>
      </c>
      <c r="B167" s="26">
        <v>3550007</v>
      </c>
      <c r="C167" s="26" t="s">
        <v>169</v>
      </c>
      <c r="D167" s="27">
        <v>20000</v>
      </c>
      <c r="E167" s="155">
        <f>'30'!L167</f>
        <v>5</v>
      </c>
      <c r="F167" s="127"/>
      <c r="G167" s="142">
        <v>13</v>
      </c>
      <c r="H167" s="142">
        <v>12</v>
      </c>
      <c r="I167" s="142"/>
      <c r="J167" s="150"/>
      <c r="K167" s="134"/>
      <c r="L167" s="73"/>
      <c r="M167" s="120">
        <f t="shared" si="15"/>
        <v>30</v>
      </c>
      <c r="N167" s="72"/>
    </row>
    <row r="168" spans="1:14" s="9" customFormat="1" x14ac:dyDescent="0.2">
      <c r="A168" s="25">
        <v>14</v>
      </c>
      <c r="B168" s="26">
        <v>3530087</v>
      </c>
      <c r="C168" s="26" t="s">
        <v>170</v>
      </c>
      <c r="D168" s="27">
        <v>20000</v>
      </c>
      <c r="E168" s="155">
        <f>'30'!L168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5"/>
        <v>0</v>
      </c>
      <c r="N168" s="72"/>
    </row>
    <row r="169" spans="1:14" s="9" customFormat="1" x14ac:dyDescent="0.2">
      <c r="A169" s="25">
        <v>15</v>
      </c>
      <c r="B169" s="43">
        <v>7560084</v>
      </c>
      <c r="C169" s="43" t="s">
        <v>171</v>
      </c>
      <c r="D169" s="48">
        <v>50000</v>
      </c>
      <c r="E169" s="155">
        <f>'30'!L169</f>
        <v>0</v>
      </c>
      <c r="F169" s="127"/>
      <c r="G169" s="142"/>
      <c r="H169" s="142"/>
      <c r="I169" s="142"/>
      <c r="J169" s="150"/>
      <c r="K169" s="134"/>
      <c r="L169" s="73"/>
      <c r="M169" s="120">
        <f t="shared" si="15"/>
        <v>0</v>
      </c>
      <c r="N169" s="72"/>
    </row>
    <row r="170" spans="1:14" s="9" customFormat="1" x14ac:dyDescent="0.2">
      <c r="A170" s="25">
        <v>16</v>
      </c>
      <c r="B170" s="43">
        <v>7560085</v>
      </c>
      <c r="C170" s="43" t="s">
        <v>172</v>
      </c>
      <c r="D170" s="48">
        <v>80000</v>
      </c>
      <c r="E170" s="155">
        <f>'30'!L170</f>
        <v>0</v>
      </c>
      <c r="F170" s="126"/>
      <c r="G170" s="141"/>
      <c r="H170" s="141"/>
      <c r="I170" s="141"/>
      <c r="J170" s="149"/>
      <c r="K170" s="133"/>
      <c r="L170" s="72"/>
      <c r="M170" s="120">
        <f t="shared" si="15"/>
        <v>0</v>
      </c>
      <c r="N170" s="72"/>
    </row>
    <row r="171" spans="1:14" s="9" customFormat="1" x14ac:dyDescent="0.2">
      <c r="A171" s="43">
        <v>17</v>
      </c>
      <c r="B171" s="43"/>
      <c r="C171" s="43" t="s">
        <v>279</v>
      </c>
      <c r="D171" s="48">
        <v>78000</v>
      </c>
      <c r="E171" s="155">
        <f>'30'!L171</f>
        <v>0</v>
      </c>
      <c r="F171" s="126"/>
      <c r="G171" s="141"/>
      <c r="H171" s="141"/>
      <c r="I171" s="141"/>
      <c r="J171" s="149"/>
      <c r="K171" s="133"/>
      <c r="L171" s="72"/>
      <c r="M171" s="120">
        <f t="shared" si="15"/>
        <v>0</v>
      </c>
      <c r="N171" s="73"/>
    </row>
    <row r="172" spans="1:14" s="9" customFormat="1" x14ac:dyDescent="0.2">
      <c r="A172" s="43">
        <v>18</v>
      </c>
      <c r="B172" s="43"/>
      <c r="C172" s="43" t="s">
        <v>280</v>
      </c>
      <c r="D172" s="48">
        <v>29000</v>
      </c>
      <c r="E172" s="155">
        <f>'30'!L172</f>
        <v>0</v>
      </c>
      <c r="F172" s="126"/>
      <c r="G172" s="141"/>
      <c r="H172" s="141"/>
      <c r="I172" s="141"/>
      <c r="J172" s="149"/>
      <c r="K172" s="133"/>
      <c r="L172" s="72"/>
      <c r="M172" s="120">
        <f t="shared" si="15"/>
        <v>0</v>
      </c>
      <c r="N172" s="73"/>
    </row>
    <row r="173" spans="1:14" s="9" customFormat="1" x14ac:dyDescent="0.2">
      <c r="A173" s="43">
        <v>19</v>
      </c>
      <c r="B173" s="43"/>
      <c r="C173" s="43" t="s">
        <v>281</v>
      </c>
      <c r="D173" s="48">
        <v>78000</v>
      </c>
      <c r="E173" s="155">
        <f>'30'!L173</f>
        <v>0</v>
      </c>
      <c r="F173" s="126"/>
      <c r="G173" s="141"/>
      <c r="H173" s="141"/>
      <c r="I173" s="141"/>
      <c r="J173" s="149"/>
      <c r="K173" s="133"/>
      <c r="L173" s="72"/>
      <c r="M173" s="120">
        <f t="shared" si="15"/>
        <v>0</v>
      </c>
      <c r="N173" s="73"/>
    </row>
    <row r="174" spans="1:14" s="9" customFormat="1" x14ac:dyDescent="0.2">
      <c r="A174" s="43">
        <v>20</v>
      </c>
      <c r="B174" s="43"/>
      <c r="C174" s="43" t="s">
        <v>282</v>
      </c>
      <c r="D174" s="48">
        <v>29000</v>
      </c>
      <c r="E174" s="155">
        <f>'30'!L174</f>
        <v>0</v>
      </c>
      <c r="F174" s="126"/>
      <c r="G174" s="141"/>
      <c r="H174" s="141"/>
      <c r="I174" s="141"/>
      <c r="J174" s="149"/>
      <c r="K174" s="133"/>
      <c r="L174" s="72"/>
      <c r="M174" s="120">
        <f t="shared" si="15"/>
        <v>0</v>
      </c>
      <c r="N174" s="73"/>
    </row>
    <row r="175" spans="1:14" s="9" customFormat="1" x14ac:dyDescent="0.2">
      <c r="A175" s="43">
        <v>21</v>
      </c>
      <c r="B175" s="43"/>
      <c r="C175" s="43" t="s">
        <v>283</v>
      </c>
      <c r="D175" s="48">
        <v>45000</v>
      </c>
      <c r="E175" s="155">
        <f>'30'!L175</f>
        <v>1</v>
      </c>
      <c r="F175" s="126"/>
      <c r="G175" s="141">
        <v>12</v>
      </c>
      <c r="H175" s="141"/>
      <c r="I175" s="141"/>
      <c r="J175" s="149"/>
      <c r="K175" s="133"/>
      <c r="L175" s="72">
        <v>2</v>
      </c>
      <c r="M175" s="120">
        <f t="shared" si="15"/>
        <v>11</v>
      </c>
      <c r="N175" s="73"/>
    </row>
    <row r="176" spans="1:14" s="24" customFormat="1" ht="15" thickBot="1" x14ac:dyDescent="0.25">
      <c r="A176" s="43"/>
      <c r="B176" s="43"/>
      <c r="C176" s="43"/>
      <c r="D176" s="48"/>
      <c r="E176" s="160"/>
      <c r="F176" s="128"/>
      <c r="G176" s="144"/>
      <c r="H176" s="144"/>
      <c r="I176" s="144"/>
      <c r="J176" s="152"/>
      <c r="K176" s="137"/>
      <c r="L176" s="76"/>
      <c r="M176" s="121"/>
      <c r="N176" s="73"/>
    </row>
    <row r="177" spans="1:14" s="10" customFormat="1" ht="15" thickBot="1" x14ac:dyDescent="0.25">
      <c r="A177" s="90"/>
      <c r="B177" s="91"/>
      <c r="C177" s="91" t="s">
        <v>176</v>
      </c>
      <c r="D177" s="98"/>
      <c r="E177" s="103">
        <f>SUM(E178:E180)</f>
        <v>0</v>
      </c>
      <c r="F177" s="103">
        <f t="shared" ref="F177:L177" si="17">SUM(F178:F180)</f>
        <v>0</v>
      </c>
      <c r="G177" s="103">
        <f t="shared" si="17"/>
        <v>0</v>
      </c>
      <c r="H177" s="103">
        <f t="shared" si="17"/>
        <v>0</v>
      </c>
      <c r="I177" s="103">
        <f t="shared" si="17"/>
        <v>0</v>
      </c>
      <c r="J177" s="169">
        <f t="shared" si="17"/>
        <v>0</v>
      </c>
      <c r="K177" s="165">
        <f t="shared" si="17"/>
        <v>0</v>
      </c>
      <c r="L177" s="103">
        <f t="shared" si="17"/>
        <v>0</v>
      </c>
      <c r="M177" s="103">
        <f ca="1">SUM(M177:M180)</f>
        <v>0</v>
      </c>
      <c r="N177" s="85"/>
    </row>
    <row r="178" spans="1:14" s="10" customFormat="1" x14ac:dyDescent="0.2">
      <c r="A178" s="87">
        <v>1</v>
      </c>
      <c r="B178" s="88">
        <v>4550013</v>
      </c>
      <c r="C178" s="88" t="s">
        <v>177</v>
      </c>
      <c r="D178" s="97">
        <v>38000</v>
      </c>
      <c r="E178" s="161">
        <f>'30'!L178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6"/>
    </row>
    <row r="179" spans="1:14" s="10" customFormat="1" x14ac:dyDescent="0.2">
      <c r="A179" s="25">
        <v>2</v>
      </c>
      <c r="B179" s="26">
        <v>4550025</v>
      </c>
      <c r="C179" s="26" t="s">
        <v>178</v>
      </c>
      <c r="D179" s="27">
        <v>38000</v>
      </c>
      <c r="E179" s="161">
        <f>'30'!L179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9" customFormat="1" x14ac:dyDescent="0.2">
      <c r="A180" s="25">
        <v>3</v>
      </c>
      <c r="B180" s="26">
        <v>4550044</v>
      </c>
      <c r="C180" s="26" t="s">
        <v>179</v>
      </c>
      <c r="D180" s="27">
        <v>38000</v>
      </c>
      <c r="E180" s="161">
        <f>'30'!L180</f>
        <v>0</v>
      </c>
      <c r="F180" s="125"/>
      <c r="G180" s="140"/>
      <c r="H180" s="140"/>
      <c r="I180" s="140"/>
      <c r="J180" s="148"/>
      <c r="K180" s="132"/>
      <c r="L180" s="71"/>
      <c r="M180" s="120">
        <f t="shared" si="15"/>
        <v>0</v>
      </c>
      <c r="N180" s="73"/>
    </row>
    <row r="181" spans="1:14" s="20" customFormat="1" ht="15" thickBot="1" x14ac:dyDescent="0.25">
      <c r="A181" s="43"/>
      <c r="B181" s="43"/>
      <c r="C181" s="43"/>
      <c r="D181" s="48"/>
      <c r="E181" s="160"/>
      <c r="F181" s="128"/>
      <c r="G181" s="144"/>
      <c r="H181" s="144"/>
      <c r="I181" s="144"/>
      <c r="J181" s="152"/>
      <c r="K181" s="137"/>
      <c r="L181" s="76"/>
      <c r="M181" s="121"/>
      <c r="N181" s="73"/>
    </row>
    <row r="182" spans="1:14" s="24" customFormat="1" ht="15" hidden="1" customHeight="1" thickBot="1" x14ac:dyDescent="0.25">
      <c r="A182" s="81"/>
      <c r="B182" s="82"/>
      <c r="C182" s="82" t="s">
        <v>180</v>
      </c>
      <c r="D182" s="83"/>
      <c r="E182" s="158">
        <v>201</v>
      </c>
      <c r="F182" s="106">
        <f t="shared" ref="F182" si="18">SUM(F183:F193)</f>
        <v>0</v>
      </c>
      <c r="G182" s="106"/>
      <c r="H182" s="106"/>
      <c r="I182" s="106"/>
      <c r="J182" s="146"/>
      <c r="K182" s="135"/>
      <c r="L182" s="106"/>
      <c r="M182" s="119">
        <f t="shared" si="15"/>
        <v>201</v>
      </c>
      <c r="N182" s="85"/>
    </row>
    <row r="183" spans="1:14" s="10" customFormat="1" ht="15" hidden="1" customHeight="1" thickBot="1" x14ac:dyDescent="0.25">
      <c r="A183" s="74"/>
      <c r="B183" s="74"/>
      <c r="C183" s="74" t="s">
        <v>181</v>
      </c>
      <c r="D183" s="75"/>
      <c r="E183" s="155">
        <v>8</v>
      </c>
      <c r="F183" s="125"/>
      <c r="G183" s="140"/>
      <c r="H183" s="140"/>
      <c r="I183" s="140"/>
      <c r="J183" s="148"/>
      <c r="K183" s="132"/>
      <c r="L183" s="71"/>
      <c r="M183" s="120">
        <f t="shared" si="15"/>
        <v>8</v>
      </c>
      <c r="N183" s="76"/>
    </row>
    <row r="184" spans="1:14" s="10" customFormat="1" ht="15" hidden="1" customHeight="1" thickBot="1" x14ac:dyDescent="0.25">
      <c r="A184" s="25">
        <v>1</v>
      </c>
      <c r="B184" s="26">
        <v>5540020</v>
      </c>
      <c r="C184" s="26" t="s">
        <v>182</v>
      </c>
      <c r="D184" s="27">
        <v>40000</v>
      </c>
      <c r="E184" s="155">
        <v>43</v>
      </c>
      <c r="F184" s="125"/>
      <c r="G184" s="140"/>
      <c r="H184" s="140"/>
      <c r="I184" s="140"/>
      <c r="J184" s="148"/>
      <c r="K184" s="132"/>
      <c r="L184" s="71"/>
      <c r="M184" s="120">
        <f t="shared" si="15"/>
        <v>43</v>
      </c>
      <c r="N184" s="73"/>
    </row>
    <row r="185" spans="1:14" s="10" customFormat="1" ht="15" hidden="1" customHeight="1" thickBot="1" x14ac:dyDescent="0.25">
      <c r="A185" s="25">
        <v>2</v>
      </c>
      <c r="B185" s="26">
        <v>5540024</v>
      </c>
      <c r="C185" s="26" t="s">
        <v>183</v>
      </c>
      <c r="D185" s="27">
        <v>45000</v>
      </c>
      <c r="E185" s="155">
        <v>9</v>
      </c>
      <c r="F185" s="125"/>
      <c r="G185" s="140"/>
      <c r="H185" s="140"/>
      <c r="I185" s="140"/>
      <c r="J185" s="148"/>
      <c r="K185" s="132"/>
      <c r="L185" s="71"/>
      <c r="M185" s="120">
        <f t="shared" si="15"/>
        <v>9</v>
      </c>
      <c r="N185" s="73"/>
    </row>
    <row r="186" spans="1:14" s="10" customFormat="1" ht="15" hidden="1" customHeight="1" thickBot="1" x14ac:dyDescent="0.25">
      <c r="A186" s="25">
        <v>3</v>
      </c>
      <c r="B186" s="26">
        <v>5540018</v>
      </c>
      <c r="C186" s="26" t="s">
        <v>184</v>
      </c>
      <c r="D186" s="27">
        <v>32000</v>
      </c>
      <c r="E186" s="155">
        <v>24</v>
      </c>
      <c r="F186" s="125"/>
      <c r="G186" s="140"/>
      <c r="H186" s="140"/>
      <c r="I186" s="140"/>
      <c r="J186" s="148"/>
      <c r="K186" s="132"/>
      <c r="L186" s="71"/>
      <c r="M186" s="120">
        <f t="shared" si="15"/>
        <v>24</v>
      </c>
      <c r="N186" s="73"/>
    </row>
    <row r="187" spans="1:14" s="10" customFormat="1" ht="15" hidden="1" customHeight="1" thickBot="1" x14ac:dyDescent="0.25">
      <c r="A187" s="25">
        <v>4</v>
      </c>
      <c r="B187" s="26">
        <v>5540017</v>
      </c>
      <c r="C187" s="26" t="s">
        <v>185</v>
      </c>
      <c r="D187" s="27">
        <v>25000</v>
      </c>
      <c r="E187" s="156">
        <v>35</v>
      </c>
      <c r="F187" s="126"/>
      <c r="G187" s="141"/>
      <c r="H187" s="141"/>
      <c r="I187" s="141"/>
      <c r="J187" s="149"/>
      <c r="K187" s="133"/>
      <c r="L187" s="72"/>
      <c r="M187" s="120">
        <f t="shared" si="15"/>
        <v>35</v>
      </c>
      <c r="N187" s="72"/>
    </row>
    <row r="188" spans="1:14" s="10" customFormat="1" ht="15" hidden="1" customHeight="1" thickBot="1" x14ac:dyDescent="0.25">
      <c r="A188" s="25">
        <v>5</v>
      </c>
      <c r="B188" s="26">
        <v>5510070</v>
      </c>
      <c r="C188" s="26" t="s">
        <v>186</v>
      </c>
      <c r="D188" s="27">
        <v>28000</v>
      </c>
      <c r="E188" s="156">
        <v>24</v>
      </c>
      <c r="F188" s="126"/>
      <c r="G188" s="141"/>
      <c r="H188" s="141"/>
      <c r="I188" s="141"/>
      <c r="J188" s="149"/>
      <c r="K188" s="133"/>
      <c r="L188" s="72"/>
      <c r="M188" s="120">
        <f t="shared" si="15"/>
        <v>24</v>
      </c>
      <c r="N188" s="72"/>
    </row>
    <row r="189" spans="1:14" s="10" customFormat="1" ht="15" hidden="1" customHeight="1" thickBot="1" x14ac:dyDescent="0.25">
      <c r="A189" s="25">
        <v>6</v>
      </c>
      <c r="B189" s="26">
        <v>5500044</v>
      </c>
      <c r="C189" s="26" t="s">
        <v>187</v>
      </c>
      <c r="D189" s="27">
        <v>28000</v>
      </c>
      <c r="E189" s="156">
        <v>10</v>
      </c>
      <c r="F189" s="126"/>
      <c r="G189" s="141"/>
      <c r="H189" s="141"/>
      <c r="I189" s="141"/>
      <c r="J189" s="149"/>
      <c r="K189" s="133"/>
      <c r="L189" s="72"/>
      <c r="M189" s="120">
        <f t="shared" si="15"/>
        <v>10</v>
      </c>
      <c r="N189" s="71"/>
    </row>
    <row r="190" spans="1:14" s="9" customFormat="1" ht="15" hidden="1" customHeight="1" thickBot="1" x14ac:dyDescent="0.25">
      <c r="A190" s="25">
        <v>7</v>
      </c>
      <c r="B190" s="26">
        <v>5500045</v>
      </c>
      <c r="C190" s="26" t="s">
        <v>188</v>
      </c>
      <c r="D190" s="27">
        <v>30000</v>
      </c>
      <c r="E190" s="156">
        <v>28</v>
      </c>
      <c r="F190" s="126"/>
      <c r="G190" s="141"/>
      <c r="H190" s="141"/>
      <c r="I190" s="141"/>
      <c r="J190" s="149"/>
      <c r="K190" s="133"/>
      <c r="L190" s="72"/>
      <c r="M190" s="120">
        <f t="shared" si="15"/>
        <v>28</v>
      </c>
      <c r="N190" s="71"/>
    </row>
    <row r="191" spans="1:14" s="9" customFormat="1" ht="15" hidden="1" customHeight="1" thickBot="1" x14ac:dyDescent="0.25">
      <c r="A191" s="25">
        <v>8</v>
      </c>
      <c r="B191" s="25">
        <v>5510111</v>
      </c>
      <c r="C191" s="25" t="s">
        <v>189</v>
      </c>
      <c r="D191" s="30">
        <v>39000</v>
      </c>
      <c r="E191" s="156">
        <v>20</v>
      </c>
      <c r="F191" s="126"/>
      <c r="G191" s="141"/>
      <c r="H191" s="141"/>
      <c r="I191" s="141"/>
      <c r="J191" s="149"/>
      <c r="K191" s="133"/>
      <c r="L191" s="72"/>
      <c r="M191" s="120">
        <f t="shared" si="15"/>
        <v>20</v>
      </c>
      <c r="N191" s="71"/>
    </row>
    <row r="192" spans="1:14" s="9" customFormat="1" ht="15" hidden="1" customHeight="1" thickBot="1" x14ac:dyDescent="0.25">
      <c r="A192" s="25">
        <v>9</v>
      </c>
      <c r="B192" s="25">
        <v>5510112</v>
      </c>
      <c r="C192" s="25" t="s">
        <v>190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9" customFormat="1" ht="15" hidden="1" customHeight="1" thickBot="1" x14ac:dyDescent="0.25">
      <c r="A193" s="25">
        <v>10</v>
      </c>
      <c r="B193" s="25">
        <v>5510113</v>
      </c>
      <c r="C193" s="25" t="s">
        <v>191</v>
      </c>
      <c r="D193" s="30">
        <v>39000</v>
      </c>
      <c r="E193" s="155">
        <v>17</v>
      </c>
      <c r="F193" s="125"/>
      <c r="G193" s="125"/>
      <c r="H193" s="125"/>
      <c r="I193" s="125"/>
      <c r="J193" s="148"/>
      <c r="K193" s="132"/>
      <c r="L193" s="71"/>
      <c r="M193" s="120">
        <f t="shared" si="15"/>
        <v>17</v>
      </c>
      <c r="N193" s="71"/>
    </row>
    <row r="194" spans="1:14" s="24" customFormat="1" ht="15" hidden="1" customHeight="1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9" customFormat="1" ht="15" thickBot="1" x14ac:dyDescent="0.25">
      <c r="A195" s="94"/>
      <c r="B195" s="95"/>
      <c r="C195" s="95" t="s">
        <v>192</v>
      </c>
      <c r="D195" s="96"/>
      <c r="E195" s="105">
        <f>SUM(E196:E204)</f>
        <v>399</v>
      </c>
      <c r="F195" s="105">
        <f t="shared" ref="F195:K195" si="19">SUM(F196:F204)</f>
        <v>0</v>
      </c>
      <c r="G195" s="105">
        <f t="shared" si="19"/>
        <v>0</v>
      </c>
      <c r="H195" s="105">
        <f t="shared" si="19"/>
        <v>0</v>
      </c>
      <c r="I195" s="105">
        <f t="shared" si="19"/>
        <v>0</v>
      </c>
      <c r="J195" s="166">
        <f t="shared" si="19"/>
        <v>0</v>
      </c>
      <c r="K195" s="131">
        <f t="shared" si="19"/>
        <v>0</v>
      </c>
      <c r="L195" s="105">
        <f>SUM(L196:L203)</f>
        <v>208</v>
      </c>
      <c r="M195" s="119">
        <f t="shared" si="15"/>
        <v>191</v>
      </c>
      <c r="N195" s="85"/>
    </row>
    <row r="196" spans="1:14" s="10" customFormat="1" x14ac:dyDescent="0.2">
      <c r="A196" s="87">
        <v>1</v>
      </c>
      <c r="B196" s="87">
        <v>5540032</v>
      </c>
      <c r="C196" s="87" t="s">
        <v>193</v>
      </c>
      <c r="D196" s="93">
        <v>18000</v>
      </c>
      <c r="E196" s="155">
        <f>'30'!L196</f>
        <v>29</v>
      </c>
      <c r="F196" s="125"/>
      <c r="G196" s="125"/>
      <c r="H196" s="125"/>
      <c r="I196" s="125"/>
      <c r="J196" s="148"/>
      <c r="K196" s="132"/>
      <c r="L196" s="71">
        <v>23</v>
      </c>
      <c r="M196" s="120">
        <f t="shared" si="15"/>
        <v>6</v>
      </c>
      <c r="N196" s="71"/>
    </row>
    <row r="197" spans="1:14" s="10" customFormat="1" x14ac:dyDescent="0.2">
      <c r="A197" s="25">
        <v>2</v>
      </c>
      <c r="B197" s="26">
        <v>5540001</v>
      </c>
      <c r="C197" s="26" t="s">
        <v>194</v>
      </c>
      <c r="D197" s="27">
        <v>20000</v>
      </c>
      <c r="E197" s="155">
        <f>'30'!L197</f>
        <v>35</v>
      </c>
      <c r="F197" s="125"/>
      <c r="G197" s="125"/>
      <c r="H197" s="125"/>
      <c r="I197" s="125"/>
      <c r="J197" s="148"/>
      <c r="K197" s="132"/>
      <c r="L197" s="71">
        <v>33</v>
      </c>
      <c r="M197" s="120">
        <f t="shared" si="15"/>
        <v>2</v>
      </c>
      <c r="N197" s="71"/>
    </row>
    <row r="198" spans="1:14" s="10" customFormat="1" x14ac:dyDescent="0.2">
      <c r="A198" s="25">
        <v>3</v>
      </c>
      <c r="B198" s="26">
        <v>5540029</v>
      </c>
      <c r="C198" s="26" t="s">
        <v>195</v>
      </c>
      <c r="D198" s="27">
        <v>20000</v>
      </c>
      <c r="E198" s="155">
        <f>'30'!L198</f>
        <v>0</v>
      </c>
      <c r="F198" s="125"/>
      <c r="G198" s="125"/>
      <c r="H198" s="125"/>
      <c r="I198" s="125"/>
      <c r="J198" s="148"/>
      <c r="K198" s="132"/>
      <c r="L198" s="71"/>
      <c r="M198" s="120">
        <f t="shared" si="15"/>
        <v>0</v>
      </c>
      <c r="N198" s="71"/>
    </row>
    <row r="199" spans="1:14" s="10" customFormat="1" x14ac:dyDescent="0.2">
      <c r="A199" s="25">
        <v>4</v>
      </c>
      <c r="B199" s="26">
        <v>5540035</v>
      </c>
      <c r="C199" s="26" t="s">
        <v>196</v>
      </c>
      <c r="D199" s="27">
        <v>20000</v>
      </c>
      <c r="E199" s="155">
        <f>'30'!L199</f>
        <v>10</v>
      </c>
      <c r="F199" s="125"/>
      <c r="G199" s="125"/>
      <c r="H199" s="125"/>
      <c r="I199" s="125"/>
      <c r="J199" s="148"/>
      <c r="K199" s="132"/>
      <c r="L199" s="71">
        <v>10</v>
      </c>
      <c r="M199" s="120">
        <f t="shared" si="15"/>
        <v>0</v>
      </c>
      <c r="N199" s="71"/>
    </row>
    <row r="200" spans="1:14" s="10" customFormat="1" x14ac:dyDescent="0.2">
      <c r="A200" s="25">
        <v>6</v>
      </c>
      <c r="B200" s="26">
        <v>5540008</v>
      </c>
      <c r="C200" s="26" t="s">
        <v>198</v>
      </c>
      <c r="D200" s="27">
        <v>16000</v>
      </c>
      <c r="E200" s="155">
        <f>'30'!L200</f>
        <v>177</v>
      </c>
      <c r="F200" s="125"/>
      <c r="G200" s="125"/>
      <c r="H200" s="125"/>
      <c r="I200" s="125"/>
      <c r="J200" s="148"/>
      <c r="K200" s="132"/>
      <c r="L200" s="71">
        <v>47</v>
      </c>
      <c r="M200" s="120">
        <f t="shared" si="15"/>
        <v>130</v>
      </c>
      <c r="N200" s="71"/>
    </row>
    <row r="201" spans="1:14" s="10" customFormat="1" x14ac:dyDescent="0.2">
      <c r="A201" s="25">
        <v>7</v>
      </c>
      <c r="B201" s="26">
        <v>5540030</v>
      </c>
      <c r="C201" s="26" t="s">
        <v>199</v>
      </c>
      <c r="D201" s="27">
        <v>22000</v>
      </c>
      <c r="E201" s="155">
        <f>'30'!L201</f>
        <v>37</v>
      </c>
      <c r="F201" s="125"/>
      <c r="G201" s="125"/>
      <c r="H201" s="125"/>
      <c r="I201" s="125"/>
      <c r="J201" s="148"/>
      <c r="K201" s="132"/>
      <c r="L201" s="71">
        <v>34</v>
      </c>
      <c r="M201" s="120">
        <f>(E201+F201+G201+H201+I201)-J201-K201-L201</f>
        <v>3</v>
      </c>
      <c r="N201" s="71"/>
    </row>
    <row r="202" spans="1:14" s="10" customFormat="1" x14ac:dyDescent="0.2">
      <c r="A202" s="25">
        <v>8</v>
      </c>
      <c r="B202" s="26">
        <v>5540031</v>
      </c>
      <c r="C202" s="26" t="s">
        <v>200</v>
      </c>
      <c r="D202" s="27">
        <v>22000</v>
      </c>
      <c r="E202" s="155">
        <f>'30'!L202</f>
        <v>25</v>
      </c>
      <c r="F202" s="125"/>
      <c r="G202" s="125"/>
      <c r="H202" s="125"/>
      <c r="I202" s="125"/>
      <c r="J202" s="148"/>
      <c r="K202" s="132"/>
      <c r="L202" s="71">
        <v>23</v>
      </c>
      <c r="M202" s="120">
        <f t="shared" ref="M202:M204" si="20">(E202+F202+G202+H202+I202)-J202-K202-L202</f>
        <v>2</v>
      </c>
      <c r="N202" s="71"/>
    </row>
    <row r="203" spans="1:14" s="9" customFormat="1" x14ac:dyDescent="0.2">
      <c r="A203" s="25">
        <v>9</v>
      </c>
      <c r="B203" s="26">
        <v>5540003</v>
      </c>
      <c r="C203" s="26" t="s">
        <v>201</v>
      </c>
      <c r="D203" s="27">
        <v>20000</v>
      </c>
      <c r="E203" s="155">
        <f>'30'!L203</f>
        <v>38</v>
      </c>
      <c r="F203" s="125"/>
      <c r="G203" s="125"/>
      <c r="H203" s="125"/>
      <c r="I203" s="125"/>
      <c r="J203" s="148"/>
      <c r="K203" s="132"/>
      <c r="L203" s="71">
        <v>38</v>
      </c>
      <c r="M203" s="120">
        <f t="shared" si="20"/>
        <v>0</v>
      </c>
      <c r="N203" s="71"/>
    </row>
    <row r="204" spans="1:14" s="9" customFormat="1" x14ac:dyDescent="0.2">
      <c r="A204" s="25">
        <v>10</v>
      </c>
      <c r="B204" s="25">
        <v>5540033</v>
      </c>
      <c r="C204" s="25" t="s">
        <v>202</v>
      </c>
      <c r="D204" s="30">
        <v>18000</v>
      </c>
      <c r="E204" s="155">
        <f>'30'!L204</f>
        <v>48</v>
      </c>
      <c r="F204" s="125"/>
      <c r="G204" s="125"/>
      <c r="H204" s="125"/>
      <c r="I204" s="125"/>
      <c r="J204" s="148"/>
      <c r="K204" s="132"/>
      <c r="L204" s="9">
        <v>45</v>
      </c>
      <c r="M204" s="120">
        <f t="shared" si="20"/>
        <v>3</v>
      </c>
      <c r="N204" s="71"/>
    </row>
    <row r="205" spans="1:14" s="20" customFormat="1" ht="15" thickBot="1" x14ac:dyDescent="0.25">
      <c r="A205" s="43"/>
      <c r="B205" s="43"/>
      <c r="C205" s="43"/>
      <c r="D205" s="48"/>
      <c r="E205" s="160"/>
      <c r="F205" s="128"/>
      <c r="G205" s="128"/>
      <c r="H205" s="128"/>
      <c r="I205" s="128"/>
      <c r="J205" s="152"/>
      <c r="K205" s="137"/>
      <c r="L205" s="76"/>
      <c r="M205" s="121"/>
      <c r="N205" s="76"/>
    </row>
    <row r="206" spans="1:14" s="24" customFormat="1" ht="15" thickBot="1" x14ac:dyDescent="0.25">
      <c r="A206" s="81"/>
      <c r="B206" s="82"/>
      <c r="C206" s="82" t="s">
        <v>203</v>
      </c>
      <c r="D206" s="83"/>
      <c r="E206" s="106">
        <f>SUM(E208:E209)</f>
        <v>5</v>
      </c>
      <c r="F206" s="106">
        <f t="shared" ref="F206:L206" si="21">SUM(F208:F209)</f>
        <v>0</v>
      </c>
      <c r="G206" s="106">
        <f t="shared" si="21"/>
        <v>0</v>
      </c>
      <c r="H206" s="106">
        <f t="shared" si="21"/>
        <v>0</v>
      </c>
      <c r="I206" s="106">
        <f t="shared" si="21"/>
        <v>0</v>
      </c>
      <c r="J206" s="146">
        <f t="shared" si="21"/>
        <v>0</v>
      </c>
      <c r="K206" s="135">
        <f t="shared" si="21"/>
        <v>0</v>
      </c>
      <c r="L206" s="106">
        <f t="shared" si="21"/>
        <v>3</v>
      </c>
      <c r="M206" s="119">
        <f>(E206+F206+G206+H206+I206)-J206-K206-L206</f>
        <v>2</v>
      </c>
      <c r="N206" s="85"/>
    </row>
    <row r="207" spans="1:14" s="10" customFormat="1" x14ac:dyDescent="0.2">
      <c r="A207" s="79"/>
      <c r="B207" s="79"/>
      <c r="C207" s="79" t="s">
        <v>204</v>
      </c>
      <c r="D207" s="80"/>
      <c r="E207" s="155"/>
      <c r="F207" s="125"/>
      <c r="G207" s="125"/>
      <c r="H207" s="125"/>
      <c r="I207" s="125"/>
      <c r="J207" s="148"/>
      <c r="K207" s="132"/>
      <c r="L207" s="71"/>
      <c r="M207" s="120">
        <f t="shared" si="15"/>
        <v>0</v>
      </c>
      <c r="N207" s="71"/>
    </row>
    <row r="208" spans="1:14" s="10" customFormat="1" x14ac:dyDescent="0.2">
      <c r="A208" s="25">
        <v>1</v>
      </c>
      <c r="B208" s="26">
        <v>7520023</v>
      </c>
      <c r="C208" s="26" t="s">
        <v>205</v>
      </c>
      <c r="D208" s="27">
        <v>20000</v>
      </c>
      <c r="E208" s="155">
        <f>'30'!L208</f>
        <v>0</v>
      </c>
      <c r="F208" s="125"/>
      <c r="G208" s="125"/>
      <c r="H208" s="125"/>
      <c r="I208" s="125"/>
      <c r="J208" s="148"/>
      <c r="K208" s="132"/>
      <c r="L208" s="71"/>
      <c r="M208" s="120">
        <f t="shared" si="15"/>
        <v>0</v>
      </c>
      <c r="N208" s="71"/>
    </row>
    <row r="209" spans="1:14" s="9" customFormat="1" x14ac:dyDescent="0.2">
      <c r="A209" s="25">
        <v>2</v>
      </c>
      <c r="B209" s="26">
        <v>7520001</v>
      </c>
      <c r="C209" s="26" t="s">
        <v>206</v>
      </c>
      <c r="D209" s="27">
        <v>80000</v>
      </c>
      <c r="E209" s="155">
        <f>'30'!L209</f>
        <v>5</v>
      </c>
      <c r="F209" s="125"/>
      <c r="G209" s="125"/>
      <c r="H209" s="125"/>
      <c r="I209" s="125"/>
      <c r="J209" s="148"/>
      <c r="K209" s="132"/>
      <c r="L209" s="71">
        <v>3</v>
      </c>
      <c r="M209" s="120">
        <f t="shared" si="15"/>
        <v>2</v>
      </c>
      <c r="N209" s="71"/>
    </row>
    <row r="210" spans="1:14" s="24" customFormat="1" ht="15" thickBot="1" x14ac:dyDescent="0.25">
      <c r="A210" s="43"/>
      <c r="B210" s="43"/>
      <c r="C210" s="43"/>
      <c r="D210" s="86"/>
      <c r="E210" s="157"/>
      <c r="F210" s="127"/>
      <c r="G210" s="127"/>
      <c r="H210" s="127"/>
      <c r="I210" s="127"/>
      <c r="J210" s="150"/>
      <c r="K210" s="134"/>
      <c r="L210" s="73"/>
      <c r="M210" s="122"/>
      <c r="N210" s="73"/>
    </row>
    <row r="211" spans="1:14" s="10" customFormat="1" ht="15" thickBot="1" x14ac:dyDescent="0.25">
      <c r="A211" s="90"/>
      <c r="B211" s="91"/>
      <c r="C211" s="91" t="s">
        <v>207</v>
      </c>
      <c r="D211" s="92"/>
      <c r="E211" s="103">
        <f>SUM(E212:E219)</f>
        <v>108</v>
      </c>
      <c r="F211" s="103">
        <f t="shared" ref="F211:L211" si="22">SUM(F212:F219)</f>
        <v>0</v>
      </c>
      <c r="G211" s="103">
        <f t="shared" si="22"/>
        <v>0</v>
      </c>
      <c r="H211" s="103">
        <f t="shared" si="22"/>
        <v>0</v>
      </c>
      <c r="I211" s="103">
        <f t="shared" si="22"/>
        <v>0</v>
      </c>
      <c r="J211" s="169">
        <f t="shared" si="22"/>
        <v>0</v>
      </c>
      <c r="K211" s="165">
        <f t="shared" si="22"/>
        <v>0</v>
      </c>
      <c r="L211" s="103">
        <f t="shared" si="22"/>
        <v>77</v>
      </c>
      <c r="M211" s="119">
        <f t="shared" si="15"/>
        <v>31</v>
      </c>
      <c r="N211" s="85"/>
    </row>
    <row r="212" spans="1:14" s="10" customFormat="1" x14ac:dyDescent="0.2">
      <c r="A212" s="87">
        <v>1</v>
      </c>
      <c r="B212" s="88">
        <v>7550011</v>
      </c>
      <c r="C212" s="88" t="s">
        <v>208</v>
      </c>
      <c r="D212" s="89">
        <v>16000</v>
      </c>
      <c r="E212" s="155">
        <f>'30'!L212</f>
        <v>12</v>
      </c>
      <c r="F212" s="125"/>
      <c r="G212" s="125"/>
      <c r="H212" s="125"/>
      <c r="I212" s="125"/>
      <c r="J212" s="148"/>
      <c r="K212" s="132"/>
      <c r="L212" s="71">
        <v>12</v>
      </c>
      <c r="M212" s="120">
        <f t="shared" si="15"/>
        <v>0</v>
      </c>
      <c r="N212" s="71"/>
    </row>
    <row r="213" spans="1:14" s="10" customFormat="1" x14ac:dyDescent="0.2">
      <c r="A213" s="25">
        <v>2</v>
      </c>
      <c r="B213" s="26">
        <v>7550019</v>
      </c>
      <c r="C213" s="26" t="s">
        <v>209</v>
      </c>
      <c r="D213" s="78">
        <v>14000</v>
      </c>
      <c r="E213" s="155">
        <f>'30'!L213</f>
        <v>0</v>
      </c>
      <c r="F213" s="126"/>
      <c r="G213" s="126"/>
      <c r="H213" s="126"/>
      <c r="I213" s="126"/>
      <c r="J213" s="149"/>
      <c r="K213" s="133"/>
      <c r="L213" s="72"/>
      <c r="M213" s="123">
        <f t="shared" si="15"/>
        <v>0</v>
      </c>
      <c r="N213" s="72"/>
    </row>
    <row r="214" spans="1:14" s="10" customFormat="1" x14ac:dyDescent="0.2">
      <c r="A214" s="25">
        <v>3</v>
      </c>
      <c r="B214" s="26">
        <v>7550026</v>
      </c>
      <c r="C214" s="26" t="s">
        <v>210</v>
      </c>
      <c r="D214" s="78">
        <v>26000</v>
      </c>
      <c r="E214" s="155">
        <f>'30'!L214</f>
        <v>29</v>
      </c>
      <c r="F214" s="126"/>
      <c r="G214" s="126"/>
      <c r="H214" s="126"/>
      <c r="I214" s="126"/>
      <c r="J214" s="149"/>
      <c r="K214" s="133"/>
      <c r="L214" s="72"/>
      <c r="M214" s="123">
        <f t="shared" si="15"/>
        <v>29</v>
      </c>
      <c r="N214" s="72"/>
    </row>
    <row r="215" spans="1:14" s="10" customFormat="1" x14ac:dyDescent="0.2">
      <c r="A215" s="25">
        <v>4</v>
      </c>
      <c r="B215" s="26">
        <v>7550006</v>
      </c>
      <c r="C215" s="26" t="s">
        <v>211</v>
      </c>
      <c r="D215" s="78">
        <v>12000</v>
      </c>
      <c r="E215" s="155">
        <f>'30'!L215</f>
        <v>2</v>
      </c>
      <c r="F215" s="126"/>
      <c r="G215" s="126"/>
      <c r="H215" s="126"/>
      <c r="I215" s="126"/>
      <c r="J215" s="149"/>
      <c r="K215" s="133"/>
      <c r="L215" s="72">
        <v>1</v>
      </c>
      <c r="M215" s="123">
        <f t="shared" si="15"/>
        <v>1</v>
      </c>
      <c r="N215" s="72"/>
    </row>
    <row r="216" spans="1:14" s="10" customFormat="1" x14ac:dyDescent="0.2">
      <c r="A216" s="25">
        <v>5</v>
      </c>
      <c r="B216" s="26">
        <v>7550007</v>
      </c>
      <c r="C216" s="26" t="s">
        <v>212</v>
      </c>
      <c r="D216" s="78">
        <v>9000</v>
      </c>
      <c r="E216" s="155">
        <f>'30'!L216</f>
        <v>14</v>
      </c>
      <c r="F216" s="126"/>
      <c r="G216" s="126"/>
      <c r="H216" s="126"/>
      <c r="I216" s="126"/>
      <c r="J216" s="149"/>
      <c r="K216" s="133"/>
      <c r="L216" s="72">
        <v>14</v>
      </c>
      <c r="M216" s="123">
        <f t="shared" si="15"/>
        <v>0</v>
      </c>
      <c r="N216" s="72"/>
    </row>
    <row r="217" spans="1:14" s="9" customFormat="1" x14ac:dyDescent="0.2">
      <c r="A217" s="25">
        <v>7</v>
      </c>
      <c r="B217" s="26">
        <v>7550017</v>
      </c>
      <c r="C217" s="26" t="s">
        <v>214</v>
      </c>
      <c r="D217" s="78">
        <v>14000</v>
      </c>
      <c r="E217" s="155">
        <f>'30'!L217</f>
        <v>25</v>
      </c>
      <c r="F217" s="126"/>
      <c r="G217" s="126"/>
      <c r="H217" s="126"/>
      <c r="I217" s="126"/>
      <c r="J217" s="149"/>
      <c r="K217" s="133"/>
      <c r="L217" s="72">
        <v>24</v>
      </c>
      <c r="M217" s="123">
        <f t="shared" si="15"/>
        <v>1</v>
      </c>
      <c r="N217" s="72"/>
    </row>
    <row r="218" spans="1:14" s="10" customFormat="1" x14ac:dyDescent="0.2">
      <c r="A218" s="25">
        <v>8</v>
      </c>
      <c r="B218" s="25">
        <v>7550016</v>
      </c>
      <c r="C218" s="25" t="s">
        <v>215</v>
      </c>
      <c r="D218" s="77">
        <v>14000</v>
      </c>
      <c r="E218" s="155">
        <f>'30'!L218</f>
        <v>12</v>
      </c>
      <c r="F218" s="126"/>
      <c r="G218" s="126"/>
      <c r="H218" s="126"/>
      <c r="I218" s="126"/>
      <c r="J218" s="149"/>
      <c r="K218" s="133"/>
      <c r="L218" s="72">
        <v>13</v>
      </c>
      <c r="M218" s="123">
        <f t="shared" ref="M218:M219" si="23">(E218+F218+G218+H218+I218)-J218-K218-L218</f>
        <v>-1</v>
      </c>
      <c r="N218" s="72"/>
    </row>
    <row r="219" spans="1:14" s="10" customFormat="1" x14ac:dyDescent="0.2">
      <c r="A219" s="25">
        <v>9</v>
      </c>
      <c r="B219" s="26">
        <v>7550015</v>
      </c>
      <c r="C219" s="26" t="s">
        <v>216</v>
      </c>
      <c r="D219" s="78">
        <v>14000</v>
      </c>
      <c r="E219" s="155">
        <f>'30'!L219</f>
        <v>14</v>
      </c>
      <c r="F219" s="126"/>
      <c r="G219" s="126"/>
      <c r="H219" s="126"/>
      <c r="I219" s="126"/>
      <c r="J219" s="149"/>
      <c r="K219" s="133"/>
      <c r="L219" s="72">
        <v>13</v>
      </c>
      <c r="M219" s="123">
        <f t="shared" si="23"/>
        <v>1</v>
      </c>
      <c r="N219" s="72"/>
    </row>
  </sheetData>
  <autoFilter ref="A3:D219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7"/>
  <sheetViews>
    <sheetView workbookViewId="0">
      <pane xSplit="4" ySplit="4" topLeftCell="E154" activePane="bottomRight" state="frozen"/>
      <selection activeCell="O74" sqref="O74"/>
      <selection pane="topRight" activeCell="O74" sqref="O74"/>
      <selection pane="bottomLeft" activeCell="O74" sqref="O74"/>
      <selection pane="bottomRight" activeCell="L166" sqref="L16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81" t="s">
        <v>259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70"/>
    </row>
    <row r="3" spans="1:19" s="16" customFormat="1" ht="25.5" customHeight="1" x14ac:dyDescent="0.2">
      <c r="A3" s="182" t="s">
        <v>261</v>
      </c>
      <c r="B3" s="182" t="s">
        <v>262</v>
      </c>
      <c r="C3" s="182" t="s">
        <v>263</v>
      </c>
      <c r="D3" s="184" t="s">
        <v>264</v>
      </c>
      <c r="E3" s="186" t="s">
        <v>248</v>
      </c>
      <c r="F3" s="188" t="s">
        <v>257</v>
      </c>
      <c r="G3" s="190" t="s">
        <v>249</v>
      </c>
      <c r="H3" s="191"/>
      <c r="I3" s="192"/>
      <c r="J3" s="193" t="s">
        <v>250</v>
      </c>
      <c r="K3" s="195" t="s">
        <v>258</v>
      </c>
      <c r="L3" s="177" t="s">
        <v>251</v>
      </c>
      <c r="M3" s="179" t="s">
        <v>252</v>
      </c>
      <c r="N3" s="177" t="s">
        <v>253</v>
      </c>
    </row>
    <row r="4" spans="1:19" s="20" customFormat="1" ht="25.5" x14ac:dyDescent="0.2">
      <c r="A4" s="183"/>
      <c r="B4" s="183"/>
      <c r="C4" s="183"/>
      <c r="D4" s="185"/>
      <c r="E4" s="187"/>
      <c r="F4" s="189"/>
      <c r="G4" s="139" t="s">
        <v>254</v>
      </c>
      <c r="H4" s="139" t="s">
        <v>255</v>
      </c>
      <c r="I4" s="139" t="s">
        <v>256</v>
      </c>
      <c r="J4" s="194"/>
      <c r="K4" s="196"/>
      <c r="L4" s="178"/>
      <c r="M4" s="180"/>
      <c r="N4" s="178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E6+E46+E60+E64+E74</f>
        <v>10</v>
      </c>
      <c r="F5" s="116">
        <f t="shared" si="0"/>
        <v>0</v>
      </c>
      <c r="G5" s="116">
        <f t="shared" si="0"/>
        <v>328</v>
      </c>
      <c r="H5" s="116">
        <f t="shared" si="0"/>
        <v>0</v>
      </c>
      <c r="I5" s="116">
        <f t="shared" si="0"/>
        <v>0</v>
      </c>
      <c r="J5" s="145">
        <f t="shared" si="0"/>
        <v>0</v>
      </c>
      <c r="K5" s="130">
        <f t="shared" si="0"/>
        <v>25</v>
      </c>
      <c r="L5" s="116">
        <f t="shared" si="0"/>
        <v>5</v>
      </c>
      <c r="M5" s="118">
        <f t="shared" si="0"/>
        <v>306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>SUM(E7:E44)</f>
        <v>8</v>
      </c>
      <c r="F6" s="131">
        <f t="shared" ref="F6:J6" si="1">SUM(F7:F39)</f>
        <v>0</v>
      </c>
      <c r="G6" s="131">
        <f t="shared" si="1"/>
        <v>186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>SUM(K7:K39)</f>
        <v>10</v>
      </c>
      <c r="L6" s="131">
        <f t="shared" ref="L6:M6" si="2">SUM(L7:L39)</f>
        <v>5</v>
      </c>
      <c r="M6" s="131">
        <f t="shared" si="2"/>
        <v>177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'2'!L7</f>
        <v>3</v>
      </c>
      <c r="F7" s="125"/>
      <c r="G7" s="140"/>
      <c r="H7" s="140"/>
      <c r="I7" s="140"/>
      <c r="J7" s="148"/>
      <c r="K7" s="132"/>
      <c r="L7" s="71">
        <v>1</v>
      </c>
      <c r="M7" s="120">
        <f t="shared" ref="M7:M75" si="3">(E7+F7+G7+H7+I7)-J7-K7-L7</f>
        <v>2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'2'!L8</f>
        <v>0</v>
      </c>
      <c r="F8" s="126"/>
      <c r="G8" s="141">
        <v>7</v>
      </c>
      <c r="H8" s="141"/>
      <c r="I8" s="141"/>
      <c r="J8" s="149"/>
      <c r="K8" s="133"/>
      <c r="L8" s="72"/>
      <c r="M8" s="120">
        <f t="shared" si="3"/>
        <v>7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'2'!L9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'2'!L11</f>
        <v>0</v>
      </c>
      <c r="F11" s="126"/>
      <c r="G11" s="141">
        <v>6</v>
      </c>
      <c r="H11" s="141"/>
      <c r="I11" s="141"/>
      <c r="J11" s="149"/>
      <c r="K11" s="133">
        <v>2</v>
      </c>
      <c r="L11" s="72"/>
      <c r="M11" s="120">
        <f t="shared" si="3"/>
        <v>4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'2'!L13</f>
        <v>0</v>
      </c>
      <c r="F13" s="126"/>
      <c r="G13" s="141"/>
      <c r="H13" s="141"/>
      <c r="I13" s="141"/>
      <c r="J13" s="149"/>
      <c r="K13" s="133"/>
      <c r="L13" s="72"/>
      <c r="M13" s="120">
        <f t="shared" si="3"/>
        <v>0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3"/>
        <v>6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3"/>
        <v>6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3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'2'!L20</f>
        <v>0</v>
      </c>
      <c r="F20" s="126"/>
      <c r="G20" s="141"/>
      <c r="H20" s="141"/>
      <c r="I20" s="141"/>
      <c r="J20" s="149"/>
      <c r="K20" s="133"/>
      <c r="L20" s="72"/>
      <c r="M20" s="120">
        <f t="shared" si="3"/>
        <v>0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'2'!L22</f>
        <v>3</v>
      </c>
      <c r="F22" s="126"/>
      <c r="G22" s="141">
        <v>20</v>
      </c>
      <c r="H22" s="141"/>
      <c r="I22" s="141"/>
      <c r="J22" s="149"/>
      <c r="K22" s="133"/>
      <c r="L22" s="72">
        <v>4</v>
      </c>
      <c r="M22" s="120">
        <f t="shared" si="3"/>
        <v>19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3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3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'2'!L26</f>
        <v>0</v>
      </c>
      <c r="F26" s="126"/>
      <c r="G26" s="141">
        <v>8</v>
      </c>
      <c r="H26" s="141"/>
      <c r="I26" s="141"/>
      <c r="J26" s="149"/>
      <c r="K26" s="133">
        <v>4</v>
      </c>
      <c r="L26" s="72"/>
      <c r="M26" s="120">
        <f t="shared" si="3"/>
        <v>4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3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3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3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'2'!L31</f>
        <v>0</v>
      </c>
      <c r="F31" s="126"/>
      <c r="G31" s="141">
        <v>6</v>
      </c>
      <c r="H31" s="141"/>
      <c r="I31" s="141"/>
      <c r="J31" s="149"/>
      <c r="K31" s="133">
        <v>1</v>
      </c>
      <c r="L31" s="72"/>
      <c r="M31" s="120">
        <f t="shared" si="3"/>
        <v>5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'2'!L32</f>
        <v>0</v>
      </c>
      <c r="F32" s="126"/>
      <c r="G32" s="141">
        <v>6</v>
      </c>
      <c r="H32" s="141"/>
      <c r="I32" s="141"/>
      <c r="J32" s="149"/>
      <c r="K32" s="133">
        <v>1</v>
      </c>
      <c r="L32" s="72"/>
      <c r="M32" s="120">
        <f t="shared" si="3"/>
        <v>5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3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3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'2'!L37</f>
        <v>0</v>
      </c>
      <c r="F37" s="126"/>
      <c r="G37" s="141">
        <v>5</v>
      </c>
      <c r="H37" s="141"/>
      <c r="I37" s="141"/>
      <c r="J37" s="149"/>
      <c r="K37" s="133"/>
      <c r="L37" s="72"/>
      <c r="M37" s="120">
        <f t="shared" si="3"/>
        <v>5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'2'!L39</f>
        <v>0</v>
      </c>
      <c r="F39" s="126"/>
      <c r="G39" s="141">
        <v>6</v>
      </c>
      <c r="H39" s="141"/>
      <c r="I39" s="141"/>
      <c r="J39" s="149"/>
      <c r="K39" s="133">
        <v>2</v>
      </c>
      <c r="L39" s="72"/>
      <c r="M39" s="120">
        <f t="shared" si="3"/>
        <v>4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'2'!L40</f>
        <v>0</v>
      </c>
      <c r="F40" s="127"/>
      <c r="G40" s="142">
        <v>8</v>
      </c>
      <c r="H40" s="142"/>
      <c r="I40" s="142"/>
      <c r="J40" s="150"/>
      <c r="K40" s="134">
        <v>4</v>
      </c>
      <c r="L40" s="73"/>
      <c r="M40" s="120">
        <f t="shared" si="3"/>
        <v>4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25000</v>
      </c>
      <c r="E41" s="155">
        <f>'2'!L41</f>
        <v>0</v>
      </c>
      <c r="F41" s="127"/>
      <c r="G41" s="142">
        <v>6</v>
      </c>
      <c r="H41" s="142"/>
      <c r="I41" s="142"/>
      <c r="J41" s="150"/>
      <c r="K41" s="134"/>
      <c r="L41" s="73"/>
      <c r="M41" s="120">
        <f t="shared" si="3"/>
        <v>6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'2'!L42</f>
        <v>0</v>
      </c>
      <c r="F42" s="127"/>
      <c r="G42" s="142"/>
      <c r="H42" s="142"/>
      <c r="I42" s="142"/>
      <c r="J42" s="150"/>
      <c r="K42" s="134"/>
      <c r="L42" s="73"/>
      <c r="M42" s="120">
        <f t="shared" si="3"/>
        <v>0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'2'!L43</f>
        <v>0</v>
      </c>
      <c r="F43" s="127"/>
      <c r="G43" s="142"/>
      <c r="H43" s="142"/>
      <c r="I43" s="142"/>
      <c r="J43" s="150"/>
      <c r="K43" s="134"/>
      <c r="L43" s="73"/>
      <c r="M43" s="120">
        <f t="shared" si="3"/>
        <v>0</v>
      </c>
      <c r="N43" s="73"/>
    </row>
    <row r="44" spans="1:14" s="10" customFormat="1" x14ac:dyDescent="0.2">
      <c r="A44" s="43">
        <v>44</v>
      </c>
      <c r="B44" s="99"/>
      <c r="C44" s="99" t="s">
        <v>39</v>
      </c>
      <c r="D44" s="100">
        <v>32000</v>
      </c>
      <c r="E44" s="155">
        <f>'2'!L44</f>
        <v>2</v>
      </c>
      <c r="F44" s="127"/>
      <c r="G44" s="142"/>
      <c r="H44" s="142"/>
      <c r="I44" s="142"/>
      <c r="J44" s="150"/>
      <c r="K44" s="134"/>
      <c r="L44" s="73"/>
      <c r="M44" s="121">
        <f t="shared" si="3"/>
        <v>2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>SUM(E47:E58)</f>
        <v>2</v>
      </c>
      <c r="F46" s="103">
        <f t="shared" ref="F46:L46" si="4">SUM(F47:F56)</f>
        <v>0</v>
      </c>
      <c r="G46" s="103">
        <f t="shared" si="4"/>
        <v>121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14</v>
      </c>
      <c r="L46" s="103">
        <f t="shared" si="4"/>
        <v>0</v>
      </c>
      <c r="M46" s="119">
        <f>(E46+F46+G46+H46+I46)-J46-K46-L46</f>
        <v>109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'2'!L47</f>
        <v>0</v>
      </c>
      <c r="F47" s="125"/>
      <c r="G47" s="140"/>
      <c r="H47" s="140"/>
      <c r="I47" s="140"/>
      <c r="J47" s="148"/>
      <c r="K47" s="132"/>
      <c r="L47" s="71"/>
      <c r="M47" s="120">
        <f t="shared" si="3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'2'!L48</f>
        <v>0</v>
      </c>
      <c r="F48" s="126"/>
      <c r="G48" s="141">
        <v>40</v>
      </c>
      <c r="H48" s="141"/>
      <c r="I48" s="141"/>
      <c r="J48" s="149"/>
      <c r="K48" s="133"/>
      <c r="L48" s="72"/>
      <c r="M48" s="120">
        <f t="shared" si="3"/>
        <v>40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'2'!L49</f>
        <v>0</v>
      </c>
      <c r="F49" s="126"/>
      <c r="G49" s="141">
        <v>20</v>
      </c>
      <c r="H49" s="141"/>
      <c r="I49" s="141"/>
      <c r="J49" s="149"/>
      <c r="K49" s="133">
        <v>5</v>
      </c>
      <c r="L49" s="72"/>
      <c r="M49" s="120">
        <f t="shared" si="3"/>
        <v>15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'2'!L50</f>
        <v>0</v>
      </c>
      <c r="F50" s="126"/>
      <c r="G50" s="141">
        <v>40</v>
      </c>
      <c r="H50" s="141"/>
      <c r="I50" s="141"/>
      <c r="J50" s="149"/>
      <c r="K50" s="133"/>
      <c r="L50" s="72"/>
      <c r="M50" s="120">
        <f t="shared" si="3"/>
        <v>40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'2'!L51</f>
        <v>0</v>
      </c>
      <c r="F51" s="126"/>
      <c r="G51" s="141">
        <v>5</v>
      </c>
      <c r="H51" s="141"/>
      <c r="I51" s="141"/>
      <c r="J51" s="149"/>
      <c r="K51" s="133">
        <v>4</v>
      </c>
      <c r="L51" s="72"/>
      <c r="M51" s="120">
        <f t="shared" si="3"/>
        <v>1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'2'!L52</f>
        <v>2</v>
      </c>
      <c r="F52" s="126"/>
      <c r="G52" s="141"/>
      <c r="H52" s="141"/>
      <c r="I52" s="141"/>
      <c r="J52" s="149"/>
      <c r="K52" s="133">
        <v>2</v>
      </c>
      <c r="L52" s="72"/>
      <c r="M52" s="120">
        <f t="shared" si="3"/>
        <v>0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'2'!L53</f>
        <v>0</v>
      </c>
      <c r="F53" s="126"/>
      <c r="G53" s="141">
        <v>5</v>
      </c>
      <c r="H53" s="141"/>
      <c r="I53" s="141"/>
      <c r="J53" s="149"/>
      <c r="K53" s="133">
        <v>3</v>
      </c>
      <c r="L53" s="72"/>
      <c r="M53" s="120">
        <f t="shared" si="3"/>
        <v>2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'2'!L54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'2'!L55</f>
        <v>0</v>
      </c>
      <c r="F55" s="126"/>
      <c r="G55" s="141">
        <v>5</v>
      </c>
      <c r="H55" s="141"/>
      <c r="I55" s="141"/>
      <c r="J55" s="149"/>
      <c r="K55" s="133"/>
      <c r="L55" s="72"/>
      <c r="M55" s="120">
        <f t="shared" si="3"/>
        <v>5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'2'!L56</f>
        <v>0</v>
      </c>
      <c r="F56" s="126"/>
      <c r="G56" s="141">
        <v>6</v>
      </c>
      <c r="H56" s="141"/>
      <c r="I56" s="141"/>
      <c r="J56" s="149"/>
      <c r="K56" s="133"/>
      <c r="L56" s="72"/>
      <c r="M56" s="120">
        <f t="shared" si="3"/>
        <v>6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'2'!L57</f>
        <v>0</v>
      </c>
      <c r="F57" s="127"/>
      <c r="G57" s="142"/>
      <c r="H57" s="142"/>
      <c r="I57" s="142"/>
      <c r="J57" s="150"/>
      <c r="K57" s="134"/>
      <c r="L57" s="73"/>
      <c r="M57" s="120">
        <f t="shared" si="3"/>
        <v>0</v>
      </c>
      <c r="N57" s="73"/>
    </row>
    <row r="58" spans="1:14" s="9" customFormat="1" x14ac:dyDescent="0.2">
      <c r="A58" s="43">
        <v>15</v>
      </c>
      <c r="B58" s="99"/>
      <c r="C58" s="99" t="s">
        <v>271</v>
      </c>
      <c r="D58" s="100"/>
      <c r="E58" s="155">
        <f>'1'!L58</f>
        <v>0</v>
      </c>
      <c r="F58" s="127"/>
      <c r="G58" s="142"/>
      <c r="H58" s="142"/>
      <c r="I58" s="142"/>
      <c r="J58" s="150"/>
      <c r="K58" s="134"/>
      <c r="L58" s="73"/>
      <c r="M58" s="120">
        <f t="shared" si="3"/>
        <v>0</v>
      </c>
      <c r="N58" s="73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'2'!L61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'2'!L62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7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1</v>
      </c>
      <c r="L64" s="103">
        <f t="shared" si="6"/>
        <v>0</v>
      </c>
      <c r="M64" s="119">
        <f t="shared" si="3"/>
        <v>6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'2'!L65</f>
        <v>0</v>
      </c>
      <c r="F65" s="125"/>
      <c r="G65" s="140"/>
      <c r="H65" s="140"/>
      <c r="I65" s="140"/>
      <c r="J65" s="148"/>
      <c r="K65" s="132"/>
      <c r="L65" s="71"/>
      <c r="M65" s="120">
        <f t="shared" si="3"/>
        <v>0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'2'!L66</f>
        <v>0</v>
      </c>
      <c r="F66" s="126"/>
      <c r="G66" s="141">
        <v>2</v>
      </c>
      <c r="H66" s="141"/>
      <c r="I66" s="141"/>
      <c r="J66" s="149"/>
      <c r="K66" s="133"/>
      <c r="L66" s="72"/>
      <c r="M66" s="120">
        <f t="shared" si="3"/>
        <v>2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'2'!L67</f>
        <v>0</v>
      </c>
      <c r="F67" s="126"/>
      <c r="G67" s="141"/>
      <c r="H67" s="141"/>
      <c r="I67" s="141"/>
      <c r="J67" s="149"/>
      <c r="K67" s="133"/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'2'!L68</f>
        <v>0</v>
      </c>
      <c r="F68" s="126"/>
      <c r="G68" s="141">
        <v>2</v>
      </c>
      <c r="H68" s="141"/>
      <c r="I68" s="141"/>
      <c r="J68" s="149"/>
      <c r="K68" s="133"/>
      <c r="L68" s="72"/>
      <c r="M68" s="120">
        <f t="shared" si="3"/>
        <v>2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'2'!L69</f>
        <v>0</v>
      </c>
      <c r="F69" s="126"/>
      <c r="G69" s="141"/>
      <c r="H69" s="141"/>
      <c r="I69" s="141"/>
      <c r="J69" s="149"/>
      <c r="K69" s="133"/>
      <c r="L69" s="72"/>
      <c r="M69" s="120">
        <f t="shared" si="3"/>
        <v>0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'2'!L70</f>
        <v>0</v>
      </c>
      <c r="F70" s="126"/>
      <c r="G70" s="141">
        <v>1</v>
      </c>
      <c r="H70" s="141"/>
      <c r="I70" s="141"/>
      <c r="J70" s="149"/>
      <c r="K70" s="133"/>
      <c r="L70" s="72"/>
      <c r="M70" s="120">
        <f t="shared" si="3"/>
        <v>1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'2'!L71</f>
        <v>0</v>
      </c>
      <c r="F71" s="126"/>
      <c r="G71" s="141"/>
      <c r="H71" s="141"/>
      <c r="I71" s="141"/>
      <c r="J71" s="149"/>
      <c r="K71" s="133"/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'2'!L72</f>
        <v>0</v>
      </c>
      <c r="F72" s="126"/>
      <c r="G72" s="141">
        <v>2</v>
      </c>
      <c r="H72" s="141"/>
      <c r="I72" s="141"/>
      <c r="J72" s="149"/>
      <c r="K72" s="133">
        <v>1</v>
      </c>
      <c r="L72" s="72"/>
      <c r="M72" s="120">
        <f t="shared" si="3"/>
        <v>1</v>
      </c>
      <c r="N72" s="72"/>
    </row>
    <row r="73" spans="1:14" s="24" customFormat="1" ht="15" thickBot="1" x14ac:dyDescent="0.25">
      <c r="A73" s="43"/>
      <c r="B73" s="43"/>
      <c r="C73" s="43"/>
      <c r="D73" s="48"/>
      <c r="E73" s="157"/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 t="shared" ref="E74:L74" si="7">SUM(E75:E81)</f>
        <v>0</v>
      </c>
      <c r="F74" s="106">
        <f t="shared" si="7"/>
        <v>0</v>
      </c>
      <c r="G74" s="106">
        <f t="shared" si="7"/>
        <v>14</v>
      </c>
      <c r="H74" s="106">
        <f t="shared" si="7"/>
        <v>0</v>
      </c>
      <c r="I74" s="106">
        <f t="shared" si="7"/>
        <v>0</v>
      </c>
      <c r="J74" s="106">
        <f t="shared" si="7"/>
        <v>0</v>
      </c>
      <c r="K74" s="106">
        <f t="shared" si="7"/>
        <v>0</v>
      </c>
      <c r="L74" s="106">
        <f t="shared" si="7"/>
        <v>0</v>
      </c>
      <c r="M74" s="119">
        <f t="shared" si="3"/>
        <v>14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'2'!L75</f>
        <v>0</v>
      </c>
      <c r="F75" s="126"/>
      <c r="G75" s="141"/>
      <c r="H75" s="141"/>
      <c r="I75" s="141"/>
      <c r="J75" s="149"/>
      <c r="K75" s="133"/>
      <c r="L75" s="72"/>
      <c r="M75" s="120">
        <f t="shared" si="3"/>
        <v>0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'2'!L76</f>
        <v>0</v>
      </c>
      <c r="F76" s="126"/>
      <c r="G76" s="141"/>
      <c r="H76" s="141"/>
      <c r="I76" s="141"/>
      <c r="J76" s="149"/>
      <c r="K76" s="133"/>
      <c r="L76" s="72"/>
      <c r="M76" s="120">
        <f t="shared" ref="M76:M144" si="8">(E76+F76+G76+H76+I76)-J76-K76-L76</f>
        <v>0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'2'!L77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'2'!L78</f>
        <v>0</v>
      </c>
      <c r="F78" s="126"/>
      <c r="G78" s="141">
        <v>7</v>
      </c>
      <c r="H78" s="141"/>
      <c r="I78" s="141"/>
      <c r="J78" s="149"/>
      <c r="K78" s="133"/>
      <c r="L78" s="72"/>
      <c r="M78" s="120">
        <f t="shared" si="8"/>
        <v>7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'2'!L79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'2'!L80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'2'!L81</f>
        <v>0</v>
      </c>
      <c r="F81" s="126"/>
      <c r="G81" s="141">
        <v>7</v>
      </c>
      <c r="H81" s="141"/>
      <c r="I81" s="141"/>
      <c r="J81" s="149"/>
      <c r="K81" s="133"/>
      <c r="L81" s="72"/>
      <c r="M81" s="120">
        <f t="shared" si="8"/>
        <v>7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>
        <f t="shared" si="8"/>
        <v>0</v>
      </c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 t="shared" ref="E83:L83" si="9">SUM(E84:E92)</f>
        <v>24</v>
      </c>
      <c r="F83" s="108">
        <f t="shared" si="9"/>
        <v>0</v>
      </c>
      <c r="G83" s="108">
        <f t="shared" si="9"/>
        <v>44</v>
      </c>
      <c r="H83" s="108">
        <f t="shared" si="9"/>
        <v>0</v>
      </c>
      <c r="I83" s="108">
        <f t="shared" si="9"/>
        <v>0</v>
      </c>
      <c r="J83" s="108">
        <f t="shared" si="9"/>
        <v>4</v>
      </c>
      <c r="K83" s="108">
        <f t="shared" si="9"/>
        <v>0</v>
      </c>
      <c r="L83" s="108">
        <f t="shared" si="9"/>
        <v>43</v>
      </c>
      <c r="M83" s="119">
        <f t="shared" si="8"/>
        <v>21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'2'!L84</f>
        <v>1</v>
      </c>
      <c r="F84" s="125"/>
      <c r="G84" s="140"/>
      <c r="H84" s="140"/>
      <c r="I84" s="140"/>
      <c r="J84" s="148"/>
      <c r="K84" s="132"/>
      <c r="L84" s="71">
        <v>1</v>
      </c>
      <c r="M84" s="120">
        <f t="shared" si="8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'2'!L85</f>
        <v>1</v>
      </c>
      <c r="F85" s="126"/>
      <c r="G85" s="141">
        <v>10</v>
      </c>
      <c r="H85" s="141"/>
      <c r="I85" s="141"/>
      <c r="J85" s="149"/>
      <c r="K85" s="133"/>
      <c r="L85" s="72">
        <v>7</v>
      </c>
      <c r="M85" s="120">
        <f t="shared" si="8"/>
        <v>4</v>
      </c>
      <c r="N85" s="72"/>
    </row>
    <row r="86" spans="1:14" s="10" customFormat="1" ht="14.25" hidden="1" customHeight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'2'!L86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'2'!L87</f>
        <v>1</v>
      </c>
      <c r="F87" s="126"/>
      <c r="G87" s="141">
        <v>10</v>
      </c>
      <c r="H87" s="141"/>
      <c r="I87" s="141"/>
      <c r="J87" s="149"/>
      <c r="K87" s="133"/>
      <c r="L87" s="72">
        <v>8</v>
      </c>
      <c r="M87" s="120">
        <f t="shared" si="8"/>
        <v>3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'2'!L88</f>
        <v>0</v>
      </c>
      <c r="F88" s="126"/>
      <c r="G88" s="141">
        <v>8</v>
      </c>
      <c r="H88" s="141"/>
      <c r="I88" s="141"/>
      <c r="J88" s="149"/>
      <c r="K88" s="133"/>
      <c r="L88" s="72">
        <v>3</v>
      </c>
      <c r="M88" s="120">
        <f t="shared" si="8"/>
        <v>5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'2'!L89</f>
        <v>0</v>
      </c>
      <c r="F89" s="126"/>
      <c r="G89" s="141"/>
      <c r="H89" s="141"/>
      <c r="I89" s="141"/>
      <c r="J89" s="149"/>
      <c r="K89" s="133"/>
      <c r="L89" s="72"/>
      <c r="M89" s="120">
        <f t="shared" si="8"/>
        <v>0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39000</v>
      </c>
      <c r="E90" s="155">
        <f>'2'!L90</f>
        <v>8</v>
      </c>
      <c r="F90" s="126"/>
      <c r="G90" s="141"/>
      <c r="H90" s="141"/>
      <c r="I90" s="141"/>
      <c r="J90" s="149"/>
      <c r="K90" s="133"/>
      <c r="L90" s="72">
        <v>5</v>
      </c>
      <c r="M90" s="120">
        <f t="shared" si="8"/>
        <v>3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'2'!L91</f>
        <v>4</v>
      </c>
      <c r="F91" s="126"/>
      <c r="G91" s="141">
        <v>12</v>
      </c>
      <c r="H91" s="141"/>
      <c r="I91" s="141"/>
      <c r="J91" s="149">
        <v>2</v>
      </c>
      <c r="K91" s="133"/>
      <c r="L91" s="72">
        <v>9</v>
      </c>
      <c r="M91" s="120">
        <f t="shared" si="8"/>
        <v>5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'2'!L92</f>
        <v>9</v>
      </c>
      <c r="F92" s="126"/>
      <c r="G92" s="141">
        <v>4</v>
      </c>
      <c r="H92" s="141"/>
      <c r="I92" s="141"/>
      <c r="J92" s="149">
        <v>2</v>
      </c>
      <c r="K92" s="133"/>
      <c r="L92" s="72">
        <v>10</v>
      </c>
      <c r="M92" s="120">
        <f t="shared" si="8"/>
        <v>1</v>
      </c>
      <c r="N92" s="72"/>
    </row>
    <row r="93" spans="1:14" s="10" customFormat="1" x14ac:dyDescent="0.2">
      <c r="A93" s="43">
        <v>10</v>
      </c>
      <c r="B93" s="99"/>
      <c r="C93" s="99" t="s">
        <v>272</v>
      </c>
      <c r="D93" s="100">
        <v>39000</v>
      </c>
      <c r="E93" s="155">
        <f>'2'!L93</f>
        <v>1</v>
      </c>
      <c r="F93" s="127"/>
      <c r="G93" s="142"/>
      <c r="H93" s="142"/>
      <c r="I93" s="142"/>
      <c r="J93" s="150"/>
      <c r="K93" s="134"/>
      <c r="L93" s="73">
        <v>1</v>
      </c>
      <c r="M93" s="120">
        <f t="shared" si="8"/>
        <v>0</v>
      </c>
      <c r="N93" s="73"/>
    </row>
    <row r="94" spans="1:14" s="42" customFormat="1" ht="15" thickBot="1" x14ac:dyDescent="0.25">
      <c r="A94" s="43"/>
      <c r="B94" s="99"/>
      <c r="C94" s="99"/>
      <c r="D94" s="100"/>
      <c r="E94" s="157"/>
      <c r="F94" s="127"/>
      <c r="G94" s="142"/>
      <c r="H94" s="142"/>
      <c r="I94" s="142"/>
      <c r="J94" s="150"/>
      <c r="K94" s="134"/>
      <c r="L94" s="73"/>
      <c r="M94" s="121">
        <f t="shared" si="8"/>
        <v>0</v>
      </c>
      <c r="N94" s="73"/>
    </row>
    <row r="95" spans="1:14" s="10" customFormat="1" ht="15" thickBot="1" x14ac:dyDescent="0.25">
      <c r="A95" s="94"/>
      <c r="B95" s="95"/>
      <c r="C95" s="95" t="s">
        <v>102</v>
      </c>
      <c r="D95" s="96"/>
      <c r="E95" s="106">
        <f t="shared" ref="E95:G95" si="10">SUM(E96)</f>
        <v>0</v>
      </c>
      <c r="F95" s="106">
        <f t="shared" si="10"/>
        <v>0</v>
      </c>
      <c r="G95" s="106">
        <f t="shared" si="10"/>
        <v>0</v>
      </c>
      <c r="H95" s="106">
        <f>SUM(H96)</f>
        <v>0</v>
      </c>
      <c r="I95" s="106">
        <f t="shared" ref="I95:M95" si="11">SUM(I96)</f>
        <v>0</v>
      </c>
      <c r="J95" s="106">
        <f t="shared" si="11"/>
        <v>0</v>
      </c>
      <c r="K95" s="106">
        <f t="shared" si="11"/>
        <v>0</v>
      </c>
      <c r="L95" s="106">
        <f t="shared" si="11"/>
        <v>0</v>
      </c>
      <c r="M95" s="106">
        <f t="shared" si="11"/>
        <v>0</v>
      </c>
      <c r="N95" s="101"/>
    </row>
    <row r="96" spans="1:14" s="10" customFormat="1" x14ac:dyDescent="0.2">
      <c r="A96" s="87">
        <v>1</v>
      </c>
      <c r="B96" s="88">
        <v>1532013</v>
      </c>
      <c r="C96" s="88" t="s">
        <v>103</v>
      </c>
      <c r="D96" s="97">
        <v>89000</v>
      </c>
      <c r="E96" s="155">
        <f>'2'!L96</f>
        <v>0</v>
      </c>
      <c r="F96" s="125"/>
      <c r="G96" s="140"/>
      <c r="H96" s="140"/>
      <c r="I96" s="140"/>
      <c r="J96" s="148"/>
      <c r="K96" s="132"/>
      <c r="L96" s="71"/>
      <c r="M96" s="120">
        <f t="shared" si="8"/>
        <v>0</v>
      </c>
      <c r="N96" s="71"/>
    </row>
    <row r="97" spans="1:14" s="20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>
        <f t="shared" si="8"/>
        <v>0</v>
      </c>
      <c r="N97" s="73"/>
    </row>
    <row r="98" spans="1:14" s="9" customFormat="1" ht="15" thickBot="1" x14ac:dyDescent="0.25">
      <c r="A98" s="81"/>
      <c r="B98" s="82"/>
      <c r="C98" s="82" t="s">
        <v>104</v>
      </c>
      <c r="D98" s="83"/>
      <c r="E98" s="106">
        <f t="shared" ref="E98:L98" si="12">SUM(E99:E107)</f>
        <v>0</v>
      </c>
      <c r="F98" s="106">
        <f t="shared" si="12"/>
        <v>0</v>
      </c>
      <c r="G98" s="106">
        <f t="shared" si="12"/>
        <v>0</v>
      </c>
      <c r="H98" s="106">
        <f t="shared" si="12"/>
        <v>0</v>
      </c>
      <c r="I98" s="106">
        <f t="shared" si="12"/>
        <v>0</v>
      </c>
      <c r="J98" s="106">
        <f t="shared" si="12"/>
        <v>0</v>
      </c>
      <c r="K98" s="106">
        <f t="shared" si="12"/>
        <v>0</v>
      </c>
      <c r="L98" s="106">
        <f t="shared" si="12"/>
        <v>0</v>
      </c>
      <c r="M98" s="119">
        <f t="shared" si="8"/>
        <v>0</v>
      </c>
      <c r="N98" s="85"/>
    </row>
    <row r="99" spans="1:14" s="9" customFormat="1" x14ac:dyDescent="0.2">
      <c r="A99" s="87">
        <v>1</v>
      </c>
      <c r="B99" s="87">
        <v>5530014</v>
      </c>
      <c r="C99" s="87" t="s">
        <v>105</v>
      </c>
      <c r="D99" s="93">
        <v>33000</v>
      </c>
      <c r="E99" s="155">
        <f>'2'!L99</f>
        <v>0</v>
      </c>
      <c r="F99" s="125"/>
      <c r="G99" s="140"/>
      <c r="H99" s="140"/>
      <c r="I99" s="140"/>
      <c r="J99" s="148"/>
      <c r="K99" s="132"/>
      <c r="L99" s="71"/>
      <c r="M99" s="120">
        <f t="shared" si="8"/>
        <v>0</v>
      </c>
      <c r="N99" s="71"/>
    </row>
    <row r="100" spans="1:14" s="9" customFormat="1" x14ac:dyDescent="0.2">
      <c r="A100" s="25">
        <v>2</v>
      </c>
      <c r="B100" s="25">
        <v>5530015</v>
      </c>
      <c r="C100" s="25" t="s">
        <v>106</v>
      </c>
      <c r="D100" s="30">
        <v>33000</v>
      </c>
      <c r="E100" s="155">
        <f>'2'!L100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3</v>
      </c>
      <c r="B101" s="25">
        <v>5530019</v>
      </c>
      <c r="C101" s="25" t="s">
        <v>107</v>
      </c>
      <c r="D101" s="30">
        <v>33000</v>
      </c>
      <c r="E101" s="155">
        <f>'2'!L101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4</v>
      </c>
      <c r="B102" s="25">
        <v>5530016</v>
      </c>
      <c r="C102" s="25" t="s">
        <v>108</v>
      </c>
      <c r="D102" s="30">
        <v>33000</v>
      </c>
      <c r="E102" s="155">
        <f>'2'!L102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5</v>
      </c>
      <c r="B103" s="25">
        <v>5530020</v>
      </c>
      <c r="C103" s="25" t="s">
        <v>109</v>
      </c>
      <c r="D103" s="30">
        <v>33000</v>
      </c>
      <c r="E103" s="155">
        <f>'2'!L103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6</v>
      </c>
      <c r="B104" s="25">
        <v>5530013</v>
      </c>
      <c r="C104" s="25" t="s">
        <v>110</v>
      </c>
      <c r="D104" s="30">
        <v>33000</v>
      </c>
      <c r="E104" s="155">
        <f>'2'!L104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7</v>
      </c>
      <c r="B105" s="43"/>
      <c r="C105" s="43" t="s">
        <v>111</v>
      </c>
      <c r="D105" s="30">
        <v>33000</v>
      </c>
      <c r="E105" s="155">
        <f>'2'!L105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8</v>
      </c>
      <c r="B106" s="43"/>
      <c r="C106" s="43" t="s">
        <v>112</v>
      </c>
      <c r="D106" s="30">
        <v>33000</v>
      </c>
      <c r="E106" s="155">
        <f>'2'!L106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9</v>
      </c>
      <c r="B107" s="43"/>
      <c r="C107" s="43" t="s">
        <v>113</v>
      </c>
      <c r="D107" s="30">
        <v>33000</v>
      </c>
      <c r="E107" s="155">
        <f>'2'!L107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20" customFormat="1" ht="15" thickBot="1" x14ac:dyDescent="0.25">
      <c r="A108" s="43"/>
      <c r="B108" s="43"/>
      <c r="C108" s="43"/>
      <c r="D108" s="48"/>
      <c r="E108" s="157"/>
      <c r="F108" s="127"/>
      <c r="G108" s="142"/>
      <c r="H108" s="142"/>
      <c r="I108" s="142"/>
      <c r="J108" s="150"/>
      <c r="K108" s="134"/>
      <c r="L108" s="73"/>
      <c r="M108" s="121">
        <f t="shared" si="8"/>
        <v>0</v>
      </c>
      <c r="N108" s="73"/>
    </row>
    <row r="109" spans="1:14" s="24" customFormat="1" ht="15" thickBot="1" x14ac:dyDescent="0.25">
      <c r="A109" s="81"/>
      <c r="B109" s="82"/>
      <c r="C109" s="82" t="s">
        <v>114</v>
      </c>
      <c r="D109" s="83"/>
      <c r="E109" s="159"/>
      <c r="F109" s="104"/>
      <c r="G109" s="143"/>
      <c r="H109" s="143"/>
      <c r="I109" s="143"/>
      <c r="J109" s="151"/>
      <c r="K109" s="136"/>
      <c r="L109" s="84"/>
      <c r="M109" s="119">
        <f t="shared" si="8"/>
        <v>0</v>
      </c>
      <c r="N109" s="85"/>
    </row>
    <row r="110" spans="1:14" s="10" customFormat="1" ht="15" thickBot="1" x14ac:dyDescent="0.25">
      <c r="A110" s="94"/>
      <c r="B110" s="95"/>
      <c r="C110" s="95" t="s">
        <v>115</v>
      </c>
      <c r="D110" s="96"/>
      <c r="E110" s="105">
        <f t="shared" ref="E110:L110" si="13">SUM(E111:E140)</f>
        <v>6</v>
      </c>
      <c r="F110" s="105">
        <f t="shared" si="13"/>
        <v>0</v>
      </c>
      <c r="G110" s="105">
        <f t="shared" si="13"/>
        <v>1</v>
      </c>
      <c r="H110" s="105">
        <f t="shared" si="13"/>
        <v>0</v>
      </c>
      <c r="I110" s="105">
        <f t="shared" si="13"/>
        <v>0</v>
      </c>
      <c r="J110" s="105">
        <f t="shared" si="13"/>
        <v>0</v>
      </c>
      <c r="K110" s="105">
        <f t="shared" si="13"/>
        <v>0</v>
      </c>
      <c r="L110" s="105">
        <f t="shared" si="13"/>
        <v>6</v>
      </c>
      <c r="M110" s="119">
        <f t="shared" si="8"/>
        <v>1</v>
      </c>
      <c r="N110" s="85"/>
    </row>
    <row r="111" spans="1:14" s="10" customFormat="1" x14ac:dyDescent="0.2">
      <c r="A111" s="87">
        <v>1</v>
      </c>
      <c r="B111" s="88">
        <v>3500003</v>
      </c>
      <c r="C111" s="88" t="s">
        <v>116</v>
      </c>
      <c r="D111" s="97">
        <v>390000</v>
      </c>
      <c r="E111" s="155">
        <f>'2'!L111</f>
        <v>2</v>
      </c>
      <c r="F111" s="128"/>
      <c r="G111" s="144"/>
      <c r="H111" s="144"/>
      <c r="I111" s="144"/>
      <c r="J111" s="152"/>
      <c r="K111" s="137"/>
      <c r="L111" s="76">
        <v>2</v>
      </c>
      <c r="M111" s="120">
        <f t="shared" si="8"/>
        <v>0</v>
      </c>
      <c r="N111" s="76"/>
    </row>
    <row r="112" spans="1:14" s="10" customFormat="1" x14ac:dyDescent="0.2">
      <c r="A112" s="25">
        <v>2</v>
      </c>
      <c r="B112" s="26">
        <v>3500004</v>
      </c>
      <c r="C112" s="26" t="s">
        <v>117</v>
      </c>
      <c r="D112" s="27">
        <v>300000</v>
      </c>
      <c r="E112" s="155">
        <f>'2'!L112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8"/>
        <v>0</v>
      </c>
      <c r="N112" s="73"/>
    </row>
    <row r="113" spans="1:14" s="10" customFormat="1" x14ac:dyDescent="0.2">
      <c r="A113" s="25">
        <v>3</v>
      </c>
      <c r="B113" s="26">
        <v>3500009</v>
      </c>
      <c r="C113" s="26" t="s">
        <v>118</v>
      </c>
      <c r="D113" s="27">
        <v>390000</v>
      </c>
      <c r="E113" s="155">
        <f>'2'!L113</f>
        <v>0</v>
      </c>
      <c r="F113" s="127"/>
      <c r="G113" s="142">
        <v>1</v>
      </c>
      <c r="H113" s="142"/>
      <c r="I113" s="142"/>
      <c r="J113" s="150"/>
      <c r="K113" s="134"/>
      <c r="L113" s="73">
        <v>1</v>
      </c>
      <c r="M113" s="120">
        <f t="shared" si="8"/>
        <v>0</v>
      </c>
      <c r="N113" s="73"/>
    </row>
    <row r="114" spans="1:14" s="10" customFormat="1" x14ac:dyDescent="0.2">
      <c r="A114" s="25">
        <v>4</v>
      </c>
      <c r="B114" s="26">
        <v>3500010</v>
      </c>
      <c r="C114" s="26" t="s">
        <v>119</v>
      </c>
      <c r="D114" s="27">
        <v>300000</v>
      </c>
      <c r="E114" s="155">
        <f>'2'!L114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5</v>
      </c>
      <c r="B115" s="26"/>
      <c r="C115" s="26" t="s">
        <v>120</v>
      </c>
      <c r="D115" s="27">
        <v>490000</v>
      </c>
      <c r="E115" s="155">
        <f>'2'!L115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0</v>
      </c>
      <c r="N115" s="72"/>
    </row>
    <row r="116" spans="1:14" s="10" customFormat="1" x14ac:dyDescent="0.2">
      <c r="A116" s="25">
        <v>6</v>
      </c>
      <c r="B116" s="26">
        <v>3500008</v>
      </c>
      <c r="C116" s="26" t="s">
        <v>121</v>
      </c>
      <c r="D116" s="27">
        <v>350000</v>
      </c>
      <c r="E116" s="155">
        <f>'2'!L116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7</v>
      </c>
      <c r="B117" s="26"/>
      <c r="C117" s="26" t="s">
        <v>122</v>
      </c>
      <c r="D117" s="27">
        <v>490000</v>
      </c>
      <c r="E117" s="155">
        <f>'2'!L117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8</v>
      </c>
      <c r="B118" s="26">
        <v>3502042</v>
      </c>
      <c r="C118" s="26" t="s">
        <v>123</v>
      </c>
      <c r="D118" s="27">
        <v>350000</v>
      </c>
      <c r="E118" s="155">
        <f>'2'!L118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9</v>
      </c>
      <c r="B119" s="26">
        <v>3500182</v>
      </c>
      <c r="C119" s="26" t="s">
        <v>124</v>
      </c>
      <c r="D119" s="27">
        <v>390000</v>
      </c>
      <c r="E119" s="155">
        <f>'2'!L119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10</v>
      </c>
      <c r="B120" s="26">
        <v>3500181</v>
      </c>
      <c r="C120" s="26" t="s">
        <v>125</v>
      </c>
      <c r="D120" s="27">
        <v>300000</v>
      </c>
      <c r="E120" s="155">
        <f>'2'!L120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9" customFormat="1" x14ac:dyDescent="0.2">
      <c r="A121" s="25">
        <v>11</v>
      </c>
      <c r="B121" s="25">
        <v>3500159</v>
      </c>
      <c r="C121" s="25" t="s">
        <v>126</v>
      </c>
      <c r="D121" s="30">
        <v>300000</v>
      </c>
      <c r="E121" s="155">
        <f>'2'!L121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12</v>
      </c>
      <c r="B122" s="25">
        <v>3500143</v>
      </c>
      <c r="C122" s="25" t="s">
        <v>127</v>
      </c>
      <c r="D122" s="30">
        <v>220000</v>
      </c>
      <c r="E122" s="155">
        <f>'2'!L122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13</v>
      </c>
      <c r="B123" s="26">
        <v>3500144</v>
      </c>
      <c r="C123" s="26" t="s">
        <v>128</v>
      </c>
      <c r="D123" s="27">
        <v>260000</v>
      </c>
      <c r="E123" s="155">
        <f>'2'!L123</f>
        <v>2</v>
      </c>
      <c r="F123" s="126"/>
      <c r="G123" s="141"/>
      <c r="H123" s="141"/>
      <c r="I123" s="141"/>
      <c r="J123" s="149"/>
      <c r="K123" s="133"/>
      <c r="L123" s="72">
        <v>1</v>
      </c>
      <c r="M123" s="120">
        <f t="shared" si="8"/>
        <v>1</v>
      </c>
      <c r="N123" s="72"/>
    </row>
    <row r="124" spans="1:14" s="10" customFormat="1" x14ac:dyDescent="0.2">
      <c r="A124" s="25">
        <v>14</v>
      </c>
      <c r="B124" s="26">
        <v>3500145</v>
      </c>
      <c r="C124" s="26" t="s">
        <v>129</v>
      </c>
      <c r="D124" s="27">
        <v>350000</v>
      </c>
      <c r="E124" s="155">
        <f>'2'!L124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15</v>
      </c>
      <c r="B125" s="26">
        <v>3500147</v>
      </c>
      <c r="C125" s="26" t="s">
        <v>130</v>
      </c>
      <c r="D125" s="27">
        <v>480000</v>
      </c>
      <c r="E125" s="155">
        <f>'2'!L125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18</v>
      </c>
      <c r="B126" s="26">
        <v>3500142</v>
      </c>
      <c r="C126" s="26" t="s">
        <v>133</v>
      </c>
      <c r="D126" s="27">
        <v>390000</v>
      </c>
      <c r="E126" s="155">
        <f>'2'!L126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19</v>
      </c>
      <c r="B127" s="26">
        <v>3500141</v>
      </c>
      <c r="C127" s="26" t="s">
        <v>134</v>
      </c>
      <c r="D127" s="27">
        <v>300000</v>
      </c>
      <c r="E127" s="155">
        <f>'2'!L127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20</v>
      </c>
      <c r="B128" s="26">
        <v>3500021</v>
      </c>
      <c r="C128" s="26" t="s">
        <v>135</v>
      </c>
      <c r="D128" s="27">
        <v>390000</v>
      </c>
      <c r="E128" s="155">
        <f>'2'!L128</f>
        <v>1</v>
      </c>
      <c r="F128" s="126"/>
      <c r="G128" s="141"/>
      <c r="H128" s="141"/>
      <c r="I128" s="141"/>
      <c r="J128" s="149"/>
      <c r="K128" s="133"/>
      <c r="L128" s="72">
        <v>1</v>
      </c>
      <c r="M128" s="120">
        <f t="shared" si="8"/>
        <v>0</v>
      </c>
      <c r="N128" s="72"/>
    </row>
    <row r="129" spans="1:14" s="10" customFormat="1" x14ac:dyDescent="0.2">
      <c r="A129" s="25">
        <v>21</v>
      </c>
      <c r="B129" s="26">
        <v>3500022</v>
      </c>
      <c r="C129" s="26" t="s">
        <v>136</v>
      </c>
      <c r="D129" s="27">
        <v>300000</v>
      </c>
      <c r="E129" s="155">
        <f>'2'!L129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22</v>
      </c>
      <c r="B130" s="26">
        <v>3500152</v>
      </c>
      <c r="C130" s="26" t="s">
        <v>137</v>
      </c>
      <c r="D130" s="27">
        <v>390000</v>
      </c>
      <c r="E130" s="155">
        <f>'2'!L130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23</v>
      </c>
      <c r="B131" s="26">
        <v>3500049</v>
      </c>
      <c r="C131" s="26" t="s">
        <v>138</v>
      </c>
      <c r="D131" s="27">
        <v>390000</v>
      </c>
      <c r="E131" s="155">
        <f>'2'!L131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24</v>
      </c>
      <c r="B132" s="26">
        <v>3500156</v>
      </c>
      <c r="C132" s="26" t="s">
        <v>139</v>
      </c>
      <c r="D132" s="27">
        <v>390000</v>
      </c>
      <c r="E132" s="155">
        <f>'2'!L132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25</v>
      </c>
      <c r="B133" s="26">
        <v>3500155</v>
      </c>
      <c r="C133" s="26" t="s">
        <v>140</v>
      </c>
      <c r="D133" s="27">
        <v>300000</v>
      </c>
      <c r="E133" s="155">
        <f>'2'!L133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26</v>
      </c>
      <c r="B134" s="26">
        <v>3500029</v>
      </c>
      <c r="C134" s="26" t="s">
        <v>141</v>
      </c>
      <c r="D134" s="27">
        <v>390000</v>
      </c>
      <c r="E134" s="155">
        <f>'2'!L134</f>
        <v>1</v>
      </c>
      <c r="F134" s="126"/>
      <c r="G134" s="141"/>
      <c r="H134" s="141"/>
      <c r="I134" s="141"/>
      <c r="J134" s="149"/>
      <c r="K134" s="133"/>
      <c r="L134" s="72">
        <v>1</v>
      </c>
      <c r="M134" s="120">
        <f t="shared" si="8"/>
        <v>0</v>
      </c>
      <c r="N134" s="72"/>
    </row>
    <row r="135" spans="1:14" s="10" customFormat="1" x14ac:dyDescent="0.2">
      <c r="A135" s="25">
        <v>27</v>
      </c>
      <c r="B135" s="26">
        <v>3500030</v>
      </c>
      <c r="C135" s="26" t="s">
        <v>142</v>
      </c>
      <c r="D135" s="27">
        <v>300000</v>
      </c>
      <c r="E135" s="155">
        <f>'2'!L135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28</v>
      </c>
      <c r="B136" s="26">
        <v>3500186</v>
      </c>
      <c r="C136" s="26" t="s">
        <v>143</v>
      </c>
      <c r="D136" s="27">
        <v>480000</v>
      </c>
      <c r="E136" s="155">
        <f>'2'!L136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29</v>
      </c>
      <c r="B137" s="26">
        <v>3500184</v>
      </c>
      <c r="C137" s="26" t="s">
        <v>144</v>
      </c>
      <c r="D137" s="27">
        <v>350000</v>
      </c>
      <c r="E137" s="155">
        <f>'2'!L137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30</v>
      </c>
      <c r="B138" s="26">
        <v>3503021</v>
      </c>
      <c r="C138" s="26" t="s">
        <v>145</v>
      </c>
      <c r="D138" s="27">
        <v>390000</v>
      </c>
      <c r="E138" s="155">
        <f>'2'!L138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31</v>
      </c>
      <c r="B139" s="26">
        <v>3500200</v>
      </c>
      <c r="C139" s="26" t="s">
        <v>146</v>
      </c>
      <c r="D139" s="27">
        <v>280000</v>
      </c>
      <c r="E139" s="155">
        <f>'2'!L139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9" customFormat="1" x14ac:dyDescent="0.2">
      <c r="A140" s="25">
        <v>32</v>
      </c>
      <c r="B140" s="26">
        <v>3503022</v>
      </c>
      <c r="C140" s="26" t="s">
        <v>147</v>
      </c>
      <c r="D140" s="27">
        <v>150000</v>
      </c>
      <c r="E140" s="155">
        <f>'2'!L140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9" customFormat="1" x14ac:dyDescent="0.2">
      <c r="A141" s="43">
        <v>33</v>
      </c>
      <c r="B141" s="99"/>
      <c r="C141" s="99" t="s">
        <v>275</v>
      </c>
      <c r="D141" s="100">
        <v>320000</v>
      </c>
      <c r="E141" s="155">
        <f>'2'!L141</f>
        <v>0</v>
      </c>
      <c r="F141" s="127"/>
      <c r="G141" s="142">
        <v>1</v>
      </c>
      <c r="H141" s="142"/>
      <c r="I141" s="142"/>
      <c r="J141" s="150"/>
      <c r="K141" s="134"/>
      <c r="L141" s="73"/>
      <c r="M141" s="120">
        <f t="shared" si="8"/>
        <v>1</v>
      </c>
      <c r="N141" s="73"/>
    </row>
    <row r="142" spans="1:14" s="9" customFormat="1" x14ac:dyDescent="0.2">
      <c r="A142" s="43">
        <v>34</v>
      </c>
      <c r="B142" s="99"/>
      <c r="C142" s="99" t="s">
        <v>276</v>
      </c>
      <c r="D142" s="100">
        <v>320000</v>
      </c>
      <c r="E142" s="155">
        <f>'2'!L142</f>
        <v>0</v>
      </c>
      <c r="F142" s="127"/>
      <c r="G142" s="142"/>
      <c r="H142" s="142"/>
      <c r="I142" s="142"/>
      <c r="J142" s="150"/>
      <c r="K142" s="134"/>
      <c r="L142" s="73"/>
      <c r="M142" s="120">
        <f t="shared" si="8"/>
        <v>0</v>
      </c>
      <c r="N142" s="73"/>
    </row>
    <row r="143" spans="1:14" s="9" customFormat="1" x14ac:dyDescent="0.2">
      <c r="A143" s="43">
        <v>35</v>
      </c>
      <c r="B143" s="99"/>
      <c r="C143" s="99" t="s">
        <v>274</v>
      </c>
      <c r="D143" s="100">
        <v>350000</v>
      </c>
      <c r="E143" s="155">
        <f>'2'!L143</f>
        <v>1</v>
      </c>
      <c r="F143" s="127"/>
      <c r="G143" s="142"/>
      <c r="H143" s="142"/>
      <c r="I143" s="142"/>
      <c r="J143" s="150"/>
      <c r="K143" s="134"/>
      <c r="L143" s="73"/>
      <c r="M143" s="120">
        <f t="shared" si="8"/>
        <v>1</v>
      </c>
      <c r="N143" s="73"/>
    </row>
    <row r="144" spans="1:14" s="24" customFormat="1" ht="15" thickBot="1" x14ac:dyDescent="0.25">
      <c r="A144" s="43"/>
      <c r="B144" s="43"/>
      <c r="C144" s="43"/>
      <c r="D144" s="48"/>
      <c r="E144" s="157"/>
      <c r="F144" s="127"/>
      <c r="G144" s="142"/>
      <c r="H144" s="142"/>
      <c r="I144" s="142"/>
      <c r="J144" s="150"/>
      <c r="K144" s="134"/>
      <c r="L144" s="73"/>
      <c r="M144" s="121">
        <f t="shared" si="8"/>
        <v>0</v>
      </c>
      <c r="N144" s="73"/>
    </row>
    <row r="145" spans="1:14" s="9" customFormat="1" ht="15" thickBot="1" x14ac:dyDescent="0.25">
      <c r="A145" s="94"/>
      <c r="B145" s="95"/>
      <c r="C145" s="95" t="s">
        <v>148</v>
      </c>
      <c r="D145" s="96"/>
      <c r="E145" s="105">
        <f t="shared" ref="E145:L145" si="14">SUM(E146:E152)</f>
        <v>9</v>
      </c>
      <c r="F145" s="105">
        <f t="shared" si="14"/>
        <v>0</v>
      </c>
      <c r="G145" s="105">
        <f t="shared" si="14"/>
        <v>16</v>
      </c>
      <c r="H145" s="105">
        <f t="shared" si="14"/>
        <v>0</v>
      </c>
      <c r="I145" s="105">
        <f t="shared" si="14"/>
        <v>0</v>
      </c>
      <c r="J145" s="105">
        <f t="shared" si="14"/>
        <v>0</v>
      </c>
      <c r="K145" s="105">
        <f t="shared" si="14"/>
        <v>0</v>
      </c>
      <c r="L145" s="105">
        <f t="shared" si="14"/>
        <v>22</v>
      </c>
      <c r="M145" s="119">
        <f t="shared" ref="M145:M215" si="15">(E145+F145+G145+H145+I145)-J145-K145-L145</f>
        <v>3</v>
      </c>
      <c r="N145" s="85"/>
    </row>
    <row r="146" spans="1:14" s="9" customFormat="1" x14ac:dyDescent="0.2">
      <c r="A146" s="87">
        <v>1</v>
      </c>
      <c r="B146" s="87">
        <v>3510004</v>
      </c>
      <c r="C146" s="87" t="s">
        <v>149</v>
      </c>
      <c r="D146" s="93">
        <v>43000</v>
      </c>
      <c r="E146" s="155">
        <f>'2'!L146</f>
        <v>0</v>
      </c>
      <c r="G146" s="140">
        <v>6</v>
      </c>
      <c r="H146" s="140"/>
      <c r="I146" s="140"/>
      <c r="J146" s="148"/>
      <c r="K146" s="132"/>
      <c r="L146" s="71">
        <v>4</v>
      </c>
      <c r="M146" s="120">
        <f>(E146+K150+G146+H146+I146)-J146-K146-L146</f>
        <v>2</v>
      </c>
      <c r="N146" s="71"/>
    </row>
    <row r="147" spans="1:14" s="9" customFormat="1" x14ac:dyDescent="0.2">
      <c r="A147" s="25">
        <v>2</v>
      </c>
      <c r="B147" s="25">
        <v>3512008</v>
      </c>
      <c r="C147" s="25" t="s">
        <v>150</v>
      </c>
      <c r="D147" s="30">
        <v>44000</v>
      </c>
      <c r="E147" s="155">
        <f>'2'!L147</f>
        <v>6</v>
      </c>
      <c r="F147" s="126"/>
      <c r="G147" s="141"/>
      <c r="H147" s="141"/>
      <c r="I147" s="141"/>
      <c r="J147" s="149"/>
      <c r="K147" s="133"/>
      <c r="L147" s="72">
        <v>6</v>
      </c>
      <c r="M147" s="120">
        <f t="shared" si="15"/>
        <v>0</v>
      </c>
      <c r="N147" s="72"/>
    </row>
    <row r="148" spans="1:14" s="9" customFormat="1" x14ac:dyDescent="0.2">
      <c r="A148" s="25">
        <v>3</v>
      </c>
      <c r="B148" s="25">
        <v>3510107</v>
      </c>
      <c r="C148" s="25" t="s">
        <v>151</v>
      </c>
      <c r="D148" s="30">
        <v>49000</v>
      </c>
      <c r="E148" s="155">
        <f>'2'!L148</f>
        <v>0</v>
      </c>
      <c r="F148" s="126"/>
      <c r="G148" s="141"/>
      <c r="H148" s="141"/>
      <c r="I148" s="141"/>
      <c r="J148" s="149"/>
      <c r="K148" s="133"/>
      <c r="L148" s="72"/>
      <c r="M148" s="120">
        <f t="shared" si="15"/>
        <v>0</v>
      </c>
      <c r="N148" s="72"/>
    </row>
    <row r="149" spans="1:14" s="9" customFormat="1" x14ac:dyDescent="0.2">
      <c r="A149" s="25">
        <v>4</v>
      </c>
      <c r="B149" s="25">
        <v>3510011</v>
      </c>
      <c r="C149" s="25" t="s">
        <v>152</v>
      </c>
      <c r="D149" s="30">
        <v>42000</v>
      </c>
      <c r="E149" s="155">
        <f>'2'!L149</f>
        <v>0</v>
      </c>
      <c r="F149" s="126"/>
      <c r="G149" s="141"/>
      <c r="H149" s="141"/>
      <c r="I149" s="141"/>
      <c r="J149" s="149"/>
      <c r="K149" s="133"/>
      <c r="L149" s="72"/>
      <c r="M149" s="120">
        <f t="shared" si="15"/>
        <v>0</v>
      </c>
      <c r="N149" s="72"/>
    </row>
    <row r="150" spans="1:14" s="9" customFormat="1" x14ac:dyDescent="0.2">
      <c r="A150" s="25">
        <v>5</v>
      </c>
      <c r="B150" s="25">
        <v>3510067</v>
      </c>
      <c r="C150" s="25" t="s">
        <v>153</v>
      </c>
      <c r="D150" s="30">
        <v>43000</v>
      </c>
      <c r="E150" s="155">
        <f>'2'!L150</f>
        <v>1</v>
      </c>
      <c r="F150" s="126"/>
      <c r="G150" s="141">
        <v>4</v>
      </c>
      <c r="H150" s="141"/>
      <c r="I150" s="141"/>
      <c r="J150" s="149"/>
      <c r="K150" s="125"/>
      <c r="L150" s="72">
        <v>4</v>
      </c>
      <c r="M150" s="120">
        <f t="shared" si="15"/>
        <v>1</v>
      </c>
      <c r="N150" s="72"/>
    </row>
    <row r="151" spans="1:14" s="9" customFormat="1" x14ac:dyDescent="0.2">
      <c r="A151" s="25">
        <v>6</v>
      </c>
      <c r="B151" s="25">
        <v>3510012</v>
      </c>
      <c r="C151" s="25" t="s">
        <v>154</v>
      </c>
      <c r="D151" s="30">
        <v>43000</v>
      </c>
      <c r="E151" s="155">
        <f>'2'!L151</f>
        <v>1</v>
      </c>
      <c r="F151" s="126"/>
      <c r="G151" s="141"/>
      <c r="H151" s="141"/>
      <c r="I151" s="141"/>
      <c r="J151" s="149"/>
      <c r="K151" s="133"/>
      <c r="L151" s="72">
        <v>1</v>
      </c>
      <c r="M151" s="120">
        <f t="shared" si="15"/>
        <v>0</v>
      </c>
      <c r="N151" s="72"/>
    </row>
    <row r="152" spans="1:14" s="9" customFormat="1" x14ac:dyDescent="0.2">
      <c r="A152" s="25">
        <v>7</v>
      </c>
      <c r="B152" s="25">
        <v>3510076</v>
      </c>
      <c r="C152" s="25" t="s">
        <v>155</v>
      </c>
      <c r="D152" s="30">
        <v>45000</v>
      </c>
      <c r="E152" s="155">
        <f>'2'!L152</f>
        <v>1</v>
      </c>
      <c r="F152" s="126"/>
      <c r="G152" s="141">
        <v>6</v>
      </c>
      <c r="H152" s="141"/>
      <c r="I152" s="141"/>
      <c r="J152" s="149"/>
      <c r="K152" s="133"/>
      <c r="L152" s="72">
        <v>7</v>
      </c>
      <c r="M152" s="120">
        <f t="shared" si="15"/>
        <v>0</v>
      </c>
      <c r="N152" s="72"/>
    </row>
    <row r="153" spans="1:14" s="9" customFormat="1" x14ac:dyDescent="0.2">
      <c r="A153" s="43">
        <v>9</v>
      </c>
      <c r="B153" s="43"/>
      <c r="C153" s="43" t="s">
        <v>277</v>
      </c>
      <c r="D153" s="48"/>
      <c r="E153" s="155">
        <f>'2'!L153</f>
        <v>0</v>
      </c>
      <c r="F153" s="127"/>
      <c r="G153" s="142"/>
      <c r="H153" s="142"/>
      <c r="I153" s="142"/>
      <c r="J153" s="150"/>
      <c r="K153" s="134"/>
      <c r="L153" s="73"/>
      <c r="M153" s="120">
        <f t="shared" si="15"/>
        <v>0</v>
      </c>
      <c r="N153" s="73"/>
    </row>
    <row r="154" spans="1:14" s="9" customFormat="1" x14ac:dyDescent="0.2">
      <c r="A154" s="43">
        <v>10</v>
      </c>
      <c r="B154" s="43"/>
      <c r="C154" s="43" t="s">
        <v>278</v>
      </c>
      <c r="D154" s="48"/>
      <c r="E154" s="155">
        <f>'2'!L154</f>
        <v>0</v>
      </c>
      <c r="F154" s="127"/>
      <c r="G154" s="142"/>
      <c r="H154" s="142"/>
      <c r="I154" s="142"/>
      <c r="J154" s="150"/>
      <c r="K154" s="134"/>
      <c r="L154" s="73"/>
      <c r="M154" s="120">
        <f t="shared" si="15"/>
        <v>0</v>
      </c>
      <c r="N154" s="73"/>
    </row>
    <row r="155" spans="1:14" s="24" customFormat="1" ht="15" thickBot="1" x14ac:dyDescent="0.25">
      <c r="A155" s="43"/>
      <c r="B155" s="43"/>
      <c r="C155" s="43"/>
      <c r="D155" s="48"/>
      <c r="E155" s="157"/>
      <c r="F155" s="127"/>
      <c r="G155" s="142"/>
      <c r="H155" s="142"/>
      <c r="I155" s="142"/>
      <c r="J155" s="150"/>
      <c r="K155" s="134"/>
      <c r="L155" s="73"/>
      <c r="M155" s="121">
        <f t="shared" si="15"/>
        <v>0</v>
      </c>
      <c r="N155" s="73"/>
    </row>
    <row r="156" spans="1:14" s="10" customFormat="1" ht="15" thickBot="1" x14ac:dyDescent="0.25">
      <c r="A156" s="109"/>
      <c r="B156" s="110"/>
      <c r="C156" s="82" t="s">
        <v>156</v>
      </c>
      <c r="D156" s="111"/>
      <c r="E156" s="105">
        <f t="shared" ref="E156:L156" si="16">SUM(E157:E166)</f>
        <v>43</v>
      </c>
      <c r="F156" s="105">
        <f t="shared" si="16"/>
        <v>0</v>
      </c>
      <c r="G156" s="105">
        <f t="shared" si="16"/>
        <v>42</v>
      </c>
      <c r="H156" s="105">
        <f t="shared" si="16"/>
        <v>0</v>
      </c>
      <c r="I156" s="105">
        <f t="shared" si="16"/>
        <v>0</v>
      </c>
      <c r="J156" s="105">
        <f t="shared" si="16"/>
        <v>0</v>
      </c>
      <c r="K156" s="105">
        <f t="shared" si="16"/>
        <v>0</v>
      </c>
      <c r="L156" s="105">
        <f t="shared" si="16"/>
        <v>41</v>
      </c>
      <c r="M156" s="119">
        <f t="shared" si="15"/>
        <v>44</v>
      </c>
      <c r="N156" s="112"/>
    </row>
    <row r="157" spans="1:14" s="10" customFormat="1" x14ac:dyDescent="0.2">
      <c r="A157" s="87">
        <v>1</v>
      </c>
      <c r="B157" s="88">
        <v>3530009</v>
      </c>
      <c r="C157" s="88" t="s">
        <v>157</v>
      </c>
      <c r="D157" s="97">
        <v>20000</v>
      </c>
      <c r="E157" s="155">
        <f>'2'!L157</f>
        <v>0</v>
      </c>
      <c r="F157" s="125"/>
      <c r="G157" s="140"/>
      <c r="H157" s="140"/>
      <c r="I157" s="140"/>
      <c r="J157" s="148"/>
      <c r="K157" s="132"/>
      <c r="L157" s="71"/>
      <c r="M157" s="120">
        <f t="shared" si="15"/>
        <v>0</v>
      </c>
      <c r="N157" s="71"/>
    </row>
    <row r="158" spans="1:14" s="10" customFormat="1" x14ac:dyDescent="0.2">
      <c r="A158" s="25">
        <v>2</v>
      </c>
      <c r="B158" s="26">
        <v>3530010</v>
      </c>
      <c r="C158" s="26" t="s">
        <v>158</v>
      </c>
      <c r="D158" s="27">
        <v>108000</v>
      </c>
      <c r="E158" s="155">
        <f>'2'!L158</f>
        <v>19</v>
      </c>
      <c r="F158" s="126"/>
      <c r="G158" s="141"/>
      <c r="H158" s="141"/>
      <c r="I158" s="141"/>
      <c r="J158" s="149"/>
      <c r="K158" s="133"/>
      <c r="L158" s="72">
        <v>12</v>
      </c>
      <c r="M158" s="120">
        <f t="shared" si="15"/>
        <v>7</v>
      </c>
      <c r="N158" s="72"/>
    </row>
    <row r="159" spans="1:14" s="10" customFormat="1" x14ac:dyDescent="0.2">
      <c r="A159" s="25">
        <v>3</v>
      </c>
      <c r="B159" s="26">
        <v>3530003</v>
      </c>
      <c r="C159" s="26" t="s">
        <v>159</v>
      </c>
      <c r="D159" s="27">
        <v>20000</v>
      </c>
      <c r="E159" s="155">
        <f>'2'!L159</f>
        <v>0</v>
      </c>
      <c r="F159" s="126"/>
      <c r="G159" s="141"/>
      <c r="H159" s="141"/>
      <c r="I159" s="141"/>
      <c r="J159" s="149"/>
      <c r="K159" s="133"/>
      <c r="L159" s="72"/>
      <c r="M159" s="120">
        <f t="shared" si="15"/>
        <v>0</v>
      </c>
      <c r="N159" s="72"/>
    </row>
    <row r="160" spans="1:14" s="10" customFormat="1" x14ac:dyDescent="0.2">
      <c r="A160" s="25">
        <v>4</v>
      </c>
      <c r="B160" s="26">
        <v>3530008</v>
      </c>
      <c r="C160" s="26" t="s">
        <v>160</v>
      </c>
      <c r="D160" s="27">
        <v>20000</v>
      </c>
      <c r="E160" s="155">
        <f>'2'!L160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5"/>
        <v>0</v>
      </c>
      <c r="N160" s="72"/>
    </row>
    <row r="161" spans="1:14" s="10" customFormat="1" x14ac:dyDescent="0.2">
      <c r="A161" s="25">
        <v>5</v>
      </c>
      <c r="B161" s="26">
        <v>3530014</v>
      </c>
      <c r="C161" s="26" t="s">
        <v>161</v>
      </c>
      <c r="D161" s="27">
        <v>20000</v>
      </c>
      <c r="E161" s="155">
        <f>'2'!L161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5"/>
        <v>0</v>
      </c>
      <c r="N161" s="72"/>
    </row>
    <row r="162" spans="1:14" s="10" customFormat="1" x14ac:dyDescent="0.2">
      <c r="A162" s="25">
        <v>6</v>
      </c>
      <c r="B162" s="26">
        <v>3530088</v>
      </c>
      <c r="C162" s="26" t="s">
        <v>162</v>
      </c>
      <c r="D162" s="27">
        <v>22000</v>
      </c>
      <c r="E162" s="155">
        <f>'2'!L162</f>
        <v>7</v>
      </c>
      <c r="F162" s="126"/>
      <c r="G162" s="141"/>
      <c r="H162" s="141"/>
      <c r="I162" s="141"/>
      <c r="J162" s="149"/>
      <c r="K162" s="133"/>
      <c r="L162" s="72">
        <v>7</v>
      </c>
      <c r="M162" s="120">
        <f t="shared" si="15"/>
        <v>0</v>
      </c>
      <c r="N162" s="72"/>
    </row>
    <row r="163" spans="1:14" s="10" customFormat="1" x14ac:dyDescent="0.2">
      <c r="A163" s="25">
        <v>11</v>
      </c>
      <c r="B163" s="26">
        <v>3550002</v>
      </c>
      <c r="C163" s="26" t="s">
        <v>167</v>
      </c>
      <c r="D163" s="27">
        <v>20000</v>
      </c>
      <c r="E163" s="155">
        <f>'2'!L163</f>
        <v>7</v>
      </c>
      <c r="F163" s="127"/>
      <c r="G163" s="142">
        <v>14</v>
      </c>
      <c r="H163" s="142"/>
      <c r="I163" s="142"/>
      <c r="J163" s="150"/>
      <c r="K163" s="134"/>
      <c r="L163" s="73">
        <v>7</v>
      </c>
      <c r="M163" s="120">
        <f t="shared" si="15"/>
        <v>14</v>
      </c>
      <c r="N163" s="72"/>
    </row>
    <row r="164" spans="1:14" s="10" customFormat="1" x14ac:dyDescent="0.2">
      <c r="A164" s="25">
        <v>12</v>
      </c>
      <c r="B164" s="26">
        <v>3550005</v>
      </c>
      <c r="C164" s="26" t="s">
        <v>168</v>
      </c>
      <c r="D164" s="27">
        <v>20000</v>
      </c>
      <c r="E164" s="155">
        <f>'2'!L164</f>
        <v>5</v>
      </c>
      <c r="F164" s="127"/>
      <c r="G164" s="142">
        <v>14</v>
      </c>
      <c r="H164" s="142"/>
      <c r="I164" s="142"/>
      <c r="J164" s="150"/>
      <c r="K164" s="134"/>
      <c r="L164" s="73">
        <v>9</v>
      </c>
      <c r="M164" s="120">
        <f t="shared" si="15"/>
        <v>10</v>
      </c>
      <c r="N164" s="72"/>
    </row>
    <row r="165" spans="1:14" s="10" customFormat="1" x14ac:dyDescent="0.2">
      <c r="A165" s="25">
        <v>13</v>
      </c>
      <c r="B165" s="26">
        <v>3550007</v>
      </c>
      <c r="C165" s="26" t="s">
        <v>169</v>
      </c>
      <c r="D165" s="27">
        <v>20000</v>
      </c>
      <c r="E165" s="155">
        <f>'2'!L165</f>
        <v>5</v>
      </c>
      <c r="F165" s="127"/>
      <c r="G165" s="142">
        <v>14</v>
      </c>
      <c r="H165" s="142"/>
      <c r="I165" s="142"/>
      <c r="J165" s="150"/>
      <c r="K165" s="134"/>
      <c r="L165" s="73">
        <v>6</v>
      </c>
      <c r="M165" s="120">
        <f t="shared" si="15"/>
        <v>13</v>
      </c>
      <c r="N165" s="72"/>
    </row>
    <row r="166" spans="1:14" s="9" customFormat="1" x14ac:dyDescent="0.2">
      <c r="A166" s="25">
        <v>14</v>
      </c>
      <c r="B166" s="26">
        <v>3530087</v>
      </c>
      <c r="C166" s="26" t="s">
        <v>170</v>
      </c>
      <c r="D166" s="27">
        <v>20000</v>
      </c>
      <c r="E166" s="155">
        <f>'2'!L166</f>
        <v>0</v>
      </c>
      <c r="F166" s="127"/>
      <c r="G166" s="142"/>
      <c r="H166" s="142"/>
      <c r="I166" s="142"/>
      <c r="J166" s="150"/>
      <c r="K166" s="134"/>
      <c r="L166" s="73"/>
      <c r="M166" s="120">
        <f t="shared" si="15"/>
        <v>0</v>
      </c>
      <c r="N166" s="72"/>
    </row>
    <row r="167" spans="1:14" s="9" customFormat="1" x14ac:dyDescent="0.2">
      <c r="A167" s="25">
        <v>15</v>
      </c>
      <c r="B167" s="43">
        <v>7560084</v>
      </c>
      <c r="C167" s="43" t="s">
        <v>171</v>
      </c>
      <c r="D167" s="48">
        <v>50000</v>
      </c>
      <c r="E167" s="155">
        <f>'2'!L167</f>
        <v>0</v>
      </c>
      <c r="F167" s="127"/>
      <c r="G167" s="142"/>
      <c r="H167" s="142"/>
      <c r="I167" s="142"/>
      <c r="J167" s="150"/>
      <c r="K167" s="134"/>
      <c r="L167" s="73"/>
      <c r="M167" s="120">
        <f t="shared" si="15"/>
        <v>0</v>
      </c>
      <c r="N167" s="72"/>
    </row>
    <row r="168" spans="1:14" s="9" customFormat="1" x14ac:dyDescent="0.2">
      <c r="A168" s="25">
        <v>16</v>
      </c>
      <c r="B168" s="43">
        <v>7560085</v>
      </c>
      <c r="C168" s="43" t="s">
        <v>172</v>
      </c>
      <c r="D168" s="48">
        <v>80000</v>
      </c>
      <c r="E168" s="155">
        <f>'2'!L168</f>
        <v>0</v>
      </c>
      <c r="F168" s="126"/>
      <c r="G168" s="141"/>
      <c r="H168" s="141"/>
      <c r="I168" s="141"/>
      <c r="J168" s="149"/>
      <c r="K168" s="133"/>
      <c r="L168" s="72"/>
      <c r="M168" s="120">
        <f t="shared" si="15"/>
        <v>0</v>
      </c>
      <c r="N168" s="72"/>
    </row>
    <row r="169" spans="1:14" s="9" customFormat="1" x14ac:dyDescent="0.2">
      <c r="A169" s="43">
        <v>17</v>
      </c>
      <c r="B169" s="43"/>
      <c r="C169" s="43" t="s">
        <v>279</v>
      </c>
      <c r="D169" s="48">
        <v>78000</v>
      </c>
      <c r="E169" s="155">
        <f>'2'!L169</f>
        <v>2</v>
      </c>
      <c r="F169" s="126"/>
      <c r="G169" s="141"/>
      <c r="H169" s="141"/>
      <c r="I169" s="141"/>
      <c r="J169" s="149"/>
      <c r="K169" s="133"/>
      <c r="L169" s="72">
        <v>2</v>
      </c>
      <c r="M169" s="120">
        <f t="shared" si="15"/>
        <v>0</v>
      </c>
      <c r="N169" s="73"/>
    </row>
    <row r="170" spans="1:14" s="9" customFormat="1" x14ac:dyDescent="0.2">
      <c r="A170" s="43">
        <v>18</v>
      </c>
      <c r="B170" s="43"/>
      <c r="C170" s="43" t="s">
        <v>280</v>
      </c>
      <c r="D170" s="48">
        <v>29000</v>
      </c>
      <c r="E170" s="155">
        <f>'2'!L170</f>
        <v>0</v>
      </c>
      <c r="F170" s="126"/>
      <c r="G170" s="141"/>
      <c r="H170" s="141"/>
      <c r="I170" s="141"/>
      <c r="J170" s="149"/>
      <c r="K170" s="133"/>
      <c r="L170" s="72"/>
      <c r="M170" s="120">
        <f t="shared" si="15"/>
        <v>0</v>
      </c>
      <c r="N170" s="73"/>
    </row>
    <row r="171" spans="1:14" s="9" customFormat="1" x14ac:dyDescent="0.2">
      <c r="A171" s="43">
        <v>19</v>
      </c>
      <c r="B171" s="43"/>
      <c r="C171" s="43" t="s">
        <v>281</v>
      </c>
      <c r="D171" s="48">
        <v>78000</v>
      </c>
      <c r="E171" s="155">
        <f>'2'!L171</f>
        <v>1</v>
      </c>
      <c r="F171" s="126"/>
      <c r="G171" s="141"/>
      <c r="H171" s="141"/>
      <c r="I171" s="141"/>
      <c r="J171" s="149"/>
      <c r="K171" s="133"/>
      <c r="L171" s="72">
        <v>1</v>
      </c>
      <c r="M171" s="120">
        <f t="shared" si="15"/>
        <v>0</v>
      </c>
      <c r="N171" s="73"/>
    </row>
    <row r="172" spans="1:14" s="9" customFormat="1" x14ac:dyDescent="0.2">
      <c r="A172" s="43">
        <v>20</v>
      </c>
      <c r="B172" s="43"/>
      <c r="C172" s="43" t="s">
        <v>282</v>
      </c>
      <c r="D172" s="48">
        <v>29000</v>
      </c>
      <c r="E172" s="155">
        <f>'2'!L172</f>
        <v>0</v>
      </c>
      <c r="F172" s="126"/>
      <c r="G172" s="141"/>
      <c r="H172" s="141"/>
      <c r="I172" s="141"/>
      <c r="J172" s="149"/>
      <c r="K172" s="133"/>
      <c r="L172" s="72"/>
      <c r="M172" s="120">
        <f t="shared" si="15"/>
        <v>0</v>
      </c>
      <c r="N172" s="73"/>
    </row>
    <row r="173" spans="1:14" s="9" customFormat="1" x14ac:dyDescent="0.2">
      <c r="A173" s="43">
        <v>21</v>
      </c>
      <c r="B173" s="43"/>
      <c r="C173" s="43" t="s">
        <v>283</v>
      </c>
      <c r="D173" s="48">
        <v>45000</v>
      </c>
      <c r="E173" s="155">
        <f>'2'!L173</f>
        <v>4</v>
      </c>
      <c r="F173" s="126"/>
      <c r="G173" s="141"/>
      <c r="H173" s="141"/>
      <c r="I173" s="141"/>
      <c r="J173" s="149"/>
      <c r="K173" s="133"/>
      <c r="L173" s="72"/>
      <c r="M173" s="120">
        <f t="shared" si="15"/>
        <v>4</v>
      </c>
      <c r="N173" s="73"/>
    </row>
    <row r="174" spans="1:14" s="24" customFormat="1" ht="15" thickBot="1" x14ac:dyDescent="0.25">
      <c r="A174" s="43"/>
      <c r="B174" s="43"/>
      <c r="C174" s="43"/>
      <c r="D174" s="48"/>
      <c r="E174" s="160"/>
      <c r="F174" s="128"/>
      <c r="G174" s="144"/>
      <c r="H174" s="144"/>
      <c r="I174" s="144"/>
      <c r="J174" s="152"/>
      <c r="K174" s="137"/>
      <c r="L174" s="76"/>
      <c r="M174" s="121">
        <f t="shared" si="15"/>
        <v>0</v>
      </c>
      <c r="N174" s="73"/>
    </row>
    <row r="175" spans="1:14" s="10" customFormat="1" ht="15" thickBot="1" x14ac:dyDescent="0.25">
      <c r="A175" s="90"/>
      <c r="B175" s="91"/>
      <c r="C175" s="91" t="s">
        <v>176</v>
      </c>
      <c r="D175" s="98"/>
      <c r="E175" s="103">
        <f>SUM(E176:E178)</f>
        <v>0</v>
      </c>
      <c r="F175" s="103">
        <f>SUM(F176:F178)</f>
        <v>0</v>
      </c>
      <c r="G175" s="103">
        <f t="shared" ref="G175:K175" si="17">SUM(G176:G1840)</f>
        <v>0</v>
      </c>
      <c r="H175" s="103">
        <f t="shared" si="17"/>
        <v>0</v>
      </c>
      <c r="I175" s="103">
        <f t="shared" si="17"/>
        <v>0</v>
      </c>
      <c r="J175" s="103">
        <f t="shared" si="17"/>
        <v>0</v>
      </c>
      <c r="K175" s="103">
        <f t="shared" si="17"/>
        <v>0</v>
      </c>
      <c r="L175" s="103">
        <f ca="1">SUM(L175:L178)</f>
        <v>0</v>
      </c>
      <c r="M175" s="103">
        <f ca="1">SUM(M175:M178)</f>
        <v>0</v>
      </c>
      <c r="N175" s="85"/>
    </row>
    <row r="176" spans="1:14" s="10" customFormat="1" x14ac:dyDescent="0.2">
      <c r="A176" s="87">
        <v>1</v>
      </c>
      <c r="B176" s="88">
        <v>4550013</v>
      </c>
      <c r="C176" s="88" t="s">
        <v>177</v>
      </c>
      <c r="D176" s="97">
        <v>38000</v>
      </c>
      <c r="E176" s="161">
        <f>'2'!L176</f>
        <v>0</v>
      </c>
      <c r="F176" s="125"/>
      <c r="G176" s="140"/>
      <c r="H176" s="140"/>
      <c r="I176" s="140"/>
      <c r="J176" s="148"/>
      <c r="K176" s="132"/>
      <c r="L176" s="71"/>
      <c r="M176" s="120">
        <f t="shared" si="15"/>
        <v>0</v>
      </c>
      <c r="N176" s="76"/>
    </row>
    <row r="177" spans="1:14" s="10" customFormat="1" x14ac:dyDescent="0.2">
      <c r="A177" s="25">
        <v>2</v>
      </c>
      <c r="B177" s="26">
        <v>4550025</v>
      </c>
      <c r="C177" s="26" t="s">
        <v>178</v>
      </c>
      <c r="D177" s="27">
        <v>38000</v>
      </c>
      <c r="E177" s="161">
        <f>'2'!L177</f>
        <v>0</v>
      </c>
      <c r="F177" s="125"/>
      <c r="G177" s="140"/>
      <c r="H177" s="140"/>
      <c r="I177" s="140"/>
      <c r="J177" s="148"/>
      <c r="K177" s="132"/>
      <c r="L177" s="71"/>
      <c r="M177" s="120">
        <f t="shared" si="15"/>
        <v>0</v>
      </c>
      <c r="N177" s="73"/>
    </row>
    <row r="178" spans="1:14" s="9" customFormat="1" x14ac:dyDescent="0.2">
      <c r="A178" s="25">
        <v>3</v>
      </c>
      <c r="B178" s="26">
        <v>4550044</v>
      </c>
      <c r="C178" s="26" t="s">
        <v>179</v>
      </c>
      <c r="D178" s="27">
        <v>38000</v>
      </c>
      <c r="E178" s="161">
        <f>'2'!L178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3"/>
    </row>
    <row r="179" spans="1:14" s="20" customFormat="1" ht="15" thickBot="1" x14ac:dyDescent="0.25">
      <c r="A179" s="43"/>
      <c r="B179" s="43"/>
      <c r="C179" s="43"/>
      <c r="D179" s="48"/>
      <c r="E179" s="160"/>
      <c r="F179" s="128"/>
      <c r="G179" s="144"/>
      <c r="H179" s="144"/>
      <c r="I179" s="144"/>
      <c r="J179" s="152"/>
      <c r="K179" s="137"/>
      <c r="L179" s="76"/>
      <c r="M179" s="121">
        <f t="shared" si="15"/>
        <v>0</v>
      </c>
      <c r="N179" s="73"/>
    </row>
    <row r="180" spans="1:14" s="24" customFormat="1" ht="15" hidden="1" customHeight="1" thickBot="1" x14ac:dyDescent="0.25">
      <c r="A180" s="81"/>
      <c r="B180" s="82"/>
      <c r="C180" s="82" t="s">
        <v>180</v>
      </c>
      <c r="D180" s="83"/>
      <c r="E180" s="158">
        <v>201</v>
      </c>
      <c r="F180" s="106">
        <f t="shared" ref="F180" si="18">SUM(F181:F191)</f>
        <v>0</v>
      </c>
      <c r="G180" s="106"/>
      <c r="H180" s="106"/>
      <c r="I180" s="106"/>
      <c r="J180" s="146"/>
      <c r="K180" s="135"/>
      <c r="L180" s="106"/>
      <c r="M180" s="119">
        <f t="shared" si="15"/>
        <v>201</v>
      </c>
      <c r="N180" s="85"/>
    </row>
    <row r="181" spans="1:14" s="10" customFormat="1" ht="15" hidden="1" customHeight="1" thickBot="1" x14ac:dyDescent="0.25">
      <c r="A181" s="74"/>
      <c r="B181" s="74"/>
      <c r="C181" s="74" t="s">
        <v>181</v>
      </c>
      <c r="D181" s="75"/>
      <c r="E181" s="155">
        <v>8</v>
      </c>
      <c r="F181" s="125"/>
      <c r="G181" s="140"/>
      <c r="H181" s="140"/>
      <c r="I181" s="140"/>
      <c r="J181" s="148"/>
      <c r="K181" s="132"/>
      <c r="L181" s="71"/>
      <c r="M181" s="120">
        <f t="shared" si="15"/>
        <v>8</v>
      </c>
      <c r="N181" s="76"/>
    </row>
    <row r="182" spans="1:14" s="10" customFormat="1" ht="15" hidden="1" customHeight="1" thickBot="1" x14ac:dyDescent="0.25">
      <c r="A182" s="25">
        <v>1</v>
      </c>
      <c r="B182" s="26">
        <v>5540020</v>
      </c>
      <c r="C182" s="26" t="s">
        <v>182</v>
      </c>
      <c r="D182" s="27">
        <v>40000</v>
      </c>
      <c r="E182" s="155">
        <v>43</v>
      </c>
      <c r="F182" s="125"/>
      <c r="G182" s="140"/>
      <c r="H182" s="140"/>
      <c r="I182" s="140"/>
      <c r="J182" s="148"/>
      <c r="K182" s="132"/>
      <c r="L182" s="71"/>
      <c r="M182" s="120">
        <f t="shared" si="15"/>
        <v>43</v>
      </c>
      <c r="N182" s="73"/>
    </row>
    <row r="183" spans="1:14" s="10" customFormat="1" ht="15" hidden="1" customHeight="1" thickBot="1" x14ac:dyDescent="0.25">
      <c r="A183" s="25">
        <v>2</v>
      </c>
      <c r="B183" s="26">
        <v>5540024</v>
      </c>
      <c r="C183" s="26" t="s">
        <v>183</v>
      </c>
      <c r="D183" s="27">
        <v>45000</v>
      </c>
      <c r="E183" s="155">
        <v>9</v>
      </c>
      <c r="F183" s="125"/>
      <c r="G183" s="140"/>
      <c r="H183" s="140"/>
      <c r="I183" s="140"/>
      <c r="J183" s="148"/>
      <c r="K183" s="132"/>
      <c r="L183" s="71"/>
      <c r="M183" s="120">
        <f t="shared" si="15"/>
        <v>9</v>
      </c>
      <c r="N183" s="73"/>
    </row>
    <row r="184" spans="1:14" s="10" customFormat="1" ht="15" hidden="1" customHeight="1" thickBot="1" x14ac:dyDescent="0.25">
      <c r="A184" s="25">
        <v>3</v>
      </c>
      <c r="B184" s="26">
        <v>5540018</v>
      </c>
      <c r="C184" s="26" t="s">
        <v>184</v>
      </c>
      <c r="D184" s="27">
        <v>32000</v>
      </c>
      <c r="E184" s="155">
        <v>24</v>
      </c>
      <c r="F184" s="125"/>
      <c r="G184" s="140"/>
      <c r="H184" s="140"/>
      <c r="I184" s="140"/>
      <c r="J184" s="148"/>
      <c r="K184" s="132"/>
      <c r="L184" s="71"/>
      <c r="M184" s="120">
        <f t="shared" si="15"/>
        <v>24</v>
      </c>
      <c r="N184" s="73"/>
    </row>
    <row r="185" spans="1:14" s="10" customFormat="1" ht="15" hidden="1" customHeight="1" thickBot="1" x14ac:dyDescent="0.25">
      <c r="A185" s="25">
        <v>4</v>
      </c>
      <c r="B185" s="26">
        <v>5540017</v>
      </c>
      <c r="C185" s="26" t="s">
        <v>185</v>
      </c>
      <c r="D185" s="27">
        <v>25000</v>
      </c>
      <c r="E185" s="156">
        <v>35</v>
      </c>
      <c r="F185" s="126"/>
      <c r="G185" s="141"/>
      <c r="H185" s="141"/>
      <c r="I185" s="141"/>
      <c r="J185" s="149"/>
      <c r="K185" s="133"/>
      <c r="L185" s="72"/>
      <c r="M185" s="120">
        <f t="shared" si="15"/>
        <v>35</v>
      </c>
      <c r="N185" s="72"/>
    </row>
    <row r="186" spans="1:14" s="10" customFormat="1" ht="15" hidden="1" customHeight="1" thickBot="1" x14ac:dyDescent="0.25">
      <c r="A186" s="25">
        <v>5</v>
      </c>
      <c r="B186" s="26">
        <v>5510070</v>
      </c>
      <c r="C186" s="26" t="s">
        <v>186</v>
      </c>
      <c r="D186" s="27">
        <v>28000</v>
      </c>
      <c r="E186" s="156">
        <v>24</v>
      </c>
      <c r="F186" s="126"/>
      <c r="G186" s="141"/>
      <c r="H186" s="141"/>
      <c r="I186" s="141"/>
      <c r="J186" s="149"/>
      <c r="K186" s="133"/>
      <c r="L186" s="72"/>
      <c r="M186" s="120">
        <f t="shared" si="15"/>
        <v>24</v>
      </c>
      <c r="N186" s="72"/>
    </row>
    <row r="187" spans="1:14" s="10" customFormat="1" ht="15" hidden="1" customHeight="1" thickBot="1" x14ac:dyDescent="0.25">
      <c r="A187" s="25">
        <v>6</v>
      </c>
      <c r="B187" s="26">
        <v>5500044</v>
      </c>
      <c r="C187" s="26" t="s">
        <v>187</v>
      </c>
      <c r="D187" s="27">
        <v>28000</v>
      </c>
      <c r="E187" s="156">
        <v>10</v>
      </c>
      <c r="F187" s="126"/>
      <c r="G187" s="141"/>
      <c r="H187" s="141"/>
      <c r="I187" s="141"/>
      <c r="J187" s="149"/>
      <c r="K187" s="133"/>
      <c r="L187" s="72"/>
      <c r="M187" s="120">
        <f t="shared" si="15"/>
        <v>10</v>
      </c>
      <c r="N187" s="71"/>
    </row>
    <row r="188" spans="1:14" s="9" customFormat="1" ht="15" hidden="1" customHeight="1" thickBot="1" x14ac:dyDescent="0.25">
      <c r="A188" s="25">
        <v>7</v>
      </c>
      <c r="B188" s="26">
        <v>5500045</v>
      </c>
      <c r="C188" s="26" t="s">
        <v>188</v>
      </c>
      <c r="D188" s="27">
        <v>30000</v>
      </c>
      <c r="E188" s="156">
        <v>28</v>
      </c>
      <c r="F188" s="126"/>
      <c r="G188" s="141"/>
      <c r="H188" s="141"/>
      <c r="I188" s="141"/>
      <c r="J188" s="149"/>
      <c r="K188" s="133"/>
      <c r="L188" s="72"/>
      <c r="M188" s="120">
        <f t="shared" si="15"/>
        <v>28</v>
      </c>
      <c r="N188" s="71"/>
    </row>
    <row r="189" spans="1:14" s="9" customFormat="1" ht="15" hidden="1" customHeight="1" thickBot="1" x14ac:dyDescent="0.25">
      <c r="A189" s="25">
        <v>8</v>
      </c>
      <c r="B189" s="25">
        <v>5510111</v>
      </c>
      <c r="C189" s="25" t="s">
        <v>189</v>
      </c>
      <c r="D189" s="30">
        <v>39000</v>
      </c>
      <c r="E189" s="156">
        <v>20</v>
      </c>
      <c r="F189" s="126"/>
      <c r="G189" s="141"/>
      <c r="H189" s="141"/>
      <c r="I189" s="141"/>
      <c r="J189" s="149"/>
      <c r="K189" s="133"/>
      <c r="L189" s="72"/>
      <c r="M189" s="120">
        <f t="shared" si="15"/>
        <v>20</v>
      </c>
      <c r="N189" s="71"/>
    </row>
    <row r="190" spans="1:14" s="9" customFormat="1" ht="15" hidden="1" customHeight="1" thickBot="1" x14ac:dyDescent="0.25">
      <c r="A190" s="25">
        <v>9</v>
      </c>
      <c r="B190" s="25">
        <v>5510112</v>
      </c>
      <c r="C190" s="25" t="s">
        <v>190</v>
      </c>
      <c r="D190" s="30">
        <v>39000</v>
      </c>
      <c r="E190" s="155"/>
      <c r="F190" s="125"/>
      <c r="G190" s="125"/>
      <c r="H190" s="125"/>
      <c r="I190" s="125"/>
      <c r="J190" s="148"/>
      <c r="K190" s="132"/>
      <c r="L190" s="71"/>
      <c r="M190" s="120">
        <f t="shared" si="15"/>
        <v>0</v>
      </c>
      <c r="N190" s="71"/>
    </row>
    <row r="191" spans="1:14" s="9" customFormat="1" ht="15" hidden="1" customHeight="1" thickBot="1" x14ac:dyDescent="0.25">
      <c r="A191" s="25">
        <v>10</v>
      </c>
      <c r="B191" s="25">
        <v>5510113</v>
      </c>
      <c r="C191" s="25" t="s">
        <v>191</v>
      </c>
      <c r="D191" s="30">
        <v>39000</v>
      </c>
      <c r="E191" s="155">
        <v>17</v>
      </c>
      <c r="F191" s="125"/>
      <c r="G191" s="125"/>
      <c r="H191" s="125"/>
      <c r="I191" s="125"/>
      <c r="J191" s="148"/>
      <c r="K191" s="132"/>
      <c r="L191" s="71"/>
      <c r="M191" s="120">
        <f t="shared" si="15"/>
        <v>17</v>
      </c>
      <c r="N191" s="71"/>
    </row>
    <row r="192" spans="1:14" s="24" customFormat="1" ht="15" hidden="1" customHeight="1" thickBot="1" x14ac:dyDescent="0.25">
      <c r="A192" s="43"/>
      <c r="B192" s="43"/>
      <c r="C192" s="43"/>
      <c r="D192" s="48"/>
      <c r="E192" s="160"/>
      <c r="F192" s="128"/>
      <c r="G192" s="128"/>
      <c r="H192" s="128"/>
      <c r="I192" s="128"/>
      <c r="J192" s="152"/>
      <c r="K192" s="137"/>
      <c r="L192" s="76"/>
      <c r="M192" s="121">
        <f t="shared" si="15"/>
        <v>0</v>
      </c>
      <c r="N192" s="76"/>
    </row>
    <row r="193" spans="1:14" s="9" customFormat="1" ht="15" thickBot="1" x14ac:dyDescent="0.25">
      <c r="A193" s="94"/>
      <c r="B193" s="95"/>
      <c r="C193" s="95" t="s">
        <v>192</v>
      </c>
      <c r="D193" s="96"/>
      <c r="E193" s="105">
        <f t="shared" ref="E193:L193" si="19">SUM(E194:E202)</f>
        <v>104</v>
      </c>
      <c r="F193" s="105">
        <f t="shared" si="19"/>
        <v>0</v>
      </c>
      <c r="G193" s="105">
        <f t="shared" si="19"/>
        <v>0</v>
      </c>
      <c r="H193" s="105">
        <f t="shared" si="19"/>
        <v>0</v>
      </c>
      <c r="I193" s="105">
        <f t="shared" si="19"/>
        <v>0</v>
      </c>
      <c r="J193" s="105">
        <f t="shared" si="19"/>
        <v>0</v>
      </c>
      <c r="K193" s="105">
        <f t="shared" si="19"/>
        <v>0</v>
      </c>
      <c r="L193" s="105">
        <f t="shared" si="19"/>
        <v>97</v>
      </c>
      <c r="M193" s="119">
        <f t="shared" si="15"/>
        <v>7</v>
      </c>
      <c r="N193" s="85"/>
    </row>
    <row r="194" spans="1:14" s="10" customFormat="1" x14ac:dyDescent="0.2">
      <c r="A194" s="87">
        <v>1</v>
      </c>
      <c r="B194" s="87">
        <v>5540032</v>
      </c>
      <c r="C194" s="87" t="s">
        <v>193</v>
      </c>
      <c r="D194" s="93">
        <v>18000</v>
      </c>
      <c r="E194" s="155">
        <f>'2'!L194</f>
        <v>0</v>
      </c>
      <c r="F194" s="125"/>
      <c r="G194" s="125"/>
      <c r="H194" s="125"/>
      <c r="I194" s="125"/>
      <c r="J194" s="148"/>
      <c r="K194" s="132"/>
      <c r="L194" s="71"/>
      <c r="M194" s="120">
        <f t="shared" si="15"/>
        <v>0</v>
      </c>
      <c r="N194" s="71"/>
    </row>
    <row r="195" spans="1:14" s="10" customFormat="1" x14ac:dyDescent="0.2">
      <c r="A195" s="25">
        <v>2</v>
      </c>
      <c r="B195" s="26">
        <v>5540001</v>
      </c>
      <c r="C195" s="26" t="s">
        <v>194</v>
      </c>
      <c r="D195" s="27">
        <v>20000</v>
      </c>
      <c r="E195" s="155">
        <f>'2'!L195</f>
        <v>18</v>
      </c>
      <c r="F195" s="125"/>
      <c r="G195" s="125"/>
      <c r="H195" s="125"/>
      <c r="I195" s="125"/>
      <c r="J195" s="148"/>
      <c r="K195" s="132"/>
      <c r="L195" s="71">
        <v>16</v>
      </c>
      <c r="M195" s="120">
        <f t="shared" si="15"/>
        <v>2</v>
      </c>
      <c r="N195" s="71"/>
    </row>
    <row r="196" spans="1:14" s="10" customFormat="1" x14ac:dyDescent="0.2">
      <c r="A196" s="25">
        <v>3</v>
      </c>
      <c r="B196" s="26">
        <v>5540029</v>
      </c>
      <c r="C196" s="26" t="s">
        <v>195</v>
      </c>
      <c r="D196" s="27">
        <v>20000</v>
      </c>
      <c r="E196" s="155">
        <f>'2'!L196</f>
        <v>22</v>
      </c>
      <c r="F196" s="125"/>
      <c r="G196" s="125"/>
      <c r="H196" s="125"/>
      <c r="I196" s="125"/>
      <c r="J196" s="148"/>
      <c r="K196" s="132"/>
      <c r="L196" s="71">
        <v>20</v>
      </c>
      <c r="M196" s="120">
        <f t="shared" si="15"/>
        <v>2</v>
      </c>
      <c r="N196" s="71"/>
    </row>
    <row r="197" spans="1:14" s="10" customFormat="1" x14ac:dyDescent="0.2">
      <c r="A197" s="25">
        <v>4</v>
      </c>
      <c r="B197" s="26">
        <v>5540035</v>
      </c>
      <c r="C197" s="26" t="s">
        <v>196</v>
      </c>
      <c r="D197" s="27">
        <v>20000</v>
      </c>
      <c r="E197" s="155">
        <f>'2'!L197</f>
        <v>4</v>
      </c>
      <c r="F197" s="125"/>
      <c r="G197" s="125"/>
      <c r="H197" s="125"/>
      <c r="I197" s="125"/>
      <c r="J197" s="148"/>
      <c r="K197" s="132"/>
      <c r="L197" s="71">
        <v>4</v>
      </c>
      <c r="M197" s="120">
        <f t="shared" si="15"/>
        <v>0</v>
      </c>
      <c r="N197" s="71"/>
    </row>
    <row r="198" spans="1:14" s="10" customFormat="1" x14ac:dyDescent="0.2">
      <c r="A198" s="25">
        <v>6</v>
      </c>
      <c r="B198" s="26">
        <v>5540008</v>
      </c>
      <c r="C198" s="26" t="s">
        <v>198</v>
      </c>
      <c r="D198" s="27">
        <v>16000</v>
      </c>
      <c r="E198" s="155">
        <f>'2'!L198</f>
        <v>0</v>
      </c>
      <c r="F198" s="125"/>
      <c r="G198" s="125"/>
      <c r="H198" s="125"/>
      <c r="I198" s="125"/>
      <c r="J198" s="148"/>
      <c r="K198" s="132"/>
      <c r="L198" s="71"/>
      <c r="M198" s="120">
        <f t="shared" si="15"/>
        <v>0</v>
      </c>
      <c r="N198" s="71"/>
    </row>
    <row r="199" spans="1:14" s="10" customFormat="1" x14ac:dyDescent="0.2">
      <c r="A199" s="25">
        <v>7</v>
      </c>
      <c r="B199" s="26">
        <v>5540030</v>
      </c>
      <c r="C199" s="26" t="s">
        <v>199</v>
      </c>
      <c r="D199" s="27">
        <v>22000</v>
      </c>
      <c r="E199" s="155">
        <f>'2'!L199</f>
        <v>14</v>
      </c>
      <c r="F199" s="125"/>
      <c r="G199" s="125"/>
      <c r="H199" s="125"/>
      <c r="I199" s="125"/>
      <c r="J199" s="148"/>
      <c r="K199" s="132"/>
      <c r="L199" s="71">
        <v>14</v>
      </c>
      <c r="M199" s="120">
        <f t="shared" si="15"/>
        <v>0</v>
      </c>
      <c r="N199" s="71"/>
    </row>
    <row r="200" spans="1:14" s="10" customFormat="1" x14ac:dyDescent="0.2">
      <c r="A200" s="25">
        <v>8</v>
      </c>
      <c r="B200" s="26">
        <v>5540031</v>
      </c>
      <c r="C200" s="26" t="s">
        <v>200</v>
      </c>
      <c r="D200" s="27">
        <v>22000</v>
      </c>
      <c r="E200" s="155">
        <f>'2'!L200</f>
        <v>7</v>
      </c>
      <c r="F200" s="125"/>
      <c r="G200" s="125"/>
      <c r="H200" s="125"/>
      <c r="I200" s="125"/>
      <c r="J200" s="148"/>
      <c r="K200" s="132"/>
      <c r="L200" s="71">
        <v>5</v>
      </c>
      <c r="M200" s="120">
        <f t="shared" si="15"/>
        <v>2</v>
      </c>
      <c r="N200" s="71"/>
    </row>
    <row r="201" spans="1:14" s="9" customFormat="1" x14ac:dyDescent="0.2">
      <c r="A201" s="25">
        <v>9</v>
      </c>
      <c r="B201" s="26">
        <v>5540003</v>
      </c>
      <c r="C201" s="26" t="s">
        <v>201</v>
      </c>
      <c r="D201" s="27">
        <v>20000</v>
      </c>
      <c r="E201" s="155">
        <f>'2'!L201</f>
        <v>39</v>
      </c>
      <c r="F201" s="125"/>
      <c r="G201" s="125"/>
      <c r="H201" s="125"/>
      <c r="I201" s="125"/>
      <c r="J201" s="148"/>
      <c r="K201" s="132"/>
      <c r="L201" s="71">
        <v>38</v>
      </c>
      <c r="M201" s="120">
        <f t="shared" si="15"/>
        <v>1</v>
      </c>
      <c r="N201" s="71"/>
    </row>
    <row r="202" spans="1:14" s="9" customFormat="1" x14ac:dyDescent="0.2">
      <c r="A202" s="25">
        <v>10</v>
      </c>
      <c r="B202" s="25">
        <v>5540033</v>
      </c>
      <c r="C202" s="25" t="s">
        <v>202</v>
      </c>
      <c r="D202" s="30">
        <v>18000</v>
      </c>
      <c r="E202" s="155">
        <f>'2'!L202</f>
        <v>0</v>
      </c>
      <c r="F202" s="125"/>
      <c r="G202" s="125"/>
      <c r="H202" s="125"/>
      <c r="I202" s="125"/>
      <c r="J202" s="148"/>
      <c r="K202" s="132"/>
      <c r="L202" s="71"/>
      <c r="M202" s="120">
        <f t="shared" si="15"/>
        <v>0</v>
      </c>
      <c r="N202" s="71"/>
    </row>
    <row r="203" spans="1:14" s="20" customFormat="1" ht="15" thickBot="1" x14ac:dyDescent="0.25">
      <c r="A203" s="43"/>
      <c r="B203" s="43"/>
      <c r="C203" s="43"/>
      <c r="D203" s="48"/>
      <c r="E203" s="160"/>
      <c r="F203" s="128"/>
      <c r="G203" s="128"/>
      <c r="H203" s="128"/>
      <c r="I203" s="128"/>
      <c r="J203" s="152"/>
      <c r="K203" s="137"/>
      <c r="L203" s="76"/>
      <c r="M203" s="121">
        <f t="shared" si="15"/>
        <v>0</v>
      </c>
      <c r="N203" s="76"/>
    </row>
    <row r="204" spans="1:14" s="24" customFormat="1" ht="15" thickBot="1" x14ac:dyDescent="0.25">
      <c r="A204" s="81"/>
      <c r="B204" s="82"/>
      <c r="C204" s="82" t="s">
        <v>203</v>
      </c>
      <c r="D204" s="83"/>
      <c r="E204" s="106">
        <f t="shared" ref="E204:J204" si="20">SUM(E206:E207)</f>
        <v>8</v>
      </c>
      <c r="F204" s="106">
        <f t="shared" si="20"/>
        <v>0</v>
      </c>
      <c r="G204" s="106">
        <f t="shared" si="20"/>
        <v>0</v>
      </c>
      <c r="H204" s="106">
        <f t="shared" si="20"/>
        <v>0</v>
      </c>
      <c r="I204" s="106">
        <f t="shared" si="20"/>
        <v>0</v>
      </c>
      <c r="J204" s="106">
        <f t="shared" si="20"/>
        <v>0</v>
      </c>
      <c r="K204" s="106">
        <f>SUM(K206:K207)</f>
        <v>0</v>
      </c>
      <c r="L204" s="106">
        <f>SUM(L206:L207)</f>
        <v>8</v>
      </c>
      <c r="M204" s="119">
        <f>(E204+F204+G204+H204+I204)-J204-K204-L204</f>
        <v>0</v>
      </c>
      <c r="N204" s="85"/>
    </row>
    <row r="205" spans="1:14" s="10" customFormat="1" x14ac:dyDescent="0.2">
      <c r="A205" s="79"/>
      <c r="B205" s="79"/>
      <c r="C205" s="79" t="s">
        <v>204</v>
      </c>
      <c r="D205" s="80"/>
      <c r="E205" s="155"/>
      <c r="F205" s="125"/>
      <c r="G205" s="125"/>
      <c r="H205" s="125"/>
      <c r="I205" s="125"/>
      <c r="J205" s="148"/>
      <c r="K205" s="132"/>
      <c r="L205" s="71"/>
      <c r="M205" s="120">
        <f t="shared" si="15"/>
        <v>0</v>
      </c>
      <c r="N205" s="71"/>
    </row>
    <row r="206" spans="1:14" s="10" customFormat="1" x14ac:dyDescent="0.2">
      <c r="A206" s="25">
        <v>1</v>
      </c>
      <c r="B206" s="26">
        <v>7520023</v>
      </c>
      <c r="C206" s="26" t="s">
        <v>205</v>
      </c>
      <c r="D206" s="27">
        <v>20000</v>
      </c>
      <c r="E206" s="155">
        <f>'2'!L206</f>
        <v>0</v>
      </c>
      <c r="F206" s="125"/>
      <c r="G206" s="125"/>
      <c r="H206" s="125"/>
      <c r="I206" s="125"/>
      <c r="J206" s="148"/>
      <c r="K206" s="132"/>
      <c r="L206" s="71"/>
      <c r="M206" s="120">
        <f t="shared" si="15"/>
        <v>0</v>
      </c>
      <c r="N206" s="71"/>
    </row>
    <row r="207" spans="1:14" s="9" customFormat="1" x14ac:dyDescent="0.2">
      <c r="A207" s="25">
        <v>2</v>
      </c>
      <c r="B207" s="26">
        <v>7520001</v>
      </c>
      <c r="C207" s="26" t="s">
        <v>206</v>
      </c>
      <c r="D207" s="27">
        <v>80000</v>
      </c>
      <c r="E207" s="155">
        <f>'2'!L207</f>
        <v>8</v>
      </c>
      <c r="F207" s="125"/>
      <c r="G207" s="125"/>
      <c r="H207" s="125"/>
      <c r="I207" s="125"/>
      <c r="J207" s="148"/>
      <c r="K207" s="132"/>
      <c r="L207" s="71">
        <v>8</v>
      </c>
      <c r="M207" s="120">
        <f t="shared" si="15"/>
        <v>0</v>
      </c>
      <c r="N207" s="71"/>
    </row>
    <row r="208" spans="1:14" s="24" customFormat="1" ht="15" thickBot="1" x14ac:dyDescent="0.25">
      <c r="A208" s="43"/>
      <c r="B208" s="43"/>
      <c r="C208" s="43"/>
      <c r="D208" s="86"/>
      <c r="E208" s="157"/>
      <c r="F208" s="127"/>
      <c r="G208" s="127"/>
      <c r="H208" s="127"/>
      <c r="I208" s="127"/>
      <c r="J208" s="150"/>
      <c r="K208" s="134"/>
      <c r="L208" s="73"/>
      <c r="M208" s="122">
        <f t="shared" si="15"/>
        <v>0</v>
      </c>
      <c r="N208" s="73"/>
    </row>
    <row r="209" spans="1:14" s="10" customFormat="1" ht="15" thickBot="1" x14ac:dyDescent="0.25">
      <c r="A209" s="90"/>
      <c r="B209" s="91"/>
      <c r="C209" s="91" t="s">
        <v>207</v>
      </c>
      <c r="D209" s="92"/>
      <c r="E209" s="103">
        <f t="shared" ref="E209:L209" si="21">SUM(E210:E217)</f>
        <v>156</v>
      </c>
      <c r="F209" s="103">
        <f t="shared" si="21"/>
        <v>0</v>
      </c>
      <c r="G209" s="103">
        <f t="shared" si="21"/>
        <v>0</v>
      </c>
      <c r="H209" s="103">
        <f t="shared" si="21"/>
        <v>0</v>
      </c>
      <c r="I209" s="103">
        <f t="shared" si="21"/>
        <v>0</v>
      </c>
      <c r="J209" s="103">
        <f t="shared" si="21"/>
        <v>0</v>
      </c>
      <c r="K209" s="103">
        <f t="shared" si="21"/>
        <v>0</v>
      </c>
      <c r="L209" s="103">
        <f t="shared" si="21"/>
        <v>128</v>
      </c>
      <c r="M209" s="119">
        <f t="shared" si="15"/>
        <v>28</v>
      </c>
      <c r="N209" s="85"/>
    </row>
    <row r="210" spans="1:14" s="10" customFormat="1" x14ac:dyDescent="0.2">
      <c r="A210" s="87">
        <v>1</v>
      </c>
      <c r="B210" s="88">
        <v>7550011</v>
      </c>
      <c r="C210" s="88" t="s">
        <v>208</v>
      </c>
      <c r="D210" s="89">
        <v>16000</v>
      </c>
      <c r="E210" s="155">
        <f>'2'!L210</f>
        <v>24</v>
      </c>
      <c r="F210" s="125"/>
      <c r="G210" s="125"/>
      <c r="H210" s="125"/>
      <c r="I210" s="125"/>
      <c r="J210" s="148"/>
      <c r="K210" s="132"/>
      <c r="L210" s="71">
        <v>24</v>
      </c>
      <c r="M210" s="120">
        <f t="shared" si="15"/>
        <v>0</v>
      </c>
      <c r="N210" s="71"/>
    </row>
    <row r="211" spans="1:14" s="10" customFormat="1" x14ac:dyDescent="0.2">
      <c r="A211" s="25">
        <v>2</v>
      </c>
      <c r="B211" s="26">
        <v>7550019</v>
      </c>
      <c r="C211" s="26" t="s">
        <v>209</v>
      </c>
      <c r="D211" s="78">
        <v>14000</v>
      </c>
      <c r="E211" s="155">
        <f>'2'!L211</f>
        <v>6</v>
      </c>
      <c r="F211" s="126"/>
      <c r="G211" s="126"/>
      <c r="H211" s="126"/>
      <c r="I211" s="126"/>
      <c r="J211" s="149"/>
      <c r="K211" s="133"/>
      <c r="L211" s="72"/>
      <c r="M211" s="123">
        <f t="shared" si="15"/>
        <v>6</v>
      </c>
      <c r="N211" s="72"/>
    </row>
    <row r="212" spans="1:14" s="10" customFormat="1" x14ac:dyDescent="0.2">
      <c r="A212" s="25">
        <v>3</v>
      </c>
      <c r="B212" s="26">
        <v>7550026</v>
      </c>
      <c r="C212" s="26" t="s">
        <v>210</v>
      </c>
      <c r="D212" s="78">
        <v>26000</v>
      </c>
      <c r="E212" s="155">
        <f>'2'!L212</f>
        <v>52</v>
      </c>
      <c r="F212" s="126"/>
      <c r="G212" s="126"/>
      <c r="H212" s="126"/>
      <c r="I212" s="126"/>
      <c r="J212" s="149"/>
      <c r="K212" s="133"/>
      <c r="L212" s="72">
        <v>41</v>
      </c>
      <c r="M212" s="123">
        <f t="shared" si="15"/>
        <v>11</v>
      </c>
      <c r="N212" s="72"/>
    </row>
    <row r="213" spans="1:14" s="10" customFormat="1" x14ac:dyDescent="0.2">
      <c r="A213" s="25">
        <v>4</v>
      </c>
      <c r="B213" s="26">
        <v>7550006</v>
      </c>
      <c r="C213" s="26" t="s">
        <v>211</v>
      </c>
      <c r="D213" s="78">
        <v>12000</v>
      </c>
      <c r="E213" s="155">
        <f>'2'!L213</f>
        <v>11</v>
      </c>
      <c r="F213" s="126"/>
      <c r="G213" s="126"/>
      <c r="H213" s="126"/>
      <c r="I213" s="126"/>
      <c r="J213" s="149"/>
      <c r="K213" s="133"/>
      <c r="L213" s="72">
        <v>8</v>
      </c>
      <c r="M213" s="123">
        <f t="shared" si="15"/>
        <v>3</v>
      </c>
      <c r="N213" s="72"/>
    </row>
    <row r="214" spans="1:14" s="10" customFormat="1" x14ac:dyDescent="0.2">
      <c r="A214" s="25">
        <v>5</v>
      </c>
      <c r="B214" s="26">
        <v>7550007</v>
      </c>
      <c r="C214" s="26" t="s">
        <v>212</v>
      </c>
      <c r="D214" s="78">
        <v>9000</v>
      </c>
      <c r="E214" s="155">
        <f>'2'!L214</f>
        <v>11</v>
      </c>
      <c r="F214" s="126"/>
      <c r="G214" s="126"/>
      <c r="H214" s="126"/>
      <c r="I214" s="126"/>
      <c r="J214" s="149"/>
      <c r="K214" s="133"/>
      <c r="L214" s="72">
        <v>10</v>
      </c>
      <c r="M214" s="123">
        <f t="shared" si="15"/>
        <v>1</v>
      </c>
      <c r="N214" s="72"/>
    </row>
    <row r="215" spans="1:14" s="9" customFormat="1" x14ac:dyDescent="0.2">
      <c r="A215" s="25">
        <v>7</v>
      </c>
      <c r="B215" s="26">
        <v>7550017</v>
      </c>
      <c r="C215" s="26" t="s">
        <v>214</v>
      </c>
      <c r="D215" s="78">
        <v>14000</v>
      </c>
      <c r="E215" s="155">
        <f>'2'!L215</f>
        <v>20</v>
      </c>
      <c r="F215" s="126"/>
      <c r="G215" s="126"/>
      <c r="H215" s="126"/>
      <c r="I215" s="126"/>
      <c r="J215" s="149"/>
      <c r="K215" s="133"/>
      <c r="L215" s="72">
        <v>16</v>
      </c>
      <c r="M215" s="123">
        <f t="shared" si="15"/>
        <v>4</v>
      </c>
      <c r="N215" s="72"/>
    </row>
    <row r="216" spans="1:14" s="10" customFormat="1" x14ac:dyDescent="0.2">
      <c r="A216" s="25">
        <v>8</v>
      </c>
      <c r="B216" s="25">
        <v>7550016</v>
      </c>
      <c r="C216" s="25" t="s">
        <v>215</v>
      </c>
      <c r="D216" s="77">
        <v>14000</v>
      </c>
      <c r="E216" s="155">
        <f>'2'!L216</f>
        <v>18</v>
      </c>
      <c r="F216" s="126"/>
      <c r="G216" s="126"/>
      <c r="H216" s="126"/>
      <c r="I216" s="126"/>
      <c r="J216" s="149"/>
      <c r="K216" s="133"/>
      <c r="L216" s="72">
        <v>16</v>
      </c>
      <c r="M216" s="123">
        <f t="shared" ref="M216:M217" si="22">(E216+F216+G216+H216+I216)-J216-K216-L216</f>
        <v>2</v>
      </c>
      <c r="N216" s="72"/>
    </row>
    <row r="217" spans="1:14" s="10" customFormat="1" x14ac:dyDescent="0.2">
      <c r="A217" s="25">
        <v>9</v>
      </c>
      <c r="B217" s="26">
        <v>7550015</v>
      </c>
      <c r="C217" s="26" t="s">
        <v>216</v>
      </c>
      <c r="D217" s="78">
        <v>14000</v>
      </c>
      <c r="E217" s="155">
        <f>'2'!L217</f>
        <v>14</v>
      </c>
      <c r="F217" s="126"/>
      <c r="G217" s="126"/>
      <c r="H217" s="126"/>
      <c r="I217" s="126"/>
      <c r="J217" s="149"/>
      <c r="K217" s="133"/>
      <c r="L217" s="72">
        <v>13</v>
      </c>
      <c r="M217" s="123">
        <f t="shared" si="22"/>
        <v>1</v>
      </c>
      <c r="N217" s="72"/>
    </row>
  </sheetData>
  <autoFilter ref="A3:D217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7"/>
  <sheetViews>
    <sheetView workbookViewId="0">
      <pane xSplit="4" ySplit="4" topLeftCell="E155" activePane="bottomRight" state="frozen"/>
      <selection activeCell="O74" sqref="O74"/>
      <selection pane="topRight" activeCell="O74" sqref="O74"/>
      <selection pane="bottomLeft" activeCell="O74" sqref="O74"/>
      <selection pane="bottomRight" activeCell="L157" sqref="L157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.28515625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81" t="s">
        <v>259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70"/>
    </row>
    <row r="3" spans="1:19" s="16" customFormat="1" ht="25.5" customHeight="1" x14ac:dyDescent="0.2">
      <c r="A3" s="182" t="s">
        <v>261</v>
      </c>
      <c r="B3" s="182" t="s">
        <v>262</v>
      </c>
      <c r="C3" s="182" t="s">
        <v>263</v>
      </c>
      <c r="D3" s="184" t="s">
        <v>264</v>
      </c>
      <c r="E3" s="186" t="s">
        <v>248</v>
      </c>
      <c r="F3" s="188" t="s">
        <v>257</v>
      </c>
      <c r="G3" s="190" t="s">
        <v>249</v>
      </c>
      <c r="H3" s="191"/>
      <c r="I3" s="192"/>
      <c r="J3" s="193" t="s">
        <v>250</v>
      </c>
      <c r="K3" s="195" t="s">
        <v>258</v>
      </c>
      <c r="L3" s="177" t="s">
        <v>251</v>
      </c>
      <c r="M3" s="179" t="s">
        <v>252</v>
      </c>
      <c r="N3" s="177" t="s">
        <v>253</v>
      </c>
    </row>
    <row r="4" spans="1:19" s="20" customFormat="1" ht="25.5" x14ac:dyDescent="0.2">
      <c r="A4" s="183"/>
      <c r="B4" s="183"/>
      <c r="C4" s="183"/>
      <c r="D4" s="185"/>
      <c r="E4" s="187"/>
      <c r="F4" s="189"/>
      <c r="G4" s="139" t="s">
        <v>254</v>
      </c>
      <c r="H4" s="139" t="s">
        <v>255</v>
      </c>
      <c r="I4" s="139" t="s">
        <v>256</v>
      </c>
      <c r="J4" s="194"/>
      <c r="K4" s="196"/>
      <c r="L4" s="178"/>
      <c r="M4" s="180"/>
      <c r="N4" s="178"/>
    </row>
    <row r="5" spans="1:19" s="24" customFormat="1" ht="15" thickBot="1" x14ac:dyDescent="0.25">
      <c r="A5" s="113"/>
      <c r="B5" s="113"/>
      <c r="C5" s="113" t="s">
        <v>10</v>
      </c>
      <c r="D5" s="114"/>
      <c r="E5" s="116">
        <f>E6+E46+E60+E64+E74</f>
        <v>5</v>
      </c>
      <c r="F5" s="116">
        <f t="shared" ref="F5:L5" si="0">F6+F46+F60+F64+F74</f>
        <v>0</v>
      </c>
      <c r="G5" s="116">
        <f t="shared" si="0"/>
        <v>361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55</v>
      </c>
      <c r="L5" s="116">
        <f t="shared" si="0"/>
        <v>31</v>
      </c>
      <c r="M5" s="118">
        <f t="shared" ref="M5" si="1">M6+M46+M60+M64+M74</f>
        <v>270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05">
        <f>SUM(E7:E44)</f>
        <v>5</v>
      </c>
      <c r="F6" s="105">
        <f t="shared" ref="F6:L6" si="2">SUM(F7:F44)</f>
        <v>0</v>
      </c>
      <c r="G6" s="105">
        <f t="shared" si="2"/>
        <v>210</v>
      </c>
      <c r="H6" s="105">
        <f t="shared" si="2"/>
        <v>0</v>
      </c>
      <c r="I6" s="105">
        <f t="shared" si="2"/>
        <v>0</v>
      </c>
      <c r="J6" s="166">
        <f t="shared" si="2"/>
        <v>0</v>
      </c>
      <c r="K6" s="131">
        <f t="shared" si="2"/>
        <v>29</v>
      </c>
      <c r="L6" s="105">
        <f t="shared" si="2"/>
        <v>31</v>
      </c>
      <c r="M6" s="131">
        <f t="shared" ref="M6" si="3">SUM(M7:M39)</f>
        <v>146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'3'!L7</f>
        <v>1</v>
      </c>
      <c r="F7" s="125"/>
      <c r="G7" s="140"/>
      <c r="H7" s="140"/>
      <c r="I7" s="140"/>
      <c r="J7" s="148"/>
      <c r="K7" s="132">
        <v>1</v>
      </c>
      <c r="L7" s="71"/>
      <c r="M7" s="120">
        <f t="shared" ref="M7:M75" si="4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'3'!L8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4"/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'3'!L9</f>
        <v>0</v>
      </c>
      <c r="F9" s="126"/>
      <c r="G9" s="141"/>
      <c r="H9" s="141"/>
      <c r="I9" s="141"/>
      <c r="J9" s="149"/>
      <c r="K9" s="133"/>
      <c r="L9" s="72"/>
      <c r="M9" s="120">
        <f t="shared" si="4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'3'!L10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4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'3'!L11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4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'3'!L12</f>
        <v>0</v>
      </c>
      <c r="F12" s="126"/>
      <c r="G12" s="141"/>
      <c r="H12" s="141"/>
      <c r="I12" s="141"/>
      <c r="J12" s="149"/>
      <c r="K12" s="133"/>
      <c r="L12" s="72"/>
      <c r="M12" s="120">
        <f t="shared" si="4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'3'!L13</f>
        <v>0</v>
      </c>
      <c r="F13" s="126"/>
      <c r="G13" s="141">
        <v>6</v>
      </c>
      <c r="H13" s="141"/>
      <c r="I13" s="141"/>
      <c r="J13" s="149"/>
      <c r="K13" s="133">
        <v>2</v>
      </c>
      <c r="L13" s="72"/>
      <c r="M13" s="120">
        <f t="shared" si="4"/>
        <v>4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'3'!L14</f>
        <v>0</v>
      </c>
      <c r="F14" s="126"/>
      <c r="G14" s="141">
        <v>6</v>
      </c>
      <c r="H14" s="141"/>
      <c r="I14" s="141"/>
      <c r="J14" s="149"/>
      <c r="K14" s="133">
        <v>3</v>
      </c>
      <c r="L14" s="72"/>
      <c r="M14" s="120">
        <f t="shared" si="4"/>
        <v>3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'3'!L15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4"/>
        <v>6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'3'!L16</f>
        <v>0</v>
      </c>
      <c r="F16" s="126"/>
      <c r="G16" s="141">
        <v>6</v>
      </c>
      <c r="H16" s="141"/>
      <c r="I16" s="141"/>
      <c r="J16" s="149"/>
      <c r="K16" s="133">
        <v>2</v>
      </c>
      <c r="L16" s="72"/>
      <c r="M16" s="120">
        <f t="shared" si="4"/>
        <v>4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'3'!L17</f>
        <v>0</v>
      </c>
      <c r="F17" s="126"/>
      <c r="G17" s="141"/>
      <c r="H17" s="141"/>
      <c r="I17" s="141"/>
      <c r="J17" s="149"/>
      <c r="K17" s="133"/>
      <c r="L17" s="72"/>
      <c r="M17" s="120">
        <f t="shared" si="4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'3'!L18</f>
        <v>0</v>
      </c>
      <c r="F18" s="126"/>
      <c r="G18" s="141"/>
      <c r="H18" s="141"/>
      <c r="I18" s="141"/>
      <c r="J18" s="149"/>
      <c r="K18" s="133"/>
      <c r="L18" s="72"/>
      <c r="M18" s="120">
        <f t="shared" si="4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'3'!L19</f>
        <v>0</v>
      </c>
      <c r="F19" s="126"/>
      <c r="G19" s="141"/>
      <c r="H19" s="141"/>
      <c r="I19" s="141"/>
      <c r="J19" s="149"/>
      <c r="K19" s="133"/>
      <c r="L19" s="72"/>
      <c r="M19" s="120">
        <f t="shared" si="4"/>
        <v>0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'3'!L20</f>
        <v>0</v>
      </c>
      <c r="F20" s="126"/>
      <c r="G20" s="141">
        <v>12</v>
      </c>
      <c r="H20" s="141"/>
      <c r="I20" s="141"/>
      <c r="J20" s="149"/>
      <c r="K20" s="133"/>
      <c r="L20" s="72">
        <v>11</v>
      </c>
      <c r="M20" s="120">
        <f t="shared" si="4"/>
        <v>1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'3'!L21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4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'3'!L22</f>
        <v>4</v>
      </c>
      <c r="F22" s="126"/>
      <c r="G22" s="141">
        <v>20</v>
      </c>
      <c r="H22" s="141"/>
      <c r="I22" s="141"/>
      <c r="J22" s="149"/>
      <c r="K22" s="133"/>
      <c r="L22" s="72">
        <v>20</v>
      </c>
      <c r="M22" s="120">
        <f t="shared" si="4"/>
        <v>4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'3'!L23</f>
        <v>0</v>
      </c>
      <c r="F23" s="126"/>
      <c r="G23" s="141"/>
      <c r="H23" s="141"/>
      <c r="I23" s="141"/>
      <c r="J23" s="149"/>
      <c r="K23" s="133"/>
      <c r="L23" s="72"/>
      <c r="M23" s="120">
        <f t="shared" si="4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'3'!L24</f>
        <v>0</v>
      </c>
      <c r="F24" s="126"/>
      <c r="G24" s="141">
        <v>9</v>
      </c>
      <c r="H24" s="141"/>
      <c r="I24" s="141"/>
      <c r="J24" s="149"/>
      <c r="K24" s="133"/>
      <c r="L24" s="72"/>
      <c r="M24" s="120">
        <f t="shared" si="4"/>
        <v>9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'3'!L25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4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'3'!L26</f>
        <v>0</v>
      </c>
      <c r="F26" s="126"/>
      <c r="G26" s="141">
        <v>7</v>
      </c>
      <c r="H26" s="141"/>
      <c r="I26" s="141"/>
      <c r="J26" s="149"/>
      <c r="K26" s="133"/>
      <c r="L26" s="72"/>
      <c r="M26" s="120">
        <f t="shared" si="4"/>
        <v>7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'3'!L27</f>
        <v>0</v>
      </c>
      <c r="F27" s="126"/>
      <c r="G27" s="141">
        <v>6</v>
      </c>
      <c r="H27" s="141"/>
      <c r="I27" s="141"/>
      <c r="J27" s="149"/>
      <c r="K27" s="133">
        <v>3</v>
      </c>
      <c r="L27" s="72"/>
      <c r="M27" s="120">
        <f t="shared" si="4"/>
        <v>3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'3'!L28</f>
        <v>0</v>
      </c>
      <c r="F28" s="126"/>
      <c r="G28" s="141">
        <v>8</v>
      </c>
      <c r="H28" s="141"/>
      <c r="I28" s="141"/>
      <c r="J28" s="149"/>
      <c r="K28" s="133"/>
      <c r="L28" s="72"/>
      <c r="M28" s="120">
        <f t="shared" si="4"/>
        <v>8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'3'!L29</f>
        <v>0</v>
      </c>
      <c r="F29" s="126"/>
      <c r="G29" s="141">
        <v>8</v>
      </c>
      <c r="H29" s="141"/>
      <c r="I29" s="141"/>
      <c r="J29" s="149"/>
      <c r="K29" s="133"/>
      <c r="L29" s="72"/>
      <c r="M29" s="120">
        <f t="shared" si="4"/>
        <v>8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'3'!L30</f>
        <v>0</v>
      </c>
      <c r="F30" s="126"/>
      <c r="G30" s="141">
        <v>6</v>
      </c>
      <c r="H30" s="141"/>
      <c r="I30" s="141"/>
      <c r="J30" s="149"/>
      <c r="K30" s="133">
        <v>2</v>
      </c>
      <c r="L30" s="72"/>
      <c r="M30" s="120">
        <f t="shared" si="4"/>
        <v>4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'3'!L31</f>
        <v>0</v>
      </c>
      <c r="F31" s="126"/>
      <c r="G31" s="141">
        <v>6</v>
      </c>
      <c r="H31" s="141"/>
      <c r="I31" s="141"/>
      <c r="J31" s="149"/>
      <c r="K31" s="133">
        <v>1</v>
      </c>
      <c r="L31" s="72"/>
      <c r="M31" s="120">
        <f t="shared" si="4"/>
        <v>5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'3'!L32</f>
        <v>0</v>
      </c>
      <c r="F32" s="126"/>
      <c r="G32" s="141">
        <v>6</v>
      </c>
      <c r="H32" s="141"/>
      <c r="I32" s="141"/>
      <c r="J32" s="149"/>
      <c r="K32" s="133">
        <v>3</v>
      </c>
      <c r="L32" s="72"/>
      <c r="M32" s="120">
        <f t="shared" si="4"/>
        <v>3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'3'!L33</f>
        <v>0</v>
      </c>
      <c r="F33" s="126"/>
      <c r="G33" s="141">
        <v>6</v>
      </c>
      <c r="H33" s="141"/>
      <c r="I33" s="141"/>
      <c r="J33" s="149"/>
      <c r="K33" s="133">
        <v>2</v>
      </c>
      <c r="L33" s="72"/>
      <c r="M33" s="120">
        <f t="shared" si="4"/>
        <v>4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'3'!L34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4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'3'!L35</f>
        <v>0</v>
      </c>
      <c r="F35" s="126"/>
      <c r="G35" s="141">
        <v>6</v>
      </c>
      <c r="H35" s="141"/>
      <c r="I35" s="141"/>
      <c r="J35" s="149"/>
      <c r="K35" s="133">
        <v>1</v>
      </c>
      <c r="L35" s="72"/>
      <c r="M35" s="120">
        <f t="shared" si="4"/>
        <v>5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'3'!L36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4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'3'!L37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4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'3'!L38</f>
        <v>0</v>
      </c>
      <c r="F38" s="126"/>
      <c r="G38" s="141">
        <v>16</v>
      </c>
      <c r="H38" s="141"/>
      <c r="I38" s="141"/>
      <c r="J38" s="149"/>
      <c r="K38" s="133">
        <v>5</v>
      </c>
      <c r="L38" s="72"/>
      <c r="M38" s="120">
        <f t="shared" si="4"/>
        <v>11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'3'!L39</f>
        <v>0</v>
      </c>
      <c r="F39" s="126"/>
      <c r="G39" s="141">
        <v>7</v>
      </c>
      <c r="H39" s="141"/>
      <c r="I39" s="141"/>
      <c r="J39" s="149"/>
      <c r="K39" s="133"/>
      <c r="L39" s="72"/>
      <c r="M39" s="120">
        <f t="shared" si="4"/>
        <v>7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'3'!L40</f>
        <v>0</v>
      </c>
      <c r="F40" s="127"/>
      <c r="G40" s="142">
        <v>7</v>
      </c>
      <c r="H40" s="142"/>
      <c r="I40" s="142"/>
      <c r="J40" s="150"/>
      <c r="K40" s="134">
        <v>2</v>
      </c>
      <c r="L40" s="73"/>
      <c r="M40" s="120">
        <f t="shared" si="4"/>
        <v>5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25000</v>
      </c>
      <c r="E41" s="155">
        <f>'3'!L41</f>
        <v>0</v>
      </c>
      <c r="F41" s="127"/>
      <c r="G41" s="142">
        <v>6</v>
      </c>
      <c r="H41" s="142"/>
      <c r="I41" s="142"/>
      <c r="J41" s="150"/>
      <c r="K41" s="134">
        <v>2</v>
      </c>
      <c r="L41" s="73"/>
      <c r="M41" s="120">
        <f t="shared" si="4"/>
        <v>4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'3'!L42</f>
        <v>0</v>
      </c>
      <c r="F42" s="127"/>
      <c r="G42" s="142"/>
      <c r="H42" s="142"/>
      <c r="I42" s="142"/>
      <c r="J42" s="150"/>
      <c r="K42" s="134"/>
      <c r="L42" s="73"/>
      <c r="M42" s="120">
        <f t="shared" si="4"/>
        <v>0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'3'!L43</f>
        <v>0</v>
      </c>
      <c r="F43" s="127"/>
      <c r="G43" s="142"/>
      <c r="H43" s="142"/>
      <c r="I43" s="142"/>
      <c r="J43" s="150"/>
      <c r="K43" s="134"/>
      <c r="L43" s="73"/>
      <c r="M43" s="120">
        <f t="shared" si="4"/>
        <v>0</v>
      </c>
      <c r="N43" s="73"/>
    </row>
    <row r="44" spans="1:14" s="10" customFormat="1" x14ac:dyDescent="0.2">
      <c r="A44" s="43">
        <v>44</v>
      </c>
      <c r="B44" s="99"/>
      <c r="C44" s="99" t="s">
        <v>39</v>
      </c>
      <c r="D44" s="100">
        <v>32000</v>
      </c>
      <c r="E44" s="155">
        <f>'3'!L44</f>
        <v>0</v>
      </c>
      <c r="F44" s="127"/>
      <c r="G44" s="142"/>
      <c r="H44" s="142"/>
      <c r="I44" s="142"/>
      <c r="J44" s="150"/>
      <c r="K44" s="134"/>
      <c r="L44" s="73"/>
      <c r="M44" s="121">
        <f t="shared" si="4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/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63">
        <f>SUM(E47:E58)</f>
        <v>0</v>
      </c>
      <c r="F46" s="163">
        <f t="shared" ref="F46:L46" si="5">SUM(F47:F58)</f>
        <v>0</v>
      </c>
      <c r="G46" s="163">
        <f t="shared" si="5"/>
        <v>122</v>
      </c>
      <c r="H46" s="163">
        <f t="shared" si="5"/>
        <v>0</v>
      </c>
      <c r="I46" s="163">
        <f t="shared" si="5"/>
        <v>0</v>
      </c>
      <c r="J46" s="167">
        <f t="shared" si="5"/>
        <v>0</v>
      </c>
      <c r="K46" s="162">
        <f t="shared" si="5"/>
        <v>25</v>
      </c>
      <c r="L46" s="163">
        <f t="shared" si="5"/>
        <v>0</v>
      </c>
      <c r="M46" s="119">
        <f>(E46+F46+G46+H46+I46)-J46-K46-L46</f>
        <v>97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'3'!L47</f>
        <v>0</v>
      </c>
      <c r="F47" s="125"/>
      <c r="G47" s="140"/>
      <c r="H47" s="140"/>
      <c r="I47" s="140"/>
      <c r="J47" s="148"/>
      <c r="K47" s="132"/>
      <c r="L47" s="71"/>
      <c r="M47" s="120">
        <f t="shared" si="4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'3'!L48</f>
        <v>0</v>
      </c>
      <c r="F48" s="126"/>
      <c r="G48" s="141">
        <v>40</v>
      </c>
      <c r="H48" s="141"/>
      <c r="I48" s="141"/>
      <c r="J48" s="149"/>
      <c r="K48" s="133">
        <v>10</v>
      </c>
      <c r="L48" s="72"/>
      <c r="M48" s="120">
        <f t="shared" si="4"/>
        <v>30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'3'!L49</f>
        <v>0</v>
      </c>
      <c r="F49" s="126"/>
      <c r="G49" s="141">
        <v>20</v>
      </c>
      <c r="H49" s="141"/>
      <c r="I49" s="141"/>
      <c r="J49" s="149"/>
      <c r="K49" s="133"/>
      <c r="L49" s="72"/>
      <c r="M49" s="120">
        <f t="shared" si="4"/>
        <v>20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'3'!L50</f>
        <v>0</v>
      </c>
      <c r="F50" s="126"/>
      <c r="G50" s="141">
        <v>40</v>
      </c>
      <c r="H50" s="141"/>
      <c r="I50" s="141"/>
      <c r="J50" s="149"/>
      <c r="K50" s="133">
        <v>10</v>
      </c>
      <c r="L50" s="72"/>
      <c r="M50" s="120">
        <f t="shared" si="4"/>
        <v>30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'3'!L51</f>
        <v>0</v>
      </c>
      <c r="F51" s="126"/>
      <c r="G51" s="141">
        <v>5</v>
      </c>
      <c r="H51" s="141"/>
      <c r="I51" s="141"/>
      <c r="J51" s="149"/>
      <c r="K51" s="133">
        <v>3</v>
      </c>
      <c r="L51" s="72"/>
      <c r="M51" s="120">
        <f t="shared" si="4"/>
        <v>2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'3'!L52</f>
        <v>0</v>
      </c>
      <c r="F52" s="126"/>
      <c r="G52" s="141"/>
      <c r="H52" s="141"/>
      <c r="I52" s="141"/>
      <c r="J52" s="149"/>
      <c r="K52" s="133"/>
      <c r="L52" s="72"/>
      <c r="M52" s="120">
        <f t="shared" si="4"/>
        <v>0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'3'!L53</f>
        <v>0</v>
      </c>
      <c r="F53" s="126"/>
      <c r="G53" s="141">
        <v>5</v>
      </c>
      <c r="H53" s="141"/>
      <c r="I53" s="141"/>
      <c r="J53" s="149"/>
      <c r="K53" s="133">
        <v>2</v>
      </c>
      <c r="L53" s="72"/>
      <c r="M53" s="120">
        <f t="shared" si="4"/>
        <v>3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'3'!L54</f>
        <v>0</v>
      </c>
      <c r="F54" s="126"/>
      <c r="G54" s="141"/>
      <c r="H54" s="141"/>
      <c r="I54" s="141"/>
      <c r="J54" s="149"/>
      <c r="K54" s="133"/>
      <c r="L54" s="72"/>
      <c r="M54" s="120">
        <f t="shared" si="4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'3'!L55</f>
        <v>0</v>
      </c>
      <c r="F55" s="126"/>
      <c r="G55" s="141">
        <v>6</v>
      </c>
      <c r="H55" s="141"/>
      <c r="I55" s="141"/>
      <c r="J55" s="149"/>
      <c r="K55" s="133"/>
      <c r="L55" s="72"/>
      <c r="M55" s="120">
        <f t="shared" si="4"/>
        <v>6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'3'!L56</f>
        <v>0</v>
      </c>
      <c r="F56" s="126"/>
      <c r="G56" s="141">
        <v>6</v>
      </c>
      <c r="H56" s="141"/>
      <c r="I56" s="141"/>
      <c r="J56" s="149"/>
      <c r="K56" s="133"/>
      <c r="L56" s="72"/>
      <c r="M56" s="120">
        <f t="shared" si="4"/>
        <v>6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'3'!L57</f>
        <v>0</v>
      </c>
      <c r="F57" s="127"/>
      <c r="G57" s="142"/>
      <c r="H57" s="142"/>
      <c r="I57" s="142"/>
      <c r="J57" s="150"/>
      <c r="K57" s="134"/>
      <c r="L57" s="73"/>
      <c r="M57" s="120">
        <f t="shared" si="4"/>
        <v>0</v>
      </c>
      <c r="N57" s="73"/>
    </row>
    <row r="58" spans="1:14" s="9" customFormat="1" x14ac:dyDescent="0.2">
      <c r="A58" s="43">
        <v>15</v>
      </c>
      <c r="B58" s="99"/>
      <c r="C58" s="99" t="s">
        <v>271</v>
      </c>
      <c r="D58" s="100"/>
      <c r="E58" s="155">
        <f>'3'!L58</f>
        <v>0</v>
      </c>
      <c r="F58" s="127"/>
      <c r="G58" s="142"/>
      <c r="H58" s="142"/>
      <c r="I58" s="142"/>
      <c r="J58" s="150"/>
      <c r="K58" s="134"/>
      <c r="L58" s="73"/>
      <c r="M58" s="120">
        <f t="shared" si="4"/>
        <v>0</v>
      </c>
      <c r="N58" s="73"/>
    </row>
    <row r="59" spans="1:14" s="24" customFormat="1" ht="15" thickBot="1" x14ac:dyDescent="0.25">
      <c r="A59" s="43"/>
      <c r="B59" s="43"/>
      <c r="C59" s="43"/>
      <c r="D59" s="48"/>
      <c r="E59" s="155"/>
      <c r="F59" s="127"/>
      <c r="G59" s="142"/>
      <c r="H59" s="142"/>
      <c r="I59" s="142"/>
      <c r="J59" s="150"/>
      <c r="K59" s="134"/>
      <c r="L59" s="73"/>
      <c r="M59" s="121"/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63">
        <f>SUM(E61:E62)</f>
        <v>0</v>
      </c>
      <c r="F60" s="163">
        <f t="shared" ref="F60:L60" si="6">SUM(F61:F62)</f>
        <v>0</v>
      </c>
      <c r="G60" s="163">
        <f t="shared" si="6"/>
        <v>0</v>
      </c>
      <c r="H60" s="163">
        <f t="shared" si="6"/>
        <v>0</v>
      </c>
      <c r="I60" s="163">
        <f t="shared" si="6"/>
        <v>0</v>
      </c>
      <c r="J60" s="167">
        <f t="shared" si="6"/>
        <v>0</v>
      </c>
      <c r="K60" s="162">
        <f t="shared" si="6"/>
        <v>0</v>
      </c>
      <c r="L60" s="163">
        <f t="shared" si="6"/>
        <v>0</v>
      </c>
      <c r="M60" s="119">
        <f t="shared" si="4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'3'!L61</f>
        <v>0</v>
      </c>
      <c r="F61" s="126"/>
      <c r="G61" s="141"/>
      <c r="H61" s="141"/>
      <c r="I61" s="141"/>
      <c r="J61" s="149"/>
      <c r="K61" s="133"/>
      <c r="L61" s="72"/>
      <c r="M61" s="120">
        <f t="shared" si="4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'3'!L62</f>
        <v>0</v>
      </c>
      <c r="F62" s="126"/>
      <c r="G62" s="141"/>
      <c r="H62" s="141"/>
      <c r="I62" s="141"/>
      <c r="J62" s="149"/>
      <c r="K62" s="133"/>
      <c r="L62" s="72"/>
      <c r="M62" s="120">
        <f t="shared" si="4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5"/>
      <c r="F63" s="127"/>
      <c r="G63" s="142"/>
      <c r="H63" s="142"/>
      <c r="I63" s="142"/>
      <c r="J63" s="150"/>
      <c r="K63" s="134"/>
      <c r="L63" s="73"/>
      <c r="M63" s="121"/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63">
        <f>SUM(E65:E72)</f>
        <v>0</v>
      </c>
      <c r="F64" s="163">
        <f t="shared" ref="F64:L64" si="7">SUM(F65:F72)</f>
        <v>0</v>
      </c>
      <c r="G64" s="163">
        <f t="shared" si="7"/>
        <v>8</v>
      </c>
      <c r="H64" s="163">
        <f t="shared" si="7"/>
        <v>0</v>
      </c>
      <c r="I64" s="163">
        <f t="shared" si="7"/>
        <v>0</v>
      </c>
      <c r="J64" s="167">
        <f t="shared" si="7"/>
        <v>0</v>
      </c>
      <c r="K64" s="162">
        <f t="shared" si="7"/>
        <v>1</v>
      </c>
      <c r="L64" s="163">
        <f t="shared" si="7"/>
        <v>0</v>
      </c>
      <c r="M64" s="119">
        <f t="shared" si="4"/>
        <v>7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'3'!L65</f>
        <v>0</v>
      </c>
      <c r="F65" s="125"/>
      <c r="G65" s="140">
        <v>1</v>
      </c>
      <c r="H65" s="140"/>
      <c r="I65" s="140"/>
      <c r="J65" s="148"/>
      <c r="K65" s="132"/>
      <c r="L65" s="71"/>
      <c r="M65" s="120">
        <f t="shared" si="4"/>
        <v>1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'3'!L66</f>
        <v>0</v>
      </c>
      <c r="F66" s="126"/>
      <c r="G66" s="140">
        <v>1</v>
      </c>
      <c r="H66" s="141"/>
      <c r="I66" s="141"/>
      <c r="J66" s="149"/>
      <c r="K66" s="133"/>
      <c r="L66" s="72"/>
      <c r="M66" s="120">
        <f t="shared" si="4"/>
        <v>1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'3'!L67</f>
        <v>0</v>
      </c>
      <c r="F67" s="126"/>
      <c r="G67" s="140">
        <v>1</v>
      </c>
      <c r="H67" s="141"/>
      <c r="I67" s="141"/>
      <c r="J67" s="149"/>
      <c r="K67" s="133"/>
      <c r="L67" s="72"/>
      <c r="M67" s="120">
        <f t="shared" si="4"/>
        <v>1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'3'!L68</f>
        <v>0</v>
      </c>
      <c r="F68" s="126"/>
      <c r="G68" s="140">
        <v>1</v>
      </c>
      <c r="H68" s="141"/>
      <c r="I68" s="141"/>
      <c r="J68" s="149"/>
      <c r="K68" s="133"/>
      <c r="L68" s="72"/>
      <c r="M68" s="120">
        <f t="shared" si="4"/>
        <v>1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'3'!L69</f>
        <v>0</v>
      </c>
      <c r="F69" s="126"/>
      <c r="G69" s="140">
        <v>1</v>
      </c>
      <c r="H69" s="141"/>
      <c r="I69" s="141"/>
      <c r="J69" s="149"/>
      <c r="K69" s="133"/>
      <c r="L69" s="72"/>
      <c r="M69" s="120">
        <f t="shared" si="4"/>
        <v>1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'3'!L70</f>
        <v>0</v>
      </c>
      <c r="F70" s="126"/>
      <c r="G70" s="140">
        <v>1</v>
      </c>
      <c r="H70" s="141"/>
      <c r="I70" s="141"/>
      <c r="J70" s="149"/>
      <c r="K70" s="133"/>
      <c r="L70" s="72"/>
      <c r="M70" s="120">
        <f t="shared" si="4"/>
        <v>1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'3'!L71</f>
        <v>0</v>
      </c>
      <c r="F71" s="126"/>
      <c r="G71" s="140">
        <v>1</v>
      </c>
      <c r="H71" s="141"/>
      <c r="I71" s="141"/>
      <c r="J71" s="149"/>
      <c r="K71" s="133">
        <v>1</v>
      </c>
      <c r="L71" s="72"/>
      <c r="M71" s="120">
        <f t="shared" si="4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'3'!L72</f>
        <v>0</v>
      </c>
      <c r="F72" s="126"/>
      <c r="G72" s="140">
        <v>1</v>
      </c>
      <c r="H72" s="141"/>
      <c r="I72" s="141"/>
      <c r="J72" s="149"/>
      <c r="K72" s="133"/>
      <c r="L72" s="72"/>
      <c r="M72" s="120">
        <f t="shared" si="4"/>
        <v>1</v>
      </c>
      <c r="N72" s="72"/>
    </row>
    <row r="73" spans="1:14" s="24" customFormat="1" ht="15" thickBot="1" x14ac:dyDescent="0.25">
      <c r="A73" s="43"/>
      <c r="B73" s="43"/>
      <c r="C73" s="43"/>
      <c r="D73" s="48"/>
      <c r="E73" s="155"/>
      <c r="F73" s="127"/>
      <c r="G73" s="142"/>
      <c r="H73" s="142"/>
      <c r="I73" s="142"/>
      <c r="J73" s="150"/>
      <c r="K73" s="134"/>
      <c r="L73" s="73"/>
      <c r="M73" s="121"/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>SUM(E75:E81)</f>
        <v>0</v>
      </c>
      <c r="F74" s="106">
        <f t="shared" ref="F74:K74" si="8">SUM(F75:F81)</f>
        <v>0</v>
      </c>
      <c r="G74" s="106">
        <f t="shared" si="8"/>
        <v>21</v>
      </c>
      <c r="H74" s="106">
        <f t="shared" si="8"/>
        <v>0</v>
      </c>
      <c r="I74" s="106">
        <f t="shared" si="8"/>
        <v>0</v>
      </c>
      <c r="J74" s="146">
        <f t="shared" si="8"/>
        <v>1</v>
      </c>
      <c r="K74" s="135">
        <f t="shared" si="8"/>
        <v>0</v>
      </c>
      <c r="L74" s="106">
        <f>SUM(L75:L81)</f>
        <v>0</v>
      </c>
      <c r="M74" s="119">
        <f t="shared" si="4"/>
        <v>20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'3'!L75</f>
        <v>0</v>
      </c>
      <c r="F75" s="126"/>
      <c r="G75" s="141"/>
      <c r="H75" s="141"/>
      <c r="I75" s="141"/>
      <c r="J75" s="149"/>
      <c r="K75" s="133"/>
      <c r="L75" s="72"/>
      <c r="M75" s="120">
        <f t="shared" si="4"/>
        <v>0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'3'!L76</f>
        <v>0</v>
      </c>
      <c r="F76" s="126"/>
      <c r="G76" s="141">
        <v>7</v>
      </c>
      <c r="H76" s="141"/>
      <c r="I76" s="141"/>
      <c r="J76" s="149"/>
      <c r="K76" s="133"/>
      <c r="L76" s="72"/>
      <c r="M76" s="120">
        <f t="shared" ref="M76:M143" si="9">(E76+F76+G76+H76+I76)-J76-K76-L76</f>
        <v>7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'3'!L77</f>
        <v>0</v>
      </c>
      <c r="F77" s="126"/>
      <c r="H77" s="141"/>
      <c r="I77" s="141"/>
      <c r="J77" s="149"/>
      <c r="K77" s="133"/>
      <c r="L77" s="72"/>
      <c r="M77" s="120">
        <f t="shared" si="9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'3'!L78</f>
        <v>0</v>
      </c>
      <c r="F78" s="126"/>
      <c r="G78" s="141">
        <v>7</v>
      </c>
      <c r="H78" s="141"/>
      <c r="I78" s="141"/>
      <c r="J78" s="149">
        <v>1</v>
      </c>
      <c r="K78" s="133"/>
      <c r="L78" s="72"/>
      <c r="M78" s="120">
        <f t="shared" si="9"/>
        <v>6</v>
      </c>
      <c r="N78" s="72" t="s">
        <v>284</v>
      </c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'3'!L79</f>
        <v>0</v>
      </c>
      <c r="F79" s="126"/>
      <c r="G79" s="141"/>
      <c r="H79" s="141"/>
      <c r="I79" s="141"/>
      <c r="J79" s="149"/>
      <c r="K79" s="133"/>
      <c r="L79" s="72"/>
      <c r="M79" s="120">
        <f t="shared" si="9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'3'!L80</f>
        <v>0</v>
      </c>
      <c r="F80" s="126"/>
      <c r="G80" s="141"/>
      <c r="H80" s="141"/>
      <c r="I80" s="141"/>
      <c r="J80" s="149"/>
      <c r="K80" s="133"/>
      <c r="L80" s="72"/>
      <c r="M80" s="120">
        <f t="shared" si="9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'3'!L81</f>
        <v>0</v>
      </c>
      <c r="F81" s="126"/>
      <c r="G81" s="141">
        <v>7</v>
      </c>
      <c r="H81" s="141"/>
      <c r="I81" s="141"/>
      <c r="J81" s="149"/>
      <c r="K81" s="133"/>
      <c r="L81" s="72"/>
      <c r="M81" s="120">
        <f t="shared" si="9"/>
        <v>7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/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>SUM(E84:E93)</f>
        <v>44</v>
      </c>
      <c r="F83" s="108">
        <f t="shared" ref="F83:L83" si="10">SUM(F84:F93)</f>
        <v>0</v>
      </c>
      <c r="G83" s="108">
        <f t="shared" si="10"/>
        <v>48</v>
      </c>
      <c r="H83" s="108">
        <f t="shared" si="10"/>
        <v>0</v>
      </c>
      <c r="I83" s="108">
        <f t="shared" si="10"/>
        <v>0</v>
      </c>
      <c r="J83" s="168">
        <f t="shared" si="10"/>
        <v>6</v>
      </c>
      <c r="K83" s="164">
        <f t="shared" si="10"/>
        <v>10</v>
      </c>
      <c r="L83" s="108">
        <f t="shared" si="10"/>
        <v>54</v>
      </c>
      <c r="M83" s="119">
        <f t="shared" si="9"/>
        <v>22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'3'!L84</f>
        <v>1</v>
      </c>
      <c r="F84" s="125"/>
      <c r="G84" s="140"/>
      <c r="H84" s="140"/>
      <c r="I84" s="140"/>
      <c r="J84" s="148"/>
      <c r="K84" s="132"/>
      <c r="L84" s="71"/>
      <c r="M84" s="120">
        <f t="shared" si="9"/>
        <v>1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'3'!L85</f>
        <v>7</v>
      </c>
      <c r="F85" s="126"/>
      <c r="G85" s="141"/>
      <c r="H85" s="141"/>
      <c r="I85" s="141"/>
      <c r="J85" s="149"/>
      <c r="K85" s="133"/>
      <c r="L85" s="72">
        <v>4</v>
      </c>
      <c r="M85" s="120">
        <f t="shared" si="9"/>
        <v>3</v>
      </c>
      <c r="N85" s="72"/>
    </row>
    <row r="86" spans="1:14" s="10" customFormat="1" ht="14.25" hidden="1" customHeight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'3'!L86</f>
        <v>0</v>
      </c>
      <c r="F86" s="126"/>
      <c r="G86" s="141"/>
      <c r="H86" s="141"/>
      <c r="I86" s="141"/>
      <c r="J86" s="149"/>
      <c r="K86" s="133"/>
      <c r="L86" s="72"/>
      <c r="M86" s="120">
        <f t="shared" si="9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'3'!L87</f>
        <v>8</v>
      </c>
      <c r="F87" s="126"/>
      <c r="G87" s="141"/>
      <c r="H87" s="141"/>
      <c r="I87" s="141"/>
      <c r="J87" s="149"/>
      <c r="K87" s="133"/>
      <c r="L87" s="72">
        <v>4</v>
      </c>
      <c r="M87" s="120">
        <f t="shared" si="9"/>
        <v>4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'3'!L88</f>
        <v>3</v>
      </c>
      <c r="F88" s="126"/>
      <c r="G88" s="141">
        <v>12</v>
      </c>
      <c r="H88" s="141"/>
      <c r="I88" s="141"/>
      <c r="J88" s="149">
        <v>2</v>
      </c>
      <c r="K88" s="133"/>
      <c r="L88" s="72">
        <v>10</v>
      </c>
      <c r="M88" s="120">
        <f t="shared" si="9"/>
        <v>3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'3'!L89</f>
        <v>0</v>
      </c>
      <c r="F89" s="126"/>
      <c r="G89" s="141">
        <v>10</v>
      </c>
      <c r="H89" s="141"/>
      <c r="I89" s="141"/>
      <c r="J89" s="149"/>
      <c r="K89" s="133"/>
      <c r="L89" s="72">
        <v>10</v>
      </c>
      <c r="M89" s="120">
        <f t="shared" si="9"/>
        <v>0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39000</v>
      </c>
      <c r="E90" s="155">
        <f>'3'!L90</f>
        <v>5</v>
      </c>
      <c r="F90" s="126"/>
      <c r="G90" s="141"/>
      <c r="H90" s="141"/>
      <c r="I90" s="141"/>
      <c r="J90" s="149"/>
      <c r="K90" s="133">
        <v>4</v>
      </c>
      <c r="L90" s="72"/>
      <c r="M90" s="120">
        <f t="shared" si="9"/>
        <v>1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'3'!L91</f>
        <v>9</v>
      </c>
      <c r="F91" s="126"/>
      <c r="G91" s="141">
        <v>12</v>
      </c>
      <c r="H91" s="141"/>
      <c r="I91" s="141"/>
      <c r="J91" s="149">
        <v>2</v>
      </c>
      <c r="K91" s="133"/>
      <c r="L91" s="72">
        <v>11</v>
      </c>
      <c r="M91" s="120">
        <f t="shared" si="9"/>
        <v>8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'3'!L92</f>
        <v>10</v>
      </c>
      <c r="F92" s="126"/>
      <c r="G92" s="141">
        <v>4</v>
      </c>
      <c r="H92" s="141"/>
      <c r="I92" s="141"/>
      <c r="J92" s="149">
        <v>2</v>
      </c>
      <c r="K92" s="133">
        <v>6</v>
      </c>
      <c r="L92" s="72">
        <v>4</v>
      </c>
      <c r="M92" s="120">
        <f t="shared" si="9"/>
        <v>2</v>
      </c>
      <c r="N92" s="72"/>
    </row>
    <row r="93" spans="1:14" s="10" customFormat="1" x14ac:dyDescent="0.2">
      <c r="A93" s="43">
        <v>10</v>
      </c>
      <c r="B93" s="99"/>
      <c r="C93" s="99" t="s">
        <v>272</v>
      </c>
      <c r="D93" s="100">
        <v>39000</v>
      </c>
      <c r="E93" s="155">
        <f>'3'!L93</f>
        <v>1</v>
      </c>
      <c r="F93" s="127"/>
      <c r="G93" s="142">
        <v>10</v>
      </c>
      <c r="H93" s="142"/>
      <c r="I93" s="142"/>
      <c r="J93" s="150"/>
      <c r="K93" s="134"/>
      <c r="L93" s="73">
        <v>11</v>
      </c>
      <c r="M93" s="120">
        <f t="shared" si="9"/>
        <v>0</v>
      </c>
      <c r="N93" s="73"/>
    </row>
    <row r="94" spans="1:14" s="42" customFormat="1" ht="15" thickBot="1" x14ac:dyDescent="0.25">
      <c r="A94" s="43"/>
      <c r="B94" s="99"/>
      <c r="C94" s="99"/>
      <c r="D94" s="100"/>
      <c r="E94" s="157"/>
      <c r="F94" s="127"/>
      <c r="G94" s="142"/>
      <c r="H94" s="142"/>
      <c r="I94" s="142"/>
      <c r="J94" s="150"/>
      <c r="K94" s="134"/>
      <c r="L94" s="73"/>
      <c r="M94" s="121"/>
      <c r="N94" s="73"/>
    </row>
    <row r="95" spans="1:14" s="10" customFormat="1" ht="15" thickBot="1" x14ac:dyDescent="0.25">
      <c r="A95" s="94"/>
      <c r="B95" s="95"/>
      <c r="C95" s="95" t="s">
        <v>102</v>
      </c>
      <c r="D95" s="96"/>
      <c r="E95" s="106">
        <f>SUM(E96)</f>
        <v>0</v>
      </c>
      <c r="F95" s="106">
        <f t="shared" ref="F95:L95" si="11">SUM(F96)</f>
        <v>0</v>
      </c>
      <c r="G95" s="106">
        <f t="shared" si="11"/>
        <v>0</v>
      </c>
      <c r="H95" s="106">
        <f t="shared" si="11"/>
        <v>0</v>
      </c>
      <c r="I95" s="106">
        <f t="shared" si="11"/>
        <v>0</v>
      </c>
      <c r="J95" s="146">
        <f t="shared" si="11"/>
        <v>0</v>
      </c>
      <c r="K95" s="135">
        <f t="shared" si="11"/>
        <v>0</v>
      </c>
      <c r="L95" s="106">
        <f t="shared" si="11"/>
        <v>0</v>
      </c>
      <c r="M95" s="106">
        <f t="shared" ref="M95" si="12">SUM(M96)</f>
        <v>0</v>
      </c>
      <c r="N95" s="101"/>
    </row>
    <row r="96" spans="1:14" s="10" customFormat="1" x14ac:dyDescent="0.2">
      <c r="A96" s="87">
        <v>1</v>
      </c>
      <c r="B96" s="88">
        <v>1532013</v>
      </c>
      <c r="C96" s="88" t="s">
        <v>103</v>
      </c>
      <c r="D96" s="97">
        <v>89000</v>
      </c>
      <c r="E96" s="155">
        <f>'3'!L96</f>
        <v>0</v>
      </c>
      <c r="F96" s="125"/>
      <c r="G96" s="140"/>
      <c r="H96" s="140"/>
      <c r="I96" s="140"/>
      <c r="J96" s="148"/>
      <c r="K96" s="132"/>
      <c r="L96" s="71"/>
      <c r="M96" s="120">
        <f t="shared" si="9"/>
        <v>0</v>
      </c>
      <c r="N96" s="71"/>
    </row>
    <row r="97" spans="1:14" s="20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/>
      <c r="N97" s="73"/>
    </row>
    <row r="98" spans="1:14" s="9" customFormat="1" ht="15" thickBot="1" x14ac:dyDescent="0.25">
      <c r="A98" s="81"/>
      <c r="B98" s="82"/>
      <c r="C98" s="82" t="s">
        <v>104</v>
      </c>
      <c r="D98" s="83"/>
      <c r="E98" s="106">
        <f>SUM(E99:E107)</f>
        <v>0</v>
      </c>
      <c r="F98" s="106">
        <f t="shared" ref="F98:L98" si="13">SUM(F99:F107)</f>
        <v>0</v>
      </c>
      <c r="G98" s="106">
        <f t="shared" si="13"/>
        <v>0</v>
      </c>
      <c r="H98" s="106">
        <f t="shared" si="13"/>
        <v>0</v>
      </c>
      <c r="I98" s="106">
        <f t="shared" si="13"/>
        <v>0</v>
      </c>
      <c r="J98" s="146">
        <f t="shared" si="13"/>
        <v>0</v>
      </c>
      <c r="K98" s="135">
        <f t="shared" si="13"/>
        <v>0</v>
      </c>
      <c r="L98" s="106">
        <f t="shared" si="13"/>
        <v>0</v>
      </c>
      <c r="M98" s="119">
        <f t="shared" si="9"/>
        <v>0</v>
      </c>
      <c r="N98" s="85"/>
    </row>
    <row r="99" spans="1:14" s="9" customFormat="1" x14ac:dyDescent="0.2">
      <c r="A99" s="87">
        <v>1</v>
      </c>
      <c r="B99" s="87">
        <v>5530014</v>
      </c>
      <c r="C99" s="87" t="s">
        <v>105</v>
      </c>
      <c r="D99" s="93">
        <v>33000</v>
      </c>
      <c r="E99" s="155">
        <f>'3'!L99</f>
        <v>0</v>
      </c>
      <c r="F99" s="125"/>
      <c r="G99" s="140"/>
      <c r="H99" s="140"/>
      <c r="I99" s="140"/>
      <c r="J99" s="148"/>
      <c r="K99" s="132"/>
      <c r="L99" s="71"/>
      <c r="M99" s="120">
        <f t="shared" si="9"/>
        <v>0</v>
      </c>
      <c r="N99" s="71"/>
    </row>
    <row r="100" spans="1:14" s="9" customFormat="1" x14ac:dyDescent="0.2">
      <c r="A100" s="25">
        <v>2</v>
      </c>
      <c r="B100" s="25">
        <v>5530015</v>
      </c>
      <c r="C100" s="25" t="s">
        <v>106</v>
      </c>
      <c r="D100" s="30">
        <v>33000</v>
      </c>
      <c r="E100" s="155">
        <f>'3'!L100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9"/>
        <v>0</v>
      </c>
      <c r="N100" s="72"/>
    </row>
    <row r="101" spans="1:14" s="9" customFormat="1" x14ac:dyDescent="0.2">
      <c r="A101" s="25">
        <v>3</v>
      </c>
      <c r="B101" s="25">
        <v>5530019</v>
      </c>
      <c r="C101" s="25" t="s">
        <v>107</v>
      </c>
      <c r="D101" s="30">
        <v>33000</v>
      </c>
      <c r="E101" s="155">
        <f>'3'!L101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9"/>
        <v>0</v>
      </c>
      <c r="N101" s="72"/>
    </row>
    <row r="102" spans="1:14" s="9" customFormat="1" x14ac:dyDescent="0.2">
      <c r="A102" s="25">
        <v>4</v>
      </c>
      <c r="B102" s="25">
        <v>5530016</v>
      </c>
      <c r="C102" s="25" t="s">
        <v>108</v>
      </c>
      <c r="D102" s="30">
        <v>33000</v>
      </c>
      <c r="E102" s="155">
        <f>'3'!L102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9"/>
        <v>0</v>
      </c>
      <c r="N102" s="72"/>
    </row>
    <row r="103" spans="1:14" s="9" customFormat="1" x14ac:dyDescent="0.2">
      <c r="A103" s="25">
        <v>5</v>
      </c>
      <c r="B103" s="25">
        <v>5530020</v>
      </c>
      <c r="C103" s="25" t="s">
        <v>109</v>
      </c>
      <c r="D103" s="30">
        <v>33000</v>
      </c>
      <c r="E103" s="155">
        <f>'3'!L103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9"/>
        <v>0</v>
      </c>
      <c r="N103" s="72"/>
    </row>
    <row r="104" spans="1:14" s="9" customFormat="1" x14ac:dyDescent="0.2">
      <c r="A104" s="25">
        <v>6</v>
      </c>
      <c r="B104" s="25">
        <v>5530013</v>
      </c>
      <c r="C104" s="25" t="s">
        <v>110</v>
      </c>
      <c r="D104" s="30">
        <v>33000</v>
      </c>
      <c r="E104" s="155">
        <f>'3'!L104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9"/>
        <v>0</v>
      </c>
      <c r="N104" s="72"/>
    </row>
    <row r="105" spans="1:14" s="9" customFormat="1" x14ac:dyDescent="0.2">
      <c r="A105" s="25">
        <v>7</v>
      </c>
      <c r="B105" s="43"/>
      <c r="C105" s="43" t="s">
        <v>111</v>
      </c>
      <c r="D105" s="30">
        <v>33000</v>
      </c>
      <c r="E105" s="155">
        <f>'3'!L105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9"/>
        <v>0</v>
      </c>
      <c r="N105" s="72"/>
    </row>
    <row r="106" spans="1:14" s="9" customFormat="1" x14ac:dyDescent="0.2">
      <c r="A106" s="25">
        <v>8</v>
      </c>
      <c r="B106" s="43"/>
      <c r="C106" s="43" t="s">
        <v>112</v>
      </c>
      <c r="D106" s="30">
        <v>33000</v>
      </c>
      <c r="E106" s="155">
        <f>'3'!L106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9"/>
        <v>0</v>
      </c>
      <c r="N106" s="72"/>
    </row>
    <row r="107" spans="1:14" s="9" customFormat="1" x14ac:dyDescent="0.2">
      <c r="A107" s="25">
        <v>9</v>
      </c>
      <c r="B107" s="43"/>
      <c r="C107" s="43" t="s">
        <v>113</v>
      </c>
      <c r="D107" s="30">
        <v>33000</v>
      </c>
      <c r="E107" s="155">
        <f>'3'!L107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9"/>
        <v>0</v>
      </c>
      <c r="N107" s="72"/>
    </row>
    <row r="108" spans="1:14" s="20" customFormat="1" ht="15" thickBot="1" x14ac:dyDescent="0.25">
      <c r="A108" s="43"/>
      <c r="B108" s="43"/>
      <c r="C108" s="43"/>
      <c r="D108" s="48"/>
      <c r="E108" s="157"/>
      <c r="F108" s="127"/>
      <c r="G108" s="142"/>
      <c r="H108" s="142"/>
      <c r="I108" s="142"/>
      <c r="J108" s="150"/>
      <c r="K108" s="134"/>
      <c r="L108" s="73"/>
      <c r="M108" s="121"/>
      <c r="N108" s="73"/>
    </row>
    <row r="109" spans="1:14" s="24" customFormat="1" ht="15" thickBot="1" x14ac:dyDescent="0.25">
      <c r="A109" s="81"/>
      <c r="B109" s="82"/>
      <c r="C109" s="82" t="s">
        <v>114</v>
      </c>
      <c r="D109" s="83"/>
      <c r="E109" s="105">
        <f>SUM(E110,E145,E156)</f>
        <v>72</v>
      </c>
      <c r="F109" s="105">
        <f t="shared" ref="F109:L109" si="14">SUM(F110,F145,F156)</f>
        <v>0</v>
      </c>
      <c r="G109" s="105">
        <f t="shared" si="14"/>
        <v>267</v>
      </c>
      <c r="H109" s="105">
        <f t="shared" si="14"/>
        <v>0</v>
      </c>
      <c r="I109" s="105">
        <f t="shared" si="14"/>
        <v>0</v>
      </c>
      <c r="J109" s="166">
        <f t="shared" si="14"/>
        <v>0</v>
      </c>
      <c r="K109" s="131">
        <f t="shared" si="14"/>
        <v>0</v>
      </c>
      <c r="L109" s="105">
        <f t="shared" si="14"/>
        <v>239</v>
      </c>
      <c r="M109" s="119">
        <f t="shared" si="9"/>
        <v>100</v>
      </c>
      <c r="N109" s="85"/>
    </row>
    <row r="110" spans="1:14" s="10" customFormat="1" ht="15" thickBot="1" x14ac:dyDescent="0.25">
      <c r="A110" s="94"/>
      <c r="B110" s="95"/>
      <c r="C110" s="95" t="s">
        <v>115</v>
      </c>
      <c r="D110" s="96"/>
      <c r="E110" s="105">
        <f>SUM(E111:E143)</f>
        <v>6</v>
      </c>
      <c r="F110" s="105">
        <f t="shared" ref="F110:L110" si="15">SUM(F111:F143)</f>
        <v>0</v>
      </c>
      <c r="G110" s="105">
        <f t="shared" si="15"/>
        <v>7</v>
      </c>
      <c r="H110" s="105">
        <f t="shared" si="15"/>
        <v>0</v>
      </c>
      <c r="I110" s="105">
        <f t="shared" si="15"/>
        <v>0</v>
      </c>
      <c r="J110" s="166">
        <f t="shared" si="15"/>
        <v>0</v>
      </c>
      <c r="K110" s="131">
        <f t="shared" si="15"/>
        <v>0</v>
      </c>
      <c r="L110" s="105">
        <f t="shared" si="15"/>
        <v>9</v>
      </c>
      <c r="M110" s="119">
        <f t="shared" si="9"/>
        <v>4</v>
      </c>
      <c r="N110" s="85"/>
    </row>
    <row r="111" spans="1:14" s="10" customFormat="1" x14ac:dyDescent="0.2">
      <c r="A111" s="87">
        <v>1</v>
      </c>
      <c r="B111" s="88">
        <v>3500003</v>
      </c>
      <c r="C111" s="88" t="s">
        <v>116</v>
      </c>
      <c r="D111" s="97">
        <v>390000</v>
      </c>
      <c r="E111" s="155">
        <f>'3'!L111</f>
        <v>2</v>
      </c>
      <c r="F111" s="128"/>
      <c r="G111" s="144">
        <v>1</v>
      </c>
      <c r="H111" s="144"/>
      <c r="I111" s="144"/>
      <c r="J111" s="152"/>
      <c r="K111" s="137"/>
      <c r="L111" s="76">
        <v>1</v>
      </c>
      <c r="M111" s="120">
        <f t="shared" si="9"/>
        <v>2</v>
      </c>
      <c r="N111" s="76"/>
    </row>
    <row r="112" spans="1:14" s="10" customFormat="1" x14ac:dyDescent="0.2">
      <c r="A112" s="25">
        <v>2</v>
      </c>
      <c r="B112" s="26">
        <v>3500004</v>
      </c>
      <c r="C112" s="26" t="s">
        <v>117</v>
      </c>
      <c r="D112" s="27">
        <v>300000</v>
      </c>
      <c r="E112" s="155">
        <f>'3'!L112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9"/>
        <v>0</v>
      </c>
      <c r="N112" s="73"/>
    </row>
    <row r="113" spans="1:14" s="10" customFormat="1" x14ac:dyDescent="0.2">
      <c r="A113" s="25">
        <v>3</v>
      </c>
      <c r="B113" s="26">
        <v>3500009</v>
      </c>
      <c r="C113" s="26" t="s">
        <v>118</v>
      </c>
      <c r="D113" s="27">
        <v>390000</v>
      </c>
      <c r="E113" s="155">
        <f>'3'!L113</f>
        <v>1</v>
      </c>
      <c r="F113" s="127"/>
      <c r="G113" s="142"/>
      <c r="H113" s="142"/>
      <c r="I113" s="142"/>
      <c r="J113" s="150"/>
      <c r="K113" s="134"/>
      <c r="L113" s="73"/>
      <c r="M113" s="120">
        <f t="shared" si="9"/>
        <v>1</v>
      </c>
      <c r="N113" s="73"/>
    </row>
    <row r="114" spans="1:14" s="10" customFormat="1" x14ac:dyDescent="0.2">
      <c r="A114" s="25">
        <v>4</v>
      </c>
      <c r="B114" s="26">
        <v>3500010</v>
      </c>
      <c r="C114" s="26" t="s">
        <v>119</v>
      </c>
      <c r="D114" s="27">
        <v>300000</v>
      </c>
      <c r="E114" s="155">
        <f>'3'!L114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9"/>
        <v>0</v>
      </c>
      <c r="N114" s="73"/>
    </row>
    <row r="115" spans="1:14" s="10" customFormat="1" x14ac:dyDescent="0.2">
      <c r="A115" s="25">
        <v>5</v>
      </c>
      <c r="B115" s="26"/>
      <c r="C115" s="26" t="s">
        <v>120</v>
      </c>
      <c r="D115" s="27">
        <v>490000</v>
      </c>
      <c r="E115" s="155">
        <f>'3'!L115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9"/>
        <v>0</v>
      </c>
      <c r="N115" s="72"/>
    </row>
    <row r="116" spans="1:14" s="10" customFormat="1" x14ac:dyDescent="0.2">
      <c r="A116" s="25">
        <v>6</v>
      </c>
      <c r="B116" s="26">
        <v>3500008</v>
      </c>
      <c r="C116" s="26" t="s">
        <v>121</v>
      </c>
      <c r="D116" s="27">
        <v>350000</v>
      </c>
      <c r="E116" s="155">
        <f>'3'!L116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9"/>
        <v>0</v>
      </c>
      <c r="N116" s="72"/>
    </row>
    <row r="117" spans="1:14" s="10" customFormat="1" x14ac:dyDescent="0.2">
      <c r="A117" s="25">
        <v>7</v>
      </c>
      <c r="B117" s="26"/>
      <c r="C117" s="26" t="s">
        <v>122</v>
      </c>
      <c r="D117" s="27">
        <v>490000</v>
      </c>
      <c r="E117" s="155">
        <f>'3'!L117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9"/>
        <v>0</v>
      </c>
      <c r="N117" s="72"/>
    </row>
    <row r="118" spans="1:14" s="10" customFormat="1" x14ac:dyDescent="0.2">
      <c r="A118" s="25">
        <v>8</v>
      </c>
      <c r="B118" s="26">
        <v>3502042</v>
      </c>
      <c r="C118" s="26" t="s">
        <v>123</v>
      </c>
      <c r="D118" s="27">
        <v>350000</v>
      </c>
      <c r="E118" s="155">
        <f>'3'!L118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9"/>
        <v>0</v>
      </c>
      <c r="N118" s="72"/>
    </row>
    <row r="119" spans="1:14" s="10" customFormat="1" x14ac:dyDescent="0.2">
      <c r="A119" s="25">
        <v>9</v>
      </c>
      <c r="B119" s="26">
        <v>3500182</v>
      </c>
      <c r="C119" s="26" t="s">
        <v>124</v>
      </c>
      <c r="D119" s="27">
        <v>390000</v>
      </c>
      <c r="E119" s="155">
        <f>'3'!L119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9"/>
        <v>0</v>
      </c>
      <c r="N119" s="72"/>
    </row>
    <row r="120" spans="1:14" s="9" customFormat="1" x14ac:dyDescent="0.2">
      <c r="A120" s="25">
        <v>10</v>
      </c>
      <c r="B120" s="26">
        <v>3500181</v>
      </c>
      <c r="C120" s="26" t="s">
        <v>125</v>
      </c>
      <c r="D120" s="27">
        <v>300000</v>
      </c>
      <c r="E120" s="155">
        <f>'3'!L120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9"/>
        <v>0</v>
      </c>
      <c r="N120" s="72"/>
    </row>
    <row r="121" spans="1:14" s="9" customFormat="1" x14ac:dyDescent="0.2">
      <c r="A121" s="25">
        <v>11</v>
      </c>
      <c r="B121" s="25">
        <v>3500159</v>
      </c>
      <c r="C121" s="25" t="s">
        <v>126</v>
      </c>
      <c r="D121" s="30">
        <v>300000</v>
      </c>
      <c r="E121" s="155">
        <f>'3'!L121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9"/>
        <v>0</v>
      </c>
      <c r="N121" s="72"/>
    </row>
    <row r="122" spans="1:14" s="10" customFormat="1" x14ac:dyDescent="0.2">
      <c r="A122" s="25">
        <v>12</v>
      </c>
      <c r="B122" s="25">
        <v>3500143</v>
      </c>
      <c r="C122" s="25" t="s">
        <v>127</v>
      </c>
      <c r="D122" s="30">
        <v>220000</v>
      </c>
      <c r="E122" s="155">
        <f>'3'!L122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9"/>
        <v>0</v>
      </c>
      <c r="N122" s="72"/>
    </row>
    <row r="123" spans="1:14" s="10" customFormat="1" x14ac:dyDescent="0.2">
      <c r="A123" s="25">
        <v>13</v>
      </c>
      <c r="B123" s="26">
        <v>3500144</v>
      </c>
      <c r="C123" s="26" t="s">
        <v>128</v>
      </c>
      <c r="D123" s="27">
        <v>260000</v>
      </c>
      <c r="E123" s="155">
        <f>'3'!L123</f>
        <v>1</v>
      </c>
      <c r="F123" s="126"/>
      <c r="G123" s="141"/>
      <c r="H123" s="141"/>
      <c r="I123" s="141"/>
      <c r="J123" s="149"/>
      <c r="K123" s="133"/>
      <c r="L123" s="72">
        <v>1</v>
      </c>
      <c r="M123" s="120">
        <f t="shared" si="9"/>
        <v>0</v>
      </c>
      <c r="N123" s="72"/>
    </row>
    <row r="124" spans="1:14" s="10" customFormat="1" x14ac:dyDescent="0.2">
      <c r="A124" s="25">
        <v>14</v>
      </c>
      <c r="B124" s="26">
        <v>3500145</v>
      </c>
      <c r="C124" s="26" t="s">
        <v>129</v>
      </c>
      <c r="D124" s="27">
        <v>350000</v>
      </c>
      <c r="E124" s="155">
        <f>'3'!L124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9"/>
        <v>0</v>
      </c>
      <c r="N124" s="72"/>
    </row>
    <row r="125" spans="1:14" s="10" customFormat="1" x14ac:dyDescent="0.2">
      <c r="A125" s="25">
        <v>15</v>
      </c>
      <c r="B125" s="26">
        <v>3500147</v>
      </c>
      <c r="C125" s="26" t="s">
        <v>130</v>
      </c>
      <c r="D125" s="27">
        <v>480000</v>
      </c>
      <c r="E125" s="155">
        <f>'3'!L125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9"/>
        <v>0</v>
      </c>
      <c r="N125" s="72"/>
    </row>
    <row r="126" spans="1:14" s="10" customFormat="1" x14ac:dyDescent="0.2">
      <c r="A126" s="25">
        <v>18</v>
      </c>
      <c r="B126" s="26">
        <v>3500142</v>
      </c>
      <c r="C126" s="26" t="s">
        <v>133</v>
      </c>
      <c r="D126" s="27">
        <v>390000</v>
      </c>
      <c r="E126" s="155">
        <f>'3'!L126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9"/>
        <v>0</v>
      </c>
      <c r="N126" s="72"/>
    </row>
    <row r="127" spans="1:14" s="10" customFormat="1" x14ac:dyDescent="0.2">
      <c r="A127" s="25">
        <v>19</v>
      </c>
      <c r="B127" s="26">
        <v>3500141</v>
      </c>
      <c r="C127" s="26" t="s">
        <v>134</v>
      </c>
      <c r="D127" s="27">
        <v>300000</v>
      </c>
      <c r="E127" s="155">
        <f>'3'!L127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9"/>
        <v>0</v>
      </c>
      <c r="N127" s="72"/>
    </row>
    <row r="128" spans="1:14" s="10" customFormat="1" x14ac:dyDescent="0.2">
      <c r="A128" s="25">
        <v>20</v>
      </c>
      <c r="B128" s="26">
        <v>3500021</v>
      </c>
      <c r="C128" s="26" t="s">
        <v>135</v>
      </c>
      <c r="D128" s="27">
        <v>390000</v>
      </c>
      <c r="E128" s="155">
        <f>'3'!L128</f>
        <v>1</v>
      </c>
      <c r="F128" s="126"/>
      <c r="G128" s="141"/>
      <c r="H128" s="141"/>
      <c r="I128" s="141"/>
      <c r="J128" s="149"/>
      <c r="K128" s="133"/>
      <c r="L128" s="72"/>
      <c r="M128" s="120">
        <f t="shared" si="9"/>
        <v>1</v>
      </c>
      <c r="N128" s="72"/>
    </row>
    <row r="129" spans="1:14" s="10" customFormat="1" x14ac:dyDescent="0.2">
      <c r="A129" s="25">
        <v>21</v>
      </c>
      <c r="B129" s="26">
        <v>3500022</v>
      </c>
      <c r="C129" s="26" t="s">
        <v>136</v>
      </c>
      <c r="D129" s="27">
        <v>300000</v>
      </c>
      <c r="E129" s="155">
        <f>'3'!L129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9"/>
        <v>0</v>
      </c>
      <c r="N129" s="72"/>
    </row>
    <row r="130" spans="1:14" s="10" customFormat="1" x14ac:dyDescent="0.2">
      <c r="A130" s="25">
        <v>22</v>
      </c>
      <c r="B130" s="26">
        <v>3500152</v>
      </c>
      <c r="C130" s="26" t="s">
        <v>137</v>
      </c>
      <c r="D130" s="27">
        <v>390000</v>
      </c>
      <c r="E130" s="155">
        <f>'3'!L130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9"/>
        <v>0</v>
      </c>
      <c r="N130" s="72"/>
    </row>
    <row r="131" spans="1:14" s="10" customFormat="1" x14ac:dyDescent="0.2">
      <c r="A131" s="25">
        <v>23</v>
      </c>
      <c r="B131" s="26">
        <v>3500049</v>
      </c>
      <c r="C131" s="26" t="s">
        <v>138</v>
      </c>
      <c r="D131" s="27">
        <v>390000</v>
      </c>
      <c r="E131" s="155">
        <f>'3'!L131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9"/>
        <v>0</v>
      </c>
      <c r="N131" s="72"/>
    </row>
    <row r="132" spans="1:14" s="10" customFormat="1" x14ac:dyDescent="0.2">
      <c r="A132" s="25">
        <v>24</v>
      </c>
      <c r="B132" s="26">
        <v>3500156</v>
      </c>
      <c r="C132" s="26" t="s">
        <v>139</v>
      </c>
      <c r="D132" s="27">
        <v>390000</v>
      </c>
      <c r="E132" s="155">
        <f>'3'!L132</f>
        <v>0</v>
      </c>
      <c r="F132" s="126"/>
      <c r="G132" s="141">
        <v>1</v>
      </c>
      <c r="H132" s="141"/>
      <c r="I132" s="141"/>
      <c r="J132" s="149"/>
      <c r="K132" s="133"/>
      <c r="L132" s="72">
        <v>1</v>
      </c>
      <c r="M132" s="120">
        <f t="shared" si="9"/>
        <v>0</v>
      </c>
      <c r="N132" s="72"/>
    </row>
    <row r="133" spans="1:14" s="10" customFormat="1" x14ac:dyDescent="0.2">
      <c r="A133" s="25">
        <v>25</v>
      </c>
      <c r="B133" s="26">
        <v>3500155</v>
      </c>
      <c r="C133" s="26" t="s">
        <v>140</v>
      </c>
      <c r="D133" s="27">
        <v>300000</v>
      </c>
      <c r="E133" s="155">
        <f>'3'!L133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9"/>
        <v>0</v>
      </c>
      <c r="N133" s="72"/>
    </row>
    <row r="134" spans="1:14" s="10" customFormat="1" x14ac:dyDescent="0.2">
      <c r="A134" s="25">
        <v>26</v>
      </c>
      <c r="B134" s="26">
        <v>3500029</v>
      </c>
      <c r="C134" s="26" t="s">
        <v>141</v>
      </c>
      <c r="D134" s="27">
        <v>390000</v>
      </c>
      <c r="E134" s="155">
        <f>'3'!L134</f>
        <v>1</v>
      </c>
      <c r="F134" s="126"/>
      <c r="G134" s="141">
        <v>1</v>
      </c>
      <c r="H134" s="141"/>
      <c r="I134" s="141"/>
      <c r="J134" s="149"/>
      <c r="K134" s="133"/>
      <c r="L134" s="72">
        <v>2</v>
      </c>
      <c r="M134" s="120">
        <f t="shared" si="9"/>
        <v>0</v>
      </c>
      <c r="N134" s="72"/>
    </row>
    <row r="135" spans="1:14" s="10" customFormat="1" x14ac:dyDescent="0.2">
      <c r="A135" s="25">
        <v>27</v>
      </c>
      <c r="B135" s="26">
        <v>3500030</v>
      </c>
      <c r="C135" s="26" t="s">
        <v>142</v>
      </c>
      <c r="D135" s="27">
        <v>300000</v>
      </c>
      <c r="E135" s="155">
        <f>'3'!L135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9"/>
        <v>0</v>
      </c>
      <c r="N135" s="72"/>
    </row>
    <row r="136" spans="1:14" s="10" customFormat="1" x14ac:dyDescent="0.2">
      <c r="A136" s="25">
        <v>28</v>
      </c>
      <c r="B136" s="26">
        <v>3500186</v>
      </c>
      <c r="C136" s="26" t="s">
        <v>143</v>
      </c>
      <c r="D136" s="27">
        <v>480000</v>
      </c>
      <c r="E136" s="155">
        <f>'3'!L136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9"/>
        <v>0</v>
      </c>
      <c r="N136" s="72"/>
    </row>
    <row r="137" spans="1:14" s="10" customFormat="1" x14ac:dyDescent="0.2">
      <c r="A137" s="25">
        <v>29</v>
      </c>
      <c r="B137" s="26">
        <v>3500184</v>
      </c>
      <c r="C137" s="26" t="s">
        <v>144</v>
      </c>
      <c r="D137" s="27">
        <v>350000</v>
      </c>
      <c r="E137" s="155">
        <f>'3'!L137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9"/>
        <v>0</v>
      </c>
      <c r="N137" s="72"/>
    </row>
    <row r="138" spans="1:14" s="10" customFormat="1" x14ac:dyDescent="0.2">
      <c r="A138" s="25">
        <v>30</v>
      </c>
      <c r="B138" s="26">
        <v>3503021</v>
      </c>
      <c r="C138" s="26" t="s">
        <v>145</v>
      </c>
      <c r="D138" s="27">
        <v>390000</v>
      </c>
      <c r="E138" s="155">
        <f>'3'!L138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9"/>
        <v>0</v>
      </c>
      <c r="N138" s="72"/>
    </row>
    <row r="139" spans="1:14" s="10" customFormat="1" x14ac:dyDescent="0.2">
      <c r="A139" s="25">
        <v>31</v>
      </c>
      <c r="B139" s="26">
        <v>3500200</v>
      </c>
      <c r="C139" s="26" t="s">
        <v>146</v>
      </c>
      <c r="D139" s="27">
        <v>280000</v>
      </c>
      <c r="E139" s="155">
        <f>'3'!L139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9"/>
        <v>0</v>
      </c>
      <c r="N139" s="72"/>
    </row>
    <row r="140" spans="1:14" s="9" customFormat="1" x14ac:dyDescent="0.2">
      <c r="A140" s="25">
        <v>32</v>
      </c>
      <c r="B140" s="26">
        <v>3503022</v>
      </c>
      <c r="C140" s="26" t="s">
        <v>147</v>
      </c>
      <c r="D140" s="27">
        <v>150000</v>
      </c>
      <c r="E140" s="155">
        <f>'3'!L140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9"/>
        <v>0</v>
      </c>
      <c r="N140" s="72"/>
    </row>
    <row r="141" spans="1:14" s="9" customFormat="1" x14ac:dyDescent="0.2">
      <c r="A141" s="43">
        <v>33</v>
      </c>
      <c r="B141" s="99"/>
      <c r="C141" s="99" t="s">
        <v>275</v>
      </c>
      <c r="D141" s="100">
        <v>320000</v>
      </c>
      <c r="E141" s="155">
        <f>'3'!L141</f>
        <v>0</v>
      </c>
      <c r="F141" s="127"/>
      <c r="G141" s="142">
        <v>1</v>
      </c>
      <c r="H141" s="142"/>
      <c r="I141" s="142"/>
      <c r="J141" s="150"/>
      <c r="K141" s="134"/>
      <c r="L141" s="73">
        <v>1</v>
      </c>
      <c r="M141" s="120">
        <f t="shared" si="9"/>
        <v>0</v>
      </c>
      <c r="N141" s="73"/>
    </row>
    <row r="142" spans="1:14" s="9" customFormat="1" x14ac:dyDescent="0.2">
      <c r="A142" s="43">
        <v>34</v>
      </c>
      <c r="B142" s="99"/>
      <c r="C142" s="99" t="s">
        <v>276</v>
      </c>
      <c r="D142" s="100">
        <v>320000</v>
      </c>
      <c r="E142" s="155">
        <f>'3'!L142</f>
        <v>0</v>
      </c>
      <c r="F142" s="127"/>
      <c r="G142" s="142">
        <v>1</v>
      </c>
      <c r="H142" s="142"/>
      <c r="I142" s="142"/>
      <c r="J142" s="150"/>
      <c r="K142" s="134"/>
      <c r="L142" s="73">
        <v>1</v>
      </c>
      <c r="M142" s="120">
        <f t="shared" si="9"/>
        <v>0</v>
      </c>
      <c r="N142" s="73"/>
    </row>
    <row r="143" spans="1:14" s="9" customFormat="1" x14ac:dyDescent="0.2">
      <c r="A143" s="43">
        <v>35</v>
      </c>
      <c r="B143" s="99"/>
      <c r="C143" s="99" t="s">
        <v>274</v>
      </c>
      <c r="D143" s="100">
        <v>350000</v>
      </c>
      <c r="E143" s="155">
        <f>'3'!L143</f>
        <v>0</v>
      </c>
      <c r="F143" s="127"/>
      <c r="G143" s="142">
        <v>2</v>
      </c>
      <c r="H143" s="142"/>
      <c r="I143" s="142"/>
      <c r="J143" s="150"/>
      <c r="K143" s="134"/>
      <c r="L143" s="73">
        <v>2</v>
      </c>
      <c r="M143" s="120">
        <f t="shared" si="9"/>
        <v>0</v>
      </c>
      <c r="N143" s="73"/>
    </row>
    <row r="144" spans="1:14" s="24" customFormat="1" ht="15" thickBot="1" x14ac:dyDescent="0.25">
      <c r="A144" s="43"/>
      <c r="B144" s="43"/>
      <c r="C144" s="43"/>
      <c r="D144" s="48"/>
      <c r="E144" s="157"/>
      <c r="F144" s="127"/>
      <c r="G144" s="142"/>
      <c r="H144" s="142"/>
      <c r="I144" s="142"/>
      <c r="J144" s="150"/>
      <c r="K144" s="134"/>
      <c r="L144" s="73"/>
      <c r="M144" s="121"/>
      <c r="N144" s="73"/>
    </row>
    <row r="145" spans="1:14" s="9" customFormat="1" ht="15" thickBot="1" x14ac:dyDescent="0.25">
      <c r="A145" s="94"/>
      <c r="B145" s="95"/>
      <c r="C145" s="95" t="s">
        <v>148</v>
      </c>
      <c r="D145" s="96"/>
      <c r="E145" s="105">
        <f>SUM(E146:E154)</f>
        <v>22</v>
      </c>
      <c r="F145" s="105">
        <f t="shared" ref="F145:L145" si="16">SUM(F146:F154)</f>
        <v>0</v>
      </c>
      <c r="G145" s="105">
        <f t="shared" si="16"/>
        <v>26</v>
      </c>
      <c r="H145" s="105">
        <f t="shared" si="16"/>
        <v>0</v>
      </c>
      <c r="I145" s="105">
        <f t="shared" si="16"/>
        <v>0</v>
      </c>
      <c r="J145" s="166">
        <f t="shared" si="16"/>
        <v>0</v>
      </c>
      <c r="K145" s="131">
        <f t="shared" si="16"/>
        <v>0</v>
      </c>
      <c r="L145" s="105">
        <f t="shared" si="16"/>
        <v>31</v>
      </c>
      <c r="M145" s="119">
        <f t="shared" ref="M145:M215" si="17">(E145+F145+G145+H145+I145)-J145-K145-L145</f>
        <v>17</v>
      </c>
      <c r="N145" s="85"/>
    </row>
    <row r="146" spans="1:14" s="9" customFormat="1" x14ac:dyDescent="0.2">
      <c r="A146" s="87">
        <v>1</v>
      </c>
      <c r="B146" s="87">
        <v>3510004</v>
      </c>
      <c r="C146" s="87" t="s">
        <v>149</v>
      </c>
      <c r="D146" s="93">
        <v>43000</v>
      </c>
      <c r="E146" s="155">
        <f>'3'!L146</f>
        <v>4</v>
      </c>
      <c r="F146" s="170"/>
      <c r="G146" s="140">
        <v>9</v>
      </c>
      <c r="H146" s="140"/>
      <c r="I146" s="140"/>
      <c r="J146" s="148"/>
      <c r="K146" s="132"/>
      <c r="L146" s="71">
        <v>9</v>
      </c>
      <c r="M146" s="120">
        <f>(E146+K150+G146+H146+I146)-J146-K146-L146</f>
        <v>4</v>
      </c>
      <c r="N146" s="71"/>
    </row>
    <row r="147" spans="1:14" s="9" customFormat="1" x14ac:dyDescent="0.2">
      <c r="A147" s="25">
        <v>2</v>
      </c>
      <c r="B147" s="25">
        <v>3512008</v>
      </c>
      <c r="C147" s="25" t="s">
        <v>150</v>
      </c>
      <c r="D147" s="30">
        <v>44000</v>
      </c>
      <c r="E147" s="155">
        <f>'3'!L147</f>
        <v>6</v>
      </c>
      <c r="F147" s="126"/>
      <c r="G147" s="141"/>
      <c r="H147" s="141"/>
      <c r="I147" s="141"/>
      <c r="J147" s="149"/>
      <c r="K147" s="133"/>
      <c r="L147" s="72">
        <v>4</v>
      </c>
      <c r="M147" s="120">
        <f t="shared" si="17"/>
        <v>2</v>
      </c>
      <c r="N147" s="72"/>
    </row>
    <row r="148" spans="1:14" s="9" customFormat="1" x14ac:dyDescent="0.2">
      <c r="A148" s="25">
        <v>3</v>
      </c>
      <c r="B148" s="25">
        <v>3510107</v>
      </c>
      <c r="C148" s="25" t="s">
        <v>151</v>
      </c>
      <c r="D148" s="30">
        <v>49000</v>
      </c>
      <c r="E148" s="155">
        <f>'3'!L148</f>
        <v>0</v>
      </c>
      <c r="F148" s="126"/>
      <c r="G148" s="141"/>
      <c r="H148" s="141"/>
      <c r="I148" s="141"/>
      <c r="J148" s="149"/>
      <c r="K148" s="133"/>
      <c r="L148" s="72"/>
      <c r="M148" s="120">
        <f t="shared" si="17"/>
        <v>0</v>
      </c>
      <c r="N148" s="72"/>
    </row>
    <row r="149" spans="1:14" s="9" customFormat="1" x14ac:dyDescent="0.2">
      <c r="A149" s="25">
        <v>4</v>
      </c>
      <c r="B149" s="25">
        <v>3510011</v>
      </c>
      <c r="C149" s="25" t="s">
        <v>152</v>
      </c>
      <c r="D149" s="30">
        <v>42000</v>
      </c>
      <c r="E149" s="155">
        <f>'3'!L149</f>
        <v>0</v>
      </c>
      <c r="F149" s="126"/>
      <c r="G149" s="141"/>
      <c r="H149" s="141"/>
      <c r="I149" s="141"/>
      <c r="J149" s="149"/>
      <c r="K149" s="133"/>
      <c r="L149" s="72"/>
      <c r="M149" s="120">
        <f t="shared" si="17"/>
        <v>0</v>
      </c>
      <c r="N149" s="72"/>
    </row>
    <row r="150" spans="1:14" s="9" customFormat="1" x14ac:dyDescent="0.2">
      <c r="A150" s="25">
        <v>5</v>
      </c>
      <c r="B150" s="25">
        <v>3510067</v>
      </c>
      <c r="C150" s="25" t="s">
        <v>153</v>
      </c>
      <c r="D150" s="30">
        <v>43000</v>
      </c>
      <c r="E150" s="155">
        <f>'3'!L150</f>
        <v>4</v>
      </c>
      <c r="F150" s="126"/>
      <c r="G150" s="141"/>
      <c r="H150" s="141"/>
      <c r="I150" s="141"/>
      <c r="J150" s="149"/>
      <c r="K150" s="132"/>
      <c r="L150" s="72">
        <v>3</v>
      </c>
      <c r="M150" s="120">
        <f t="shared" si="17"/>
        <v>1</v>
      </c>
      <c r="N150" s="72"/>
    </row>
    <row r="151" spans="1:14" s="9" customFormat="1" x14ac:dyDescent="0.2">
      <c r="A151" s="25">
        <v>6</v>
      </c>
      <c r="B151" s="25">
        <v>3510012</v>
      </c>
      <c r="C151" s="25" t="s">
        <v>154</v>
      </c>
      <c r="D151" s="30">
        <v>43000</v>
      </c>
      <c r="E151" s="155">
        <f>'3'!L151</f>
        <v>1</v>
      </c>
      <c r="F151" s="126"/>
      <c r="G151" s="141">
        <v>6</v>
      </c>
      <c r="H151" s="141"/>
      <c r="I151" s="141"/>
      <c r="J151" s="149"/>
      <c r="K151" s="133"/>
      <c r="L151" s="72">
        <v>6</v>
      </c>
      <c r="M151" s="120">
        <f t="shared" si="17"/>
        <v>1</v>
      </c>
      <c r="N151" s="72"/>
    </row>
    <row r="152" spans="1:14" s="9" customFormat="1" x14ac:dyDescent="0.2">
      <c r="A152" s="25">
        <v>7</v>
      </c>
      <c r="B152" s="25">
        <v>3510076</v>
      </c>
      <c r="C152" s="25" t="s">
        <v>155</v>
      </c>
      <c r="D152" s="30">
        <v>45000</v>
      </c>
      <c r="E152" s="155">
        <f>'3'!L152</f>
        <v>7</v>
      </c>
      <c r="F152" s="126"/>
      <c r="G152" s="141"/>
      <c r="H152" s="141"/>
      <c r="I152" s="141"/>
      <c r="J152" s="149"/>
      <c r="K152" s="133"/>
      <c r="L152" s="72">
        <v>2</v>
      </c>
      <c r="M152" s="120">
        <f t="shared" si="17"/>
        <v>5</v>
      </c>
      <c r="N152" s="72"/>
    </row>
    <row r="153" spans="1:14" s="9" customFormat="1" x14ac:dyDescent="0.2">
      <c r="A153" s="43">
        <v>9</v>
      </c>
      <c r="B153" s="43"/>
      <c r="C153" s="43" t="s">
        <v>277</v>
      </c>
      <c r="D153" s="48"/>
      <c r="E153" s="155">
        <f>'3'!L153</f>
        <v>0</v>
      </c>
      <c r="F153" s="127"/>
      <c r="G153" s="142">
        <v>8</v>
      </c>
      <c r="H153" s="142"/>
      <c r="I153" s="142"/>
      <c r="J153" s="150"/>
      <c r="K153" s="134"/>
      <c r="L153" s="73">
        <v>4</v>
      </c>
      <c r="M153" s="120">
        <f t="shared" si="17"/>
        <v>4</v>
      </c>
      <c r="N153" s="73"/>
    </row>
    <row r="154" spans="1:14" s="9" customFormat="1" x14ac:dyDescent="0.2">
      <c r="A154" s="43">
        <v>10</v>
      </c>
      <c r="B154" s="43"/>
      <c r="C154" s="43" t="s">
        <v>278</v>
      </c>
      <c r="D154" s="48"/>
      <c r="E154" s="155">
        <f>'3'!L154</f>
        <v>0</v>
      </c>
      <c r="F154" s="127"/>
      <c r="G154" s="142">
        <v>3</v>
      </c>
      <c r="H154" s="142"/>
      <c r="I154" s="142"/>
      <c r="J154" s="150"/>
      <c r="K154" s="134"/>
      <c r="L154" s="73">
        <v>3</v>
      </c>
      <c r="M154" s="120">
        <f t="shared" si="17"/>
        <v>0</v>
      </c>
      <c r="N154" s="73"/>
    </row>
    <row r="155" spans="1:14" s="24" customFormat="1" ht="15" thickBot="1" x14ac:dyDescent="0.25">
      <c r="A155" s="43"/>
      <c r="B155" s="43"/>
      <c r="C155" s="43"/>
      <c r="D155" s="48"/>
      <c r="E155" s="157"/>
      <c r="F155" s="127"/>
      <c r="G155" s="142"/>
      <c r="H155" s="142"/>
      <c r="I155" s="142"/>
      <c r="J155" s="150"/>
      <c r="K155" s="134"/>
      <c r="L155" s="73"/>
      <c r="M155" s="121"/>
      <c r="N155" s="73"/>
    </row>
    <row r="156" spans="1:14" s="10" customFormat="1" ht="15" thickBot="1" x14ac:dyDescent="0.25">
      <c r="A156" s="109"/>
      <c r="B156" s="110"/>
      <c r="C156" s="82" t="s">
        <v>156</v>
      </c>
      <c r="D156" s="111"/>
      <c r="E156" s="105">
        <f>SUM(E157:E173)</f>
        <v>44</v>
      </c>
      <c r="F156" s="105">
        <f t="shared" ref="F156:L156" si="18">SUM(F157:F173)</f>
        <v>0</v>
      </c>
      <c r="G156" s="105">
        <f t="shared" si="18"/>
        <v>234</v>
      </c>
      <c r="H156" s="105">
        <f t="shared" si="18"/>
        <v>0</v>
      </c>
      <c r="I156" s="105">
        <f t="shared" si="18"/>
        <v>0</v>
      </c>
      <c r="J156" s="166">
        <f t="shared" si="18"/>
        <v>0</v>
      </c>
      <c r="K156" s="131">
        <f t="shared" si="18"/>
        <v>0</v>
      </c>
      <c r="L156" s="105">
        <f t="shared" si="18"/>
        <v>199</v>
      </c>
      <c r="M156" s="119">
        <f t="shared" si="17"/>
        <v>79</v>
      </c>
      <c r="N156" s="112"/>
    </row>
    <row r="157" spans="1:14" s="10" customFormat="1" x14ac:dyDescent="0.2">
      <c r="A157" s="87">
        <v>1</v>
      </c>
      <c r="B157" s="88">
        <v>3530009</v>
      </c>
      <c r="C157" s="88" t="s">
        <v>157</v>
      </c>
      <c r="D157" s="97">
        <v>20000</v>
      </c>
      <c r="E157" s="155">
        <f>'3'!L157</f>
        <v>0</v>
      </c>
      <c r="F157" s="125"/>
      <c r="G157" s="140">
        <v>64</v>
      </c>
      <c r="H157" s="140"/>
      <c r="I157" s="140"/>
      <c r="J157" s="148"/>
      <c r="K157" s="132"/>
      <c r="L157" s="71">
        <v>60</v>
      </c>
      <c r="M157" s="120">
        <f t="shared" si="17"/>
        <v>4</v>
      </c>
      <c r="N157" s="71"/>
    </row>
    <row r="158" spans="1:14" s="10" customFormat="1" x14ac:dyDescent="0.2">
      <c r="A158" s="25">
        <v>2</v>
      </c>
      <c r="B158" s="26">
        <v>3530010</v>
      </c>
      <c r="C158" s="26" t="s">
        <v>158</v>
      </c>
      <c r="D158" s="27">
        <v>108000</v>
      </c>
      <c r="E158" s="155">
        <f>'3'!L158</f>
        <v>12</v>
      </c>
      <c r="F158" s="126"/>
      <c r="G158" s="141">
        <v>20</v>
      </c>
      <c r="H158" s="141"/>
      <c r="I158" s="141"/>
      <c r="J158" s="149"/>
      <c r="K158" s="133"/>
      <c r="L158" s="72">
        <v>19</v>
      </c>
      <c r="M158" s="120">
        <f t="shared" si="17"/>
        <v>13</v>
      </c>
      <c r="N158" s="72"/>
    </row>
    <row r="159" spans="1:14" s="10" customFormat="1" x14ac:dyDescent="0.2">
      <c r="A159" s="25">
        <v>3</v>
      </c>
      <c r="B159" s="26">
        <v>3530003</v>
      </c>
      <c r="C159" s="26" t="s">
        <v>159</v>
      </c>
      <c r="D159" s="27">
        <v>20000</v>
      </c>
      <c r="E159" s="155">
        <f>'3'!L159</f>
        <v>0</v>
      </c>
      <c r="F159" s="126"/>
      <c r="G159" s="141"/>
      <c r="H159" s="141"/>
      <c r="I159" s="141"/>
      <c r="J159" s="149"/>
      <c r="K159" s="133"/>
      <c r="L159" s="72"/>
      <c r="M159" s="120">
        <f t="shared" si="17"/>
        <v>0</v>
      </c>
      <c r="N159" s="72"/>
    </row>
    <row r="160" spans="1:14" s="10" customFormat="1" x14ac:dyDescent="0.2">
      <c r="A160" s="25">
        <v>4</v>
      </c>
      <c r="B160" s="26">
        <v>3530008</v>
      </c>
      <c r="C160" s="26" t="s">
        <v>160</v>
      </c>
      <c r="D160" s="27">
        <v>20000</v>
      </c>
      <c r="E160" s="155">
        <f>'3'!L160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7"/>
        <v>0</v>
      </c>
      <c r="N160" s="72"/>
    </row>
    <row r="161" spans="1:14" s="10" customFormat="1" x14ac:dyDescent="0.2">
      <c r="A161" s="25">
        <v>5</v>
      </c>
      <c r="B161" s="26">
        <v>3530014</v>
      </c>
      <c r="C161" s="26" t="s">
        <v>161</v>
      </c>
      <c r="D161" s="27">
        <v>20000</v>
      </c>
      <c r="E161" s="155">
        <f>'3'!L161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7"/>
        <v>0</v>
      </c>
      <c r="N161" s="72"/>
    </row>
    <row r="162" spans="1:14" s="10" customFormat="1" x14ac:dyDescent="0.2">
      <c r="A162" s="25">
        <v>6</v>
      </c>
      <c r="B162" s="26">
        <v>3530088</v>
      </c>
      <c r="C162" s="26" t="s">
        <v>162</v>
      </c>
      <c r="D162" s="27">
        <v>22000</v>
      </c>
      <c r="E162" s="155">
        <f>'3'!L162</f>
        <v>7</v>
      </c>
      <c r="F162" s="126"/>
      <c r="G162" s="141">
        <v>84</v>
      </c>
      <c r="H162" s="141"/>
      <c r="I162" s="141"/>
      <c r="J162" s="149"/>
      <c r="K162" s="133"/>
      <c r="L162" s="72">
        <v>77</v>
      </c>
      <c r="M162" s="120">
        <f t="shared" si="17"/>
        <v>14</v>
      </c>
      <c r="N162" s="72"/>
    </row>
    <row r="163" spans="1:14" s="10" customFormat="1" x14ac:dyDescent="0.2">
      <c r="A163" s="25">
        <v>11</v>
      </c>
      <c r="B163" s="26">
        <v>3550002</v>
      </c>
      <c r="C163" s="26" t="s">
        <v>167</v>
      </c>
      <c r="D163" s="27">
        <v>20000</v>
      </c>
      <c r="E163" s="155">
        <f>'3'!L163</f>
        <v>7</v>
      </c>
      <c r="F163" s="127"/>
      <c r="G163" s="142"/>
      <c r="H163" s="142"/>
      <c r="I163" s="142"/>
      <c r="J163" s="150"/>
      <c r="K163" s="134"/>
      <c r="L163" s="73"/>
      <c r="M163" s="120">
        <f t="shared" si="17"/>
        <v>7</v>
      </c>
      <c r="N163" s="72"/>
    </row>
    <row r="164" spans="1:14" s="10" customFormat="1" x14ac:dyDescent="0.2">
      <c r="A164" s="25">
        <v>12</v>
      </c>
      <c r="B164" s="26">
        <v>3550005</v>
      </c>
      <c r="C164" s="26" t="s">
        <v>168</v>
      </c>
      <c r="D164" s="27">
        <v>20000</v>
      </c>
      <c r="E164" s="155">
        <f>'3'!L164</f>
        <v>9</v>
      </c>
      <c r="F164" s="127"/>
      <c r="G164" s="142">
        <v>27</v>
      </c>
      <c r="H164" s="142"/>
      <c r="I164" s="142"/>
      <c r="J164" s="150"/>
      <c r="K164" s="134"/>
      <c r="L164" s="73">
        <v>25</v>
      </c>
      <c r="M164" s="120">
        <f t="shared" si="17"/>
        <v>11</v>
      </c>
      <c r="N164" s="72"/>
    </row>
    <row r="165" spans="1:14" s="10" customFormat="1" x14ac:dyDescent="0.2">
      <c r="A165" s="25">
        <v>13</v>
      </c>
      <c r="B165" s="26">
        <v>3550007</v>
      </c>
      <c r="C165" s="26" t="s">
        <v>169</v>
      </c>
      <c r="D165" s="27">
        <v>20000</v>
      </c>
      <c r="E165" s="155">
        <f>'3'!L165</f>
        <v>6</v>
      </c>
      <c r="F165" s="127"/>
      <c r="G165" s="142">
        <v>27</v>
      </c>
      <c r="H165" s="142"/>
      <c r="I165" s="142"/>
      <c r="J165" s="150"/>
      <c r="K165" s="134"/>
      <c r="L165" s="73">
        <v>15</v>
      </c>
      <c r="M165" s="120">
        <f t="shared" si="17"/>
        <v>18</v>
      </c>
      <c r="N165" s="72"/>
    </row>
    <row r="166" spans="1:14" s="9" customFormat="1" x14ac:dyDescent="0.2">
      <c r="A166" s="25">
        <v>14</v>
      </c>
      <c r="B166" s="26">
        <v>3530087</v>
      </c>
      <c r="C166" s="26" t="s">
        <v>170</v>
      </c>
      <c r="D166" s="27">
        <v>20000</v>
      </c>
      <c r="E166" s="155">
        <f>'3'!L166</f>
        <v>0</v>
      </c>
      <c r="F166" s="127"/>
      <c r="G166" s="142"/>
      <c r="H166" s="142"/>
      <c r="I166" s="142"/>
      <c r="J166" s="150"/>
      <c r="K166" s="134"/>
      <c r="L166" s="73"/>
      <c r="M166" s="120">
        <f t="shared" si="17"/>
        <v>0</v>
      </c>
      <c r="N166" s="72"/>
    </row>
    <row r="167" spans="1:14" s="9" customFormat="1" x14ac:dyDescent="0.2">
      <c r="A167" s="25">
        <v>15</v>
      </c>
      <c r="B167" s="43">
        <v>7560084</v>
      </c>
      <c r="C167" s="43" t="s">
        <v>171</v>
      </c>
      <c r="D167" s="48">
        <v>50000</v>
      </c>
      <c r="E167" s="155">
        <f>'3'!L167</f>
        <v>0</v>
      </c>
      <c r="F167" s="127"/>
      <c r="G167" s="142"/>
      <c r="H167" s="142"/>
      <c r="I167" s="142"/>
      <c r="J167" s="150"/>
      <c r="K167" s="134"/>
      <c r="L167" s="73"/>
      <c r="M167" s="120">
        <f t="shared" si="17"/>
        <v>0</v>
      </c>
      <c r="N167" s="72"/>
    </row>
    <row r="168" spans="1:14" s="9" customFormat="1" x14ac:dyDescent="0.2">
      <c r="A168" s="25">
        <v>16</v>
      </c>
      <c r="B168" s="43">
        <v>7560085</v>
      </c>
      <c r="C168" s="43" t="s">
        <v>172</v>
      </c>
      <c r="D168" s="48">
        <v>80000</v>
      </c>
      <c r="E168" s="155">
        <f>'3'!L168</f>
        <v>0</v>
      </c>
      <c r="F168" s="126"/>
      <c r="G168" s="141"/>
      <c r="H168" s="141"/>
      <c r="I168" s="141"/>
      <c r="J168" s="149"/>
      <c r="K168" s="133"/>
      <c r="L168" s="72"/>
      <c r="M168" s="120">
        <f t="shared" si="17"/>
        <v>0</v>
      </c>
      <c r="N168" s="72"/>
    </row>
    <row r="169" spans="1:14" s="9" customFormat="1" x14ac:dyDescent="0.2">
      <c r="A169" s="43">
        <v>17</v>
      </c>
      <c r="B169" s="43"/>
      <c r="C169" s="43" t="s">
        <v>279</v>
      </c>
      <c r="D169" s="48">
        <v>78000</v>
      </c>
      <c r="E169" s="155">
        <f>'3'!L169</f>
        <v>2</v>
      </c>
      <c r="F169" s="126"/>
      <c r="G169" s="141"/>
      <c r="H169" s="141"/>
      <c r="I169" s="141"/>
      <c r="J169" s="149"/>
      <c r="K169" s="133"/>
      <c r="L169" s="72">
        <v>2</v>
      </c>
      <c r="M169" s="120">
        <f t="shared" si="17"/>
        <v>0</v>
      </c>
      <c r="N169" s="73"/>
    </row>
    <row r="170" spans="1:14" s="9" customFormat="1" x14ac:dyDescent="0.2">
      <c r="A170" s="43">
        <v>18</v>
      </c>
      <c r="B170" s="43"/>
      <c r="C170" s="43" t="s">
        <v>280</v>
      </c>
      <c r="D170" s="48">
        <v>29000</v>
      </c>
      <c r="E170" s="155">
        <f>'3'!L170</f>
        <v>0</v>
      </c>
      <c r="F170" s="126"/>
      <c r="G170" s="141"/>
      <c r="H170" s="141"/>
      <c r="I170" s="141"/>
      <c r="J170" s="149"/>
      <c r="K170" s="133"/>
      <c r="L170" s="72"/>
      <c r="M170" s="120">
        <f t="shared" si="17"/>
        <v>0</v>
      </c>
      <c r="N170" s="73"/>
    </row>
    <row r="171" spans="1:14" s="9" customFormat="1" x14ac:dyDescent="0.2">
      <c r="A171" s="43">
        <v>19</v>
      </c>
      <c r="B171" s="43"/>
      <c r="C171" s="43" t="s">
        <v>281</v>
      </c>
      <c r="D171" s="48">
        <v>78000</v>
      </c>
      <c r="E171" s="155">
        <f>'3'!L171</f>
        <v>1</v>
      </c>
      <c r="F171" s="126"/>
      <c r="G171" s="141"/>
      <c r="H171" s="141"/>
      <c r="I171" s="141"/>
      <c r="J171" s="149"/>
      <c r="K171" s="133"/>
      <c r="L171" s="72">
        <v>1</v>
      </c>
      <c r="M171" s="120">
        <f t="shared" si="17"/>
        <v>0</v>
      </c>
      <c r="N171" s="73"/>
    </row>
    <row r="172" spans="1:14" s="9" customFormat="1" x14ac:dyDescent="0.2">
      <c r="A172" s="43">
        <v>20</v>
      </c>
      <c r="B172" s="43"/>
      <c r="C172" s="43" t="s">
        <v>282</v>
      </c>
      <c r="D172" s="48">
        <v>29000</v>
      </c>
      <c r="E172" s="155">
        <f>'3'!L172</f>
        <v>0</v>
      </c>
      <c r="F172" s="126"/>
      <c r="G172" s="141"/>
      <c r="H172" s="141"/>
      <c r="I172" s="141"/>
      <c r="J172" s="149"/>
      <c r="K172" s="133"/>
      <c r="L172" s="72"/>
      <c r="M172" s="120">
        <f t="shared" si="17"/>
        <v>0</v>
      </c>
      <c r="N172" s="73"/>
    </row>
    <row r="173" spans="1:14" s="9" customFormat="1" x14ac:dyDescent="0.2">
      <c r="A173" s="43">
        <v>21</v>
      </c>
      <c r="B173" s="43"/>
      <c r="C173" s="43" t="s">
        <v>283</v>
      </c>
      <c r="D173" s="48">
        <v>45000</v>
      </c>
      <c r="E173" s="155">
        <f>'3'!L173</f>
        <v>0</v>
      </c>
      <c r="F173" s="126"/>
      <c r="G173" s="141">
        <v>12</v>
      </c>
      <c r="H173" s="141"/>
      <c r="I173" s="141"/>
      <c r="J173" s="149"/>
      <c r="K173" s="133"/>
      <c r="L173" s="72"/>
      <c r="M173" s="120">
        <f t="shared" si="17"/>
        <v>12</v>
      </c>
      <c r="N173" s="73"/>
    </row>
    <row r="174" spans="1:14" s="24" customFormat="1" ht="15" thickBot="1" x14ac:dyDescent="0.25">
      <c r="A174" s="43"/>
      <c r="B174" s="43"/>
      <c r="C174" s="43"/>
      <c r="D174" s="48"/>
      <c r="E174" s="160"/>
      <c r="F174" s="128"/>
      <c r="G174" s="144"/>
      <c r="H174" s="144"/>
      <c r="I174" s="144"/>
      <c r="J174" s="152"/>
      <c r="K174" s="137"/>
      <c r="L174" s="76"/>
      <c r="M174" s="121"/>
      <c r="N174" s="73"/>
    </row>
    <row r="175" spans="1:14" s="10" customFormat="1" ht="15" thickBot="1" x14ac:dyDescent="0.25">
      <c r="A175" s="90"/>
      <c r="B175" s="91"/>
      <c r="C175" s="91" t="s">
        <v>176</v>
      </c>
      <c r="D175" s="98"/>
      <c r="E175" s="103">
        <f>SUM(E176:E178)</f>
        <v>0</v>
      </c>
      <c r="F175" s="103">
        <f t="shared" ref="F175:L175" si="19">SUM(F176:F178)</f>
        <v>0</v>
      </c>
      <c r="G175" s="103">
        <f t="shared" si="19"/>
        <v>0</v>
      </c>
      <c r="H175" s="103">
        <f t="shared" si="19"/>
        <v>0</v>
      </c>
      <c r="I175" s="103">
        <f t="shared" si="19"/>
        <v>0</v>
      </c>
      <c r="J175" s="169">
        <f t="shared" si="19"/>
        <v>0</v>
      </c>
      <c r="K175" s="165">
        <f t="shared" si="19"/>
        <v>0</v>
      </c>
      <c r="L175" s="103">
        <f t="shared" si="19"/>
        <v>0</v>
      </c>
      <c r="M175" s="103">
        <f ca="1">SUM(M175:M178)</f>
        <v>0</v>
      </c>
      <c r="N175" s="85"/>
    </row>
    <row r="176" spans="1:14" s="10" customFormat="1" x14ac:dyDescent="0.2">
      <c r="A176" s="87">
        <v>1</v>
      </c>
      <c r="B176" s="88">
        <v>4550013</v>
      </c>
      <c r="C176" s="88" t="s">
        <v>177</v>
      </c>
      <c r="D176" s="97">
        <v>38000</v>
      </c>
      <c r="E176" s="161">
        <f>'3'!L176</f>
        <v>0</v>
      </c>
      <c r="F176" s="125"/>
      <c r="G176" s="140"/>
      <c r="H176" s="140"/>
      <c r="I176" s="140"/>
      <c r="J176" s="148"/>
      <c r="K176" s="132"/>
      <c r="L176" s="71"/>
      <c r="M176" s="120">
        <f t="shared" si="17"/>
        <v>0</v>
      </c>
      <c r="N176" s="76"/>
    </row>
    <row r="177" spans="1:14" s="10" customFormat="1" x14ac:dyDescent="0.2">
      <c r="A177" s="25">
        <v>2</v>
      </c>
      <c r="B177" s="26">
        <v>4550025</v>
      </c>
      <c r="C177" s="26" t="s">
        <v>178</v>
      </c>
      <c r="D177" s="27">
        <v>38000</v>
      </c>
      <c r="E177" s="161">
        <f>'3'!L177</f>
        <v>0</v>
      </c>
      <c r="F177" s="125"/>
      <c r="G177" s="140"/>
      <c r="H177" s="140"/>
      <c r="I177" s="140"/>
      <c r="J177" s="148"/>
      <c r="K177" s="132"/>
      <c r="L177" s="71"/>
      <c r="M177" s="120">
        <f t="shared" si="17"/>
        <v>0</v>
      </c>
      <c r="N177" s="73"/>
    </row>
    <row r="178" spans="1:14" s="9" customFormat="1" x14ac:dyDescent="0.2">
      <c r="A178" s="25">
        <v>3</v>
      </c>
      <c r="B178" s="26">
        <v>4550044</v>
      </c>
      <c r="C178" s="26" t="s">
        <v>179</v>
      </c>
      <c r="D178" s="27">
        <v>38000</v>
      </c>
      <c r="E178" s="161">
        <f>'3'!L178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7"/>
        <v>0</v>
      </c>
      <c r="N178" s="73"/>
    </row>
    <row r="179" spans="1:14" s="20" customFormat="1" ht="15" thickBot="1" x14ac:dyDescent="0.25">
      <c r="A179" s="43"/>
      <c r="B179" s="43"/>
      <c r="C179" s="43"/>
      <c r="D179" s="48"/>
      <c r="E179" s="160"/>
      <c r="F179" s="128"/>
      <c r="G179" s="144"/>
      <c r="H179" s="144"/>
      <c r="I179" s="144"/>
      <c r="J179" s="152"/>
      <c r="K179" s="137"/>
      <c r="L179" s="76"/>
      <c r="M179" s="121"/>
      <c r="N179" s="73"/>
    </row>
    <row r="180" spans="1:14" s="24" customFormat="1" ht="15" hidden="1" customHeight="1" thickBot="1" x14ac:dyDescent="0.25">
      <c r="A180" s="81"/>
      <c r="B180" s="82"/>
      <c r="C180" s="82" t="s">
        <v>180</v>
      </c>
      <c r="D180" s="83"/>
      <c r="E180" s="158">
        <v>201</v>
      </c>
      <c r="F180" s="106">
        <f t="shared" ref="F180" si="20">SUM(F181:F191)</f>
        <v>0</v>
      </c>
      <c r="G180" s="106"/>
      <c r="H180" s="106"/>
      <c r="I180" s="106"/>
      <c r="J180" s="146"/>
      <c r="K180" s="135"/>
      <c r="L180" s="106"/>
      <c r="M180" s="119">
        <f t="shared" si="17"/>
        <v>201</v>
      </c>
      <c r="N180" s="85"/>
    </row>
    <row r="181" spans="1:14" s="10" customFormat="1" ht="15" hidden="1" customHeight="1" thickBot="1" x14ac:dyDescent="0.25">
      <c r="A181" s="74"/>
      <c r="B181" s="74"/>
      <c r="C181" s="74" t="s">
        <v>181</v>
      </c>
      <c r="D181" s="75"/>
      <c r="E181" s="155">
        <v>8</v>
      </c>
      <c r="F181" s="125"/>
      <c r="G181" s="140"/>
      <c r="H181" s="140"/>
      <c r="I181" s="140"/>
      <c r="J181" s="148"/>
      <c r="K181" s="132"/>
      <c r="L181" s="71"/>
      <c r="M181" s="120">
        <f t="shared" si="17"/>
        <v>8</v>
      </c>
      <c r="N181" s="76"/>
    </row>
    <row r="182" spans="1:14" s="10" customFormat="1" ht="15" hidden="1" customHeight="1" thickBot="1" x14ac:dyDescent="0.25">
      <c r="A182" s="25">
        <v>1</v>
      </c>
      <c r="B182" s="26">
        <v>5540020</v>
      </c>
      <c r="C182" s="26" t="s">
        <v>182</v>
      </c>
      <c r="D182" s="27">
        <v>40000</v>
      </c>
      <c r="E182" s="155">
        <v>43</v>
      </c>
      <c r="F182" s="125"/>
      <c r="G182" s="140"/>
      <c r="H182" s="140"/>
      <c r="I182" s="140"/>
      <c r="J182" s="148"/>
      <c r="K182" s="132"/>
      <c r="L182" s="71"/>
      <c r="M182" s="120">
        <f t="shared" si="17"/>
        <v>43</v>
      </c>
      <c r="N182" s="73"/>
    </row>
    <row r="183" spans="1:14" s="10" customFormat="1" ht="15" hidden="1" customHeight="1" thickBot="1" x14ac:dyDescent="0.25">
      <c r="A183" s="25">
        <v>2</v>
      </c>
      <c r="B183" s="26">
        <v>5540024</v>
      </c>
      <c r="C183" s="26" t="s">
        <v>183</v>
      </c>
      <c r="D183" s="27">
        <v>45000</v>
      </c>
      <c r="E183" s="155">
        <v>9</v>
      </c>
      <c r="F183" s="125"/>
      <c r="G183" s="140"/>
      <c r="H183" s="140"/>
      <c r="I183" s="140"/>
      <c r="J183" s="148"/>
      <c r="K183" s="132"/>
      <c r="L183" s="71"/>
      <c r="M183" s="120">
        <f t="shared" si="17"/>
        <v>9</v>
      </c>
      <c r="N183" s="73"/>
    </row>
    <row r="184" spans="1:14" s="10" customFormat="1" ht="15" hidden="1" customHeight="1" thickBot="1" x14ac:dyDescent="0.25">
      <c r="A184" s="25">
        <v>3</v>
      </c>
      <c r="B184" s="26">
        <v>5540018</v>
      </c>
      <c r="C184" s="26" t="s">
        <v>184</v>
      </c>
      <c r="D184" s="27">
        <v>32000</v>
      </c>
      <c r="E184" s="155">
        <v>24</v>
      </c>
      <c r="F184" s="125"/>
      <c r="G184" s="140"/>
      <c r="H184" s="140"/>
      <c r="I184" s="140"/>
      <c r="J184" s="148"/>
      <c r="K184" s="132"/>
      <c r="L184" s="71"/>
      <c r="M184" s="120">
        <f t="shared" si="17"/>
        <v>24</v>
      </c>
      <c r="N184" s="73"/>
    </row>
    <row r="185" spans="1:14" s="10" customFormat="1" ht="15" hidden="1" customHeight="1" thickBot="1" x14ac:dyDescent="0.25">
      <c r="A185" s="25">
        <v>4</v>
      </c>
      <c r="B185" s="26">
        <v>5540017</v>
      </c>
      <c r="C185" s="26" t="s">
        <v>185</v>
      </c>
      <c r="D185" s="27">
        <v>25000</v>
      </c>
      <c r="E185" s="156">
        <v>35</v>
      </c>
      <c r="F185" s="126"/>
      <c r="G185" s="141"/>
      <c r="H185" s="141"/>
      <c r="I185" s="141"/>
      <c r="J185" s="149"/>
      <c r="K185" s="133"/>
      <c r="L185" s="72"/>
      <c r="M185" s="120">
        <f t="shared" si="17"/>
        <v>35</v>
      </c>
      <c r="N185" s="72"/>
    </row>
    <row r="186" spans="1:14" s="10" customFormat="1" ht="15" hidden="1" customHeight="1" thickBot="1" x14ac:dyDescent="0.25">
      <c r="A186" s="25">
        <v>5</v>
      </c>
      <c r="B186" s="26">
        <v>5510070</v>
      </c>
      <c r="C186" s="26" t="s">
        <v>186</v>
      </c>
      <c r="D186" s="27">
        <v>28000</v>
      </c>
      <c r="E186" s="156">
        <v>24</v>
      </c>
      <c r="F186" s="126"/>
      <c r="G186" s="141"/>
      <c r="H186" s="141"/>
      <c r="I186" s="141"/>
      <c r="J186" s="149"/>
      <c r="K186" s="133"/>
      <c r="L186" s="72"/>
      <c r="M186" s="120">
        <f t="shared" si="17"/>
        <v>24</v>
      </c>
      <c r="N186" s="72"/>
    </row>
    <row r="187" spans="1:14" s="10" customFormat="1" ht="15" hidden="1" customHeight="1" thickBot="1" x14ac:dyDescent="0.25">
      <c r="A187" s="25">
        <v>6</v>
      </c>
      <c r="B187" s="26">
        <v>5500044</v>
      </c>
      <c r="C187" s="26" t="s">
        <v>187</v>
      </c>
      <c r="D187" s="27">
        <v>28000</v>
      </c>
      <c r="E187" s="156">
        <v>10</v>
      </c>
      <c r="F187" s="126"/>
      <c r="G187" s="141"/>
      <c r="H187" s="141"/>
      <c r="I187" s="141"/>
      <c r="J187" s="149"/>
      <c r="K187" s="133"/>
      <c r="L187" s="72"/>
      <c r="M187" s="120">
        <f t="shared" si="17"/>
        <v>10</v>
      </c>
      <c r="N187" s="71"/>
    </row>
    <row r="188" spans="1:14" s="9" customFormat="1" ht="15" hidden="1" customHeight="1" thickBot="1" x14ac:dyDescent="0.25">
      <c r="A188" s="25">
        <v>7</v>
      </c>
      <c r="B188" s="26">
        <v>5500045</v>
      </c>
      <c r="C188" s="26" t="s">
        <v>188</v>
      </c>
      <c r="D188" s="27">
        <v>30000</v>
      </c>
      <c r="E188" s="156">
        <v>28</v>
      </c>
      <c r="F188" s="126"/>
      <c r="G188" s="141"/>
      <c r="H188" s="141"/>
      <c r="I188" s="141"/>
      <c r="J188" s="149"/>
      <c r="K188" s="133"/>
      <c r="L188" s="72"/>
      <c r="M188" s="120">
        <f t="shared" si="17"/>
        <v>28</v>
      </c>
      <c r="N188" s="71"/>
    </row>
    <row r="189" spans="1:14" s="9" customFormat="1" ht="15" hidden="1" customHeight="1" thickBot="1" x14ac:dyDescent="0.25">
      <c r="A189" s="25">
        <v>8</v>
      </c>
      <c r="B189" s="25">
        <v>5510111</v>
      </c>
      <c r="C189" s="25" t="s">
        <v>189</v>
      </c>
      <c r="D189" s="30">
        <v>39000</v>
      </c>
      <c r="E189" s="156">
        <v>20</v>
      </c>
      <c r="F189" s="126"/>
      <c r="G189" s="141"/>
      <c r="H189" s="141"/>
      <c r="I189" s="141"/>
      <c r="J189" s="149"/>
      <c r="K189" s="133"/>
      <c r="L189" s="72"/>
      <c r="M189" s="120">
        <f t="shared" si="17"/>
        <v>20</v>
      </c>
      <c r="N189" s="71"/>
    </row>
    <row r="190" spans="1:14" s="9" customFormat="1" ht="15" hidden="1" customHeight="1" thickBot="1" x14ac:dyDescent="0.25">
      <c r="A190" s="25">
        <v>9</v>
      </c>
      <c r="B190" s="25">
        <v>5510112</v>
      </c>
      <c r="C190" s="25" t="s">
        <v>190</v>
      </c>
      <c r="D190" s="30">
        <v>39000</v>
      </c>
      <c r="E190" s="155"/>
      <c r="F190" s="125"/>
      <c r="G190" s="125"/>
      <c r="H190" s="125"/>
      <c r="I190" s="125"/>
      <c r="J190" s="148"/>
      <c r="K190" s="132"/>
      <c r="L190" s="71"/>
      <c r="M190" s="120">
        <f t="shared" si="17"/>
        <v>0</v>
      </c>
      <c r="N190" s="71"/>
    </row>
    <row r="191" spans="1:14" s="9" customFormat="1" ht="15" hidden="1" customHeight="1" thickBot="1" x14ac:dyDescent="0.25">
      <c r="A191" s="25">
        <v>10</v>
      </c>
      <c r="B191" s="25">
        <v>5510113</v>
      </c>
      <c r="C191" s="25" t="s">
        <v>191</v>
      </c>
      <c r="D191" s="30">
        <v>39000</v>
      </c>
      <c r="E191" s="155">
        <v>17</v>
      </c>
      <c r="F191" s="125"/>
      <c r="G191" s="125"/>
      <c r="H191" s="125"/>
      <c r="I191" s="125"/>
      <c r="J191" s="148"/>
      <c r="K191" s="132"/>
      <c r="L191" s="71"/>
      <c r="M191" s="120">
        <f t="shared" si="17"/>
        <v>17</v>
      </c>
      <c r="N191" s="71"/>
    </row>
    <row r="192" spans="1:14" s="24" customFormat="1" ht="15" hidden="1" customHeight="1" thickBot="1" x14ac:dyDescent="0.25">
      <c r="A192" s="43"/>
      <c r="B192" s="43"/>
      <c r="C192" s="43"/>
      <c r="D192" s="48"/>
      <c r="E192" s="160"/>
      <c r="F192" s="128"/>
      <c r="G192" s="128"/>
      <c r="H192" s="128"/>
      <c r="I192" s="128"/>
      <c r="J192" s="152"/>
      <c r="K192" s="137"/>
      <c r="L192" s="76"/>
      <c r="M192" s="121">
        <f t="shared" si="17"/>
        <v>0</v>
      </c>
      <c r="N192" s="76"/>
    </row>
    <row r="193" spans="1:14" s="9" customFormat="1" ht="15" thickBot="1" x14ac:dyDescent="0.25">
      <c r="A193" s="94"/>
      <c r="B193" s="95"/>
      <c r="C193" s="95" t="s">
        <v>192</v>
      </c>
      <c r="D193" s="96"/>
      <c r="E193" s="105">
        <f>SUM(E194:E202)</f>
        <v>97</v>
      </c>
      <c r="F193" s="105">
        <f t="shared" ref="F193:K193" si="21">SUM(F194:F202)</f>
        <v>0</v>
      </c>
      <c r="G193" s="105">
        <f t="shared" si="21"/>
        <v>0</v>
      </c>
      <c r="H193" s="105">
        <f t="shared" si="21"/>
        <v>0</v>
      </c>
      <c r="I193" s="105">
        <f t="shared" si="21"/>
        <v>0</v>
      </c>
      <c r="J193" s="166">
        <f t="shared" si="21"/>
        <v>0</v>
      </c>
      <c r="K193" s="131">
        <f t="shared" si="21"/>
        <v>0</v>
      </c>
      <c r="L193" s="105">
        <f>SUM(L194:L201)</f>
        <v>88</v>
      </c>
      <c r="M193" s="119">
        <f t="shared" si="17"/>
        <v>9</v>
      </c>
      <c r="N193" s="85"/>
    </row>
    <row r="194" spans="1:14" s="10" customFormat="1" x14ac:dyDescent="0.2">
      <c r="A194" s="87">
        <v>1</v>
      </c>
      <c r="B194" s="87">
        <v>5540032</v>
      </c>
      <c r="C194" s="87" t="s">
        <v>193</v>
      </c>
      <c r="D194" s="93">
        <v>18000</v>
      </c>
      <c r="E194" s="155">
        <f>'3'!L194</f>
        <v>0</v>
      </c>
      <c r="F194" s="125"/>
      <c r="G194" s="125"/>
      <c r="H194" s="125"/>
      <c r="I194" s="125"/>
      <c r="J194" s="148"/>
      <c r="K194" s="132"/>
      <c r="L194" s="71"/>
      <c r="M194" s="120">
        <f t="shared" si="17"/>
        <v>0</v>
      </c>
      <c r="N194" s="71"/>
    </row>
    <row r="195" spans="1:14" s="10" customFormat="1" x14ac:dyDescent="0.2">
      <c r="A195" s="25">
        <v>2</v>
      </c>
      <c r="B195" s="26">
        <v>5540001</v>
      </c>
      <c r="C195" s="26" t="s">
        <v>194</v>
      </c>
      <c r="D195" s="27">
        <v>20000</v>
      </c>
      <c r="E195" s="155">
        <f>'3'!L195</f>
        <v>16</v>
      </c>
      <c r="F195" s="125"/>
      <c r="G195" s="125"/>
      <c r="H195" s="125"/>
      <c r="I195" s="125"/>
      <c r="J195" s="148"/>
      <c r="K195" s="132"/>
      <c r="L195" s="71">
        <v>15</v>
      </c>
      <c r="M195" s="120">
        <f t="shared" si="17"/>
        <v>1</v>
      </c>
      <c r="N195" s="71"/>
    </row>
    <row r="196" spans="1:14" s="10" customFormat="1" x14ac:dyDescent="0.2">
      <c r="A196" s="25">
        <v>3</v>
      </c>
      <c r="B196" s="26">
        <v>5540029</v>
      </c>
      <c r="C196" s="26" t="s">
        <v>195</v>
      </c>
      <c r="D196" s="27">
        <v>20000</v>
      </c>
      <c r="E196" s="155">
        <f>'3'!L196</f>
        <v>20</v>
      </c>
      <c r="F196" s="125"/>
      <c r="G196" s="125"/>
      <c r="H196" s="125"/>
      <c r="I196" s="125"/>
      <c r="J196" s="148"/>
      <c r="K196" s="132"/>
      <c r="L196" s="71">
        <v>19</v>
      </c>
      <c r="M196" s="120">
        <f t="shared" si="17"/>
        <v>1</v>
      </c>
      <c r="N196" s="71"/>
    </row>
    <row r="197" spans="1:14" s="10" customFormat="1" x14ac:dyDescent="0.2">
      <c r="A197" s="25">
        <v>4</v>
      </c>
      <c r="B197" s="26">
        <v>5540035</v>
      </c>
      <c r="C197" s="26" t="s">
        <v>196</v>
      </c>
      <c r="D197" s="27">
        <v>20000</v>
      </c>
      <c r="E197" s="155">
        <f>'3'!L197</f>
        <v>4</v>
      </c>
      <c r="F197" s="125"/>
      <c r="G197" s="125"/>
      <c r="H197" s="125"/>
      <c r="I197" s="125"/>
      <c r="J197" s="148"/>
      <c r="K197" s="132"/>
      <c r="L197" s="71">
        <v>4</v>
      </c>
      <c r="M197" s="120">
        <f t="shared" si="17"/>
        <v>0</v>
      </c>
      <c r="N197" s="71"/>
    </row>
    <row r="198" spans="1:14" s="10" customFormat="1" x14ac:dyDescent="0.2">
      <c r="A198" s="25">
        <v>6</v>
      </c>
      <c r="B198" s="26">
        <v>5540008</v>
      </c>
      <c r="C198" s="26" t="s">
        <v>198</v>
      </c>
      <c r="D198" s="27">
        <v>16000</v>
      </c>
      <c r="E198" s="155">
        <f>'3'!L198</f>
        <v>0</v>
      </c>
      <c r="F198" s="125"/>
      <c r="G198" s="125"/>
      <c r="H198" s="125"/>
      <c r="I198" s="125"/>
      <c r="J198" s="148"/>
      <c r="K198" s="132"/>
      <c r="L198" s="71"/>
      <c r="M198" s="120">
        <f t="shared" si="17"/>
        <v>0</v>
      </c>
      <c r="N198" s="71"/>
    </row>
    <row r="199" spans="1:14" s="10" customFormat="1" x14ac:dyDescent="0.2">
      <c r="A199" s="25">
        <v>7</v>
      </c>
      <c r="B199" s="26">
        <v>5540030</v>
      </c>
      <c r="C199" s="26" t="s">
        <v>199</v>
      </c>
      <c r="D199" s="27">
        <v>22000</v>
      </c>
      <c r="E199" s="155">
        <f>'3'!L199</f>
        <v>14</v>
      </c>
      <c r="F199" s="125"/>
      <c r="G199" s="125"/>
      <c r="H199" s="125"/>
      <c r="I199" s="125"/>
      <c r="J199" s="148"/>
      <c r="K199" s="132"/>
      <c r="L199" s="71">
        <v>10</v>
      </c>
      <c r="M199" s="120">
        <f>(E199+F199+G199+H199+I199)-J199-K199-L199</f>
        <v>4</v>
      </c>
      <c r="N199" s="71"/>
    </row>
    <row r="200" spans="1:14" s="10" customFormat="1" x14ac:dyDescent="0.2">
      <c r="A200" s="25">
        <v>8</v>
      </c>
      <c r="B200" s="26">
        <v>5540031</v>
      </c>
      <c r="C200" s="26" t="s">
        <v>200</v>
      </c>
      <c r="D200" s="27">
        <v>22000</v>
      </c>
      <c r="E200" s="155">
        <f>'3'!L200</f>
        <v>5</v>
      </c>
      <c r="F200" s="125"/>
      <c r="G200" s="125"/>
      <c r="H200" s="125"/>
      <c r="I200" s="125"/>
      <c r="J200" s="148"/>
      <c r="K200" s="132"/>
      <c r="L200" s="71">
        <v>3</v>
      </c>
      <c r="M200" s="120">
        <f t="shared" ref="M200:M202" si="22">(E200+F200+G200+H200+I200)-J200-K200-L200</f>
        <v>2</v>
      </c>
      <c r="N200" s="71"/>
    </row>
    <row r="201" spans="1:14" s="9" customFormat="1" x14ac:dyDescent="0.2">
      <c r="A201" s="25">
        <v>9</v>
      </c>
      <c r="B201" s="26">
        <v>5540003</v>
      </c>
      <c r="C201" s="26" t="s">
        <v>201</v>
      </c>
      <c r="D201" s="27">
        <v>20000</v>
      </c>
      <c r="E201" s="155">
        <f>'3'!L201</f>
        <v>38</v>
      </c>
      <c r="F201" s="125"/>
      <c r="G201" s="125"/>
      <c r="H201" s="125"/>
      <c r="I201" s="125"/>
      <c r="J201" s="148"/>
      <c r="K201" s="132"/>
      <c r="L201" s="71">
        <v>37</v>
      </c>
      <c r="M201" s="120">
        <f t="shared" si="22"/>
        <v>1</v>
      </c>
      <c r="N201" s="71"/>
    </row>
    <row r="202" spans="1:14" s="9" customFormat="1" x14ac:dyDescent="0.2">
      <c r="A202" s="25">
        <v>10</v>
      </c>
      <c r="B202" s="25">
        <v>5540033</v>
      </c>
      <c r="C202" s="25" t="s">
        <v>202</v>
      </c>
      <c r="D202" s="30">
        <v>18000</v>
      </c>
      <c r="E202" s="155">
        <f>'3'!L202</f>
        <v>0</v>
      </c>
      <c r="F202" s="125"/>
      <c r="G202" s="125"/>
      <c r="H202" s="125"/>
      <c r="I202" s="125"/>
      <c r="J202" s="148"/>
      <c r="K202" s="132"/>
      <c r="M202" s="120">
        <f t="shared" si="22"/>
        <v>0</v>
      </c>
      <c r="N202" s="71"/>
    </row>
    <row r="203" spans="1:14" s="20" customFormat="1" ht="15" thickBot="1" x14ac:dyDescent="0.25">
      <c r="A203" s="43"/>
      <c r="B203" s="43"/>
      <c r="C203" s="43"/>
      <c r="D203" s="48"/>
      <c r="E203" s="160"/>
      <c r="F203" s="128"/>
      <c r="G203" s="128"/>
      <c r="H203" s="128"/>
      <c r="I203" s="128"/>
      <c r="J203" s="152"/>
      <c r="K203" s="137"/>
      <c r="L203" s="76"/>
      <c r="M203" s="121"/>
      <c r="N203" s="76"/>
    </row>
    <row r="204" spans="1:14" s="24" customFormat="1" ht="15" thickBot="1" x14ac:dyDescent="0.25">
      <c r="A204" s="81"/>
      <c r="B204" s="82"/>
      <c r="C204" s="82" t="s">
        <v>203</v>
      </c>
      <c r="D204" s="83"/>
      <c r="E204" s="106">
        <f>SUM(E206:E207)</f>
        <v>8</v>
      </c>
      <c r="F204" s="106">
        <f t="shared" ref="F204:L204" si="23">SUM(F206:F207)</f>
        <v>0</v>
      </c>
      <c r="G204" s="106">
        <f t="shared" si="23"/>
        <v>0</v>
      </c>
      <c r="H204" s="106">
        <f t="shared" si="23"/>
        <v>0</v>
      </c>
      <c r="I204" s="106">
        <f t="shared" si="23"/>
        <v>0</v>
      </c>
      <c r="J204" s="146">
        <f t="shared" si="23"/>
        <v>0</v>
      </c>
      <c r="K204" s="135">
        <f t="shared" si="23"/>
        <v>0</v>
      </c>
      <c r="L204" s="106">
        <f t="shared" si="23"/>
        <v>8</v>
      </c>
      <c r="M204" s="119">
        <f>(E204+F204+G204+H204+I204)-J204-K204-L204</f>
        <v>0</v>
      </c>
      <c r="N204" s="85"/>
    </row>
    <row r="205" spans="1:14" s="10" customFormat="1" x14ac:dyDescent="0.2">
      <c r="A205" s="79"/>
      <c r="B205" s="79"/>
      <c r="C205" s="79" t="s">
        <v>204</v>
      </c>
      <c r="D205" s="80"/>
      <c r="E205" s="155"/>
      <c r="F205" s="125"/>
      <c r="G205" s="125"/>
      <c r="H205" s="125"/>
      <c r="I205" s="125"/>
      <c r="J205" s="148"/>
      <c r="K205" s="132"/>
      <c r="L205" s="71"/>
      <c r="M205" s="120">
        <f t="shared" si="17"/>
        <v>0</v>
      </c>
      <c r="N205" s="71"/>
    </row>
    <row r="206" spans="1:14" s="10" customFormat="1" x14ac:dyDescent="0.2">
      <c r="A206" s="25">
        <v>1</v>
      </c>
      <c r="B206" s="26">
        <v>7520023</v>
      </c>
      <c r="C206" s="26" t="s">
        <v>205</v>
      </c>
      <c r="D206" s="27">
        <v>20000</v>
      </c>
      <c r="E206" s="155">
        <f>'3'!L206</f>
        <v>0</v>
      </c>
      <c r="F206" s="125"/>
      <c r="G206" s="125"/>
      <c r="H206" s="125"/>
      <c r="I206" s="125"/>
      <c r="J206" s="148"/>
      <c r="K206" s="132"/>
      <c r="L206" s="71"/>
      <c r="M206" s="120">
        <f t="shared" si="17"/>
        <v>0</v>
      </c>
      <c r="N206" s="71"/>
    </row>
    <row r="207" spans="1:14" s="9" customFormat="1" x14ac:dyDescent="0.2">
      <c r="A207" s="25">
        <v>2</v>
      </c>
      <c r="B207" s="26">
        <v>7520001</v>
      </c>
      <c r="C207" s="26" t="s">
        <v>206</v>
      </c>
      <c r="D207" s="27">
        <v>80000</v>
      </c>
      <c r="E207" s="155">
        <f>'3'!L207</f>
        <v>8</v>
      </c>
      <c r="F207" s="125"/>
      <c r="G207" s="125"/>
      <c r="H207" s="125"/>
      <c r="I207" s="125"/>
      <c r="J207" s="148"/>
      <c r="K207" s="132"/>
      <c r="L207" s="71">
        <v>8</v>
      </c>
      <c r="M207" s="120">
        <f t="shared" si="17"/>
        <v>0</v>
      </c>
      <c r="N207" s="71"/>
    </row>
    <row r="208" spans="1:14" s="24" customFormat="1" ht="15" thickBot="1" x14ac:dyDescent="0.25">
      <c r="A208" s="43"/>
      <c r="B208" s="43"/>
      <c r="C208" s="43"/>
      <c r="D208" s="86"/>
      <c r="E208" s="157"/>
      <c r="F208" s="127"/>
      <c r="G208" s="127"/>
      <c r="H208" s="127"/>
      <c r="I208" s="127"/>
      <c r="J208" s="150"/>
      <c r="K208" s="134"/>
      <c r="L208" s="73"/>
      <c r="M208" s="122"/>
      <c r="N208" s="73"/>
    </row>
    <row r="209" spans="1:14" s="10" customFormat="1" ht="15" thickBot="1" x14ac:dyDescent="0.25">
      <c r="A209" s="90"/>
      <c r="B209" s="91"/>
      <c r="C209" s="91" t="s">
        <v>207</v>
      </c>
      <c r="D209" s="92"/>
      <c r="E209" s="103">
        <f>SUM(E210:E217)</f>
        <v>156</v>
      </c>
      <c r="F209" s="103">
        <f t="shared" ref="F209:L209" si="24">SUM(F210:F217)</f>
        <v>0</v>
      </c>
      <c r="G209" s="103">
        <f t="shared" si="24"/>
        <v>0</v>
      </c>
      <c r="H209" s="103">
        <f t="shared" si="24"/>
        <v>0</v>
      </c>
      <c r="I209" s="103">
        <f t="shared" si="24"/>
        <v>0</v>
      </c>
      <c r="J209" s="169">
        <f t="shared" si="24"/>
        <v>0</v>
      </c>
      <c r="K209" s="165">
        <f t="shared" si="24"/>
        <v>0</v>
      </c>
      <c r="L209" s="103">
        <f t="shared" si="24"/>
        <v>147</v>
      </c>
      <c r="M209" s="119">
        <f t="shared" si="17"/>
        <v>9</v>
      </c>
      <c r="N209" s="85"/>
    </row>
    <row r="210" spans="1:14" s="10" customFormat="1" x14ac:dyDescent="0.2">
      <c r="A210" s="87">
        <v>1</v>
      </c>
      <c r="B210" s="88">
        <v>7550011</v>
      </c>
      <c r="C210" s="88" t="s">
        <v>208</v>
      </c>
      <c r="D210" s="89">
        <v>16000</v>
      </c>
      <c r="E210" s="155">
        <f>'3'!L210</f>
        <v>24</v>
      </c>
      <c r="F210" s="125"/>
      <c r="G210" s="125"/>
      <c r="H210" s="125"/>
      <c r="I210" s="125"/>
      <c r="J210" s="148"/>
      <c r="K210" s="132"/>
      <c r="L210" s="71">
        <v>24</v>
      </c>
      <c r="M210" s="120">
        <f t="shared" si="17"/>
        <v>0</v>
      </c>
      <c r="N210" s="71"/>
    </row>
    <row r="211" spans="1:14" s="10" customFormat="1" x14ac:dyDescent="0.2">
      <c r="A211" s="25">
        <v>2</v>
      </c>
      <c r="B211" s="26">
        <v>7550019</v>
      </c>
      <c r="C211" s="26" t="s">
        <v>209</v>
      </c>
      <c r="D211" s="78">
        <v>14000</v>
      </c>
      <c r="E211" s="155">
        <f>'2'!L211</f>
        <v>6</v>
      </c>
      <c r="F211" s="126"/>
      <c r="G211" s="126"/>
      <c r="H211" s="126"/>
      <c r="I211" s="126"/>
      <c r="J211" s="149"/>
      <c r="K211" s="133"/>
      <c r="L211" s="72">
        <v>6</v>
      </c>
      <c r="M211" s="123">
        <f t="shared" si="17"/>
        <v>0</v>
      </c>
      <c r="N211" s="72"/>
    </row>
    <row r="212" spans="1:14" s="10" customFormat="1" x14ac:dyDescent="0.2">
      <c r="A212" s="25">
        <v>3</v>
      </c>
      <c r="B212" s="26">
        <v>7550026</v>
      </c>
      <c r="C212" s="26" t="s">
        <v>210</v>
      </c>
      <c r="D212" s="78">
        <v>26000</v>
      </c>
      <c r="E212" s="155">
        <f>'2'!L212</f>
        <v>52</v>
      </c>
      <c r="F212" s="126"/>
      <c r="G212" s="126"/>
      <c r="H212" s="126"/>
      <c r="I212" s="126"/>
      <c r="J212" s="149"/>
      <c r="K212" s="133"/>
      <c r="L212" s="72">
        <v>50</v>
      </c>
      <c r="M212" s="123">
        <f t="shared" si="17"/>
        <v>2</v>
      </c>
      <c r="N212" s="72"/>
    </row>
    <row r="213" spans="1:14" s="10" customFormat="1" x14ac:dyDescent="0.2">
      <c r="A213" s="25">
        <v>4</v>
      </c>
      <c r="B213" s="26">
        <v>7550006</v>
      </c>
      <c r="C213" s="26" t="s">
        <v>211</v>
      </c>
      <c r="D213" s="78">
        <v>12000</v>
      </c>
      <c r="E213" s="155">
        <f>'2'!L213</f>
        <v>11</v>
      </c>
      <c r="F213" s="126"/>
      <c r="G213" s="126"/>
      <c r="H213" s="126"/>
      <c r="I213" s="126"/>
      <c r="J213" s="149"/>
      <c r="K213" s="133"/>
      <c r="L213" s="72">
        <v>9</v>
      </c>
      <c r="M213" s="123">
        <f t="shared" si="17"/>
        <v>2</v>
      </c>
      <c r="N213" s="72"/>
    </row>
    <row r="214" spans="1:14" s="10" customFormat="1" x14ac:dyDescent="0.2">
      <c r="A214" s="25">
        <v>5</v>
      </c>
      <c r="B214" s="26">
        <v>7550007</v>
      </c>
      <c r="C214" s="26" t="s">
        <v>212</v>
      </c>
      <c r="D214" s="78">
        <v>9000</v>
      </c>
      <c r="E214" s="155">
        <f>'2'!L214</f>
        <v>11</v>
      </c>
      <c r="F214" s="126"/>
      <c r="G214" s="126"/>
      <c r="H214" s="126"/>
      <c r="I214" s="126"/>
      <c r="J214" s="149"/>
      <c r="K214" s="133"/>
      <c r="L214" s="72">
        <v>9</v>
      </c>
      <c r="M214" s="123">
        <f t="shared" si="17"/>
        <v>2</v>
      </c>
      <c r="N214" s="72"/>
    </row>
    <row r="215" spans="1:14" s="9" customFormat="1" x14ac:dyDescent="0.2">
      <c r="A215" s="25">
        <v>7</v>
      </c>
      <c r="B215" s="26">
        <v>7550017</v>
      </c>
      <c r="C215" s="26" t="s">
        <v>214</v>
      </c>
      <c r="D215" s="78">
        <v>14000</v>
      </c>
      <c r="E215" s="155">
        <f>'2'!L215</f>
        <v>20</v>
      </c>
      <c r="F215" s="126"/>
      <c r="G215" s="126"/>
      <c r="H215" s="126"/>
      <c r="I215" s="126"/>
      <c r="J215" s="149"/>
      <c r="K215" s="133"/>
      <c r="L215" s="72">
        <v>19</v>
      </c>
      <c r="M215" s="123">
        <f t="shared" si="17"/>
        <v>1</v>
      </c>
      <c r="N215" s="72"/>
    </row>
    <row r="216" spans="1:14" s="10" customFormat="1" x14ac:dyDescent="0.2">
      <c r="A216" s="25">
        <v>8</v>
      </c>
      <c r="B216" s="25">
        <v>7550016</v>
      </c>
      <c r="C216" s="25" t="s">
        <v>215</v>
      </c>
      <c r="D216" s="77">
        <v>14000</v>
      </c>
      <c r="E216" s="155">
        <f>'2'!L216</f>
        <v>18</v>
      </c>
      <c r="F216" s="126"/>
      <c r="G216" s="126"/>
      <c r="H216" s="126"/>
      <c r="I216" s="126"/>
      <c r="J216" s="149"/>
      <c r="K216" s="133"/>
      <c r="L216" s="72">
        <v>17</v>
      </c>
      <c r="M216" s="123">
        <f t="shared" ref="M216:M217" si="25">(E216+F216+G216+H216+I216)-J216-K216-L216</f>
        <v>1</v>
      </c>
      <c r="N216" s="72"/>
    </row>
    <row r="217" spans="1:14" s="10" customFormat="1" x14ac:dyDescent="0.2">
      <c r="A217" s="25">
        <v>9</v>
      </c>
      <c r="B217" s="26">
        <v>7550015</v>
      </c>
      <c r="C217" s="26" t="s">
        <v>216</v>
      </c>
      <c r="D217" s="78">
        <v>14000</v>
      </c>
      <c r="E217" s="155">
        <f>'2'!L217</f>
        <v>14</v>
      </c>
      <c r="F217" s="126"/>
      <c r="G217" s="126"/>
      <c r="H217" s="126"/>
      <c r="I217" s="126"/>
      <c r="J217" s="149"/>
      <c r="K217" s="133"/>
      <c r="L217" s="72">
        <v>13</v>
      </c>
      <c r="M217" s="123">
        <f t="shared" si="25"/>
        <v>1</v>
      </c>
      <c r="N217" s="72"/>
    </row>
  </sheetData>
  <autoFilter ref="A3:D217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7"/>
  <sheetViews>
    <sheetView workbookViewId="0">
      <pane xSplit="4" ySplit="4" topLeftCell="E159" activePane="bottomRight" state="frozen"/>
      <selection activeCell="O74" sqref="O74"/>
      <selection pane="topRight" activeCell="O74" sqref="O74"/>
      <selection pane="bottomLeft" activeCell="O74" sqref="O74"/>
      <selection pane="bottomRight" activeCell="G163" sqref="G163:G173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.28515625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81" t="s">
        <v>259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70"/>
    </row>
    <row r="3" spans="1:19" s="16" customFormat="1" ht="25.5" customHeight="1" x14ac:dyDescent="0.2">
      <c r="A3" s="182" t="s">
        <v>261</v>
      </c>
      <c r="B3" s="182" t="s">
        <v>262</v>
      </c>
      <c r="C3" s="182" t="s">
        <v>263</v>
      </c>
      <c r="D3" s="184" t="s">
        <v>264</v>
      </c>
      <c r="E3" s="186" t="s">
        <v>248</v>
      </c>
      <c r="F3" s="188" t="s">
        <v>257</v>
      </c>
      <c r="G3" s="190" t="s">
        <v>249</v>
      </c>
      <c r="H3" s="191"/>
      <c r="I3" s="192"/>
      <c r="J3" s="193" t="s">
        <v>250</v>
      </c>
      <c r="K3" s="195" t="s">
        <v>258</v>
      </c>
      <c r="L3" s="177" t="s">
        <v>251</v>
      </c>
      <c r="M3" s="179" t="s">
        <v>252</v>
      </c>
      <c r="N3" s="177" t="s">
        <v>253</v>
      </c>
    </row>
    <row r="4" spans="1:19" s="20" customFormat="1" ht="25.5" x14ac:dyDescent="0.2">
      <c r="A4" s="183"/>
      <c r="B4" s="183"/>
      <c r="C4" s="183"/>
      <c r="D4" s="185"/>
      <c r="E4" s="187"/>
      <c r="F4" s="189"/>
      <c r="G4" s="139" t="s">
        <v>254</v>
      </c>
      <c r="H4" s="139" t="s">
        <v>255</v>
      </c>
      <c r="I4" s="139" t="s">
        <v>256</v>
      </c>
      <c r="J4" s="194"/>
      <c r="K4" s="196"/>
      <c r="L4" s="178"/>
      <c r="M4" s="180"/>
      <c r="N4" s="178"/>
    </row>
    <row r="5" spans="1:19" s="24" customFormat="1" ht="15" thickBot="1" x14ac:dyDescent="0.25">
      <c r="A5" s="113"/>
      <c r="B5" s="113"/>
      <c r="C5" s="113" t="s">
        <v>10</v>
      </c>
      <c r="D5" s="114"/>
      <c r="E5" s="116">
        <f>E6+E46+E60+E64+E74</f>
        <v>31</v>
      </c>
      <c r="F5" s="116">
        <f t="shared" ref="F5:M5" si="0">F6+F46+F60+F64+F74</f>
        <v>0</v>
      </c>
      <c r="G5" s="116">
        <f t="shared" si="0"/>
        <v>589</v>
      </c>
      <c r="H5" s="116">
        <f t="shared" si="0"/>
        <v>62</v>
      </c>
      <c r="I5" s="116">
        <f t="shared" si="0"/>
        <v>0</v>
      </c>
      <c r="J5" s="145">
        <f t="shared" si="0"/>
        <v>1</v>
      </c>
      <c r="K5" s="130">
        <f t="shared" si="0"/>
        <v>55</v>
      </c>
      <c r="L5" s="116">
        <f t="shared" si="0"/>
        <v>13</v>
      </c>
      <c r="M5" s="118">
        <f t="shared" si="0"/>
        <v>598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05">
        <f>SUM(E7:E44)</f>
        <v>31</v>
      </c>
      <c r="F6" s="105">
        <f t="shared" ref="F6:L6" si="1">SUM(F7:F44)</f>
        <v>0</v>
      </c>
      <c r="G6" s="105">
        <f t="shared" si="1"/>
        <v>274</v>
      </c>
      <c r="H6" s="105">
        <f t="shared" si="1"/>
        <v>62</v>
      </c>
      <c r="I6" s="105">
        <f t="shared" si="1"/>
        <v>0</v>
      </c>
      <c r="J6" s="166">
        <f t="shared" si="1"/>
        <v>0</v>
      </c>
      <c r="K6" s="131">
        <f t="shared" si="1"/>
        <v>37</v>
      </c>
      <c r="L6" s="105">
        <f t="shared" si="1"/>
        <v>7</v>
      </c>
      <c r="M6" s="131">
        <f t="shared" ref="M6" si="2">SUM(M7:M39)</f>
        <v>308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'4'!L7</f>
        <v>0</v>
      </c>
      <c r="F7" s="125"/>
      <c r="G7" s="140"/>
      <c r="H7" s="140"/>
      <c r="I7" s="140"/>
      <c r="J7" s="148"/>
      <c r="K7" s="132"/>
      <c r="L7" s="71"/>
      <c r="M7" s="120">
        <f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'4'!L8</f>
        <v>0</v>
      </c>
      <c r="F8" s="126"/>
      <c r="G8" s="141">
        <v>12</v>
      </c>
      <c r="H8" s="141"/>
      <c r="I8" s="141"/>
      <c r="J8" s="149"/>
      <c r="K8" s="133"/>
      <c r="L8" s="72"/>
      <c r="M8" s="120">
        <f t="shared" ref="M8:M44" si="3">(E8+F8+G8+H8+I8)-J8-K8-L8</f>
        <v>12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'4'!L9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'4'!L10</f>
        <v>0</v>
      </c>
      <c r="F10" s="126"/>
      <c r="G10" s="141">
        <v>10</v>
      </c>
      <c r="H10" s="141"/>
      <c r="I10" s="141"/>
      <c r="J10" s="149"/>
      <c r="K10" s="133"/>
      <c r="L10" s="72"/>
      <c r="M10" s="120">
        <f t="shared" si="3"/>
        <v>10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'4'!L11</f>
        <v>0</v>
      </c>
      <c r="F11" s="126"/>
      <c r="G11" s="141">
        <v>8</v>
      </c>
      <c r="H11" s="141"/>
      <c r="I11" s="141"/>
      <c r="J11" s="149"/>
      <c r="K11" s="133"/>
      <c r="L11" s="72"/>
      <c r="M11" s="120">
        <f t="shared" si="3"/>
        <v>8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'4'!L12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'4'!L13</f>
        <v>0</v>
      </c>
      <c r="F13" s="126"/>
      <c r="G13" s="141">
        <v>10</v>
      </c>
      <c r="H13" s="141"/>
      <c r="I13" s="141"/>
      <c r="J13" s="149"/>
      <c r="K13" s="133">
        <v>4</v>
      </c>
      <c r="L13" s="72"/>
      <c r="M13" s="120">
        <f t="shared" si="3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'4'!L14</f>
        <v>0</v>
      </c>
      <c r="F14" s="126"/>
      <c r="G14" s="141">
        <v>8</v>
      </c>
      <c r="H14" s="141"/>
      <c r="I14" s="141"/>
      <c r="J14" s="149"/>
      <c r="K14" s="133"/>
      <c r="L14" s="72"/>
      <c r="M14" s="120">
        <f t="shared" si="3"/>
        <v>8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'4'!L15</f>
        <v>0</v>
      </c>
      <c r="F15" s="126"/>
      <c r="G15" s="141">
        <v>8</v>
      </c>
      <c r="H15" s="141"/>
      <c r="I15" s="141"/>
      <c r="J15" s="149"/>
      <c r="K15" s="133"/>
      <c r="L15" s="72"/>
      <c r="M15" s="120">
        <f t="shared" si="3"/>
        <v>8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'4'!L16</f>
        <v>0</v>
      </c>
      <c r="F16" s="126"/>
      <c r="G16" s="141">
        <v>10</v>
      </c>
      <c r="H16" s="141"/>
      <c r="I16" s="141"/>
      <c r="J16" s="149"/>
      <c r="K16" s="133"/>
      <c r="L16" s="72"/>
      <c r="M16" s="120">
        <f t="shared" si="3"/>
        <v>10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'4'!L17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'4'!L18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'4'!L19</f>
        <v>0</v>
      </c>
      <c r="F19" s="126"/>
      <c r="G19" s="141"/>
      <c r="H19" s="141"/>
      <c r="I19" s="141"/>
      <c r="J19" s="149"/>
      <c r="K19" s="133"/>
      <c r="L19" s="72"/>
      <c r="M19" s="120">
        <f t="shared" si="3"/>
        <v>0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'4'!L20</f>
        <v>11</v>
      </c>
      <c r="F20" s="126"/>
      <c r="G20" s="141"/>
      <c r="H20" s="141"/>
      <c r="I20" s="141"/>
      <c r="J20" s="149"/>
      <c r="K20" s="133"/>
      <c r="L20" s="72">
        <v>6</v>
      </c>
      <c r="M20" s="120">
        <f t="shared" si="3"/>
        <v>5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'4'!L21</f>
        <v>0</v>
      </c>
      <c r="F21" s="126"/>
      <c r="G21" s="141">
        <v>10</v>
      </c>
      <c r="H21" s="141"/>
      <c r="I21" s="141"/>
      <c r="J21" s="149"/>
      <c r="K21" s="133"/>
      <c r="L21" s="72"/>
      <c r="M21" s="120">
        <f t="shared" si="3"/>
        <v>10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'4'!L22</f>
        <v>20</v>
      </c>
      <c r="F22" s="126"/>
      <c r="G22" s="141"/>
      <c r="H22" s="141"/>
      <c r="I22" s="141"/>
      <c r="J22" s="149"/>
      <c r="K22" s="133"/>
      <c r="L22" s="72">
        <v>1</v>
      </c>
      <c r="M22" s="120">
        <f t="shared" si="3"/>
        <v>19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'4'!L23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'4'!L24</f>
        <v>0</v>
      </c>
      <c r="F24" s="126"/>
      <c r="G24" s="141">
        <v>15</v>
      </c>
      <c r="H24" s="141"/>
      <c r="I24" s="141"/>
      <c r="J24" s="149"/>
      <c r="K24" s="133"/>
      <c r="L24" s="72"/>
      <c r="M24" s="120">
        <f t="shared" si="3"/>
        <v>15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'4'!L25</f>
        <v>0</v>
      </c>
      <c r="F25" s="126"/>
      <c r="G25" s="141">
        <v>15</v>
      </c>
      <c r="H25" s="141"/>
      <c r="I25" s="141"/>
      <c r="J25" s="149"/>
      <c r="K25" s="133"/>
      <c r="L25" s="72"/>
      <c r="M25" s="120">
        <f t="shared" si="3"/>
        <v>15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'4'!L26</f>
        <v>0</v>
      </c>
      <c r="F26" s="126"/>
      <c r="G26" s="141">
        <v>15</v>
      </c>
      <c r="H26" s="141"/>
      <c r="I26" s="141"/>
      <c r="J26" s="149"/>
      <c r="K26" s="133"/>
      <c r="L26" s="72"/>
      <c r="M26" s="120">
        <f t="shared" si="3"/>
        <v>15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'4'!L27</f>
        <v>0</v>
      </c>
      <c r="F27" s="126"/>
      <c r="G27" s="141">
        <v>10</v>
      </c>
      <c r="H27" s="141"/>
      <c r="I27" s="141"/>
      <c r="J27" s="149"/>
      <c r="K27" s="133"/>
      <c r="L27" s="72"/>
      <c r="M27" s="120">
        <f t="shared" si="3"/>
        <v>10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'4'!L28</f>
        <v>0</v>
      </c>
      <c r="F28" s="126"/>
      <c r="G28" s="141">
        <v>12</v>
      </c>
      <c r="H28" s="141">
        <v>12</v>
      </c>
      <c r="I28" s="141"/>
      <c r="J28" s="149"/>
      <c r="K28" s="133">
        <v>1</v>
      </c>
      <c r="L28" s="72"/>
      <c r="M28" s="120">
        <f t="shared" si="3"/>
        <v>23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'4'!L29</f>
        <v>0</v>
      </c>
      <c r="F29" s="126"/>
      <c r="G29" s="141">
        <v>12</v>
      </c>
      <c r="H29" s="141">
        <v>12</v>
      </c>
      <c r="I29" s="141"/>
      <c r="J29" s="149"/>
      <c r="K29" s="133">
        <v>6</v>
      </c>
      <c r="L29" s="72"/>
      <c r="M29" s="120">
        <f t="shared" si="3"/>
        <v>18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'4'!L30</f>
        <v>0</v>
      </c>
      <c r="F30" s="126"/>
      <c r="G30" s="141">
        <v>10</v>
      </c>
      <c r="H30" s="141"/>
      <c r="I30" s="141"/>
      <c r="J30" s="149"/>
      <c r="K30" s="133"/>
      <c r="L30" s="72"/>
      <c r="M30" s="120">
        <f t="shared" si="3"/>
        <v>10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'4'!L31</f>
        <v>0</v>
      </c>
      <c r="F31" s="126"/>
      <c r="G31" s="141">
        <v>10</v>
      </c>
      <c r="H31" s="141"/>
      <c r="I31" s="141"/>
      <c r="J31" s="149"/>
      <c r="K31" s="133">
        <v>1</v>
      </c>
      <c r="L31" s="72"/>
      <c r="M31" s="120">
        <f t="shared" si="3"/>
        <v>9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'4'!L32</f>
        <v>0</v>
      </c>
      <c r="F32" s="126"/>
      <c r="G32" s="141">
        <v>10</v>
      </c>
      <c r="H32" s="141"/>
      <c r="I32" s="141"/>
      <c r="J32" s="149"/>
      <c r="K32" s="133"/>
      <c r="L32" s="72"/>
      <c r="M32" s="120">
        <f t="shared" si="3"/>
        <v>10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'4'!L33</f>
        <v>0</v>
      </c>
      <c r="F33" s="126"/>
      <c r="G33" s="141">
        <v>8</v>
      </c>
      <c r="H33" s="141"/>
      <c r="I33" s="141"/>
      <c r="J33" s="149"/>
      <c r="K33" s="133"/>
      <c r="L33" s="72"/>
      <c r="M33" s="120">
        <f t="shared" si="3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'4'!L34</f>
        <v>0</v>
      </c>
      <c r="F34" s="126"/>
      <c r="G34" s="141">
        <v>8</v>
      </c>
      <c r="H34" s="141"/>
      <c r="I34" s="141"/>
      <c r="J34" s="149"/>
      <c r="K34" s="133"/>
      <c r="L34" s="72"/>
      <c r="M34" s="120">
        <f t="shared" si="3"/>
        <v>8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'4'!L35</f>
        <v>0</v>
      </c>
      <c r="F35" s="126"/>
      <c r="G35" s="141">
        <v>9</v>
      </c>
      <c r="H35" s="141"/>
      <c r="I35" s="141"/>
      <c r="J35" s="149"/>
      <c r="K35" s="133"/>
      <c r="L35" s="72"/>
      <c r="M35" s="120">
        <f t="shared" si="3"/>
        <v>9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'4'!L36</f>
        <v>0</v>
      </c>
      <c r="F36" s="126"/>
      <c r="G36" s="141">
        <v>10</v>
      </c>
      <c r="H36" s="141"/>
      <c r="I36" s="141"/>
      <c r="J36" s="149"/>
      <c r="K36" s="133"/>
      <c r="L36" s="72"/>
      <c r="M36" s="120">
        <f t="shared" si="3"/>
        <v>10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'4'!L37</f>
        <v>0</v>
      </c>
      <c r="F37" s="126"/>
      <c r="G37" s="141">
        <v>10</v>
      </c>
      <c r="H37" s="141">
        <v>10</v>
      </c>
      <c r="I37" s="141"/>
      <c r="J37" s="149"/>
      <c r="K37" s="133"/>
      <c r="L37" s="72"/>
      <c r="M37" s="120">
        <f t="shared" si="3"/>
        <v>20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'4'!L38</f>
        <v>0</v>
      </c>
      <c r="F38" s="126"/>
      <c r="G38" s="141">
        <v>16</v>
      </c>
      <c r="H38" s="141">
        <v>16</v>
      </c>
      <c r="I38" s="141"/>
      <c r="J38" s="149"/>
      <c r="K38" s="133">
        <v>10</v>
      </c>
      <c r="L38" s="72"/>
      <c r="M38" s="120">
        <f t="shared" si="3"/>
        <v>22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'4'!L39</f>
        <v>0</v>
      </c>
      <c r="F39" s="126"/>
      <c r="G39" s="141">
        <v>12</v>
      </c>
      <c r="H39" s="141">
        <v>12</v>
      </c>
      <c r="I39" s="141"/>
      <c r="J39" s="149"/>
      <c r="K39" s="133">
        <v>14</v>
      </c>
      <c r="L39" s="72"/>
      <c r="M39" s="120">
        <f t="shared" si="3"/>
        <v>10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'4'!L40</f>
        <v>0</v>
      </c>
      <c r="F40" s="127"/>
      <c r="G40" s="142">
        <v>16</v>
      </c>
      <c r="H40" s="142"/>
      <c r="I40" s="142"/>
      <c r="J40" s="150"/>
      <c r="K40" s="134">
        <v>1</v>
      </c>
      <c r="L40" s="73"/>
      <c r="M40" s="120">
        <f t="shared" si="3"/>
        <v>15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25000</v>
      </c>
      <c r="E41" s="155">
        <f>'4'!L41</f>
        <v>0</v>
      </c>
      <c r="F41" s="127"/>
      <c r="G41" s="142"/>
      <c r="H41" s="142"/>
      <c r="I41" s="142"/>
      <c r="J41" s="150"/>
      <c r="K41" s="134"/>
      <c r="L41" s="73"/>
      <c r="M41" s="120">
        <f t="shared" si="3"/>
        <v>0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'4'!L42</f>
        <v>0</v>
      </c>
      <c r="F42" s="127"/>
      <c r="G42" s="142"/>
      <c r="H42" s="142"/>
      <c r="I42" s="142"/>
      <c r="J42" s="150"/>
      <c r="K42" s="134"/>
      <c r="L42" s="73"/>
      <c r="M42" s="120">
        <f t="shared" si="3"/>
        <v>0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'4'!L43</f>
        <v>0</v>
      </c>
      <c r="F43" s="127"/>
      <c r="G43" s="142"/>
      <c r="H43" s="142"/>
      <c r="I43" s="142"/>
      <c r="J43" s="150"/>
      <c r="K43" s="134"/>
      <c r="L43" s="73"/>
      <c r="M43" s="120">
        <f t="shared" si="3"/>
        <v>0</v>
      </c>
      <c r="N43" s="73"/>
    </row>
    <row r="44" spans="1:14" s="10" customFormat="1" x14ac:dyDescent="0.2">
      <c r="A44" s="43">
        <v>44</v>
      </c>
      <c r="B44" s="99"/>
      <c r="C44" s="99" t="s">
        <v>39</v>
      </c>
      <c r="D44" s="100">
        <v>32000</v>
      </c>
      <c r="E44" s="155">
        <f>'4'!L44</f>
        <v>0</v>
      </c>
      <c r="F44" s="127"/>
      <c r="G44" s="142"/>
      <c r="H44" s="142"/>
      <c r="I44" s="142"/>
      <c r="J44" s="150"/>
      <c r="K44" s="134"/>
      <c r="L44" s="73"/>
      <c r="M44" s="120">
        <f t="shared" si="3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/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63">
        <f>SUM(E47:E58)</f>
        <v>0</v>
      </c>
      <c r="F46" s="163">
        <f t="shared" ref="F46:L46" si="4">SUM(F47:F58)</f>
        <v>0</v>
      </c>
      <c r="G46" s="163">
        <f t="shared" si="4"/>
        <v>253</v>
      </c>
      <c r="H46" s="163">
        <f t="shared" si="4"/>
        <v>0</v>
      </c>
      <c r="I46" s="163">
        <f t="shared" si="4"/>
        <v>0</v>
      </c>
      <c r="J46" s="167">
        <f t="shared" si="4"/>
        <v>0</v>
      </c>
      <c r="K46" s="162">
        <f t="shared" si="4"/>
        <v>15</v>
      </c>
      <c r="L46" s="163">
        <f t="shared" si="4"/>
        <v>6</v>
      </c>
      <c r="M46" s="119">
        <f>(E46+F46+G46+H46+I46)-J46-K46-L46</f>
        <v>232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'4'!L47</f>
        <v>0</v>
      </c>
      <c r="F47" s="125"/>
      <c r="G47" s="140"/>
      <c r="H47" s="140"/>
      <c r="I47" s="140"/>
      <c r="J47" s="148"/>
      <c r="K47" s="132"/>
      <c r="L47" s="71"/>
      <c r="M47" s="120">
        <f t="shared" ref="M47:M76" si="5">(E47+F47+G47+H47+I47)-J47-K47-L47</f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'4'!L48</f>
        <v>0</v>
      </c>
      <c r="F48" s="126"/>
      <c r="G48" s="141">
        <v>73</v>
      </c>
      <c r="H48" s="141"/>
      <c r="I48" s="141"/>
      <c r="J48" s="149"/>
      <c r="K48" s="133"/>
      <c r="L48" s="72"/>
      <c r="M48" s="120">
        <f t="shared" si="5"/>
        <v>73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'4'!L49</f>
        <v>0</v>
      </c>
      <c r="F49" s="126"/>
      <c r="G49" s="141">
        <v>40</v>
      </c>
      <c r="H49" s="141"/>
      <c r="I49" s="141"/>
      <c r="J49" s="149"/>
      <c r="K49" s="133">
        <v>11</v>
      </c>
      <c r="L49" s="72"/>
      <c r="M49" s="120">
        <f t="shared" si="5"/>
        <v>29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'4'!L50</f>
        <v>0</v>
      </c>
      <c r="F50" s="126"/>
      <c r="G50" s="141">
        <v>87</v>
      </c>
      <c r="H50" s="141"/>
      <c r="I50" s="141"/>
      <c r="J50" s="149"/>
      <c r="K50" s="133"/>
      <c r="L50" s="72"/>
      <c r="M50" s="120">
        <f t="shared" si="5"/>
        <v>87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'4'!L51</f>
        <v>0</v>
      </c>
      <c r="F51" s="126"/>
      <c r="G51" s="141">
        <v>10</v>
      </c>
      <c r="H51" s="141"/>
      <c r="I51" s="141"/>
      <c r="J51" s="149"/>
      <c r="K51" s="133">
        <v>3</v>
      </c>
      <c r="L51" s="72"/>
      <c r="M51" s="120">
        <f t="shared" si="5"/>
        <v>7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'4'!L52</f>
        <v>0</v>
      </c>
      <c r="F52" s="126"/>
      <c r="G52" s="141">
        <v>8</v>
      </c>
      <c r="H52" s="141"/>
      <c r="I52" s="141"/>
      <c r="J52" s="149"/>
      <c r="K52" s="133"/>
      <c r="L52" s="72">
        <v>6</v>
      </c>
      <c r="M52" s="120">
        <f t="shared" si="5"/>
        <v>2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'4'!L53</f>
        <v>0</v>
      </c>
      <c r="F53" s="126"/>
      <c r="G53" s="141">
        <v>10</v>
      </c>
      <c r="H53" s="141"/>
      <c r="I53" s="141"/>
      <c r="J53" s="149"/>
      <c r="K53" s="133">
        <v>1</v>
      </c>
      <c r="L53" s="72"/>
      <c r="M53" s="120">
        <f t="shared" si="5"/>
        <v>9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'4'!L54</f>
        <v>0</v>
      </c>
      <c r="F54" s="126"/>
      <c r="G54" s="141"/>
      <c r="H54" s="141"/>
      <c r="I54" s="141"/>
      <c r="J54" s="149"/>
      <c r="K54" s="133"/>
      <c r="L54" s="72"/>
      <c r="M54" s="120">
        <f t="shared" si="5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'4'!L55</f>
        <v>0</v>
      </c>
      <c r="F55" s="126"/>
      <c r="G55" s="141">
        <v>13</v>
      </c>
      <c r="H55" s="141"/>
      <c r="I55" s="141"/>
      <c r="J55" s="149"/>
      <c r="K55" s="133"/>
      <c r="L55" s="72"/>
      <c r="M55" s="120">
        <f t="shared" si="5"/>
        <v>13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'4'!L56</f>
        <v>0</v>
      </c>
      <c r="F56" s="126"/>
      <c r="G56" s="141">
        <v>12</v>
      </c>
      <c r="H56" s="141"/>
      <c r="I56" s="141"/>
      <c r="J56" s="149"/>
      <c r="K56" s="133"/>
      <c r="L56" s="72"/>
      <c r="M56" s="120">
        <f t="shared" si="5"/>
        <v>12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'4'!L57</f>
        <v>0</v>
      </c>
      <c r="F57" s="127"/>
      <c r="G57" s="142"/>
      <c r="H57" s="142"/>
      <c r="I57" s="142"/>
      <c r="J57" s="150"/>
      <c r="K57" s="134"/>
      <c r="L57" s="73"/>
      <c r="M57" s="120">
        <f t="shared" si="5"/>
        <v>0</v>
      </c>
      <c r="N57" s="73"/>
    </row>
    <row r="58" spans="1:14" s="9" customFormat="1" x14ac:dyDescent="0.2">
      <c r="A58" s="43">
        <v>15</v>
      </c>
      <c r="B58" s="99"/>
      <c r="C58" s="99" t="s">
        <v>271</v>
      </c>
      <c r="D58" s="100"/>
      <c r="E58" s="155">
        <f>'4'!L58</f>
        <v>0</v>
      </c>
      <c r="F58" s="127"/>
      <c r="G58" s="142"/>
      <c r="H58" s="142"/>
      <c r="I58" s="142"/>
      <c r="J58" s="150"/>
      <c r="K58" s="134"/>
      <c r="L58" s="73"/>
      <c r="M58" s="120">
        <f t="shared" si="5"/>
        <v>0</v>
      </c>
      <c r="N58" s="73"/>
    </row>
    <row r="59" spans="1:14" s="24" customFormat="1" ht="15" thickBot="1" x14ac:dyDescent="0.25">
      <c r="A59" s="43"/>
      <c r="B59" s="43"/>
      <c r="C59" s="43"/>
      <c r="D59" s="48"/>
      <c r="E59" s="155"/>
      <c r="F59" s="127"/>
      <c r="G59" s="142"/>
      <c r="H59" s="142"/>
      <c r="I59" s="142"/>
      <c r="J59" s="150"/>
      <c r="K59" s="134"/>
      <c r="L59" s="73"/>
      <c r="M59" s="121"/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63">
        <f>SUM(E61:E62)</f>
        <v>0</v>
      </c>
      <c r="F60" s="163">
        <f t="shared" ref="F60:L60" si="6">SUM(F61:F62)</f>
        <v>0</v>
      </c>
      <c r="G60" s="163">
        <f t="shared" si="6"/>
        <v>0</v>
      </c>
      <c r="H60" s="163">
        <f t="shared" si="6"/>
        <v>0</v>
      </c>
      <c r="I60" s="163">
        <f t="shared" si="6"/>
        <v>0</v>
      </c>
      <c r="J60" s="167">
        <f t="shared" si="6"/>
        <v>0</v>
      </c>
      <c r="K60" s="162">
        <f t="shared" si="6"/>
        <v>0</v>
      </c>
      <c r="L60" s="163">
        <f t="shared" si="6"/>
        <v>0</v>
      </c>
      <c r="M60" s="119">
        <f t="shared" si="5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'4'!L61</f>
        <v>0</v>
      </c>
      <c r="F61" s="126"/>
      <c r="G61" s="141"/>
      <c r="H61" s="141"/>
      <c r="I61" s="141"/>
      <c r="J61" s="149"/>
      <c r="K61" s="133"/>
      <c r="L61" s="72"/>
      <c r="M61" s="120">
        <f t="shared" si="5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'4'!L62</f>
        <v>0</v>
      </c>
      <c r="F62" s="126"/>
      <c r="G62" s="141"/>
      <c r="H62" s="141"/>
      <c r="I62" s="141"/>
      <c r="J62" s="149"/>
      <c r="K62" s="133"/>
      <c r="L62" s="72"/>
      <c r="M62" s="120">
        <f t="shared" si="5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5"/>
      <c r="F63" s="127"/>
      <c r="G63" s="142"/>
      <c r="H63" s="142"/>
      <c r="I63" s="142"/>
      <c r="J63" s="150"/>
      <c r="K63" s="134"/>
      <c r="L63" s="73"/>
      <c r="M63" s="121"/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63">
        <f>SUM(E65:E72)</f>
        <v>0</v>
      </c>
      <c r="F64" s="163">
        <f t="shared" ref="F64:L64" si="7">SUM(F65:F72)</f>
        <v>0</v>
      </c>
      <c r="G64" s="163">
        <f t="shared" si="7"/>
        <v>16</v>
      </c>
      <c r="H64" s="163">
        <f t="shared" si="7"/>
        <v>0</v>
      </c>
      <c r="I64" s="163">
        <f t="shared" si="7"/>
        <v>0</v>
      </c>
      <c r="J64" s="167">
        <f t="shared" si="7"/>
        <v>0</v>
      </c>
      <c r="K64" s="162">
        <f t="shared" si="7"/>
        <v>1</v>
      </c>
      <c r="L64" s="163">
        <f t="shared" si="7"/>
        <v>0</v>
      </c>
      <c r="M64" s="119">
        <f t="shared" si="5"/>
        <v>15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'4'!L65</f>
        <v>0</v>
      </c>
      <c r="F65" s="125"/>
      <c r="G65" s="140">
        <v>2</v>
      </c>
      <c r="H65" s="140"/>
      <c r="I65" s="140"/>
      <c r="J65" s="148"/>
      <c r="K65" s="132"/>
      <c r="L65" s="71"/>
      <c r="M65" s="120">
        <f t="shared" si="5"/>
        <v>2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'4'!L66</f>
        <v>0</v>
      </c>
      <c r="F66" s="126"/>
      <c r="G66" s="140">
        <v>2</v>
      </c>
      <c r="H66" s="141"/>
      <c r="I66" s="141"/>
      <c r="J66" s="149"/>
      <c r="K66" s="133"/>
      <c r="L66" s="72"/>
      <c r="M66" s="120">
        <f t="shared" si="5"/>
        <v>2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'4'!L67</f>
        <v>0</v>
      </c>
      <c r="F67" s="126"/>
      <c r="G67" s="140">
        <v>2</v>
      </c>
      <c r="H67" s="141"/>
      <c r="I67" s="141"/>
      <c r="J67" s="149"/>
      <c r="K67" s="133"/>
      <c r="L67" s="72"/>
      <c r="M67" s="120">
        <f t="shared" si="5"/>
        <v>2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'4'!L68</f>
        <v>0</v>
      </c>
      <c r="F68" s="126"/>
      <c r="G68" s="140">
        <v>2</v>
      </c>
      <c r="H68" s="141"/>
      <c r="I68" s="141"/>
      <c r="J68" s="149"/>
      <c r="K68" s="133"/>
      <c r="L68" s="72"/>
      <c r="M68" s="120">
        <f t="shared" si="5"/>
        <v>2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'4'!L69</f>
        <v>0</v>
      </c>
      <c r="F69" s="126"/>
      <c r="G69" s="140">
        <v>2</v>
      </c>
      <c r="H69" s="141"/>
      <c r="I69" s="141"/>
      <c r="J69" s="149"/>
      <c r="K69" s="133"/>
      <c r="L69" s="72"/>
      <c r="M69" s="120">
        <f t="shared" si="5"/>
        <v>2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'4'!L70</f>
        <v>0</v>
      </c>
      <c r="F70" s="126"/>
      <c r="G70" s="140">
        <v>2</v>
      </c>
      <c r="H70" s="141"/>
      <c r="I70" s="141"/>
      <c r="J70" s="149"/>
      <c r="K70" s="133"/>
      <c r="L70" s="72"/>
      <c r="M70" s="120">
        <f t="shared" si="5"/>
        <v>2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'4'!L71</f>
        <v>0</v>
      </c>
      <c r="F71" s="126"/>
      <c r="G71" s="140">
        <v>2</v>
      </c>
      <c r="H71" s="141"/>
      <c r="I71" s="141"/>
      <c r="J71" s="149"/>
      <c r="K71" s="133"/>
      <c r="L71" s="72"/>
      <c r="M71" s="120">
        <f t="shared" si="5"/>
        <v>2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'4'!L72</f>
        <v>0</v>
      </c>
      <c r="F72" s="126"/>
      <c r="G72" s="140">
        <v>2</v>
      </c>
      <c r="H72" s="141"/>
      <c r="I72" s="141"/>
      <c r="J72" s="149"/>
      <c r="K72" s="133">
        <v>1</v>
      </c>
      <c r="L72" s="72"/>
      <c r="M72" s="120">
        <f t="shared" si="5"/>
        <v>1</v>
      </c>
      <c r="N72" s="72"/>
    </row>
    <row r="73" spans="1:14" s="24" customFormat="1" ht="15" thickBot="1" x14ac:dyDescent="0.25">
      <c r="A73" s="43"/>
      <c r="B73" s="43"/>
      <c r="C73" s="43"/>
      <c r="D73" s="48"/>
      <c r="E73" s="155"/>
      <c r="F73" s="127"/>
      <c r="G73" s="142"/>
      <c r="H73" s="142"/>
      <c r="I73" s="142"/>
      <c r="J73" s="150"/>
      <c r="K73" s="134"/>
      <c r="L73" s="73"/>
      <c r="M73" s="121"/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>SUM(E75:E81)</f>
        <v>0</v>
      </c>
      <c r="F74" s="106">
        <f t="shared" ref="F74:K74" si="8">SUM(F75:F81)</f>
        <v>0</v>
      </c>
      <c r="G74" s="106">
        <f t="shared" si="8"/>
        <v>46</v>
      </c>
      <c r="H74" s="106">
        <f t="shared" si="8"/>
        <v>0</v>
      </c>
      <c r="I74" s="106">
        <f t="shared" si="8"/>
        <v>0</v>
      </c>
      <c r="J74" s="146">
        <f t="shared" si="8"/>
        <v>1</v>
      </c>
      <c r="K74" s="135">
        <f t="shared" si="8"/>
        <v>2</v>
      </c>
      <c r="L74" s="106">
        <f>SUM(L75:L81)</f>
        <v>0</v>
      </c>
      <c r="M74" s="119">
        <f t="shared" si="5"/>
        <v>43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'4'!L75</f>
        <v>0</v>
      </c>
      <c r="F75" s="126"/>
      <c r="G75" s="141">
        <v>4</v>
      </c>
      <c r="H75" s="141"/>
      <c r="I75" s="141"/>
      <c r="J75" s="149"/>
      <c r="K75" s="133"/>
      <c r="L75" s="72"/>
      <c r="M75" s="120">
        <f t="shared" si="5"/>
        <v>4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'4'!L76</f>
        <v>0</v>
      </c>
      <c r="F76" s="126"/>
      <c r="G76" s="141">
        <v>14</v>
      </c>
      <c r="H76" s="141"/>
      <c r="I76" s="141"/>
      <c r="J76" s="149">
        <v>1</v>
      </c>
      <c r="K76" s="133">
        <v>1</v>
      </c>
      <c r="L76" s="72"/>
      <c r="M76" s="120">
        <f t="shared" si="5"/>
        <v>12</v>
      </c>
      <c r="N76" s="72" t="s">
        <v>284</v>
      </c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'4'!L77</f>
        <v>0</v>
      </c>
      <c r="F77" s="126"/>
      <c r="G77" s="141">
        <v>14</v>
      </c>
      <c r="H77" s="141"/>
      <c r="I77" s="141"/>
      <c r="J77" s="149"/>
      <c r="K77" s="133"/>
      <c r="L77" s="72"/>
      <c r="M77" s="120">
        <f t="shared" ref="M77:M81" si="9">(E77+F77+G77+H77+I77)-J77-K77-L77</f>
        <v>14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'4'!L78</f>
        <v>0</v>
      </c>
      <c r="F78" s="126"/>
      <c r="G78" s="141"/>
      <c r="H78" s="141"/>
      <c r="I78" s="141"/>
      <c r="J78" s="149"/>
      <c r="K78" s="133"/>
      <c r="L78" s="72"/>
      <c r="M78" s="120">
        <f t="shared" si="9"/>
        <v>0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'4'!L79</f>
        <v>0</v>
      </c>
      <c r="F79" s="126"/>
      <c r="G79" s="141"/>
      <c r="H79" s="141"/>
      <c r="I79" s="141"/>
      <c r="J79" s="149"/>
      <c r="K79" s="133"/>
      <c r="L79" s="72"/>
      <c r="M79" s="120">
        <f t="shared" si="9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'4'!L80</f>
        <v>0</v>
      </c>
      <c r="F80" s="126"/>
      <c r="G80" s="141"/>
      <c r="H80" s="141"/>
      <c r="I80" s="141"/>
      <c r="J80" s="149"/>
      <c r="K80" s="133"/>
      <c r="L80" s="72"/>
      <c r="M80" s="120">
        <f t="shared" si="9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'4'!L81</f>
        <v>0</v>
      </c>
      <c r="F81" s="126"/>
      <c r="G81" s="141">
        <v>14</v>
      </c>
      <c r="H81" s="141"/>
      <c r="I81" s="141"/>
      <c r="J81" s="149"/>
      <c r="K81" s="133">
        <v>1</v>
      </c>
      <c r="L81" s="72"/>
      <c r="M81" s="120">
        <f t="shared" si="9"/>
        <v>13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/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>SUM(E84:E93)</f>
        <v>54</v>
      </c>
      <c r="F83" s="108">
        <f t="shared" ref="F83:L83" si="10">SUM(F84:F93)</f>
        <v>0</v>
      </c>
      <c r="G83" s="108">
        <f t="shared" si="10"/>
        <v>54</v>
      </c>
      <c r="H83" s="108">
        <f t="shared" si="10"/>
        <v>0</v>
      </c>
      <c r="I83" s="108">
        <f t="shared" si="10"/>
        <v>0</v>
      </c>
      <c r="J83" s="168">
        <f t="shared" si="10"/>
        <v>15</v>
      </c>
      <c r="K83" s="164">
        <f t="shared" si="10"/>
        <v>1</v>
      </c>
      <c r="L83" s="108">
        <f t="shared" si="10"/>
        <v>49</v>
      </c>
      <c r="M83" s="119">
        <f t="shared" ref="M83:M143" si="11">(E83+F83+G83+H83+I83)-J83-K83-L83</f>
        <v>43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'4'!L84</f>
        <v>0</v>
      </c>
      <c r="F84" s="125"/>
      <c r="G84" s="140"/>
      <c r="H84" s="140"/>
      <c r="I84" s="140"/>
      <c r="J84" s="148"/>
      <c r="K84" s="132"/>
      <c r="L84" s="71"/>
      <c r="M84" s="120">
        <f t="shared" si="11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'4'!L85</f>
        <v>4</v>
      </c>
      <c r="F85" s="126"/>
      <c r="G85" s="141">
        <v>10</v>
      </c>
      <c r="H85" s="141"/>
      <c r="I85" s="141"/>
      <c r="J85" s="149">
        <v>1</v>
      </c>
      <c r="K85" s="133"/>
      <c r="L85" s="72">
        <v>8</v>
      </c>
      <c r="M85" s="120">
        <f t="shared" si="11"/>
        <v>5</v>
      </c>
      <c r="N85" s="72"/>
    </row>
    <row r="86" spans="1:14" s="10" customFormat="1" ht="14.25" hidden="1" customHeight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'4'!L86</f>
        <v>0</v>
      </c>
      <c r="F86" s="126"/>
      <c r="G86" s="141"/>
      <c r="H86" s="141"/>
      <c r="I86" s="141"/>
      <c r="J86" s="149"/>
      <c r="K86" s="133"/>
      <c r="L86" s="72"/>
      <c r="M86" s="120">
        <f t="shared" si="11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'4'!L87</f>
        <v>4</v>
      </c>
      <c r="F87" s="126"/>
      <c r="G87" s="141">
        <v>10</v>
      </c>
      <c r="H87" s="141"/>
      <c r="I87" s="141"/>
      <c r="J87" s="149"/>
      <c r="K87" s="133"/>
      <c r="L87" s="72">
        <v>9</v>
      </c>
      <c r="M87" s="120">
        <f t="shared" si="11"/>
        <v>5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'4'!L88</f>
        <v>10</v>
      </c>
      <c r="F88" s="126"/>
      <c r="G88" s="141"/>
      <c r="H88" s="141"/>
      <c r="I88" s="141"/>
      <c r="J88" s="149">
        <v>4</v>
      </c>
      <c r="K88" s="133"/>
      <c r="L88" s="72"/>
      <c r="M88" s="120">
        <f t="shared" si="11"/>
        <v>6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'4'!L89</f>
        <v>10</v>
      </c>
      <c r="F89" s="126"/>
      <c r="G89" s="141"/>
      <c r="H89" s="141"/>
      <c r="I89" s="141"/>
      <c r="J89" s="149"/>
      <c r="K89" s="133"/>
      <c r="L89" s="72">
        <v>4</v>
      </c>
      <c r="M89" s="120">
        <f t="shared" si="11"/>
        <v>6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39000</v>
      </c>
      <c r="E90" s="155">
        <f>'4'!L90</f>
        <v>0</v>
      </c>
      <c r="F90" s="126"/>
      <c r="G90" s="141">
        <v>10</v>
      </c>
      <c r="H90" s="141"/>
      <c r="I90" s="141"/>
      <c r="J90" s="149"/>
      <c r="K90" s="133"/>
      <c r="L90" s="72">
        <v>6</v>
      </c>
      <c r="M90" s="120">
        <f t="shared" si="11"/>
        <v>4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'4'!L91</f>
        <v>11</v>
      </c>
      <c r="F91" s="126"/>
      <c r="G91" s="141">
        <v>16</v>
      </c>
      <c r="H91" s="141"/>
      <c r="I91" s="141"/>
      <c r="J91" s="149">
        <v>6</v>
      </c>
      <c r="K91" s="133"/>
      <c r="L91" s="72">
        <v>12</v>
      </c>
      <c r="M91" s="120">
        <f t="shared" si="11"/>
        <v>9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'4'!L92</f>
        <v>4</v>
      </c>
      <c r="F92" s="126"/>
      <c r="G92" s="141">
        <v>8</v>
      </c>
      <c r="H92" s="141"/>
      <c r="I92" s="141"/>
      <c r="J92" s="149">
        <v>4</v>
      </c>
      <c r="K92" s="133"/>
      <c r="L92" s="72">
        <v>6</v>
      </c>
      <c r="M92" s="120">
        <f t="shared" si="11"/>
        <v>2</v>
      </c>
      <c r="N92" s="72"/>
    </row>
    <row r="93" spans="1:14" s="10" customFormat="1" x14ac:dyDescent="0.2">
      <c r="A93" s="43">
        <v>10</v>
      </c>
      <c r="B93" s="99"/>
      <c r="C93" s="99" t="s">
        <v>272</v>
      </c>
      <c r="D93" s="100">
        <v>39000</v>
      </c>
      <c r="E93" s="155">
        <f>'4'!L93</f>
        <v>11</v>
      </c>
      <c r="F93" s="127"/>
      <c r="G93" s="142"/>
      <c r="H93" s="142"/>
      <c r="I93" s="142"/>
      <c r="J93" s="150"/>
      <c r="K93" s="134">
        <v>1</v>
      </c>
      <c r="L93" s="73">
        <v>4</v>
      </c>
      <c r="M93" s="120">
        <f t="shared" si="11"/>
        <v>6</v>
      </c>
      <c r="N93" s="73"/>
    </row>
    <row r="94" spans="1:14" s="42" customFormat="1" ht="15" thickBot="1" x14ac:dyDescent="0.25">
      <c r="A94" s="43"/>
      <c r="B94" s="99"/>
      <c r="C94" s="99"/>
      <c r="D94" s="100"/>
      <c r="E94" s="157"/>
      <c r="F94" s="127"/>
      <c r="G94" s="142"/>
      <c r="H94" s="142"/>
      <c r="I94" s="142"/>
      <c r="J94" s="150"/>
      <c r="K94" s="134"/>
      <c r="L94" s="73"/>
      <c r="M94" s="121"/>
      <c r="N94" s="73"/>
    </row>
    <row r="95" spans="1:14" s="10" customFormat="1" ht="15" thickBot="1" x14ac:dyDescent="0.25">
      <c r="A95" s="94"/>
      <c r="B95" s="95"/>
      <c r="C95" s="95" t="s">
        <v>102</v>
      </c>
      <c r="D95" s="96"/>
      <c r="E95" s="106">
        <f>SUM(E96)</f>
        <v>0</v>
      </c>
      <c r="F95" s="106">
        <f t="shared" ref="F95:L95" si="12">SUM(F96)</f>
        <v>0</v>
      </c>
      <c r="G95" s="106">
        <f t="shared" si="12"/>
        <v>0</v>
      </c>
      <c r="H95" s="106">
        <f t="shared" si="12"/>
        <v>0</v>
      </c>
      <c r="I95" s="106">
        <f t="shared" si="12"/>
        <v>0</v>
      </c>
      <c r="J95" s="146">
        <f t="shared" si="12"/>
        <v>0</v>
      </c>
      <c r="K95" s="135">
        <f t="shared" si="12"/>
        <v>0</v>
      </c>
      <c r="L95" s="106">
        <f t="shared" si="12"/>
        <v>0</v>
      </c>
      <c r="M95" s="106">
        <f t="shared" ref="M95" si="13">SUM(M96)</f>
        <v>0</v>
      </c>
      <c r="N95" s="101"/>
    </row>
    <row r="96" spans="1:14" s="10" customFormat="1" x14ac:dyDescent="0.2">
      <c r="A96" s="87">
        <v>1</v>
      </c>
      <c r="B96" s="88">
        <v>1532013</v>
      </c>
      <c r="C96" s="88" t="s">
        <v>103</v>
      </c>
      <c r="D96" s="97">
        <v>89000</v>
      </c>
      <c r="E96" s="155">
        <f>'4'!L96</f>
        <v>0</v>
      </c>
      <c r="F96" s="125"/>
      <c r="G96" s="140"/>
      <c r="H96" s="140"/>
      <c r="I96" s="140"/>
      <c r="J96" s="148"/>
      <c r="K96" s="132"/>
      <c r="L96" s="71"/>
      <c r="M96" s="120">
        <f t="shared" si="11"/>
        <v>0</v>
      </c>
      <c r="N96" s="71"/>
    </row>
    <row r="97" spans="1:14" s="20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/>
      <c r="N97" s="73"/>
    </row>
    <row r="98" spans="1:14" s="9" customFormat="1" ht="15" thickBot="1" x14ac:dyDescent="0.25">
      <c r="A98" s="81"/>
      <c r="B98" s="82"/>
      <c r="C98" s="82" t="s">
        <v>104</v>
      </c>
      <c r="D98" s="83"/>
      <c r="E98" s="106">
        <f>SUM(E99:E107)</f>
        <v>0</v>
      </c>
      <c r="F98" s="106">
        <f t="shared" ref="F98:L98" si="14">SUM(F99:F107)</f>
        <v>0</v>
      </c>
      <c r="G98" s="106">
        <f t="shared" si="14"/>
        <v>0</v>
      </c>
      <c r="H98" s="106">
        <f t="shared" si="14"/>
        <v>0</v>
      </c>
      <c r="I98" s="106">
        <f t="shared" si="14"/>
        <v>0</v>
      </c>
      <c r="J98" s="146">
        <f t="shared" si="14"/>
        <v>0</v>
      </c>
      <c r="K98" s="135">
        <f t="shared" si="14"/>
        <v>0</v>
      </c>
      <c r="L98" s="106">
        <f t="shared" si="14"/>
        <v>0</v>
      </c>
      <c r="M98" s="119">
        <f t="shared" si="11"/>
        <v>0</v>
      </c>
      <c r="N98" s="85"/>
    </row>
    <row r="99" spans="1:14" s="9" customFormat="1" x14ac:dyDescent="0.2">
      <c r="A99" s="87">
        <v>1</v>
      </c>
      <c r="B99" s="87">
        <v>5530014</v>
      </c>
      <c r="C99" s="87" t="s">
        <v>105</v>
      </c>
      <c r="D99" s="93">
        <v>33000</v>
      </c>
      <c r="E99" s="155">
        <f>'4'!L99</f>
        <v>0</v>
      </c>
      <c r="F99" s="125"/>
      <c r="G99" s="140"/>
      <c r="H99" s="140"/>
      <c r="I99" s="140"/>
      <c r="J99" s="148"/>
      <c r="K99" s="132"/>
      <c r="L99" s="71"/>
      <c r="M99" s="120">
        <f t="shared" si="11"/>
        <v>0</v>
      </c>
      <c r="N99" s="71"/>
    </row>
    <row r="100" spans="1:14" s="9" customFormat="1" x14ac:dyDescent="0.2">
      <c r="A100" s="25">
        <v>2</v>
      </c>
      <c r="B100" s="25">
        <v>5530015</v>
      </c>
      <c r="C100" s="25" t="s">
        <v>106</v>
      </c>
      <c r="D100" s="30">
        <v>33000</v>
      </c>
      <c r="E100" s="155">
        <f>'4'!L100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11"/>
        <v>0</v>
      </c>
      <c r="N100" s="72"/>
    </row>
    <row r="101" spans="1:14" s="9" customFormat="1" x14ac:dyDescent="0.2">
      <c r="A101" s="25">
        <v>3</v>
      </c>
      <c r="B101" s="25">
        <v>5530019</v>
      </c>
      <c r="C101" s="25" t="s">
        <v>107</v>
      </c>
      <c r="D101" s="30">
        <v>33000</v>
      </c>
      <c r="E101" s="155">
        <f>'4'!L101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11"/>
        <v>0</v>
      </c>
      <c r="N101" s="72"/>
    </row>
    <row r="102" spans="1:14" s="9" customFormat="1" x14ac:dyDescent="0.2">
      <c r="A102" s="25">
        <v>4</v>
      </c>
      <c r="B102" s="25">
        <v>5530016</v>
      </c>
      <c r="C102" s="25" t="s">
        <v>108</v>
      </c>
      <c r="D102" s="30">
        <v>33000</v>
      </c>
      <c r="E102" s="155">
        <f>'4'!L102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11"/>
        <v>0</v>
      </c>
      <c r="N102" s="72"/>
    </row>
    <row r="103" spans="1:14" s="9" customFormat="1" x14ac:dyDescent="0.2">
      <c r="A103" s="25">
        <v>5</v>
      </c>
      <c r="B103" s="25">
        <v>5530020</v>
      </c>
      <c r="C103" s="25" t="s">
        <v>109</v>
      </c>
      <c r="D103" s="30">
        <v>33000</v>
      </c>
      <c r="E103" s="155">
        <f>'4'!L103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11"/>
        <v>0</v>
      </c>
      <c r="N103" s="72"/>
    </row>
    <row r="104" spans="1:14" s="9" customFormat="1" x14ac:dyDescent="0.2">
      <c r="A104" s="25">
        <v>6</v>
      </c>
      <c r="B104" s="25">
        <v>5530013</v>
      </c>
      <c r="C104" s="25" t="s">
        <v>110</v>
      </c>
      <c r="D104" s="30">
        <v>33000</v>
      </c>
      <c r="E104" s="155">
        <f>'4'!L104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11"/>
        <v>0</v>
      </c>
      <c r="N104" s="72"/>
    </row>
    <row r="105" spans="1:14" s="9" customFormat="1" x14ac:dyDescent="0.2">
      <c r="A105" s="25">
        <v>7</v>
      </c>
      <c r="B105" s="43"/>
      <c r="C105" s="43" t="s">
        <v>111</v>
      </c>
      <c r="D105" s="30">
        <v>33000</v>
      </c>
      <c r="E105" s="155">
        <f>'4'!L105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11"/>
        <v>0</v>
      </c>
      <c r="N105" s="72"/>
    </row>
    <row r="106" spans="1:14" s="9" customFormat="1" x14ac:dyDescent="0.2">
      <c r="A106" s="25">
        <v>8</v>
      </c>
      <c r="B106" s="43"/>
      <c r="C106" s="43" t="s">
        <v>112</v>
      </c>
      <c r="D106" s="30">
        <v>33000</v>
      </c>
      <c r="E106" s="155">
        <f>'4'!L106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11"/>
        <v>0</v>
      </c>
      <c r="N106" s="72"/>
    </row>
    <row r="107" spans="1:14" s="9" customFormat="1" x14ac:dyDescent="0.2">
      <c r="A107" s="25">
        <v>9</v>
      </c>
      <c r="B107" s="43"/>
      <c r="C107" s="43" t="s">
        <v>113</v>
      </c>
      <c r="D107" s="30">
        <v>33000</v>
      </c>
      <c r="E107" s="155">
        <f>'4'!L107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11"/>
        <v>0</v>
      </c>
      <c r="N107" s="72"/>
    </row>
    <row r="108" spans="1:14" s="20" customFormat="1" ht="15" thickBot="1" x14ac:dyDescent="0.25">
      <c r="A108" s="43"/>
      <c r="B108" s="43"/>
      <c r="C108" s="43"/>
      <c r="D108" s="48"/>
      <c r="E108" s="157"/>
      <c r="F108" s="127"/>
      <c r="G108" s="142"/>
      <c r="H108" s="142"/>
      <c r="I108" s="142"/>
      <c r="J108" s="150"/>
      <c r="K108" s="134"/>
      <c r="L108" s="73"/>
      <c r="M108" s="121"/>
      <c r="N108" s="73"/>
    </row>
    <row r="109" spans="1:14" s="24" customFormat="1" ht="15" thickBot="1" x14ac:dyDescent="0.25">
      <c r="A109" s="81"/>
      <c r="B109" s="82"/>
      <c r="C109" s="82" t="s">
        <v>114</v>
      </c>
      <c r="D109" s="83"/>
      <c r="E109" s="105">
        <f>SUM(E110,E145,E156)</f>
        <v>239</v>
      </c>
      <c r="F109" s="105">
        <f t="shared" ref="F109:L109" si="15">SUM(F110,F145,F156)</f>
        <v>0</v>
      </c>
      <c r="G109" s="105">
        <f t="shared" si="15"/>
        <v>78</v>
      </c>
      <c r="H109" s="105">
        <f t="shared" si="15"/>
        <v>11</v>
      </c>
      <c r="I109" s="105">
        <f t="shared" si="15"/>
        <v>0</v>
      </c>
      <c r="J109" s="166">
        <f t="shared" si="15"/>
        <v>0</v>
      </c>
      <c r="K109" s="131">
        <f t="shared" si="15"/>
        <v>3</v>
      </c>
      <c r="L109" s="105">
        <f t="shared" si="15"/>
        <v>164</v>
      </c>
      <c r="M109" s="119">
        <f t="shared" si="11"/>
        <v>161</v>
      </c>
      <c r="N109" s="85"/>
    </row>
    <row r="110" spans="1:14" s="10" customFormat="1" ht="15" thickBot="1" x14ac:dyDescent="0.25">
      <c r="A110" s="94"/>
      <c r="B110" s="95"/>
      <c r="C110" s="95" t="s">
        <v>115</v>
      </c>
      <c r="D110" s="96"/>
      <c r="E110" s="105">
        <f>SUM(E111:E143)</f>
        <v>9</v>
      </c>
      <c r="F110" s="105">
        <f t="shared" ref="F110:L110" si="16">SUM(F111:F143)</f>
        <v>0</v>
      </c>
      <c r="G110" s="105">
        <f t="shared" si="16"/>
        <v>0</v>
      </c>
      <c r="H110" s="105">
        <f t="shared" si="16"/>
        <v>0</v>
      </c>
      <c r="I110" s="105">
        <f t="shared" si="16"/>
        <v>0</v>
      </c>
      <c r="J110" s="166">
        <f t="shared" si="16"/>
        <v>0</v>
      </c>
      <c r="K110" s="131">
        <f t="shared" si="16"/>
        <v>0</v>
      </c>
      <c r="L110" s="105">
        <f t="shared" si="16"/>
        <v>4</v>
      </c>
      <c r="M110" s="119">
        <f t="shared" si="11"/>
        <v>5</v>
      </c>
      <c r="N110" s="85"/>
    </row>
    <row r="111" spans="1:14" s="10" customFormat="1" x14ac:dyDescent="0.2">
      <c r="A111" s="87">
        <v>1</v>
      </c>
      <c r="B111" s="88">
        <v>3500003</v>
      </c>
      <c r="C111" s="88" t="s">
        <v>116</v>
      </c>
      <c r="D111" s="97">
        <v>390000</v>
      </c>
      <c r="E111" s="155">
        <f>'4'!L111</f>
        <v>1</v>
      </c>
      <c r="F111" s="128"/>
      <c r="G111" s="144"/>
      <c r="H111" s="144"/>
      <c r="I111" s="144"/>
      <c r="J111" s="152"/>
      <c r="K111" s="137"/>
      <c r="L111" s="76"/>
      <c r="M111" s="120">
        <f t="shared" si="11"/>
        <v>1</v>
      </c>
      <c r="N111" s="76"/>
    </row>
    <row r="112" spans="1:14" s="10" customFormat="1" x14ac:dyDescent="0.2">
      <c r="A112" s="25">
        <v>2</v>
      </c>
      <c r="B112" s="26">
        <v>3500004</v>
      </c>
      <c r="C112" s="26" t="s">
        <v>117</v>
      </c>
      <c r="D112" s="27">
        <v>300000</v>
      </c>
      <c r="E112" s="155">
        <f>'4'!L112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11"/>
        <v>0</v>
      </c>
      <c r="N112" s="73"/>
    </row>
    <row r="113" spans="1:14" s="10" customFormat="1" x14ac:dyDescent="0.2">
      <c r="A113" s="25">
        <v>3</v>
      </c>
      <c r="B113" s="26">
        <v>3500009</v>
      </c>
      <c r="C113" s="26" t="s">
        <v>118</v>
      </c>
      <c r="D113" s="27">
        <v>390000</v>
      </c>
      <c r="E113" s="155">
        <f>'4'!L113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11"/>
        <v>0</v>
      </c>
      <c r="N113" s="73"/>
    </row>
    <row r="114" spans="1:14" s="10" customFormat="1" x14ac:dyDescent="0.2">
      <c r="A114" s="25">
        <v>4</v>
      </c>
      <c r="B114" s="26">
        <v>3500010</v>
      </c>
      <c r="C114" s="26" t="s">
        <v>119</v>
      </c>
      <c r="D114" s="27">
        <v>300000</v>
      </c>
      <c r="E114" s="155">
        <f>'4'!L114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11"/>
        <v>0</v>
      </c>
      <c r="N114" s="73"/>
    </row>
    <row r="115" spans="1:14" s="10" customFormat="1" x14ac:dyDescent="0.2">
      <c r="A115" s="25">
        <v>5</v>
      </c>
      <c r="B115" s="26"/>
      <c r="C115" s="26" t="s">
        <v>120</v>
      </c>
      <c r="D115" s="27">
        <v>490000</v>
      </c>
      <c r="E115" s="155">
        <f>'4'!L115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11"/>
        <v>0</v>
      </c>
      <c r="N115" s="72"/>
    </row>
    <row r="116" spans="1:14" s="10" customFormat="1" x14ac:dyDescent="0.2">
      <c r="A116" s="25">
        <v>6</v>
      </c>
      <c r="B116" s="26">
        <v>3500008</v>
      </c>
      <c r="C116" s="26" t="s">
        <v>121</v>
      </c>
      <c r="D116" s="27">
        <v>350000</v>
      </c>
      <c r="E116" s="155">
        <f>'4'!L116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11"/>
        <v>0</v>
      </c>
      <c r="N116" s="72"/>
    </row>
    <row r="117" spans="1:14" s="10" customFormat="1" x14ac:dyDescent="0.2">
      <c r="A117" s="25">
        <v>7</v>
      </c>
      <c r="B117" s="26"/>
      <c r="C117" s="26" t="s">
        <v>122</v>
      </c>
      <c r="D117" s="27">
        <v>490000</v>
      </c>
      <c r="E117" s="155">
        <f>'4'!L117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11"/>
        <v>0</v>
      </c>
      <c r="N117" s="72"/>
    </row>
    <row r="118" spans="1:14" s="10" customFormat="1" x14ac:dyDescent="0.2">
      <c r="A118" s="25">
        <v>8</v>
      </c>
      <c r="B118" s="26">
        <v>3502042</v>
      </c>
      <c r="C118" s="26" t="s">
        <v>123</v>
      </c>
      <c r="D118" s="27">
        <v>350000</v>
      </c>
      <c r="E118" s="155">
        <f>'4'!L118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11"/>
        <v>0</v>
      </c>
      <c r="N118" s="72"/>
    </row>
    <row r="119" spans="1:14" s="10" customFormat="1" x14ac:dyDescent="0.2">
      <c r="A119" s="25">
        <v>9</v>
      </c>
      <c r="B119" s="26">
        <v>3500182</v>
      </c>
      <c r="C119" s="26" t="s">
        <v>124</v>
      </c>
      <c r="D119" s="27">
        <v>390000</v>
      </c>
      <c r="E119" s="155">
        <f>'4'!L119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11"/>
        <v>0</v>
      </c>
      <c r="N119" s="72"/>
    </row>
    <row r="120" spans="1:14" s="9" customFormat="1" x14ac:dyDescent="0.2">
      <c r="A120" s="25">
        <v>10</v>
      </c>
      <c r="B120" s="26">
        <v>3500181</v>
      </c>
      <c r="C120" s="26" t="s">
        <v>125</v>
      </c>
      <c r="D120" s="27">
        <v>300000</v>
      </c>
      <c r="E120" s="155">
        <f>'4'!L120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11"/>
        <v>0</v>
      </c>
      <c r="N120" s="72"/>
    </row>
    <row r="121" spans="1:14" s="9" customFormat="1" x14ac:dyDescent="0.2">
      <c r="A121" s="25">
        <v>11</v>
      </c>
      <c r="B121" s="25">
        <v>3500159</v>
      </c>
      <c r="C121" s="25" t="s">
        <v>126</v>
      </c>
      <c r="D121" s="30">
        <v>300000</v>
      </c>
      <c r="E121" s="155">
        <f>'4'!L121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11"/>
        <v>0</v>
      </c>
      <c r="N121" s="72"/>
    </row>
    <row r="122" spans="1:14" s="10" customFormat="1" x14ac:dyDescent="0.2">
      <c r="A122" s="25">
        <v>12</v>
      </c>
      <c r="B122" s="25">
        <v>3500143</v>
      </c>
      <c r="C122" s="25" t="s">
        <v>127</v>
      </c>
      <c r="D122" s="30">
        <v>220000</v>
      </c>
      <c r="E122" s="155">
        <f>'4'!L122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11"/>
        <v>0</v>
      </c>
      <c r="N122" s="72"/>
    </row>
    <row r="123" spans="1:14" s="10" customFormat="1" x14ac:dyDescent="0.2">
      <c r="A123" s="25">
        <v>13</v>
      </c>
      <c r="B123" s="26">
        <v>3500144</v>
      </c>
      <c r="C123" s="26" t="s">
        <v>128</v>
      </c>
      <c r="D123" s="27">
        <v>260000</v>
      </c>
      <c r="E123" s="155">
        <f>'4'!L123</f>
        <v>1</v>
      </c>
      <c r="F123" s="126"/>
      <c r="G123" s="141"/>
      <c r="H123" s="141"/>
      <c r="I123" s="141"/>
      <c r="J123" s="149"/>
      <c r="K123" s="133"/>
      <c r="L123" s="72"/>
      <c r="M123" s="120">
        <f t="shared" si="11"/>
        <v>1</v>
      </c>
      <c r="N123" s="72"/>
    </row>
    <row r="124" spans="1:14" s="10" customFormat="1" x14ac:dyDescent="0.2">
      <c r="A124" s="25">
        <v>14</v>
      </c>
      <c r="B124" s="26">
        <v>3500145</v>
      </c>
      <c r="C124" s="26" t="s">
        <v>129</v>
      </c>
      <c r="D124" s="27">
        <v>350000</v>
      </c>
      <c r="E124" s="155">
        <f>'4'!L124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11"/>
        <v>0</v>
      </c>
      <c r="N124" s="72"/>
    </row>
    <row r="125" spans="1:14" s="10" customFormat="1" x14ac:dyDescent="0.2">
      <c r="A125" s="25">
        <v>15</v>
      </c>
      <c r="B125" s="26">
        <v>3500147</v>
      </c>
      <c r="C125" s="26" t="s">
        <v>130</v>
      </c>
      <c r="D125" s="27">
        <v>480000</v>
      </c>
      <c r="E125" s="155">
        <f>'4'!L125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11"/>
        <v>0</v>
      </c>
      <c r="N125" s="72"/>
    </row>
    <row r="126" spans="1:14" s="10" customFormat="1" x14ac:dyDescent="0.2">
      <c r="A126" s="25">
        <v>18</v>
      </c>
      <c r="B126" s="26">
        <v>3500142</v>
      </c>
      <c r="C126" s="26" t="s">
        <v>133</v>
      </c>
      <c r="D126" s="27">
        <v>390000</v>
      </c>
      <c r="E126" s="155">
        <f>'4'!L126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11"/>
        <v>0</v>
      </c>
      <c r="N126" s="72"/>
    </row>
    <row r="127" spans="1:14" s="10" customFormat="1" x14ac:dyDescent="0.2">
      <c r="A127" s="25">
        <v>19</v>
      </c>
      <c r="B127" s="26">
        <v>3500141</v>
      </c>
      <c r="C127" s="26" t="s">
        <v>134</v>
      </c>
      <c r="D127" s="27">
        <v>300000</v>
      </c>
      <c r="E127" s="155">
        <f>'4'!L127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11"/>
        <v>0</v>
      </c>
      <c r="N127" s="72"/>
    </row>
    <row r="128" spans="1:14" s="10" customFormat="1" x14ac:dyDescent="0.2">
      <c r="A128" s="25">
        <v>20</v>
      </c>
      <c r="B128" s="26">
        <v>3500021</v>
      </c>
      <c r="C128" s="26" t="s">
        <v>135</v>
      </c>
      <c r="D128" s="27">
        <v>390000</v>
      </c>
      <c r="E128" s="155">
        <f>'4'!L128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11"/>
        <v>0</v>
      </c>
      <c r="N128" s="72"/>
    </row>
    <row r="129" spans="1:14" s="10" customFormat="1" x14ac:dyDescent="0.2">
      <c r="A129" s="25">
        <v>21</v>
      </c>
      <c r="B129" s="26">
        <v>3500022</v>
      </c>
      <c r="C129" s="26" t="s">
        <v>136</v>
      </c>
      <c r="D129" s="27">
        <v>300000</v>
      </c>
      <c r="E129" s="155">
        <f>'4'!L129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11"/>
        <v>0</v>
      </c>
      <c r="N129" s="72"/>
    </row>
    <row r="130" spans="1:14" s="10" customFormat="1" x14ac:dyDescent="0.2">
      <c r="A130" s="25">
        <v>22</v>
      </c>
      <c r="B130" s="26">
        <v>3500152</v>
      </c>
      <c r="C130" s="26" t="s">
        <v>137</v>
      </c>
      <c r="D130" s="27">
        <v>390000</v>
      </c>
      <c r="E130" s="155">
        <f>'4'!L130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11"/>
        <v>0</v>
      </c>
      <c r="N130" s="72"/>
    </row>
    <row r="131" spans="1:14" s="10" customFormat="1" x14ac:dyDescent="0.2">
      <c r="A131" s="25">
        <v>23</v>
      </c>
      <c r="B131" s="26">
        <v>3500049</v>
      </c>
      <c r="C131" s="26" t="s">
        <v>138</v>
      </c>
      <c r="D131" s="27">
        <v>390000</v>
      </c>
      <c r="E131" s="155">
        <f>'4'!L131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11"/>
        <v>0</v>
      </c>
      <c r="N131" s="72"/>
    </row>
    <row r="132" spans="1:14" s="10" customFormat="1" x14ac:dyDescent="0.2">
      <c r="A132" s="25">
        <v>24</v>
      </c>
      <c r="B132" s="26">
        <v>3500156</v>
      </c>
      <c r="C132" s="26" t="s">
        <v>139</v>
      </c>
      <c r="D132" s="27">
        <v>390000</v>
      </c>
      <c r="E132" s="155">
        <f>'4'!L132</f>
        <v>1</v>
      </c>
      <c r="F132" s="126"/>
      <c r="G132" s="141"/>
      <c r="H132" s="141"/>
      <c r="I132" s="141"/>
      <c r="J132" s="149"/>
      <c r="K132" s="133"/>
      <c r="L132" s="72"/>
      <c r="M132" s="120">
        <f t="shared" si="11"/>
        <v>1</v>
      </c>
      <c r="N132" s="72"/>
    </row>
    <row r="133" spans="1:14" s="10" customFormat="1" x14ac:dyDescent="0.2">
      <c r="A133" s="25">
        <v>25</v>
      </c>
      <c r="B133" s="26">
        <v>3500155</v>
      </c>
      <c r="C133" s="26" t="s">
        <v>140</v>
      </c>
      <c r="D133" s="27">
        <v>300000</v>
      </c>
      <c r="E133" s="155">
        <f>'4'!L133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11"/>
        <v>0</v>
      </c>
      <c r="N133" s="72"/>
    </row>
    <row r="134" spans="1:14" s="10" customFormat="1" x14ac:dyDescent="0.2">
      <c r="A134" s="25">
        <v>26</v>
      </c>
      <c r="B134" s="26">
        <v>3500029</v>
      </c>
      <c r="C134" s="26" t="s">
        <v>141</v>
      </c>
      <c r="D134" s="27">
        <v>390000</v>
      </c>
      <c r="E134" s="155">
        <f>'4'!L134</f>
        <v>2</v>
      </c>
      <c r="F134" s="126"/>
      <c r="G134" s="141"/>
      <c r="H134" s="141"/>
      <c r="I134" s="141"/>
      <c r="J134" s="149"/>
      <c r="K134" s="133"/>
      <c r="L134" s="72"/>
      <c r="M134" s="120">
        <f t="shared" si="11"/>
        <v>2</v>
      </c>
      <c r="N134" s="72"/>
    </row>
    <row r="135" spans="1:14" s="10" customFormat="1" x14ac:dyDescent="0.2">
      <c r="A135" s="25">
        <v>27</v>
      </c>
      <c r="B135" s="26">
        <v>3500030</v>
      </c>
      <c r="C135" s="26" t="s">
        <v>142</v>
      </c>
      <c r="D135" s="27">
        <v>300000</v>
      </c>
      <c r="E135" s="155">
        <f>'4'!L135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11"/>
        <v>0</v>
      </c>
      <c r="N135" s="72"/>
    </row>
    <row r="136" spans="1:14" s="10" customFormat="1" x14ac:dyDescent="0.2">
      <c r="A136" s="25">
        <v>28</v>
      </c>
      <c r="B136" s="26">
        <v>3500186</v>
      </c>
      <c r="C136" s="26" t="s">
        <v>143</v>
      </c>
      <c r="D136" s="27">
        <v>480000</v>
      </c>
      <c r="E136" s="155">
        <f>'4'!L136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11"/>
        <v>0</v>
      </c>
      <c r="N136" s="72"/>
    </row>
    <row r="137" spans="1:14" s="10" customFormat="1" x14ac:dyDescent="0.2">
      <c r="A137" s="25">
        <v>29</v>
      </c>
      <c r="B137" s="26">
        <v>3500184</v>
      </c>
      <c r="C137" s="26" t="s">
        <v>144</v>
      </c>
      <c r="D137" s="27">
        <v>350000</v>
      </c>
      <c r="E137" s="155">
        <f>'4'!L137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11"/>
        <v>0</v>
      </c>
      <c r="N137" s="72"/>
    </row>
    <row r="138" spans="1:14" s="10" customFormat="1" x14ac:dyDescent="0.2">
      <c r="A138" s="25">
        <v>30</v>
      </c>
      <c r="B138" s="26">
        <v>3503021</v>
      </c>
      <c r="C138" s="26" t="s">
        <v>145</v>
      </c>
      <c r="D138" s="27">
        <v>390000</v>
      </c>
      <c r="E138" s="155">
        <f>'4'!L138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11"/>
        <v>0</v>
      </c>
      <c r="N138" s="72"/>
    </row>
    <row r="139" spans="1:14" s="10" customFormat="1" x14ac:dyDescent="0.2">
      <c r="A139" s="25">
        <v>31</v>
      </c>
      <c r="B139" s="26">
        <v>3500200</v>
      </c>
      <c r="C139" s="26" t="s">
        <v>146</v>
      </c>
      <c r="D139" s="27">
        <v>280000</v>
      </c>
      <c r="E139" s="155">
        <f>'4'!L139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11"/>
        <v>0</v>
      </c>
      <c r="N139" s="72"/>
    </row>
    <row r="140" spans="1:14" s="9" customFormat="1" x14ac:dyDescent="0.2">
      <c r="A140" s="25">
        <v>32</v>
      </c>
      <c r="B140" s="26">
        <v>3503022</v>
      </c>
      <c r="C140" s="26" t="s">
        <v>147</v>
      </c>
      <c r="D140" s="27">
        <v>150000</v>
      </c>
      <c r="E140" s="155">
        <f>'4'!L140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11"/>
        <v>0</v>
      </c>
      <c r="N140" s="72"/>
    </row>
    <row r="141" spans="1:14" s="9" customFormat="1" x14ac:dyDescent="0.2">
      <c r="A141" s="43">
        <v>33</v>
      </c>
      <c r="B141" s="99"/>
      <c r="C141" s="99" t="s">
        <v>275</v>
      </c>
      <c r="D141" s="100">
        <v>320000</v>
      </c>
      <c r="E141" s="155">
        <f>'4'!L141</f>
        <v>1</v>
      </c>
      <c r="F141" s="127"/>
      <c r="G141" s="142"/>
      <c r="H141" s="142"/>
      <c r="I141" s="142"/>
      <c r="J141" s="150"/>
      <c r="K141" s="134"/>
      <c r="L141" s="73">
        <v>1</v>
      </c>
      <c r="M141" s="120">
        <f t="shared" si="11"/>
        <v>0</v>
      </c>
      <c r="N141" s="73"/>
    </row>
    <row r="142" spans="1:14" s="9" customFormat="1" x14ac:dyDescent="0.2">
      <c r="A142" s="43">
        <v>34</v>
      </c>
      <c r="B142" s="99"/>
      <c r="C142" s="99" t="s">
        <v>276</v>
      </c>
      <c r="D142" s="100">
        <v>320000</v>
      </c>
      <c r="E142" s="155">
        <f>'4'!L142</f>
        <v>1</v>
      </c>
      <c r="F142" s="127"/>
      <c r="G142" s="142"/>
      <c r="H142" s="142"/>
      <c r="I142" s="142"/>
      <c r="J142" s="150"/>
      <c r="K142" s="134"/>
      <c r="L142" s="73">
        <v>1</v>
      </c>
      <c r="M142" s="120">
        <f t="shared" si="11"/>
        <v>0</v>
      </c>
      <c r="N142" s="73"/>
    </row>
    <row r="143" spans="1:14" s="9" customFormat="1" x14ac:dyDescent="0.2">
      <c r="A143" s="43">
        <v>35</v>
      </c>
      <c r="B143" s="99"/>
      <c r="C143" s="99" t="s">
        <v>274</v>
      </c>
      <c r="D143" s="100">
        <v>350000</v>
      </c>
      <c r="E143" s="155">
        <f>'4'!L143</f>
        <v>2</v>
      </c>
      <c r="F143" s="127"/>
      <c r="G143" s="142"/>
      <c r="H143" s="142"/>
      <c r="I143" s="142"/>
      <c r="J143" s="150"/>
      <c r="K143" s="134"/>
      <c r="L143" s="73">
        <v>2</v>
      </c>
      <c r="M143" s="120">
        <f t="shared" si="11"/>
        <v>0</v>
      </c>
      <c r="N143" s="73"/>
    </row>
    <row r="144" spans="1:14" s="24" customFormat="1" ht="15" thickBot="1" x14ac:dyDescent="0.25">
      <c r="A144" s="43"/>
      <c r="B144" s="43"/>
      <c r="C144" s="43"/>
      <c r="D144" s="48"/>
      <c r="E144" s="157"/>
      <c r="F144" s="127"/>
      <c r="G144" s="142"/>
      <c r="H144" s="142"/>
      <c r="I144" s="142"/>
      <c r="J144" s="150"/>
      <c r="K144" s="134"/>
      <c r="L144" s="73"/>
      <c r="M144" s="121"/>
      <c r="N144" s="73"/>
    </row>
    <row r="145" spans="1:14" s="9" customFormat="1" ht="15" thickBot="1" x14ac:dyDescent="0.25">
      <c r="A145" s="94"/>
      <c r="B145" s="95"/>
      <c r="C145" s="95" t="s">
        <v>148</v>
      </c>
      <c r="D145" s="96"/>
      <c r="E145" s="105">
        <f>SUM(E146:E154)</f>
        <v>31</v>
      </c>
      <c r="F145" s="105">
        <f t="shared" ref="F145:L145" si="17">SUM(F146:F154)</f>
        <v>0</v>
      </c>
      <c r="G145" s="105">
        <f t="shared" si="17"/>
        <v>10</v>
      </c>
      <c r="H145" s="105">
        <f t="shared" si="17"/>
        <v>0</v>
      </c>
      <c r="I145" s="105">
        <f t="shared" si="17"/>
        <v>0</v>
      </c>
      <c r="J145" s="166">
        <f t="shared" si="17"/>
        <v>0</v>
      </c>
      <c r="K145" s="131">
        <f t="shared" si="17"/>
        <v>0</v>
      </c>
      <c r="L145" s="105">
        <f t="shared" si="17"/>
        <v>24</v>
      </c>
      <c r="M145" s="119">
        <f t="shared" ref="M145:M215" si="18">(E145+F145+G145+H145+I145)-J145-K145-L145</f>
        <v>17</v>
      </c>
      <c r="N145" s="85"/>
    </row>
    <row r="146" spans="1:14" s="9" customFormat="1" x14ac:dyDescent="0.2">
      <c r="A146" s="87">
        <v>1</v>
      </c>
      <c r="B146" s="87">
        <v>3510004</v>
      </c>
      <c r="C146" s="87" t="s">
        <v>149</v>
      </c>
      <c r="D146" s="93">
        <v>43000</v>
      </c>
      <c r="E146" s="155">
        <f>'4'!L146</f>
        <v>9</v>
      </c>
      <c r="F146" s="170"/>
      <c r="G146" s="140"/>
      <c r="H146" s="140"/>
      <c r="I146" s="140"/>
      <c r="J146" s="148"/>
      <c r="K146" s="132"/>
      <c r="L146" s="71">
        <v>3</v>
      </c>
      <c r="M146" s="120">
        <f>(E146+K150+G146+H146+I146)-J146-K146-L146</f>
        <v>6</v>
      </c>
      <c r="N146" s="71"/>
    </row>
    <row r="147" spans="1:14" s="9" customFormat="1" x14ac:dyDescent="0.2">
      <c r="A147" s="25">
        <v>2</v>
      </c>
      <c r="B147" s="25">
        <v>3512008</v>
      </c>
      <c r="C147" s="25" t="s">
        <v>150</v>
      </c>
      <c r="D147" s="30">
        <v>44000</v>
      </c>
      <c r="E147" s="155">
        <f>'4'!L147</f>
        <v>4</v>
      </c>
      <c r="F147" s="126"/>
      <c r="G147" s="141"/>
      <c r="H147" s="141"/>
      <c r="I147" s="141"/>
      <c r="J147" s="149"/>
      <c r="K147" s="133"/>
      <c r="L147" s="72">
        <v>2</v>
      </c>
      <c r="M147" s="120">
        <f t="shared" si="18"/>
        <v>2</v>
      </c>
      <c r="N147" s="72"/>
    </row>
    <row r="148" spans="1:14" s="9" customFormat="1" x14ac:dyDescent="0.2">
      <c r="A148" s="25">
        <v>3</v>
      </c>
      <c r="B148" s="25">
        <v>3510107</v>
      </c>
      <c r="C148" s="25" t="s">
        <v>151</v>
      </c>
      <c r="D148" s="30">
        <v>49000</v>
      </c>
      <c r="E148" s="155">
        <f>'4'!L148</f>
        <v>0</v>
      </c>
      <c r="F148" s="126"/>
      <c r="G148" s="141"/>
      <c r="H148" s="141"/>
      <c r="I148" s="141"/>
      <c r="J148" s="149"/>
      <c r="K148" s="133"/>
      <c r="L148" s="72"/>
      <c r="M148" s="120">
        <f t="shared" si="18"/>
        <v>0</v>
      </c>
      <c r="N148" s="72"/>
    </row>
    <row r="149" spans="1:14" s="9" customFormat="1" x14ac:dyDescent="0.2">
      <c r="A149" s="25">
        <v>4</v>
      </c>
      <c r="B149" s="25">
        <v>3510011</v>
      </c>
      <c r="C149" s="25" t="s">
        <v>152</v>
      </c>
      <c r="D149" s="30">
        <v>42000</v>
      </c>
      <c r="E149" s="155">
        <f>'4'!L149</f>
        <v>0</v>
      </c>
      <c r="F149" s="126"/>
      <c r="G149" s="141"/>
      <c r="H149" s="141"/>
      <c r="I149" s="141"/>
      <c r="J149" s="149"/>
      <c r="K149" s="133"/>
      <c r="L149" s="72"/>
      <c r="M149" s="120">
        <f t="shared" si="18"/>
        <v>0</v>
      </c>
      <c r="N149" s="72"/>
    </row>
    <row r="150" spans="1:14" s="9" customFormat="1" x14ac:dyDescent="0.2">
      <c r="A150" s="25">
        <v>5</v>
      </c>
      <c r="B150" s="25">
        <v>3510067</v>
      </c>
      <c r="C150" s="25" t="s">
        <v>153</v>
      </c>
      <c r="D150" s="30">
        <v>43000</v>
      </c>
      <c r="E150" s="155">
        <f>'4'!L150</f>
        <v>3</v>
      </c>
      <c r="F150" s="126"/>
      <c r="G150" s="141">
        <v>4</v>
      </c>
      <c r="H150" s="141"/>
      <c r="I150" s="141"/>
      <c r="J150" s="149"/>
      <c r="K150" s="132"/>
      <c r="L150" s="72">
        <v>5</v>
      </c>
      <c r="M150" s="120">
        <f t="shared" si="18"/>
        <v>2</v>
      </c>
      <c r="N150" s="72"/>
    </row>
    <row r="151" spans="1:14" s="9" customFormat="1" x14ac:dyDescent="0.2">
      <c r="A151" s="25">
        <v>6</v>
      </c>
      <c r="B151" s="25">
        <v>3510012</v>
      </c>
      <c r="C151" s="25" t="s">
        <v>154</v>
      </c>
      <c r="D151" s="30">
        <v>43000</v>
      </c>
      <c r="E151" s="155">
        <f>'4'!L151</f>
        <v>6</v>
      </c>
      <c r="F151" s="126"/>
      <c r="G151" s="141"/>
      <c r="H151" s="141"/>
      <c r="I151" s="141"/>
      <c r="J151" s="149"/>
      <c r="K151" s="133"/>
      <c r="L151" s="72">
        <v>4</v>
      </c>
      <c r="M151" s="120">
        <f t="shared" si="18"/>
        <v>2</v>
      </c>
      <c r="N151" s="72"/>
    </row>
    <row r="152" spans="1:14" s="9" customFormat="1" x14ac:dyDescent="0.2">
      <c r="A152" s="25">
        <v>7</v>
      </c>
      <c r="B152" s="25">
        <v>3510076</v>
      </c>
      <c r="C152" s="25" t="s">
        <v>155</v>
      </c>
      <c r="D152" s="30">
        <v>45000</v>
      </c>
      <c r="E152" s="155">
        <f>'4'!L152</f>
        <v>2</v>
      </c>
      <c r="F152" s="126"/>
      <c r="G152" s="141">
        <v>6</v>
      </c>
      <c r="H152" s="141"/>
      <c r="I152" s="141"/>
      <c r="J152" s="149"/>
      <c r="K152" s="133"/>
      <c r="L152" s="72">
        <v>6</v>
      </c>
      <c r="M152" s="120">
        <f t="shared" si="18"/>
        <v>2</v>
      </c>
      <c r="N152" s="72"/>
    </row>
    <row r="153" spans="1:14" s="9" customFormat="1" x14ac:dyDescent="0.2">
      <c r="A153" s="43">
        <v>9</v>
      </c>
      <c r="B153" s="43"/>
      <c r="C153" s="43" t="s">
        <v>277</v>
      </c>
      <c r="D153" s="48"/>
      <c r="E153" s="155">
        <f>'4'!L153</f>
        <v>4</v>
      </c>
      <c r="F153" s="127"/>
      <c r="G153" s="142"/>
      <c r="H153" s="142"/>
      <c r="I153" s="142"/>
      <c r="J153" s="150"/>
      <c r="K153" s="134"/>
      <c r="L153" s="73">
        <v>3</v>
      </c>
      <c r="M153" s="120">
        <f t="shared" si="18"/>
        <v>1</v>
      </c>
      <c r="N153" s="73"/>
    </row>
    <row r="154" spans="1:14" s="9" customFormat="1" x14ac:dyDescent="0.2">
      <c r="A154" s="43">
        <v>10</v>
      </c>
      <c r="B154" s="43"/>
      <c r="C154" s="43" t="s">
        <v>278</v>
      </c>
      <c r="D154" s="48"/>
      <c r="E154" s="155">
        <f>'4'!L154</f>
        <v>3</v>
      </c>
      <c r="F154" s="127"/>
      <c r="G154" s="142"/>
      <c r="H154" s="142"/>
      <c r="I154" s="142"/>
      <c r="J154" s="150"/>
      <c r="K154" s="134"/>
      <c r="L154" s="73">
        <v>1</v>
      </c>
      <c r="M154" s="120">
        <f t="shared" si="18"/>
        <v>2</v>
      </c>
      <c r="N154" s="73"/>
    </row>
    <row r="155" spans="1:14" s="24" customFormat="1" ht="15" thickBot="1" x14ac:dyDescent="0.25">
      <c r="A155" s="43"/>
      <c r="B155" s="43"/>
      <c r="C155" s="43"/>
      <c r="D155" s="48"/>
      <c r="E155" s="157"/>
      <c r="F155" s="127"/>
      <c r="G155" s="142"/>
      <c r="H155" s="142"/>
      <c r="I155" s="142"/>
      <c r="J155" s="150"/>
      <c r="K155" s="134"/>
      <c r="L155" s="73"/>
      <c r="M155" s="121"/>
      <c r="N155" s="73"/>
    </row>
    <row r="156" spans="1:14" s="10" customFormat="1" ht="15" thickBot="1" x14ac:dyDescent="0.25">
      <c r="A156" s="109"/>
      <c r="B156" s="110"/>
      <c r="C156" s="82" t="s">
        <v>156</v>
      </c>
      <c r="D156" s="111"/>
      <c r="E156" s="105">
        <f>SUM(E157:E173)</f>
        <v>199</v>
      </c>
      <c r="F156" s="105">
        <f t="shared" ref="F156:L156" si="19">SUM(F157:F173)</f>
        <v>0</v>
      </c>
      <c r="G156" s="105">
        <f t="shared" si="19"/>
        <v>68</v>
      </c>
      <c r="H156" s="105">
        <f t="shared" si="19"/>
        <v>11</v>
      </c>
      <c r="I156" s="105">
        <f t="shared" si="19"/>
        <v>0</v>
      </c>
      <c r="J156" s="166">
        <f t="shared" si="19"/>
        <v>0</v>
      </c>
      <c r="K156" s="131">
        <f t="shared" si="19"/>
        <v>3</v>
      </c>
      <c r="L156" s="105">
        <f t="shared" si="19"/>
        <v>136</v>
      </c>
      <c r="M156" s="119">
        <f t="shared" si="18"/>
        <v>139</v>
      </c>
      <c r="N156" s="112"/>
    </row>
    <row r="157" spans="1:14" s="10" customFormat="1" x14ac:dyDescent="0.2">
      <c r="A157" s="87">
        <v>1</v>
      </c>
      <c r="B157" s="88">
        <v>3530009</v>
      </c>
      <c r="C157" s="88" t="s">
        <v>157</v>
      </c>
      <c r="D157" s="97">
        <v>20000</v>
      </c>
      <c r="E157" s="155">
        <f>'4'!L157</f>
        <v>60</v>
      </c>
      <c r="F157" s="125"/>
      <c r="G157" s="140"/>
      <c r="H157" s="140"/>
      <c r="I157" s="140"/>
      <c r="J157" s="148"/>
      <c r="K157" s="132"/>
      <c r="L157" s="71">
        <v>39</v>
      </c>
      <c r="M157" s="120">
        <f t="shared" si="18"/>
        <v>21</v>
      </c>
      <c r="N157" s="71"/>
    </row>
    <row r="158" spans="1:14" s="10" customFormat="1" x14ac:dyDescent="0.2">
      <c r="A158" s="25">
        <v>2</v>
      </c>
      <c r="B158" s="26">
        <v>3530010</v>
      </c>
      <c r="C158" s="26" t="s">
        <v>158</v>
      </c>
      <c r="D158" s="27">
        <v>108000</v>
      </c>
      <c r="E158" s="155">
        <f>'4'!L158</f>
        <v>19</v>
      </c>
      <c r="F158" s="126"/>
      <c r="G158" s="141"/>
      <c r="H158" s="141"/>
      <c r="I158" s="141"/>
      <c r="J158" s="149"/>
      <c r="K158" s="133"/>
      <c r="L158" s="72">
        <v>12</v>
      </c>
      <c r="M158" s="120">
        <f t="shared" si="18"/>
        <v>7</v>
      </c>
      <c r="N158" s="72"/>
    </row>
    <row r="159" spans="1:14" s="10" customFormat="1" x14ac:dyDescent="0.2">
      <c r="A159" s="25">
        <v>3</v>
      </c>
      <c r="B159" s="26">
        <v>3530003</v>
      </c>
      <c r="C159" s="26" t="s">
        <v>159</v>
      </c>
      <c r="D159" s="27">
        <v>20000</v>
      </c>
      <c r="E159" s="155">
        <f>'4'!L159</f>
        <v>0</v>
      </c>
      <c r="F159" s="126"/>
      <c r="G159" s="141"/>
      <c r="H159" s="141"/>
      <c r="I159" s="141"/>
      <c r="J159" s="149"/>
      <c r="K159" s="133"/>
      <c r="L159" s="72"/>
      <c r="M159" s="120">
        <f t="shared" si="18"/>
        <v>0</v>
      </c>
      <c r="N159" s="72"/>
    </row>
    <row r="160" spans="1:14" s="10" customFormat="1" x14ac:dyDescent="0.2">
      <c r="A160" s="25">
        <v>4</v>
      </c>
      <c r="B160" s="26">
        <v>3530008</v>
      </c>
      <c r="C160" s="26" t="s">
        <v>160</v>
      </c>
      <c r="D160" s="27">
        <v>20000</v>
      </c>
      <c r="E160" s="155">
        <f>'4'!L160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8"/>
        <v>0</v>
      </c>
      <c r="N160" s="72"/>
    </row>
    <row r="161" spans="1:14" s="10" customFormat="1" x14ac:dyDescent="0.2">
      <c r="A161" s="25">
        <v>5</v>
      </c>
      <c r="B161" s="26">
        <v>3530014</v>
      </c>
      <c r="C161" s="26" t="s">
        <v>161</v>
      </c>
      <c r="D161" s="27">
        <v>20000</v>
      </c>
      <c r="E161" s="155">
        <f>'4'!L161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8"/>
        <v>0</v>
      </c>
      <c r="N161" s="72"/>
    </row>
    <row r="162" spans="1:14" s="10" customFormat="1" x14ac:dyDescent="0.2">
      <c r="A162" s="25">
        <v>6</v>
      </c>
      <c r="B162" s="26">
        <v>3530088</v>
      </c>
      <c r="C162" s="26" t="s">
        <v>162</v>
      </c>
      <c r="D162" s="27">
        <v>22000</v>
      </c>
      <c r="E162" s="155">
        <f>'4'!L162</f>
        <v>77</v>
      </c>
      <c r="F162" s="126"/>
      <c r="G162" s="141"/>
      <c r="H162" s="141"/>
      <c r="I162" s="141"/>
      <c r="J162" s="149"/>
      <c r="K162" s="133"/>
      <c r="L162" s="72">
        <v>60</v>
      </c>
      <c r="M162" s="120">
        <f t="shared" si="18"/>
        <v>17</v>
      </c>
      <c r="N162" s="72"/>
    </row>
    <row r="163" spans="1:14" s="10" customFormat="1" x14ac:dyDescent="0.2">
      <c r="A163" s="25">
        <v>11</v>
      </c>
      <c r="B163" s="26">
        <v>3550002</v>
      </c>
      <c r="C163" s="26" t="s">
        <v>167</v>
      </c>
      <c r="D163" s="27">
        <v>20000</v>
      </c>
      <c r="E163" s="155">
        <f>'4'!L163</f>
        <v>0</v>
      </c>
      <c r="F163" s="127"/>
      <c r="G163" s="142">
        <v>28</v>
      </c>
      <c r="H163" s="142"/>
      <c r="I163" s="142"/>
      <c r="J163" s="150"/>
      <c r="K163" s="134"/>
      <c r="L163" s="73">
        <v>9</v>
      </c>
      <c r="M163" s="120">
        <f t="shared" si="18"/>
        <v>19</v>
      </c>
      <c r="N163" s="72"/>
    </row>
    <row r="164" spans="1:14" s="10" customFormat="1" x14ac:dyDescent="0.2">
      <c r="A164" s="25">
        <v>12</v>
      </c>
      <c r="B164" s="26">
        <v>3550005</v>
      </c>
      <c r="C164" s="26" t="s">
        <v>168</v>
      </c>
      <c r="D164" s="27">
        <v>20000</v>
      </c>
      <c r="E164" s="155">
        <f>'4'!L164</f>
        <v>25</v>
      </c>
      <c r="F164" s="127"/>
      <c r="G164" s="142">
        <v>14</v>
      </c>
      <c r="H164" s="142"/>
      <c r="I164" s="142"/>
      <c r="J164" s="150"/>
      <c r="K164" s="134"/>
      <c r="L164" s="73">
        <v>7</v>
      </c>
      <c r="M164" s="120">
        <f t="shared" si="18"/>
        <v>32</v>
      </c>
      <c r="N164" s="72"/>
    </row>
    <row r="165" spans="1:14" s="10" customFormat="1" x14ac:dyDescent="0.2">
      <c r="A165" s="25">
        <v>13</v>
      </c>
      <c r="B165" s="26">
        <v>3550007</v>
      </c>
      <c r="C165" s="26" t="s">
        <v>169</v>
      </c>
      <c r="D165" s="27">
        <v>20000</v>
      </c>
      <c r="E165" s="155">
        <f>'4'!L165</f>
        <v>15</v>
      </c>
      <c r="F165" s="127"/>
      <c r="G165" s="142">
        <v>14</v>
      </c>
      <c r="H165" s="142"/>
      <c r="I165" s="142"/>
      <c r="J165" s="150"/>
      <c r="K165" s="134"/>
      <c r="L165" s="73">
        <v>9</v>
      </c>
      <c r="M165" s="120">
        <f t="shared" si="18"/>
        <v>20</v>
      </c>
      <c r="N165" s="72"/>
    </row>
    <row r="166" spans="1:14" s="9" customFormat="1" x14ac:dyDescent="0.2">
      <c r="A166" s="25">
        <v>14</v>
      </c>
      <c r="B166" s="26">
        <v>3530087</v>
      </c>
      <c r="C166" s="26" t="s">
        <v>170</v>
      </c>
      <c r="D166" s="27">
        <v>20000</v>
      </c>
      <c r="E166" s="155">
        <f>'4'!L166</f>
        <v>0</v>
      </c>
      <c r="F166" s="127"/>
      <c r="G166" s="142"/>
      <c r="H166" s="142"/>
      <c r="I166" s="142"/>
      <c r="J166" s="150"/>
      <c r="K166" s="134"/>
      <c r="L166" s="73"/>
      <c r="M166" s="120">
        <f t="shared" si="18"/>
        <v>0</v>
      </c>
      <c r="N166" s="72"/>
    </row>
    <row r="167" spans="1:14" s="9" customFormat="1" x14ac:dyDescent="0.2">
      <c r="A167" s="25">
        <v>15</v>
      </c>
      <c r="B167" s="43">
        <v>7560084</v>
      </c>
      <c r="C167" s="43" t="s">
        <v>171</v>
      </c>
      <c r="D167" s="48">
        <v>50000</v>
      </c>
      <c r="E167" s="155">
        <f>'4'!L167</f>
        <v>0</v>
      </c>
      <c r="F167" s="127"/>
      <c r="G167" s="142"/>
      <c r="H167" s="142"/>
      <c r="I167" s="142"/>
      <c r="J167" s="150"/>
      <c r="K167" s="134"/>
      <c r="L167" s="73"/>
      <c r="M167" s="120">
        <f t="shared" si="18"/>
        <v>0</v>
      </c>
      <c r="N167" s="72"/>
    </row>
    <row r="168" spans="1:14" s="9" customFormat="1" x14ac:dyDescent="0.2">
      <c r="A168" s="25">
        <v>16</v>
      </c>
      <c r="B168" s="43">
        <v>7560085</v>
      </c>
      <c r="C168" s="43" t="s">
        <v>172</v>
      </c>
      <c r="D168" s="48">
        <v>80000</v>
      </c>
      <c r="E168" s="155">
        <f>'4'!L168</f>
        <v>0</v>
      </c>
      <c r="F168" s="126"/>
      <c r="G168" s="141"/>
      <c r="H168" s="141"/>
      <c r="I168" s="141"/>
      <c r="J168" s="149"/>
      <c r="K168" s="133"/>
      <c r="L168" s="72"/>
      <c r="M168" s="120">
        <f t="shared" si="18"/>
        <v>0</v>
      </c>
      <c r="N168" s="72"/>
    </row>
    <row r="169" spans="1:14" s="9" customFormat="1" x14ac:dyDescent="0.2">
      <c r="A169" s="43">
        <v>17</v>
      </c>
      <c r="B169" s="43"/>
      <c r="C169" s="43" t="s">
        <v>279</v>
      </c>
      <c r="D169" s="48">
        <v>78000</v>
      </c>
      <c r="E169" s="155">
        <f>'4'!L169</f>
        <v>2</v>
      </c>
      <c r="F169" s="126"/>
      <c r="G169" s="141"/>
      <c r="H169" s="141"/>
      <c r="I169" s="141"/>
      <c r="J169" s="149"/>
      <c r="K169" s="133">
        <v>2</v>
      </c>
      <c r="L169" s="72"/>
      <c r="M169" s="120">
        <f t="shared" si="18"/>
        <v>0</v>
      </c>
      <c r="N169" s="73"/>
    </row>
    <row r="170" spans="1:14" s="9" customFormat="1" x14ac:dyDescent="0.2">
      <c r="A170" s="43">
        <v>18</v>
      </c>
      <c r="B170" s="43"/>
      <c r="C170" s="43" t="s">
        <v>280</v>
      </c>
      <c r="D170" s="48">
        <v>29000</v>
      </c>
      <c r="E170" s="155">
        <f>'4'!L170</f>
        <v>0</v>
      </c>
      <c r="F170" s="126"/>
      <c r="G170" s="141"/>
      <c r="H170" s="141"/>
      <c r="I170" s="141"/>
      <c r="J170" s="149"/>
      <c r="K170" s="133"/>
      <c r="L170" s="72"/>
      <c r="M170" s="120">
        <f t="shared" si="18"/>
        <v>0</v>
      </c>
      <c r="N170" s="73"/>
    </row>
    <row r="171" spans="1:14" s="9" customFormat="1" x14ac:dyDescent="0.2">
      <c r="A171" s="43">
        <v>19</v>
      </c>
      <c r="B171" s="43"/>
      <c r="C171" s="43" t="s">
        <v>281</v>
      </c>
      <c r="D171" s="48">
        <v>78000</v>
      </c>
      <c r="E171" s="155">
        <f>'4'!L171</f>
        <v>1</v>
      </c>
      <c r="F171" s="126"/>
      <c r="G171" s="141"/>
      <c r="H171" s="141"/>
      <c r="I171" s="141"/>
      <c r="J171" s="149"/>
      <c r="K171" s="133">
        <v>1</v>
      </c>
      <c r="L171" s="72"/>
      <c r="M171" s="120">
        <f t="shared" si="18"/>
        <v>0</v>
      </c>
      <c r="N171" s="73"/>
    </row>
    <row r="172" spans="1:14" s="9" customFormat="1" x14ac:dyDescent="0.2">
      <c r="A172" s="43">
        <v>20</v>
      </c>
      <c r="B172" s="43"/>
      <c r="C172" s="43" t="s">
        <v>282</v>
      </c>
      <c r="D172" s="48">
        <v>29000</v>
      </c>
      <c r="E172" s="155">
        <f>'4'!L172</f>
        <v>0</v>
      </c>
      <c r="F172" s="126"/>
      <c r="G172" s="141"/>
      <c r="H172" s="141"/>
      <c r="I172" s="141"/>
      <c r="J172" s="149"/>
      <c r="K172" s="133"/>
      <c r="L172" s="72"/>
      <c r="M172" s="120">
        <f t="shared" si="18"/>
        <v>0</v>
      </c>
      <c r="N172" s="73"/>
    </row>
    <row r="173" spans="1:14" s="9" customFormat="1" x14ac:dyDescent="0.2">
      <c r="A173" s="43">
        <v>21</v>
      </c>
      <c r="B173" s="43"/>
      <c r="C173" s="43" t="s">
        <v>283</v>
      </c>
      <c r="D173" s="48">
        <v>45000</v>
      </c>
      <c r="E173" s="155">
        <f>'4'!L173</f>
        <v>0</v>
      </c>
      <c r="F173" s="126"/>
      <c r="G173" s="141">
        <v>12</v>
      </c>
      <c r="H173" s="141">
        <v>11</v>
      </c>
      <c r="I173" s="141"/>
      <c r="J173" s="149"/>
      <c r="K173" s="133"/>
      <c r="L173" s="72"/>
      <c r="M173" s="120">
        <f t="shared" si="18"/>
        <v>23</v>
      </c>
      <c r="N173" s="73"/>
    </row>
    <row r="174" spans="1:14" s="24" customFormat="1" ht="15" thickBot="1" x14ac:dyDescent="0.25">
      <c r="A174" s="43"/>
      <c r="B174" s="43"/>
      <c r="C174" s="43"/>
      <c r="D174" s="48"/>
      <c r="E174" s="160"/>
      <c r="F174" s="128"/>
      <c r="G174" s="144"/>
      <c r="H174" s="144"/>
      <c r="I174" s="144"/>
      <c r="J174" s="152"/>
      <c r="K174" s="137"/>
      <c r="L174" s="76"/>
      <c r="M174" s="121"/>
      <c r="N174" s="73"/>
    </row>
    <row r="175" spans="1:14" s="10" customFormat="1" ht="15" thickBot="1" x14ac:dyDescent="0.25">
      <c r="A175" s="90"/>
      <c r="B175" s="91"/>
      <c r="C175" s="91" t="s">
        <v>176</v>
      </c>
      <c r="D175" s="98"/>
      <c r="E175" s="103">
        <f>SUM(E176:E178)</f>
        <v>0</v>
      </c>
      <c r="F175" s="103">
        <f t="shared" ref="F175:L175" si="20">SUM(F176:F178)</f>
        <v>0</v>
      </c>
      <c r="G175" s="103">
        <f t="shared" si="20"/>
        <v>0</v>
      </c>
      <c r="H175" s="103">
        <f t="shared" si="20"/>
        <v>0</v>
      </c>
      <c r="I175" s="103">
        <f t="shared" si="20"/>
        <v>0</v>
      </c>
      <c r="J175" s="169">
        <f t="shared" si="20"/>
        <v>0</v>
      </c>
      <c r="K175" s="165">
        <f t="shared" si="20"/>
        <v>0</v>
      </c>
      <c r="L175" s="103">
        <f t="shared" si="20"/>
        <v>0</v>
      </c>
      <c r="M175" s="103">
        <f ca="1">SUM(M175:M178)</f>
        <v>0</v>
      </c>
      <c r="N175" s="85"/>
    </row>
    <row r="176" spans="1:14" s="10" customFormat="1" x14ac:dyDescent="0.2">
      <c r="A176" s="87">
        <v>1</v>
      </c>
      <c r="B176" s="88">
        <v>4550013</v>
      </c>
      <c r="C176" s="88" t="s">
        <v>177</v>
      </c>
      <c r="D176" s="97">
        <v>38000</v>
      </c>
      <c r="E176" s="161">
        <f>'4'!L176</f>
        <v>0</v>
      </c>
      <c r="F176" s="125"/>
      <c r="G176" s="140"/>
      <c r="H176" s="140"/>
      <c r="I176" s="140"/>
      <c r="J176" s="148"/>
      <c r="K176" s="132"/>
      <c r="L176" s="71"/>
      <c r="M176" s="120">
        <f t="shared" si="18"/>
        <v>0</v>
      </c>
      <c r="N176" s="76"/>
    </row>
    <row r="177" spans="1:14" s="10" customFormat="1" x14ac:dyDescent="0.2">
      <c r="A177" s="25">
        <v>2</v>
      </c>
      <c r="B177" s="26">
        <v>4550025</v>
      </c>
      <c r="C177" s="26" t="s">
        <v>178</v>
      </c>
      <c r="D177" s="27">
        <v>38000</v>
      </c>
      <c r="E177" s="161">
        <f>'4'!L177</f>
        <v>0</v>
      </c>
      <c r="F177" s="125"/>
      <c r="G177" s="140"/>
      <c r="H177" s="140"/>
      <c r="I177" s="140"/>
      <c r="J177" s="148"/>
      <c r="K177" s="132"/>
      <c r="L177" s="71"/>
      <c r="M177" s="120">
        <f t="shared" si="18"/>
        <v>0</v>
      </c>
      <c r="N177" s="73"/>
    </row>
    <row r="178" spans="1:14" s="9" customFormat="1" x14ac:dyDescent="0.2">
      <c r="A178" s="25">
        <v>3</v>
      </c>
      <c r="B178" s="26">
        <v>4550044</v>
      </c>
      <c r="C178" s="26" t="s">
        <v>179</v>
      </c>
      <c r="D178" s="27">
        <v>38000</v>
      </c>
      <c r="E178" s="161">
        <f>'4'!L178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8"/>
        <v>0</v>
      </c>
      <c r="N178" s="73"/>
    </row>
    <row r="179" spans="1:14" s="20" customFormat="1" ht="15" thickBot="1" x14ac:dyDescent="0.25">
      <c r="A179" s="43"/>
      <c r="B179" s="43"/>
      <c r="C179" s="43"/>
      <c r="D179" s="48"/>
      <c r="E179" s="160"/>
      <c r="F179" s="128"/>
      <c r="G179" s="144"/>
      <c r="H179" s="144"/>
      <c r="I179" s="144"/>
      <c r="J179" s="152"/>
      <c r="K179" s="137"/>
      <c r="L179" s="76"/>
      <c r="M179" s="121"/>
      <c r="N179" s="73"/>
    </row>
    <row r="180" spans="1:14" s="24" customFormat="1" ht="15" hidden="1" customHeight="1" thickBot="1" x14ac:dyDescent="0.25">
      <c r="A180" s="81"/>
      <c r="B180" s="82"/>
      <c r="C180" s="82" t="s">
        <v>180</v>
      </c>
      <c r="D180" s="83"/>
      <c r="E180" s="158">
        <v>201</v>
      </c>
      <c r="F180" s="106">
        <f t="shared" ref="F180" si="21">SUM(F181:F191)</f>
        <v>0</v>
      </c>
      <c r="G180" s="106"/>
      <c r="H180" s="106"/>
      <c r="I180" s="106"/>
      <c r="J180" s="146"/>
      <c r="K180" s="135"/>
      <c r="L180" s="106"/>
      <c r="M180" s="119">
        <f t="shared" si="18"/>
        <v>201</v>
      </c>
      <c r="N180" s="85"/>
    </row>
    <row r="181" spans="1:14" s="10" customFormat="1" ht="15" hidden="1" customHeight="1" thickBot="1" x14ac:dyDescent="0.25">
      <c r="A181" s="74"/>
      <c r="B181" s="74"/>
      <c r="C181" s="74" t="s">
        <v>181</v>
      </c>
      <c r="D181" s="75"/>
      <c r="E181" s="155">
        <v>8</v>
      </c>
      <c r="F181" s="125"/>
      <c r="G181" s="140"/>
      <c r="H181" s="140"/>
      <c r="I181" s="140"/>
      <c r="J181" s="148"/>
      <c r="K181" s="132"/>
      <c r="L181" s="71"/>
      <c r="M181" s="120">
        <f t="shared" si="18"/>
        <v>8</v>
      </c>
      <c r="N181" s="76"/>
    </row>
    <row r="182" spans="1:14" s="10" customFormat="1" ht="15" hidden="1" customHeight="1" thickBot="1" x14ac:dyDescent="0.25">
      <c r="A182" s="25">
        <v>1</v>
      </c>
      <c r="B182" s="26">
        <v>5540020</v>
      </c>
      <c r="C182" s="26" t="s">
        <v>182</v>
      </c>
      <c r="D182" s="27">
        <v>40000</v>
      </c>
      <c r="E182" s="155">
        <v>43</v>
      </c>
      <c r="F182" s="125"/>
      <c r="G182" s="140"/>
      <c r="H182" s="140"/>
      <c r="I182" s="140"/>
      <c r="J182" s="148"/>
      <c r="K182" s="132"/>
      <c r="L182" s="71"/>
      <c r="M182" s="120">
        <f t="shared" si="18"/>
        <v>43</v>
      </c>
      <c r="N182" s="73"/>
    </row>
    <row r="183" spans="1:14" s="10" customFormat="1" ht="15" hidden="1" customHeight="1" thickBot="1" x14ac:dyDescent="0.25">
      <c r="A183" s="25">
        <v>2</v>
      </c>
      <c r="B183" s="26">
        <v>5540024</v>
      </c>
      <c r="C183" s="26" t="s">
        <v>183</v>
      </c>
      <c r="D183" s="27">
        <v>45000</v>
      </c>
      <c r="E183" s="155">
        <v>9</v>
      </c>
      <c r="F183" s="125"/>
      <c r="G183" s="140"/>
      <c r="H183" s="140"/>
      <c r="I183" s="140"/>
      <c r="J183" s="148"/>
      <c r="K183" s="132"/>
      <c r="L183" s="71"/>
      <c r="M183" s="120">
        <f t="shared" si="18"/>
        <v>9</v>
      </c>
      <c r="N183" s="73"/>
    </row>
    <row r="184" spans="1:14" s="10" customFormat="1" ht="15" hidden="1" customHeight="1" thickBot="1" x14ac:dyDescent="0.25">
      <c r="A184" s="25">
        <v>3</v>
      </c>
      <c r="B184" s="26">
        <v>5540018</v>
      </c>
      <c r="C184" s="26" t="s">
        <v>184</v>
      </c>
      <c r="D184" s="27">
        <v>32000</v>
      </c>
      <c r="E184" s="155">
        <v>24</v>
      </c>
      <c r="F184" s="125"/>
      <c r="G184" s="140"/>
      <c r="H184" s="140"/>
      <c r="I184" s="140"/>
      <c r="J184" s="148"/>
      <c r="K184" s="132"/>
      <c r="L184" s="71"/>
      <c r="M184" s="120">
        <f t="shared" si="18"/>
        <v>24</v>
      </c>
      <c r="N184" s="73"/>
    </row>
    <row r="185" spans="1:14" s="10" customFormat="1" ht="15" hidden="1" customHeight="1" thickBot="1" x14ac:dyDescent="0.25">
      <c r="A185" s="25">
        <v>4</v>
      </c>
      <c r="B185" s="26">
        <v>5540017</v>
      </c>
      <c r="C185" s="26" t="s">
        <v>185</v>
      </c>
      <c r="D185" s="27">
        <v>25000</v>
      </c>
      <c r="E185" s="156">
        <v>35</v>
      </c>
      <c r="F185" s="126"/>
      <c r="G185" s="141"/>
      <c r="H185" s="141"/>
      <c r="I185" s="141"/>
      <c r="J185" s="149"/>
      <c r="K185" s="133"/>
      <c r="L185" s="72"/>
      <c r="M185" s="120">
        <f t="shared" si="18"/>
        <v>35</v>
      </c>
      <c r="N185" s="72"/>
    </row>
    <row r="186" spans="1:14" s="10" customFormat="1" ht="15" hidden="1" customHeight="1" thickBot="1" x14ac:dyDescent="0.25">
      <c r="A186" s="25">
        <v>5</v>
      </c>
      <c r="B186" s="26">
        <v>5510070</v>
      </c>
      <c r="C186" s="26" t="s">
        <v>186</v>
      </c>
      <c r="D186" s="27">
        <v>28000</v>
      </c>
      <c r="E186" s="156">
        <v>24</v>
      </c>
      <c r="F186" s="126"/>
      <c r="G186" s="141"/>
      <c r="H186" s="141"/>
      <c r="I186" s="141"/>
      <c r="J186" s="149"/>
      <c r="K186" s="133"/>
      <c r="L186" s="72"/>
      <c r="M186" s="120">
        <f t="shared" si="18"/>
        <v>24</v>
      </c>
      <c r="N186" s="72"/>
    </row>
    <row r="187" spans="1:14" s="10" customFormat="1" ht="15" hidden="1" customHeight="1" thickBot="1" x14ac:dyDescent="0.25">
      <c r="A187" s="25">
        <v>6</v>
      </c>
      <c r="B187" s="26">
        <v>5500044</v>
      </c>
      <c r="C187" s="26" t="s">
        <v>187</v>
      </c>
      <c r="D187" s="27">
        <v>28000</v>
      </c>
      <c r="E187" s="156">
        <v>10</v>
      </c>
      <c r="F187" s="126"/>
      <c r="G187" s="141"/>
      <c r="H187" s="141"/>
      <c r="I187" s="141"/>
      <c r="J187" s="149"/>
      <c r="K187" s="133"/>
      <c r="L187" s="72"/>
      <c r="M187" s="120">
        <f t="shared" si="18"/>
        <v>10</v>
      </c>
      <c r="N187" s="71"/>
    </row>
    <row r="188" spans="1:14" s="9" customFormat="1" ht="15" hidden="1" customHeight="1" thickBot="1" x14ac:dyDescent="0.25">
      <c r="A188" s="25">
        <v>7</v>
      </c>
      <c r="B188" s="26">
        <v>5500045</v>
      </c>
      <c r="C188" s="26" t="s">
        <v>188</v>
      </c>
      <c r="D188" s="27">
        <v>30000</v>
      </c>
      <c r="E188" s="156">
        <v>28</v>
      </c>
      <c r="F188" s="126"/>
      <c r="G188" s="141"/>
      <c r="H188" s="141"/>
      <c r="I188" s="141"/>
      <c r="J188" s="149"/>
      <c r="K188" s="133"/>
      <c r="L188" s="72"/>
      <c r="M188" s="120">
        <f t="shared" si="18"/>
        <v>28</v>
      </c>
      <c r="N188" s="71"/>
    </row>
    <row r="189" spans="1:14" s="9" customFormat="1" ht="15" hidden="1" customHeight="1" thickBot="1" x14ac:dyDescent="0.25">
      <c r="A189" s="25">
        <v>8</v>
      </c>
      <c r="B189" s="25">
        <v>5510111</v>
      </c>
      <c r="C189" s="25" t="s">
        <v>189</v>
      </c>
      <c r="D189" s="30">
        <v>39000</v>
      </c>
      <c r="E189" s="156">
        <v>20</v>
      </c>
      <c r="F189" s="126"/>
      <c r="G189" s="141"/>
      <c r="H189" s="141"/>
      <c r="I189" s="141"/>
      <c r="J189" s="149"/>
      <c r="K189" s="133"/>
      <c r="L189" s="72"/>
      <c r="M189" s="120">
        <f t="shared" si="18"/>
        <v>20</v>
      </c>
      <c r="N189" s="71"/>
    </row>
    <row r="190" spans="1:14" s="9" customFormat="1" ht="15" hidden="1" customHeight="1" thickBot="1" x14ac:dyDescent="0.25">
      <c r="A190" s="25">
        <v>9</v>
      </c>
      <c r="B190" s="25">
        <v>5510112</v>
      </c>
      <c r="C190" s="25" t="s">
        <v>190</v>
      </c>
      <c r="D190" s="30">
        <v>39000</v>
      </c>
      <c r="E190" s="155"/>
      <c r="F190" s="125"/>
      <c r="G190" s="125"/>
      <c r="H190" s="125"/>
      <c r="I190" s="125"/>
      <c r="J190" s="148"/>
      <c r="K190" s="132"/>
      <c r="L190" s="71"/>
      <c r="M190" s="120">
        <f t="shared" si="18"/>
        <v>0</v>
      </c>
      <c r="N190" s="71"/>
    </row>
    <row r="191" spans="1:14" s="9" customFormat="1" ht="15" hidden="1" customHeight="1" thickBot="1" x14ac:dyDescent="0.25">
      <c r="A191" s="25">
        <v>10</v>
      </c>
      <c r="B191" s="25">
        <v>5510113</v>
      </c>
      <c r="C191" s="25" t="s">
        <v>191</v>
      </c>
      <c r="D191" s="30">
        <v>39000</v>
      </c>
      <c r="E191" s="155">
        <v>17</v>
      </c>
      <c r="F191" s="125"/>
      <c r="G191" s="125"/>
      <c r="H191" s="125"/>
      <c r="I191" s="125"/>
      <c r="J191" s="148"/>
      <c r="K191" s="132"/>
      <c r="L191" s="71"/>
      <c r="M191" s="120">
        <f t="shared" si="18"/>
        <v>17</v>
      </c>
      <c r="N191" s="71"/>
    </row>
    <row r="192" spans="1:14" s="24" customFormat="1" ht="15" hidden="1" customHeight="1" thickBot="1" x14ac:dyDescent="0.25">
      <c r="A192" s="43"/>
      <c r="B192" s="43"/>
      <c r="C192" s="43"/>
      <c r="D192" s="48"/>
      <c r="E192" s="160"/>
      <c r="F192" s="128"/>
      <c r="G192" s="128"/>
      <c r="H192" s="128"/>
      <c r="I192" s="128"/>
      <c r="J192" s="152"/>
      <c r="K192" s="137"/>
      <c r="L192" s="76"/>
      <c r="M192" s="121">
        <f t="shared" si="18"/>
        <v>0</v>
      </c>
      <c r="N192" s="76"/>
    </row>
    <row r="193" spans="1:14" s="9" customFormat="1" ht="15" thickBot="1" x14ac:dyDescent="0.25">
      <c r="A193" s="94"/>
      <c r="B193" s="95"/>
      <c r="C193" s="95" t="s">
        <v>192</v>
      </c>
      <c r="D193" s="96"/>
      <c r="E193" s="105">
        <f>SUM(E194:E202)</f>
        <v>88</v>
      </c>
      <c r="F193" s="105">
        <f t="shared" ref="F193:K193" si="22">SUM(F194:F202)</f>
        <v>480</v>
      </c>
      <c r="G193" s="105">
        <f t="shared" si="22"/>
        <v>0</v>
      </c>
      <c r="H193" s="105">
        <f t="shared" si="22"/>
        <v>0</v>
      </c>
      <c r="I193" s="105">
        <f t="shared" si="22"/>
        <v>0</v>
      </c>
      <c r="J193" s="166">
        <f t="shared" si="22"/>
        <v>0</v>
      </c>
      <c r="K193" s="131">
        <f t="shared" si="22"/>
        <v>0</v>
      </c>
      <c r="L193" s="105">
        <f>SUM(L194:L201)</f>
        <v>496</v>
      </c>
      <c r="M193" s="119">
        <f t="shared" si="18"/>
        <v>72</v>
      </c>
      <c r="N193" s="85"/>
    </row>
    <row r="194" spans="1:14" s="10" customFormat="1" x14ac:dyDescent="0.2">
      <c r="A194" s="87">
        <v>1</v>
      </c>
      <c r="B194" s="87">
        <v>5540032</v>
      </c>
      <c r="C194" s="87" t="s">
        <v>193</v>
      </c>
      <c r="D194" s="93">
        <v>18000</v>
      </c>
      <c r="E194" s="155">
        <f>'4'!L194</f>
        <v>0</v>
      </c>
      <c r="F194" s="125">
        <v>48</v>
      </c>
      <c r="G194" s="125"/>
      <c r="H194" s="125"/>
      <c r="I194" s="125"/>
      <c r="J194" s="148"/>
      <c r="K194" s="132"/>
      <c r="L194" s="71">
        <v>48</v>
      </c>
      <c r="M194" s="120">
        <f t="shared" si="18"/>
        <v>0</v>
      </c>
      <c r="N194" s="71"/>
    </row>
    <row r="195" spans="1:14" s="10" customFormat="1" x14ac:dyDescent="0.2">
      <c r="A195" s="25">
        <v>2</v>
      </c>
      <c r="B195" s="26">
        <v>5540001</v>
      </c>
      <c r="C195" s="26" t="s">
        <v>194</v>
      </c>
      <c r="D195" s="27">
        <v>20000</v>
      </c>
      <c r="E195" s="155">
        <f>'4'!L195</f>
        <v>15</v>
      </c>
      <c r="F195" s="125">
        <v>24</v>
      </c>
      <c r="G195" s="125"/>
      <c r="H195" s="125"/>
      <c r="I195" s="125"/>
      <c r="J195" s="148"/>
      <c r="K195" s="132"/>
      <c r="L195" s="71">
        <v>36</v>
      </c>
      <c r="M195" s="120">
        <f t="shared" si="18"/>
        <v>3</v>
      </c>
      <c r="N195" s="71"/>
    </row>
    <row r="196" spans="1:14" s="10" customFormat="1" x14ac:dyDescent="0.2">
      <c r="A196" s="25">
        <v>3</v>
      </c>
      <c r="B196" s="26">
        <v>5540029</v>
      </c>
      <c r="C196" s="26" t="s">
        <v>195</v>
      </c>
      <c r="D196" s="27">
        <v>20000</v>
      </c>
      <c r="E196" s="155">
        <f>'4'!L196</f>
        <v>19</v>
      </c>
      <c r="F196" s="125"/>
      <c r="G196" s="125"/>
      <c r="H196" s="125"/>
      <c r="I196" s="125"/>
      <c r="J196" s="148"/>
      <c r="K196" s="132"/>
      <c r="L196" s="71">
        <v>18</v>
      </c>
      <c r="M196" s="120">
        <f t="shared" si="18"/>
        <v>1</v>
      </c>
      <c r="N196" s="71"/>
    </row>
    <row r="197" spans="1:14" s="10" customFormat="1" x14ac:dyDescent="0.2">
      <c r="A197" s="25">
        <v>4</v>
      </c>
      <c r="B197" s="26">
        <v>5540035</v>
      </c>
      <c r="C197" s="26" t="s">
        <v>196</v>
      </c>
      <c r="D197" s="27">
        <v>20000</v>
      </c>
      <c r="E197" s="155">
        <f>'4'!L197</f>
        <v>4</v>
      </c>
      <c r="F197" s="125">
        <v>24</v>
      </c>
      <c r="G197" s="125"/>
      <c r="H197" s="125"/>
      <c r="I197" s="125"/>
      <c r="J197" s="148"/>
      <c r="K197" s="132"/>
      <c r="L197" s="71">
        <v>28</v>
      </c>
      <c r="M197" s="120">
        <f t="shared" si="18"/>
        <v>0</v>
      </c>
      <c r="N197" s="71"/>
    </row>
    <row r="198" spans="1:14" s="10" customFormat="1" x14ac:dyDescent="0.2">
      <c r="A198" s="25">
        <v>6</v>
      </c>
      <c r="B198" s="26">
        <v>5540008</v>
      </c>
      <c r="C198" s="26" t="s">
        <v>198</v>
      </c>
      <c r="D198" s="27">
        <v>16000</v>
      </c>
      <c r="E198" s="155">
        <f>'4'!L198</f>
        <v>0</v>
      </c>
      <c r="F198" s="125">
        <v>240</v>
      </c>
      <c r="G198" s="125"/>
      <c r="H198" s="125"/>
      <c r="I198" s="125"/>
      <c r="J198" s="148"/>
      <c r="K198" s="132"/>
      <c r="L198" s="71">
        <v>231</v>
      </c>
      <c r="M198" s="120">
        <f t="shared" si="18"/>
        <v>9</v>
      </c>
      <c r="N198" s="71"/>
    </row>
    <row r="199" spans="1:14" s="10" customFormat="1" x14ac:dyDescent="0.2">
      <c r="A199" s="25">
        <v>7</v>
      </c>
      <c r="B199" s="26">
        <v>5540030</v>
      </c>
      <c r="C199" s="26" t="s">
        <v>199</v>
      </c>
      <c r="D199" s="27">
        <v>22000</v>
      </c>
      <c r="E199" s="155">
        <f>'4'!L199</f>
        <v>10</v>
      </c>
      <c r="F199" s="125">
        <v>48</v>
      </c>
      <c r="G199" s="125"/>
      <c r="H199" s="125"/>
      <c r="I199" s="125"/>
      <c r="J199" s="148"/>
      <c r="K199" s="132"/>
      <c r="L199" s="71">
        <v>55</v>
      </c>
      <c r="M199" s="120">
        <f>(E199+F199+G199+H199+I199)-J199-K199-L199</f>
        <v>3</v>
      </c>
      <c r="N199" s="71"/>
    </row>
    <row r="200" spans="1:14" s="10" customFormat="1" x14ac:dyDescent="0.2">
      <c r="A200" s="25">
        <v>8</v>
      </c>
      <c r="B200" s="26">
        <v>5540031</v>
      </c>
      <c r="C200" s="26" t="s">
        <v>200</v>
      </c>
      <c r="D200" s="27">
        <v>22000</v>
      </c>
      <c r="E200" s="155">
        <f>'4'!L200</f>
        <v>3</v>
      </c>
      <c r="F200" s="125">
        <v>48</v>
      </c>
      <c r="G200" s="125"/>
      <c r="H200" s="125"/>
      <c r="I200" s="125"/>
      <c r="J200" s="148"/>
      <c r="K200" s="132"/>
      <c r="L200" s="71">
        <v>46</v>
      </c>
      <c r="M200" s="120">
        <f t="shared" ref="M200:M202" si="23">(E200+F200+G200+H200+I200)-J200-K200-L200</f>
        <v>5</v>
      </c>
      <c r="N200" s="71"/>
    </row>
    <row r="201" spans="1:14" s="9" customFormat="1" x14ac:dyDescent="0.2">
      <c r="A201" s="25">
        <v>9</v>
      </c>
      <c r="B201" s="26">
        <v>5540003</v>
      </c>
      <c r="C201" s="26" t="s">
        <v>201</v>
      </c>
      <c r="D201" s="27">
        <v>20000</v>
      </c>
      <c r="E201" s="155">
        <f>'4'!L201</f>
        <v>37</v>
      </c>
      <c r="F201" s="125"/>
      <c r="G201" s="125"/>
      <c r="H201" s="125"/>
      <c r="I201" s="125"/>
      <c r="J201" s="148"/>
      <c r="K201" s="132"/>
      <c r="L201" s="71">
        <v>34</v>
      </c>
      <c r="M201" s="120">
        <f t="shared" si="23"/>
        <v>3</v>
      </c>
      <c r="N201" s="71"/>
    </row>
    <row r="202" spans="1:14" s="9" customFormat="1" x14ac:dyDescent="0.2">
      <c r="A202" s="25">
        <v>10</v>
      </c>
      <c r="B202" s="25">
        <v>5540033</v>
      </c>
      <c r="C202" s="25" t="s">
        <v>202</v>
      </c>
      <c r="D202" s="30">
        <v>18000</v>
      </c>
      <c r="E202" s="155">
        <f>'4'!L202</f>
        <v>0</v>
      </c>
      <c r="F202" s="125">
        <v>48</v>
      </c>
      <c r="G202" s="125"/>
      <c r="H202" s="125"/>
      <c r="I202" s="125"/>
      <c r="J202" s="148"/>
      <c r="K202" s="132"/>
      <c r="L202" s="9">
        <v>48</v>
      </c>
      <c r="M202" s="120">
        <f t="shared" si="23"/>
        <v>0</v>
      </c>
      <c r="N202" s="71"/>
    </row>
    <row r="203" spans="1:14" s="20" customFormat="1" ht="15" thickBot="1" x14ac:dyDescent="0.25">
      <c r="A203" s="43"/>
      <c r="B203" s="43"/>
      <c r="C203" s="43"/>
      <c r="D203" s="48"/>
      <c r="E203" s="160"/>
      <c r="F203" s="128"/>
      <c r="G203" s="128"/>
      <c r="H203" s="128"/>
      <c r="I203" s="128"/>
      <c r="J203" s="152"/>
      <c r="K203" s="137"/>
      <c r="L203" s="76"/>
      <c r="M203" s="121"/>
      <c r="N203" s="76"/>
    </row>
    <row r="204" spans="1:14" s="24" customFormat="1" ht="15" thickBot="1" x14ac:dyDescent="0.25">
      <c r="A204" s="81"/>
      <c r="B204" s="82"/>
      <c r="C204" s="82" t="s">
        <v>203</v>
      </c>
      <c r="D204" s="83"/>
      <c r="E204" s="106">
        <f>SUM(E206:E207)</f>
        <v>8</v>
      </c>
      <c r="F204" s="106">
        <f t="shared" ref="F204:L204" si="24">SUM(F206:F207)</f>
        <v>0</v>
      </c>
      <c r="G204" s="106">
        <f t="shared" si="24"/>
        <v>0</v>
      </c>
      <c r="H204" s="106">
        <f t="shared" si="24"/>
        <v>0</v>
      </c>
      <c r="I204" s="106">
        <f t="shared" si="24"/>
        <v>0</v>
      </c>
      <c r="J204" s="146">
        <f t="shared" si="24"/>
        <v>0</v>
      </c>
      <c r="K204" s="135">
        <f t="shared" si="24"/>
        <v>0</v>
      </c>
      <c r="L204" s="106">
        <f t="shared" si="24"/>
        <v>8</v>
      </c>
      <c r="M204" s="119">
        <f>(E204+F204+G204+H204+I204)-J204-K204-L204</f>
        <v>0</v>
      </c>
      <c r="N204" s="85"/>
    </row>
    <row r="205" spans="1:14" s="10" customFormat="1" x14ac:dyDescent="0.2">
      <c r="A205" s="79"/>
      <c r="B205" s="79"/>
      <c r="C205" s="79" t="s">
        <v>204</v>
      </c>
      <c r="D205" s="80"/>
      <c r="E205" s="155"/>
      <c r="F205" s="125"/>
      <c r="G205" s="125"/>
      <c r="H205" s="125"/>
      <c r="I205" s="125"/>
      <c r="J205" s="148"/>
      <c r="K205" s="132"/>
      <c r="L205" s="71"/>
      <c r="M205" s="120">
        <f t="shared" si="18"/>
        <v>0</v>
      </c>
      <c r="N205" s="71"/>
    </row>
    <row r="206" spans="1:14" s="10" customFormat="1" x14ac:dyDescent="0.2">
      <c r="A206" s="25">
        <v>1</v>
      </c>
      <c r="B206" s="26">
        <v>7520023</v>
      </c>
      <c r="C206" s="26" t="s">
        <v>205</v>
      </c>
      <c r="D206" s="27">
        <v>20000</v>
      </c>
      <c r="E206" s="155">
        <f>'4'!L206</f>
        <v>0</v>
      </c>
      <c r="F206" s="125"/>
      <c r="G206" s="125"/>
      <c r="H206" s="125"/>
      <c r="I206" s="125"/>
      <c r="J206" s="148"/>
      <c r="K206" s="132"/>
      <c r="L206" s="71"/>
      <c r="M206" s="120">
        <f t="shared" si="18"/>
        <v>0</v>
      </c>
      <c r="N206" s="71"/>
    </row>
    <row r="207" spans="1:14" s="9" customFormat="1" x14ac:dyDescent="0.2">
      <c r="A207" s="25">
        <v>2</v>
      </c>
      <c r="B207" s="26">
        <v>7520001</v>
      </c>
      <c r="C207" s="26" t="s">
        <v>206</v>
      </c>
      <c r="D207" s="27">
        <v>80000</v>
      </c>
      <c r="E207" s="155">
        <f>'4'!L207</f>
        <v>8</v>
      </c>
      <c r="F207" s="125"/>
      <c r="G207" s="125"/>
      <c r="H207" s="125"/>
      <c r="I207" s="125"/>
      <c r="J207" s="148"/>
      <c r="K207" s="132"/>
      <c r="L207" s="71">
        <v>8</v>
      </c>
      <c r="M207" s="120">
        <f t="shared" si="18"/>
        <v>0</v>
      </c>
      <c r="N207" s="71"/>
    </row>
    <row r="208" spans="1:14" s="24" customFormat="1" ht="15" thickBot="1" x14ac:dyDescent="0.25">
      <c r="A208" s="43"/>
      <c r="B208" s="43"/>
      <c r="C208" s="43"/>
      <c r="D208" s="86"/>
      <c r="E208" s="157"/>
      <c r="F208" s="127"/>
      <c r="G208" s="127"/>
      <c r="H208" s="127"/>
      <c r="I208" s="127"/>
      <c r="J208" s="150"/>
      <c r="K208" s="134"/>
      <c r="L208" s="73"/>
      <c r="M208" s="122"/>
      <c r="N208" s="73"/>
    </row>
    <row r="209" spans="1:14" s="10" customFormat="1" ht="15" thickBot="1" x14ac:dyDescent="0.25">
      <c r="A209" s="90"/>
      <c r="B209" s="91"/>
      <c r="C209" s="91" t="s">
        <v>207</v>
      </c>
      <c r="D209" s="92"/>
      <c r="E209" s="103">
        <f>SUM(E210:E217)</f>
        <v>147</v>
      </c>
      <c r="F209" s="103">
        <f t="shared" ref="F209:L209" si="25">SUM(F210:F217)</f>
        <v>0</v>
      </c>
      <c r="G209" s="103">
        <f t="shared" si="25"/>
        <v>0</v>
      </c>
      <c r="H209" s="103">
        <f t="shared" si="25"/>
        <v>0</v>
      </c>
      <c r="I209" s="103">
        <f t="shared" si="25"/>
        <v>0</v>
      </c>
      <c r="J209" s="169">
        <f t="shared" si="25"/>
        <v>0</v>
      </c>
      <c r="K209" s="165">
        <f t="shared" si="25"/>
        <v>0</v>
      </c>
      <c r="L209" s="103">
        <f t="shared" si="25"/>
        <v>137</v>
      </c>
      <c r="M209" s="119">
        <f t="shared" si="18"/>
        <v>10</v>
      </c>
      <c r="N209" s="85"/>
    </row>
    <row r="210" spans="1:14" s="10" customFormat="1" x14ac:dyDescent="0.2">
      <c r="A210" s="87">
        <v>1</v>
      </c>
      <c r="B210" s="88">
        <v>7550011</v>
      </c>
      <c r="C210" s="88" t="s">
        <v>208</v>
      </c>
      <c r="D210" s="89">
        <v>16000</v>
      </c>
      <c r="E210" s="155">
        <f>'4'!L210</f>
        <v>24</v>
      </c>
      <c r="F210" s="125"/>
      <c r="G210" s="125"/>
      <c r="H210" s="125"/>
      <c r="I210" s="125"/>
      <c r="J210" s="148"/>
      <c r="K210" s="132"/>
      <c r="L210" s="71">
        <v>23</v>
      </c>
      <c r="M210" s="120">
        <f t="shared" si="18"/>
        <v>1</v>
      </c>
      <c r="N210" s="71"/>
    </row>
    <row r="211" spans="1:14" s="10" customFormat="1" x14ac:dyDescent="0.2">
      <c r="A211" s="25">
        <v>2</v>
      </c>
      <c r="B211" s="26">
        <v>7550019</v>
      </c>
      <c r="C211" s="26" t="s">
        <v>209</v>
      </c>
      <c r="D211" s="78">
        <v>14000</v>
      </c>
      <c r="E211" s="155">
        <f>'4'!L211</f>
        <v>6</v>
      </c>
      <c r="F211" s="126"/>
      <c r="G211" s="126"/>
      <c r="H211" s="126"/>
      <c r="I211" s="126"/>
      <c r="J211" s="149"/>
      <c r="K211" s="133"/>
      <c r="L211" s="72">
        <v>6</v>
      </c>
      <c r="M211" s="123">
        <f t="shared" si="18"/>
        <v>0</v>
      </c>
      <c r="N211" s="72"/>
    </row>
    <row r="212" spans="1:14" s="10" customFormat="1" x14ac:dyDescent="0.2">
      <c r="A212" s="25">
        <v>3</v>
      </c>
      <c r="B212" s="26">
        <v>7550026</v>
      </c>
      <c r="C212" s="26" t="s">
        <v>210</v>
      </c>
      <c r="D212" s="78">
        <v>26000</v>
      </c>
      <c r="E212" s="155">
        <f>'4'!L212</f>
        <v>50</v>
      </c>
      <c r="F212" s="126"/>
      <c r="G212" s="126"/>
      <c r="H212" s="126"/>
      <c r="I212" s="126"/>
      <c r="J212" s="149"/>
      <c r="K212" s="133"/>
      <c r="L212" s="72">
        <v>45</v>
      </c>
      <c r="M212" s="123">
        <f t="shared" si="18"/>
        <v>5</v>
      </c>
      <c r="N212" s="72"/>
    </row>
    <row r="213" spans="1:14" s="10" customFormat="1" x14ac:dyDescent="0.2">
      <c r="A213" s="25">
        <v>4</v>
      </c>
      <c r="B213" s="26">
        <v>7550006</v>
      </c>
      <c r="C213" s="26" t="s">
        <v>211</v>
      </c>
      <c r="D213" s="78">
        <v>12000</v>
      </c>
      <c r="E213" s="155">
        <f>'4'!L213</f>
        <v>9</v>
      </c>
      <c r="F213" s="126"/>
      <c r="G213" s="126"/>
      <c r="H213" s="126"/>
      <c r="I213" s="126"/>
      <c r="J213" s="149"/>
      <c r="K213" s="133"/>
      <c r="L213" s="72">
        <v>8</v>
      </c>
      <c r="M213" s="123">
        <f t="shared" si="18"/>
        <v>1</v>
      </c>
      <c r="N213" s="72"/>
    </row>
    <row r="214" spans="1:14" s="10" customFormat="1" x14ac:dyDescent="0.2">
      <c r="A214" s="25">
        <v>5</v>
      </c>
      <c r="B214" s="26">
        <v>7550007</v>
      </c>
      <c r="C214" s="26" t="s">
        <v>212</v>
      </c>
      <c r="D214" s="78">
        <v>9000</v>
      </c>
      <c r="E214" s="155">
        <f>'4'!L214</f>
        <v>9</v>
      </c>
      <c r="F214" s="126"/>
      <c r="G214" s="126"/>
      <c r="H214" s="126"/>
      <c r="I214" s="126"/>
      <c r="J214" s="149"/>
      <c r="K214" s="133"/>
      <c r="L214" s="72">
        <v>9</v>
      </c>
      <c r="M214" s="123">
        <f t="shared" si="18"/>
        <v>0</v>
      </c>
      <c r="N214" s="72"/>
    </row>
    <row r="215" spans="1:14" s="9" customFormat="1" x14ac:dyDescent="0.2">
      <c r="A215" s="25">
        <v>7</v>
      </c>
      <c r="B215" s="26">
        <v>7550017</v>
      </c>
      <c r="C215" s="26" t="s">
        <v>214</v>
      </c>
      <c r="D215" s="78">
        <v>14000</v>
      </c>
      <c r="E215" s="155">
        <f>'4'!L215</f>
        <v>19</v>
      </c>
      <c r="F215" s="126"/>
      <c r="G215" s="126"/>
      <c r="H215" s="126"/>
      <c r="I215" s="126"/>
      <c r="J215" s="149"/>
      <c r="K215" s="133"/>
      <c r="L215" s="72">
        <v>17</v>
      </c>
      <c r="M215" s="123">
        <f t="shared" si="18"/>
        <v>2</v>
      </c>
      <c r="N215" s="72"/>
    </row>
    <row r="216" spans="1:14" s="10" customFormat="1" x14ac:dyDescent="0.2">
      <c r="A216" s="25">
        <v>8</v>
      </c>
      <c r="B216" s="25">
        <v>7550016</v>
      </c>
      <c r="C216" s="25" t="s">
        <v>215</v>
      </c>
      <c r="D216" s="77">
        <v>14000</v>
      </c>
      <c r="E216" s="155">
        <f>'4'!L216</f>
        <v>17</v>
      </c>
      <c r="F216" s="126"/>
      <c r="G216" s="126"/>
      <c r="H216" s="126"/>
      <c r="I216" s="126"/>
      <c r="J216" s="149"/>
      <c r="K216" s="133"/>
      <c r="L216" s="72">
        <v>17</v>
      </c>
      <c r="M216" s="123">
        <f t="shared" ref="M216:M217" si="26">(E216+F216+G216+H216+I216)-J216-K216-L216</f>
        <v>0</v>
      </c>
      <c r="N216" s="72"/>
    </row>
    <row r="217" spans="1:14" s="10" customFormat="1" x14ac:dyDescent="0.2">
      <c r="A217" s="25">
        <v>9</v>
      </c>
      <c r="B217" s="26">
        <v>7550015</v>
      </c>
      <c r="C217" s="26" t="s">
        <v>216</v>
      </c>
      <c r="D217" s="78">
        <v>14000</v>
      </c>
      <c r="E217" s="155">
        <f>'4'!L217</f>
        <v>13</v>
      </c>
      <c r="F217" s="126"/>
      <c r="G217" s="126"/>
      <c r="H217" s="126"/>
      <c r="I217" s="126"/>
      <c r="J217" s="149"/>
      <c r="K217" s="133"/>
      <c r="L217" s="72">
        <v>12</v>
      </c>
      <c r="M217" s="123">
        <f t="shared" si="26"/>
        <v>1</v>
      </c>
      <c r="N217" s="72"/>
    </row>
  </sheetData>
  <autoFilter ref="A3:D217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7"/>
  <sheetViews>
    <sheetView workbookViewId="0">
      <pane xSplit="4" ySplit="4" topLeftCell="E28" activePane="bottomRight" state="frozen"/>
      <selection activeCell="O74" sqref="O74"/>
      <selection pane="topRight" activeCell="O74" sqref="O74"/>
      <selection pane="bottomLeft" activeCell="O74" sqref="O74"/>
      <selection pane="bottomRight" activeCell="M8" sqref="M8:M40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.28515625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81" t="s">
        <v>259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70"/>
    </row>
    <row r="3" spans="1:19" s="16" customFormat="1" ht="25.5" customHeight="1" x14ac:dyDescent="0.2">
      <c r="A3" s="182" t="s">
        <v>261</v>
      </c>
      <c r="B3" s="182" t="s">
        <v>262</v>
      </c>
      <c r="C3" s="182" t="s">
        <v>263</v>
      </c>
      <c r="D3" s="184" t="s">
        <v>264</v>
      </c>
      <c r="E3" s="186" t="s">
        <v>248</v>
      </c>
      <c r="F3" s="188" t="s">
        <v>257</v>
      </c>
      <c r="G3" s="190" t="s">
        <v>249</v>
      </c>
      <c r="H3" s="191"/>
      <c r="I3" s="192"/>
      <c r="J3" s="193" t="s">
        <v>250</v>
      </c>
      <c r="K3" s="195" t="s">
        <v>258</v>
      </c>
      <c r="L3" s="177" t="s">
        <v>251</v>
      </c>
      <c r="M3" s="179" t="s">
        <v>252</v>
      </c>
      <c r="N3" s="177" t="s">
        <v>253</v>
      </c>
    </row>
    <row r="4" spans="1:19" s="20" customFormat="1" ht="25.5" x14ac:dyDescent="0.2">
      <c r="A4" s="183"/>
      <c r="B4" s="183"/>
      <c r="C4" s="183"/>
      <c r="D4" s="185"/>
      <c r="E4" s="187"/>
      <c r="F4" s="189"/>
      <c r="G4" s="139" t="s">
        <v>254</v>
      </c>
      <c r="H4" s="139" t="s">
        <v>255</v>
      </c>
      <c r="I4" s="139" t="s">
        <v>256</v>
      </c>
      <c r="J4" s="194"/>
      <c r="K4" s="196"/>
      <c r="L4" s="178"/>
      <c r="M4" s="180"/>
      <c r="N4" s="178"/>
    </row>
    <row r="5" spans="1:19" s="24" customFormat="1" ht="15" thickBot="1" x14ac:dyDescent="0.25">
      <c r="A5" s="113"/>
      <c r="B5" s="113"/>
      <c r="C5" s="113" t="s">
        <v>10</v>
      </c>
      <c r="D5" s="114"/>
      <c r="E5" s="116">
        <f>E6+E46+E60+E64+E74</f>
        <v>13</v>
      </c>
      <c r="F5" s="116">
        <f t="shared" ref="F5:M5" si="0">F6+F46+F60+F64+F74</f>
        <v>0</v>
      </c>
      <c r="G5" s="116">
        <f t="shared" si="0"/>
        <v>716</v>
      </c>
      <c r="H5" s="116">
        <f t="shared" si="0"/>
        <v>204</v>
      </c>
      <c r="I5" s="116">
        <f t="shared" si="0"/>
        <v>0</v>
      </c>
      <c r="J5" s="145">
        <f t="shared" si="0"/>
        <v>0</v>
      </c>
      <c r="K5" s="130">
        <f t="shared" si="0"/>
        <v>121</v>
      </c>
      <c r="L5" s="116">
        <f t="shared" si="0"/>
        <v>21</v>
      </c>
      <c r="M5" s="118">
        <f t="shared" si="0"/>
        <v>780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05">
        <f>SUM(E7:E44)</f>
        <v>7</v>
      </c>
      <c r="F6" s="105">
        <f t="shared" ref="F6:L6" si="1">SUM(F7:F44)</f>
        <v>0</v>
      </c>
      <c r="G6" s="105">
        <f t="shared" si="1"/>
        <v>321</v>
      </c>
      <c r="H6" s="105">
        <f t="shared" si="1"/>
        <v>204</v>
      </c>
      <c r="I6" s="105">
        <f t="shared" si="1"/>
        <v>0</v>
      </c>
      <c r="J6" s="166">
        <f t="shared" si="1"/>
        <v>0</v>
      </c>
      <c r="K6" s="131">
        <f t="shared" si="1"/>
        <v>51</v>
      </c>
      <c r="L6" s="105">
        <f t="shared" si="1"/>
        <v>19</v>
      </c>
      <c r="M6" s="131">
        <f t="shared" ref="M6" si="2">SUM(M7:M39)</f>
        <v>451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'5'!L7</f>
        <v>0</v>
      </c>
      <c r="F7" s="125"/>
      <c r="G7" s="140"/>
      <c r="H7" s="140"/>
      <c r="I7" s="140"/>
      <c r="J7" s="148"/>
      <c r="K7" s="132"/>
      <c r="L7" s="71"/>
      <c r="M7" s="120">
        <f t="shared" ref="M7:M75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'5'!L8</f>
        <v>0</v>
      </c>
      <c r="F8" s="126"/>
      <c r="G8" s="141">
        <v>12</v>
      </c>
      <c r="H8" s="141">
        <v>11</v>
      </c>
      <c r="I8" s="141"/>
      <c r="J8" s="149"/>
      <c r="K8" s="133"/>
      <c r="L8" s="72"/>
      <c r="M8" s="120">
        <f t="shared" si="3"/>
        <v>23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'5'!L9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'5'!L10</f>
        <v>0</v>
      </c>
      <c r="F10" s="126"/>
      <c r="G10" s="141">
        <v>12</v>
      </c>
      <c r="H10" s="141">
        <v>12</v>
      </c>
      <c r="I10" s="141"/>
      <c r="J10" s="149"/>
      <c r="K10" s="133">
        <v>4</v>
      </c>
      <c r="L10" s="72"/>
      <c r="M10" s="120">
        <f t="shared" si="3"/>
        <v>20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'5'!L11</f>
        <v>0</v>
      </c>
      <c r="F11" s="126"/>
      <c r="G11" s="141">
        <v>8</v>
      </c>
      <c r="H11" s="141">
        <v>6</v>
      </c>
      <c r="I11" s="141"/>
      <c r="J11" s="149"/>
      <c r="K11" s="133">
        <v>4</v>
      </c>
      <c r="L11" s="72"/>
      <c r="M11" s="120">
        <f t="shared" si="3"/>
        <v>10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'5'!L12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'5'!L13</f>
        <v>0</v>
      </c>
      <c r="F13" s="126"/>
      <c r="G13" s="141">
        <v>15</v>
      </c>
      <c r="H13" s="141"/>
      <c r="I13" s="141"/>
      <c r="J13" s="149"/>
      <c r="K13" s="133">
        <v>8</v>
      </c>
      <c r="L13" s="72"/>
      <c r="M13" s="120">
        <f>(E13+F13+G13+H13+I13)-J13-K13-L13</f>
        <v>7</v>
      </c>
      <c r="N13" s="72"/>
      <c r="O13" s="171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'5'!L14</f>
        <v>0</v>
      </c>
      <c r="F14" s="126"/>
      <c r="G14" s="141">
        <v>12</v>
      </c>
      <c r="H14" s="141">
        <v>10</v>
      </c>
      <c r="I14" s="141"/>
      <c r="J14" s="149"/>
      <c r="K14" s="133">
        <v>6</v>
      </c>
      <c r="L14" s="72"/>
      <c r="M14" s="120">
        <f>(E14+F14+G14+H14+I14)-J14-K14-L14</f>
        <v>16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'5'!L15</f>
        <v>0</v>
      </c>
      <c r="F15" s="126"/>
      <c r="G15" s="141">
        <v>12</v>
      </c>
      <c r="H15" s="141">
        <v>6</v>
      </c>
      <c r="I15" s="141"/>
      <c r="J15" s="149"/>
      <c r="K15" s="133">
        <v>5</v>
      </c>
      <c r="L15" s="72"/>
      <c r="M15" s="120">
        <f t="shared" si="3"/>
        <v>13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'5'!L16</f>
        <v>0</v>
      </c>
      <c r="F16" s="126"/>
      <c r="G16" s="141">
        <v>12</v>
      </c>
      <c r="H16" s="141">
        <v>10</v>
      </c>
      <c r="I16" s="141"/>
      <c r="J16" s="149"/>
      <c r="K16" s="133">
        <v>3</v>
      </c>
      <c r="L16" s="72"/>
      <c r="M16" s="120">
        <f t="shared" si="3"/>
        <v>19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'5'!L17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'5'!L18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'5'!L19</f>
        <v>0</v>
      </c>
      <c r="F19" s="126"/>
      <c r="G19" s="141"/>
      <c r="H19" s="141"/>
      <c r="I19" s="141"/>
      <c r="J19" s="149"/>
      <c r="K19" s="133"/>
      <c r="L19" s="72"/>
      <c r="M19" s="120">
        <f t="shared" si="3"/>
        <v>0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'5'!L20</f>
        <v>6</v>
      </c>
      <c r="F20" s="126"/>
      <c r="G20" s="141"/>
      <c r="H20" s="141"/>
      <c r="I20" s="141"/>
      <c r="J20" s="149"/>
      <c r="K20" s="133"/>
      <c r="L20" s="72"/>
      <c r="M20" s="120">
        <f t="shared" si="3"/>
        <v>6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'5'!L21</f>
        <v>0</v>
      </c>
      <c r="F21" s="126"/>
      <c r="G21" s="141">
        <v>12</v>
      </c>
      <c r="H21" s="141">
        <v>10</v>
      </c>
      <c r="I21" s="141"/>
      <c r="J21" s="149"/>
      <c r="K21" s="133"/>
      <c r="L21" s="72"/>
      <c r="M21" s="120">
        <f t="shared" si="3"/>
        <v>22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'5'!L22</f>
        <v>1</v>
      </c>
      <c r="F22" s="126"/>
      <c r="G22" s="141">
        <v>20</v>
      </c>
      <c r="H22" s="141"/>
      <c r="I22" s="141"/>
      <c r="J22" s="149"/>
      <c r="K22" s="133"/>
      <c r="L22" s="72">
        <v>19</v>
      </c>
      <c r="M22" s="120">
        <f t="shared" si="3"/>
        <v>2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'5'!L23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'5'!L24</f>
        <v>0</v>
      </c>
      <c r="F24" s="126"/>
      <c r="G24" s="141">
        <v>15</v>
      </c>
      <c r="H24" s="141"/>
      <c r="I24" s="141"/>
      <c r="J24" s="149"/>
      <c r="K24" s="133"/>
      <c r="L24" s="72"/>
      <c r="M24" s="120">
        <f t="shared" si="3"/>
        <v>15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'5'!L25</f>
        <v>0</v>
      </c>
      <c r="F25" s="126"/>
      <c r="G25" s="141">
        <v>15</v>
      </c>
      <c r="H25" s="141"/>
      <c r="I25" s="141"/>
      <c r="J25" s="149"/>
      <c r="K25" s="133"/>
      <c r="L25" s="72"/>
      <c r="M25" s="120">
        <f t="shared" si="3"/>
        <v>15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'5'!L26</f>
        <v>0</v>
      </c>
      <c r="F26" s="126"/>
      <c r="G26" s="141">
        <v>15</v>
      </c>
      <c r="H26" s="141"/>
      <c r="I26" s="141"/>
      <c r="J26" s="149"/>
      <c r="K26" s="133">
        <v>1</v>
      </c>
      <c r="L26" s="72"/>
      <c r="M26" s="120">
        <f t="shared" si="3"/>
        <v>14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'5'!L27</f>
        <v>0</v>
      </c>
      <c r="F27" s="126"/>
      <c r="G27" s="141">
        <v>12</v>
      </c>
      <c r="H27" s="141">
        <v>10</v>
      </c>
      <c r="I27" s="141"/>
      <c r="J27" s="149"/>
      <c r="K27" s="133">
        <v>2</v>
      </c>
      <c r="L27" s="72"/>
      <c r="M27" s="120">
        <f t="shared" si="3"/>
        <v>20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'5'!L28</f>
        <v>0</v>
      </c>
      <c r="F28" s="126"/>
      <c r="G28" s="141">
        <v>12</v>
      </c>
      <c r="H28" s="141">
        <v>24</v>
      </c>
      <c r="I28" s="141"/>
      <c r="J28" s="149"/>
      <c r="K28" s="133"/>
      <c r="L28" s="72"/>
      <c r="M28" s="120">
        <f t="shared" si="3"/>
        <v>36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'5'!L29</f>
        <v>0</v>
      </c>
      <c r="F29" s="126"/>
      <c r="G29" s="141">
        <v>24</v>
      </c>
      <c r="H29" s="141">
        <v>23</v>
      </c>
      <c r="I29" s="141"/>
      <c r="J29" s="149"/>
      <c r="K29" s="133">
        <v>3</v>
      </c>
      <c r="L29" s="72"/>
      <c r="M29" s="120">
        <f t="shared" si="3"/>
        <v>44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'5'!L30</f>
        <v>0</v>
      </c>
      <c r="F30" s="126"/>
      <c r="G30" s="141">
        <v>10</v>
      </c>
      <c r="H30" s="141">
        <v>10</v>
      </c>
      <c r="I30" s="141"/>
      <c r="J30" s="149"/>
      <c r="K30" s="133">
        <v>2</v>
      </c>
      <c r="L30" s="72"/>
      <c r="M30" s="120">
        <f t="shared" si="3"/>
        <v>18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'5'!L31</f>
        <v>0</v>
      </c>
      <c r="F31" s="126"/>
      <c r="G31" s="141"/>
      <c r="H31" s="141"/>
      <c r="I31" s="141"/>
      <c r="J31" s="149"/>
      <c r="K31" s="133"/>
      <c r="L31" s="72"/>
      <c r="M31" s="120">
        <f t="shared" si="3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'5'!L32</f>
        <v>0</v>
      </c>
      <c r="F32" s="126"/>
      <c r="G32" s="141">
        <v>12</v>
      </c>
      <c r="H32" s="141"/>
      <c r="I32" s="141"/>
      <c r="J32" s="149"/>
      <c r="K32" s="133"/>
      <c r="L32" s="72"/>
      <c r="M32" s="120">
        <f t="shared" si="3"/>
        <v>12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'5'!L33</f>
        <v>0</v>
      </c>
      <c r="F33" s="126"/>
      <c r="G33" s="141">
        <v>8</v>
      </c>
      <c r="H33" s="141">
        <v>6</v>
      </c>
      <c r="I33" s="141"/>
      <c r="J33" s="149"/>
      <c r="K33" s="133">
        <v>5</v>
      </c>
      <c r="L33" s="72"/>
      <c r="M33" s="120">
        <f t="shared" si="3"/>
        <v>9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'5'!L34</f>
        <v>0</v>
      </c>
      <c r="F34" s="126"/>
      <c r="G34" s="141">
        <v>8</v>
      </c>
      <c r="H34" s="141">
        <v>8</v>
      </c>
      <c r="I34" s="141"/>
      <c r="J34" s="149"/>
      <c r="K34" s="133">
        <v>3</v>
      </c>
      <c r="L34" s="72"/>
      <c r="M34" s="120">
        <f t="shared" si="3"/>
        <v>13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'5'!L35</f>
        <v>0</v>
      </c>
      <c r="F35" s="126"/>
      <c r="G35" s="141">
        <v>12</v>
      </c>
      <c r="H35" s="141">
        <v>10</v>
      </c>
      <c r="I35" s="141"/>
      <c r="J35" s="149"/>
      <c r="K35" s="133"/>
      <c r="L35" s="72"/>
      <c r="M35" s="120">
        <f t="shared" si="3"/>
        <v>22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'5'!L36</f>
        <v>0</v>
      </c>
      <c r="F36" s="126"/>
      <c r="G36" s="141">
        <v>12</v>
      </c>
      <c r="H36" s="141">
        <v>10</v>
      </c>
      <c r="I36" s="141"/>
      <c r="J36" s="149"/>
      <c r="K36" s="133"/>
      <c r="L36" s="72"/>
      <c r="M36" s="120">
        <f t="shared" si="3"/>
        <v>22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'5'!L37</f>
        <v>0</v>
      </c>
      <c r="F37" s="126"/>
      <c r="G37" s="141">
        <v>10</v>
      </c>
      <c r="H37" s="141">
        <v>10</v>
      </c>
      <c r="I37" s="141"/>
      <c r="J37" s="149"/>
      <c r="K37" s="133"/>
      <c r="L37" s="72"/>
      <c r="M37" s="120">
        <f t="shared" si="3"/>
        <v>20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'5'!L38</f>
        <v>0</v>
      </c>
      <c r="F38" s="126"/>
      <c r="G38" s="141">
        <v>16</v>
      </c>
      <c r="H38" s="141">
        <v>16</v>
      </c>
      <c r="I38" s="141"/>
      <c r="J38" s="149"/>
      <c r="K38" s="133"/>
      <c r="L38" s="72"/>
      <c r="M38" s="120">
        <f t="shared" si="3"/>
        <v>32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'5'!L39</f>
        <v>0</v>
      </c>
      <c r="F39" s="126"/>
      <c r="G39" s="141">
        <v>12</v>
      </c>
      <c r="H39" s="141">
        <v>12</v>
      </c>
      <c r="I39" s="141"/>
      <c r="J39" s="149"/>
      <c r="K39" s="133">
        <v>3</v>
      </c>
      <c r="L39" s="72"/>
      <c r="M39" s="120">
        <f t="shared" si="3"/>
        <v>21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'5'!L40</f>
        <v>0</v>
      </c>
      <c r="F40" s="127"/>
      <c r="G40" s="142">
        <v>13</v>
      </c>
      <c r="H40" s="142"/>
      <c r="I40" s="142"/>
      <c r="J40" s="150"/>
      <c r="K40" s="134">
        <v>2</v>
      </c>
      <c r="L40" s="73"/>
      <c r="M40" s="120">
        <f t="shared" si="3"/>
        <v>11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25000</v>
      </c>
      <c r="E41" s="155">
        <f>'5'!L41</f>
        <v>0</v>
      </c>
      <c r="F41" s="127"/>
      <c r="G41" s="142"/>
      <c r="H41" s="142"/>
      <c r="I41" s="142"/>
      <c r="J41" s="150"/>
      <c r="K41" s="134"/>
      <c r="L41" s="73"/>
      <c r="M41" s="120">
        <f t="shared" si="3"/>
        <v>0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'5'!L42</f>
        <v>0</v>
      </c>
      <c r="F42" s="127"/>
      <c r="G42" s="142"/>
      <c r="H42" s="142"/>
      <c r="I42" s="142"/>
      <c r="J42" s="150"/>
      <c r="K42" s="134"/>
      <c r="L42" s="73"/>
      <c r="M42" s="120">
        <f t="shared" si="3"/>
        <v>0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'5'!L43</f>
        <v>0</v>
      </c>
      <c r="F43" s="127"/>
      <c r="G43" s="142"/>
      <c r="H43" s="142"/>
      <c r="I43" s="142"/>
      <c r="J43" s="150"/>
      <c r="K43" s="134"/>
      <c r="L43" s="73"/>
      <c r="M43" s="120">
        <f t="shared" si="3"/>
        <v>0</v>
      </c>
      <c r="N43" s="73"/>
    </row>
    <row r="44" spans="1:14" s="10" customFormat="1" x14ac:dyDescent="0.2">
      <c r="A44" s="43">
        <v>44</v>
      </c>
      <c r="B44" s="99"/>
      <c r="C44" s="99" t="s">
        <v>39</v>
      </c>
      <c r="D44" s="100">
        <v>32000</v>
      </c>
      <c r="E44" s="155">
        <f>'5'!L44</f>
        <v>0</v>
      </c>
      <c r="F44" s="127"/>
      <c r="G44" s="142"/>
      <c r="H44" s="142"/>
      <c r="I44" s="142"/>
      <c r="J44" s="150"/>
      <c r="K44" s="134"/>
      <c r="L44" s="73"/>
      <c r="M44" s="121">
        <f t="shared" si="3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/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63">
        <f>SUM(E47:E58)</f>
        <v>6</v>
      </c>
      <c r="F46" s="163">
        <f t="shared" ref="F46:L46" si="4">SUM(F47:F58)</f>
        <v>0</v>
      </c>
      <c r="G46" s="163">
        <f t="shared" si="4"/>
        <v>356</v>
      </c>
      <c r="H46" s="163">
        <f t="shared" si="4"/>
        <v>0</v>
      </c>
      <c r="I46" s="163">
        <f t="shared" si="4"/>
        <v>0</v>
      </c>
      <c r="J46" s="167">
        <f t="shared" si="4"/>
        <v>0</v>
      </c>
      <c r="K46" s="162">
        <f t="shared" si="4"/>
        <v>70</v>
      </c>
      <c r="L46" s="163">
        <f t="shared" si="4"/>
        <v>2</v>
      </c>
      <c r="M46" s="119">
        <f>(E46+F46+G46+H46+I46)-J46-K46-L46</f>
        <v>290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'5'!L47</f>
        <v>0</v>
      </c>
      <c r="F47" s="125"/>
      <c r="G47" s="140"/>
      <c r="H47" s="140"/>
      <c r="I47" s="140"/>
      <c r="J47" s="148"/>
      <c r="K47" s="132"/>
      <c r="L47" s="71"/>
      <c r="M47" s="120">
        <f t="shared" si="3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'5'!L48</f>
        <v>0</v>
      </c>
      <c r="F48" s="126"/>
      <c r="G48" s="141">
        <v>130</v>
      </c>
      <c r="H48" s="141"/>
      <c r="I48" s="141"/>
      <c r="J48" s="149"/>
      <c r="K48" s="133">
        <v>30</v>
      </c>
      <c r="L48" s="72"/>
      <c r="M48" s="120">
        <f t="shared" si="3"/>
        <v>100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'5'!L49</f>
        <v>0</v>
      </c>
      <c r="F49" s="126"/>
      <c r="G49" s="141">
        <v>50</v>
      </c>
      <c r="H49" s="141"/>
      <c r="I49" s="141"/>
      <c r="J49" s="149"/>
      <c r="K49" s="133">
        <v>34</v>
      </c>
      <c r="L49" s="72"/>
      <c r="M49" s="120">
        <f t="shared" si="3"/>
        <v>16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'5'!L50</f>
        <v>0</v>
      </c>
      <c r="F50" s="126"/>
      <c r="G50" s="141">
        <v>120</v>
      </c>
      <c r="H50" s="141"/>
      <c r="I50" s="141"/>
      <c r="J50" s="149"/>
      <c r="K50" s="133"/>
      <c r="L50" s="72"/>
      <c r="M50" s="120">
        <f t="shared" si="3"/>
        <v>120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'5'!L51</f>
        <v>0</v>
      </c>
      <c r="F51" s="126"/>
      <c r="G51" s="141">
        <v>10</v>
      </c>
      <c r="H51" s="141"/>
      <c r="I51" s="141"/>
      <c r="J51" s="149"/>
      <c r="K51" s="133"/>
      <c r="L51" s="72"/>
      <c r="M51" s="120">
        <f t="shared" si="3"/>
        <v>10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'5'!L52</f>
        <v>6</v>
      </c>
      <c r="F52" s="126"/>
      <c r="G52" s="141"/>
      <c r="H52" s="141"/>
      <c r="I52" s="141"/>
      <c r="J52" s="149"/>
      <c r="K52" s="133"/>
      <c r="L52" s="72">
        <v>2</v>
      </c>
      <c r="M52" s="120">
        <f t="shared" si="3"/>
        <v>4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'5'!L53</f>
        <v>0</v>
      </c>
      <c r="F53" s="126"/>
      <c r="G53" s="141">
        <v>7</v>
      </c>
      <c r="H53" s="141"/>
      <c r="I53" s="141"/>
      <c r="J53" s="149"/>
      <c r="K53" s="133">
        <v>2</v>
      </c>
      <c r="L53" s="72"/>
      <c r="M53" s="120">
        <f t="shared" si="3"/>
        <v>5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'5'!L54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'5'!L55</f>
        <v>0</v>
      </c>
      <c r="F55" s="126"/>
      <c r="G55" s="141">
        <v>13</v>
      </c>
      <c r="H55" s="141"/>
      <c r="I55" s="141"/>
      <c r="J55" s="149"/>
      <c r="K55" s="133"/>
      <c r="L55" s="72"/>
      <c r="M55" s="120">
        <f t="shared" si="3"/>
        <v>13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'5'!L56</f>
        <v>0</v>
      </c>
      <c r="F56" s="126"/>
      <c r="G56" s="141">
        <v>14</v>
      </c>
      <c r="H56" s="141"/>
      <c r="I56" s="141"/>
      <c r="J56" s="149"/>
      <c r="K56" s="133"/>
      <c r="L56" s="72"/>
      <c r="M56" s="120">
        <f t="shared" si="3"/>
        <v>14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'5'!L57</f>
        <v>0</v>
      </c>
      <c r="F57" s="127"/>
      <c r="G57" s="142"/>
      <c r="H57" s="142"/>
      <c r="I57" s="142"/>
      <c r="J57" s="150"/>
      <c r="K57" s="134"/>
      <c r="L57" s="73"/>
      <c r="M57" s="120">
        <f t="shared" si="3"/>
        <v>0</v>
      </c>
      <c r="N57" s="73"/>
    </row>
    <row r="58" spans="1:14" s="9" customFormat="1" x14ac:dyDescent="0.2">
      <c r="A58" s="43">
        <v>15</v>
      </c>
      <c r="B58" s="99"/>
      <c r="C58" s="99" t="s">
        <v>271</v>
      </c>
      <c r="D58" s="100"/>
      <c r="E58" s="155">
        <f>'5'!L58</f>
        <v>0</v>
      </c>
      <c r="F58" s="127"/>
      <c r="G58" s="142">
        <v>12</v>
      </c>
      <c r="H58" s="142"/>
      <c r="I58" s="142"/>
      <c r="J58" s="150"/>
      <c r="K58" s="134">
        <v>4</v>
      </c>
      <c r="L58" s="73"/>
      <c r="M58" s="120">
        <f t="shared" si="3"/>
        <v>8</v>
      </c>
      <c r="N58" s="73"/>
    </row>
    <row r="59" spans="1:14" s="24" customFormat="1" ht="15" thickBot="1" x14ac:dyDescent="0.25">
      <c r="A59" s="43"/>
      <c r="B59" s="43"/>
      <c r="C59" s="43"/>
      <c r="D59" s="48"/>
      <c r="E59" s="155"/>
      <c r="F59" s="127"/>
      <c r="G59" s="142"/>
      <c r="H59" s="142"/>
      <c r="I59" s="142"/>
      <c r="J59" s="150"/>
      <c r="K59" s="134"/>
      <c r="L59" s="73"/>
      <c r="M59" s="121"/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63">
        <f>SUM(E61:E62)</f>
        <v>0</v>
      </c>
      <c r="F60" s="163">
        <f t="shared" ref="F60:L60" si="5">SUM(F61:F62)</f>
        <v>0</v>
      </c>
      <c r="G60" s="163">
        <f t="shared" si="5"/>
        <v>0</v>
      </c>
      <c r="H60" s="163">
        <f t="shared" si="5"/>
        <v>0</v>
      </c>
      <c r="I60" s="163">
        <f t="shared" si="5"/>
        <v>0</v>
      </c>
      <c r="J60" s="167">
        <f t="shared" si="5"/>
        <v>0</v>
      </c>
      <c r="K60" s="162">
        <f t="shared" si="5"/>
        <v>0</v>
      </c>
      <c r="L60" s="163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'5'!L61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'5'!L62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5"/>
      <c r="F63" s="127"/>
      <c r="G63" s="142"/>
      <c r="H63" s="142"/>
      <c r="I63" s="142"/>
      <c r="J63" s="150"/>
      <c r="K63" s="134"/>
      <c r="L63" s="73"/>
      <c r="M63" s="121"/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63">
        <f>SUM(E65:E72)</f>
        <v>0</v>
      </c>
      <c r="F64" s="163">
        <f t="shared" ref="F64:L64" si="6">SUM(F65:F72)</f>
        <v>0</v>
      </c>
      <c r="G64" s="163">
        <f t="shared" si="6"/>
        <v>13</v>
      </c>
      <c r="H64" s="163">
        <f t="shared" si="6"/>
        <v>0</v>
      </c>
      <c r="I64" s="163">
        <f t="shared" si="6"/>
        <v>0</v>
      </c>
      <c r="J64" s="167">
        <f t="shared" si="6"/>
        <v>0</v>
      </c>
      <c r="K64" s="162">
        <f t="shared" si="6"/>
        <v>0</v>
      </c>
      <c r="L64" s="163">
        <f t="shared" si="6"/>
        <v>0</v>
      </c>
      <c r="M64" s="119">
        <f t="shared" si="3"/>
        <v>13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'5'!L65</f>
        <v>0</v>
      </c>
      <c r="F65" s="125"/>
      <c r="G65" s="140">
        <v>2</v>
      </c>
      <c r="H65" s="140"/>
      <c r="I65" s="140"/>
      <c r="J65" s="148"/>
      <c r="K65" s="132"/>
      <c r="L65" s="71"/>
      <c r="M65" s="120">
        <f t="shared" si="3"/>
        <v>2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'5'!L66</f>
        <v>0</v>
      </c>
      <c r="F66" s="126"/>
      <c r="G66" s="140">
        <v>3</v>
      </c>
      <c r="H66" s="141"/>
      <c r="I66" s="141"/>
      <c r="J66" s="149"/>
      <c r="K66" s="133"/>
      <c r="L66" s="72"/>
      <c r="M66" s="120">
        <f t="shared" si="3"/>
        <v>3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'5'!L67</f>
        <v>0</v>
      </c>
      <c r="F67" s="126"/>
      <c r="G67" s="140">
        <v>1</v>
      </c>
      <c r="H67" s="141"/>
      <c r="I67" s="141"/>
      <c r="J67" s="149"/>
      <c r="K67" s="133"/>
      <c r="L67" s="72"/>
      <c r="M67" s="120">
        <f t="shared" si="3"/>
        <v>1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'5'!L68</f>
        <v>0</v>
      </c>
      <c r="F68" s="126"/>
      <c r="G68" s="140">
        <v>3</v>
      </c>
      <c r="H68" s="141"/>
      <c r="I68" s="141"/>
      <c r="J68" s="149"/>
      <c r="K68" s="133"/>
      <c r="L68" s="72"/>
      <c r="M68" s="120">
        <f t="shared" si="3"/>
        <v>3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'5'!L69</f>
        <v>0</v>
      </c>
      <c r="F69" s="126"/>
      <c r="G69" s="140">
        <v>1</v>
      </c>
      <c r="H69" s="141"/>
      <c r="I69" s="141"/>
      <c r="J69" s="149"/>
      <c r="K69" s="133"/>
      <c r="L69" s="72"/>
      <c r="M69" s="120">
        <f t="shared" si="3"/>
        <v>1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'5'!L70</f>
        <v>0</v>
      </c>
      <c r="F70" s="126"/>
      <c r="G70" s="140">
        <v>3</v>
      </c>
      <c r="H70" s="141"/>
      <c r="I70" s="141"/>
      <c r="J70" s="149"/>
      <c r="K70" s="133"/>
      <c r="L70" s="72"/>
      <c r="M70" s="120">
        <f t="shared" si="3"/>
        <v>3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'5'!L71</f>
        <v>0</v>
      </c>
      <c r="F71" s="126"/>
      <c r="G71" s="140"/>
      <c r="H71" s="141"/>
      <c r="I71" s="141"/>
      <c r="J71" s="149"/>
      <c r="K71" s="133"/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'5'!L72</f>
        <v>0</v>
      </c>
      <c r="F72" s="126"/>
      <c r="G72" s="140"/>
      <c r="H72" s="141"/>
      <c r="I72" s="141"/>
      <c r="J72" s="149"/>
      <c r="K72" s="133"/>
      <c r="L72" s="72"/>
      <c r="M72" s="120">
        <f t="shared" si="3"/>
        <v>0</v>
      </c>
      <c r="N72" s="72"/>
    </row>
    <row r="73" spans="1:14" s="24" customFormat="1" ht="15" thickBot="1" x14ac:dyDescent="0.25">
      <c r="A73" s="43"/>
      <c r="B73" s="43"/>
      <c r="C73" s="43"/>
      <c r="D73" s="48"/>
      <c r="E73" s="155"/>
      <c r="F73" s="127"/>
      <c r="G73" s="142"/>
      <c r="H73" s="142"/>
      <c r="I73" s="142"/>
      <c r="J73" s="150"/>
      <c r="K73" s="134"/>
      <c r="L73" s="73"/>
      <c r="M73" s="121"/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>SUM(E75:E81)</f>
        <v>0</v>
      </c>
      <c r="F74" s="106">
        <f t="shared" ref="F74:K74" si="7">SUM(F75:F81)</f>
        <v>0</v>
      </c>
      <c r="G74" s="106">
        <f t="shared" si="7"/>
        <v>26</v>
      </c>
      <c r="H74" s="106">
        <f t="shared" si="7"/>
        <v>0</v>
      </c>
      <c r="I74" s="106">
        <f t="shared" si="7"/>
        <v>0</v>
      </c>
      <c r="J74" s="146">
        <f t="shared" si="7"/>
        <v>0</v>
      </c>
      <c r="K74" s="135">
        <f t="shared" si="7"/>
        <v>0</v>
      </c>
      <c r="L74" s="106">
        <f>SUM(L75:L81)</f>
        <v>0</v>
      </c>
      <c r="M74" s="119">
        <f t="shared" si="3"/>
        <v>26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'5'!L75</f>
        <v>0</v>
      </c>
      <c r="F75" s="126"/>
      <c r="G75" s="141">
        <v>12</v>
      </c>
      <c r="H75" s="141"/>
      <c r="I75" s="141"/>
      <c r="J75" s="149"/>
      <c r="K75" s="133"/>
      <c r="L75" s="72"/>
      <c r="M75" s="120">
        <f t="shared" si="3"/>
        <v>12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'5'!L76</f>
        <v>0</v>
      </c>
      <c r="F76" s="126"/>
      <c r="G76" s="141">
        <v>14</v>
      </c>
      <c r="H76" s="141"/>
      <c r="I76" s="141"/>
      <c r="J76" s="149"/>
      <c r="K76" s="133"/>
      <c r="L76" s="72"/>
      <c r="M76" s="120">
        <f t="shared" ref="M76:M143" si="8">(E76+F76+G76+H76+I76)-J76-K76-L76</f>
        <v>14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'5'!L77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'5'!L78</f>
        <v>0</v>
      </c>
      <c r="F78" s="126"/>
      <c r="G78" s="141"/>
      <c r="H78" s="141"/>
      <c r="I78" s="141"/>
      <c r="J78" s="149"/>
      <c r="K78" s="133"/>
      <c r="L78" s="72"/>
      <c r="M78" s="120">
        <f t="shared" si="8"/>
        <v>0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'5'!L79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'5'!L80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'5'!L81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/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>SUM(E84:E93)</f>
        <v>49</v>
      </c>
      <c r="F83" s="108">
        <f t="shared" ref="F83:L83" si="9">SUM(F84:F93)</f>
        <v>0</v>
      </c>
      <c r="G83" s="108">
        <f t="shared" si="9"/>
        <v>42</v>
      </c>
      <c r="H83" s="108">
        <f t="shared" si="9"/>
        <v>0</v>
      </c>
      <c r="I83" s="108">
        <f t="shared" si="9"/>
        <v>0</v>
      </c>
      <c r="J83" s="168">
        <f t="shared" si="9"/>
        <v>10</v>
      </c>
      <c r="K83" s="164">
        <f t="shared" si="9"/>
        <v>0</v>
      </c>
      <c r="L83" s="108">
        <f t="shared" si="9"/>
        <v>42</v>
      </c>
      <c r="M83" s="119">
        <f t="shared" si="8"/>
        <v>39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'5'!L84</f>
        <v>0</v>
      </c>
      <c r="F84" s="125"/>
      <c r="G84" s="140">
        <v>4</v>
      </c>
      <c r="H84" s="140"/>
      <c r="I84" s="140"/>
      <c r="J84" s="148"/>
      <c r="K84" s="132"/>
      <c r="L84" s="71">
        <v>4</v>
      </c>
      <c r="M84" s="120">
        <f t="shared" si="8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'5'!L85</f>
        <v>8</v>
      </c>
      <c r="F85" s="126"/>
      <c r="G85" s="141"/>
      <c r="H85" s="141"/>
      <c r="I85" s="141"/>
      <c r="J85" s="149"/>
      <c r="K85" s="133"/>
      <c r="L85" s="72">
        <v>2</v>
      </c>
      <c r="M85" s="120">
        <f t="shared" si="8"/>
        <v>6</v>
      </c>
      <c r="N85" s="72"/>
    </row>
    <row r="86" spans="1:14" s="10" customFormat="1" ht="14.25" hidden="1" customHeight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'5'!L86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'5'!L87</f>
        <v>9</v>
      </c>
      <c r="F87" s="126"/>
      <c r="G87" s="141"/>
      <c r="H87" s="141"/>
      <c r="I87" s="141"/>
      <c r="J87" s="149"/>
      <c r="K87" s="133"/>
      <c r="L87" s="72">
        <v>7</v>
      </c>
      <c r="M87" s="120">
        <f t="shared" si="8"/>
        <v>2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'5'!L88</f>
        <v>0</v>
      </c>
      <c r="F88" s="126"/>
      <c r="G88" s="141">
        <v>15</v>
      </c>
      <c r="H88" s="141"/>
      <c r="I88" s="141"/>
      <c r="J88" s="149"/>
      <c r="K88" s="133"/>
      <c r="L88" s="72">
        <v>11</v>
      </c>
      <c r="M88" s="120">
        <f t="shared" si="8"/>
        <v>4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'5'!L89</f>
        <v>4</v>
      </c>
      <c r="F89" s="126"/>
      <c r="G89" s="141">
        <v>10</v>
      </c>
      <c r="H89" s="141"/>
      <c r="I89" s="141"/>
      <c r="J89" s="149"/>
      <c r="K89" s="133"/>
      <c r="L89" s="72">
        <v>8</v>
      </c>
      <c r="M89" s="120">
        <f t="shared" si="8"/>
        <v>6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39000</v>
      </c>
      <c r="E90" s="155">
        <f>'5'!L90</f>
        <v>6</v>
      </c>
      <c r="F90" s="126"/>
      <c r="G90" s="141"/>
      <c r="H90" s="141"/>
      <c r="I90" s="141"/>
      <c r="J90" s="149"/>
      <c r="K90" s="133"/>
      <c r="L90" s="72"/>
      <c r="M90" s="120">
        <f t="shared" si="8"/>
        <v>6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'5'!L91</f>
        <v>12</v>
      </c>
      <c r="F91" s="126"/>
      <c r="G91" s="141">
        <v>13</v>
      </c>
      <c r="H91" s="141"/>
      <c r="I91" s="141"/>
      <c r="J91" s="149">
        <v>6</v>
      </c>
      <c r="K91" s="133"/>
      <c r="L91" s="72">
        <v>10</v>
      </c>
      <c r="M91" s="120">
        <f t="shared" si="8"/>
        <v>9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'5'!L92</f>
        <v>6</v>
      </c>
      <c r="F92" s="126"/>
      <c r="G92" s="141"/>
      <c r="H92" s="141"/>
      <c r="I92" s="141"/>
      <c r="J92" s="149">
        <v>4</v>
      </c>
      <c r="K92" s="133"/>
      <c r="L92" s="72"/>
      <c r="M92" s="120">
        <f t="shared" si="8"/>
        <v>2</v>
      </c>
      <c r="N92" s="72"/>
    </row>
    <row r="93" spans="1:14" s="10" customFormat="1" x14ac:dyDescent="0.2">
      <c r="A93" s="43">
        <v>10</v>
      </c>
      <c r="B93" s="99"/>
      <c r="C93" s="99" t="s">
        <v>272</v>
      </c>
      <c r="D93" s="100">
        <v>39000</v>
      </c>
      <c r="E93" s="155">
        <f>'5'!L93</f>
        <v>4</v>
      </c>
      <c r="F93" s="127"/>
      <c r="G93" s="142"/>
      <c r="H93" s="142"/>
      <c r="I93" s="142"/>
      <c r="J93" s="150"/>
      <c r="K93" s="134"/>
      <c r="L93" s="73"/>
      <c r="M93" s="120">
        <f t="shared" si="8"/>
        <v>4</v>
      </c>
      <c r="N93" s="73"/>
    </row>
    <row r="94" spans="1:14" s="42" customFormat="1" ht="15" thickBot="1" x14ac:dyDescent="0.25">
      <c r="A94" s="43"/>
      <c r="B94" s="99"/>
      <c r="C94" s="99"/>
      <c r="D94" s="100"/>
      <c r="E94" s="157"/>
      <c r="F94" s="127"/>
      <c r="G94" s="142"/>
      <c r="H94" s="142"/>
      <c r="I94" s="142"/>
      <c r="J94" s="150"/>
      <c r="K94" s="134"/>
      <c r="L94" s="73"/>
      <c r="M94" s="121"/>
      <c r="N94" s="73"/>
    </row>
    <row r="95" spans="1:14" s="10" customFormat="1" ht="15" thickBot="1" x14ac:dyDescent="0.25">
      <c r="A95" s="94"/>
      <c r="B95" s="95"/>
      <c r="C95" s="95" t="s">
        <v>102</v>
      </c>
      <c r="D95" s="96"/>
      <c r="E95" s="106">
        <f>SUM(E96)</f>
        <v>0</v>
      </c>
      <c r="F95" s="106">
        <f t="shared" ref="F95:M95" si="10">SUM(F96)</f>
        <v>0</v>
      </c>
      <c r="G95" s="106">
        <f t="shared" si="10"/>
        <v>0</v>
      </c>
      <c r="H95" s="106">
        <f t="shared" si="10"/>
        <v>0</v>
      </c>
      <c r="I95" s="106">
        <f t="shared" si="10"/>
        <v>0</v>
      </c>
      <c r="J95" s="146">
        <f t="shared" si="10"/>
        <v>0</v>
      </c>
      <c r="K95" s="135">
        <f t="shared" si="10"/>
        <v>0</v>
      </c>
      <c r="L95" s="106">
        <f t="shared" si="10"/>
        <v>0</v>
      </c>
      <c r="M95" s="106">
        <f t="shared" si="10"/>
        <v>0</v>
      </c>
      <c r="N95" s="101"/>
    </row>
    <row r="96" spans="1:14" s="10" customFormat="1" x14ac:dyDescent="0.2">
      <c r="A96" s="87">
        <v>1</v>
      </c>
      <c r="B96" s="88">
        <v>1532013</v>
      </c>
      <c r="C96" s="88" t="s">
        <v>103</v>
      </c>
      <c r="D96" s="97">
        <v>89000</v>
      </c>
      <c r="E96" s="155">
        <f>'4'!L96</f>
        <v>0</v>
      </c>
      <c r="F96" s="125"/>
      <c r="G96" s="140"/>
      <c r="H96" s="140"/>
      <c r="I96" s="140"/>
      <c r="J96" s="148"/>
      <c r="K96" s="132"/>
      <c r="L96" s="71"/>
      <c r="M96" s="120">
        <f t="shared" si="8"/>
        <v>0</v>
      </c>
      <c r="N96" s="71"/>
    </row>
    <row r="97" spans="1:14" s="20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/>
      <c r="N97" s="73"/>
    </row>
    <row r="98" spans="1:14" s="9" customFormat="1" ht="15" thickBot="1" x14ac:dyDescent="0.25">
      <c r="A98" s="81"/>
      <c r="B98" s="82"/>
      <c r="C98" s="82" t="s">
        <v>104</v>
      </c>
      <c r="D98" s="83"/>
      <c r="E98" s="106">
        <f>SUM(E99:E107)</f>
        <v>0</v>
      </c>
      <c r="F98" s="106">
        <f t="shared" ref="F98:L98" si="11">SUM(F99:F107)</f>
        <v>0</v>
      </c>
      <c r="G98" s="106">
        <f t="shared" si="11"/>
        <v>0</v>
      </c>
      <c r="H98" s="106">
        <f t="shared" si="11"/>
        <v>0</v>
      </c>
      <c r="I98" s="106">
        <f t="shared" si="11"/>
        <v>0</v>
      </c>
      <c r="J98" s="146">
        <f t="shared" si="11"/>
        <v>0</v>
      </c>
      <c r="K98" s="135">
        <f t="shared" si="11"/>
        <v>0</v>
      </c>
      <c r="L98" s="106">
        <f t="shared" si="11"/>
        <v>0</v>
      </c>
      <c r="M98" s="119">
        <f t="shared" si="8"/>
        <v>0</v>
      </c>
      <c r="N98" s="85"/>
    </row>
    <row r="99" spans="1:14" s="9" customFormat="1" x14ac:dyDescent="0.2">
      <c r="A99" s="87">
        <v>1</v>
      </c>
      <c r="B99" s="87">
        <v>5530014</v>
      </c>
      <c r="C99" s="87" t="s">
        <v>105</v>
      </c>
      <c r="D99" s="93">
        <v>33000</v>
      </c>
      <c r="E99" s="155">
        <f>'5'!L99</f>
        <v>0</v>
      </c>
      <c r="F99" s="125"/>
      <c r="G99" s="140"/>
      <c r="H99" s="140"/>
      <c r="I99" s="140"/>
      <c r="J99" s="148"/>
      <c r="K99" s="132"/>
      <c r="L99" s="71"/>
      <c r="M99" s="120">
        <f t="shared" si="8"/>
        <v>0</v>
      </c>
      <c r="N99" s="71"/>
    </row>
    <row r="100" spans="1:14" s="9" customFormat="1" x14ac:dyDescent="0.2">
      <c r="A100" s="25">
        <v>2</v>
      </c>
      <c r="B100" s="25">
        <v>5530015</v>
      </c>
      <c r="C100" s="25" t="s">
        <v>106</v>
      </c>
      <c r="D100" s="30">
        <v>33000</v>
      </c>
      <c r="E100" s="155">
        <f>'5'!L100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3</v>
      </c>
      <c r="B101" s="25">
        <v>5530019</v>
      </c>
      <c r="C101" s="25" t="s">
        <v>107</v>
      </c>
      <c r="D101" s="30">
        <v>33000</v>
      </c>
      <c r="E101" s="155">
        <f>'5'!L101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4</v>
      </c>
      <c r="B102" s="25">
        <v>5530016</v>
      </c>
      <c r="C102" s="25" t="s">
        <v>108</v>
      </c>
      <c r="D102" s="30">
        <v>33000</v>
      </c>
      <c r="E102" s="155">
        <f>'5'!L102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5</v>
      </c>
      <c r="B103" s="25">
        <v>5530020</v>
      </c>
      <c r="C103" s="25" t="s">
        <v>109</v>
      </c>
      <c r="D103" s="30">
        <v>33000</v>
      </c>
      <c r="E103" s="155">
        <f>'5'!L103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6</v>
      </c>
      <c r="B104" s="25">
        <v>5530013</v>
      </c>
      <c r="C104" s="25" t="s">
        <v>110</v>
      </c>
      <c r="D104" s="30">
        <v>33000</v>
      </c>
      <c r="E104" s="155">
        <f>'5'!L104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7</v>
      </c>
      <c r="B105" s="43"/>
      <c r="C105" s="43" t="s">
        <v>111</v>
      </c>
      <c r="D105" s="30">
        <v>33000</v>
      </c>
      <c r="E105" s="155">
        <f>'5'!L105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8</v>
      </c>
      <c r="B106" s="43"/>
      <c r="C106" s="43" t="s">
        <v>112</v>
      </c>
      <c r="D106" s="30">
        <v>33000</v>
      </c>
      <c r="E106" s="155">
        <f>'5'!L106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9</v>
      </c>
      <c r="B107" s="43"/>
      <c r="C107" s="43" t="s">
        <v>113</v>
      </c>
      <c r="D107" s="30">
        <v>33000</v>
      </c>
      <c r="E107" s="155">
        <f>'5'!L107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20" customFormat="1" ht="15" thickBot="1" x14ac:dyDescent="0.25">
      <c r="A108" s="43"/>
      <c r="B108" s="43"/>
      <c r="C108" s="43"/>
      <c r="D108" s="48"/>
      <c r="E108" s="157"/>
      <c r="F108" s="127"/>
      <c r="G108" s="142"/>
      <c r="H108" s="142"/>
      <c r="I108" s="142"/>
      <c r="J108" s="150"/>
      <c r="K108" s="134"/>
      <c r="L108" s="73"/>
      <c r="M108" s="121"/>
      <c r="N108" s="73"/>
    </row>
    <row r="109" spans="1:14" s="24" customFormat="1" ht="15" thickBot="1" x14ac:dyDescent="0.25">
      <c r="A109" s="81"/>
      <c r="B109" s="82"/>
      <c r="C109" s="82" t="s">
        <v>114</v>
      </c>
      <c r="D109" s="83"/>
      <c r="E109" s="105">
        <f>SUM(E110,E145,E156)</f>
        <v>164</v>
      </c>
      <c r="F109" s="105">
        <f t="shared" ref="F109:L109" si="12">SUM(F110,F145,F156)</f>
        <v>0</v>
      </c>
      <c r="G109" s="105">
        <f t="shared" si="12"/>
        <v>131</v>
      </c>
      <c r="H109" s="105">
        <f t="shared" si="12"/>
        <v>0</v>
      </c>
      <c r="I109" s="105">
        <f t="shared" si="12"/>
        <v>0</v>
      </c>
      <c r="J109" s="166">
        <f t="shared" si="12"/>
        <v>0</v>
      </c>
      <c r="K109" s="131">
        <f t="shared" si="12"/>
        <v>2</v>
      </c>
      <c r="L109" s="105">
        <f t="shared" si="12"/>
        <v>97</v>
      </c>
      <c r="M109" s="119">
        <f t="shared" si="8"/>
        <v>196</v>
      </c>
      <c r="N109" s="85"/>
    </row>
    <row r="110" spans="1:14" s="10" customFormat="1" ht="15" thickBot="1" x14ac:dyDescent="0.25">
      <c r="A110" s="94"/>
      <c r="B110" s="95"/>
      <c r="C110" s="95" t="s">
        <v>115</v>
      </c>
      <c r="D110" s="96"/>
      <c r="E110" s="105">
        <f>SUM(E111:E143)</f>
        <v>4</v>
      </c>
      <c r="F110" s="105">
        <f t="shared" ref="F110:L110" si="13">SUM(F111:F143)</f>
        <v>0</v>
      </c>
      <c r="G110" s="105">
        <f t="shared" si="13"/>
        <v>2</v>
      </c>
      <c r="H110" s="105">
        <f t="shared" si="13"/>
        <v>0</v>
      </c>
      <c r="I110" s="105">
        <f t="shared" si="13"/>
        <v>0</v>
      </c>
      <c r="J110" s="166">
        <f t="shared" si="13"/>
        <v>0</v>
      </c>
      <c r="K110" s="131">
        <f t="shared" si="13"/>
        <v>0</v>
      </c>
      <c r="L110" s="105">
        <f t="shared" si="13"/>
        <v>5</v>
      </c>
      <c r="M110" s="119">
        <f t="shared" si="8"/>
        <v>1</v>
      </c>
      <c r="N110" s="85"/>
    </row>
    <row r="111" spans="1:14" s="10" customFormat="1" x14ac:dyDescent="0.2">
      <c r="A111" s="87">
        <v>1</v>
      </c>
      <c r="B111" s="88">
        <v>3500003</v>
      </c>
      <c r="C111" s="88" t="s">
        <v>116</v>
      </c>
      <c r="D111" s="97">
        <v>390000</v>
      </c>
      <c r="E111" s="155">
        <f>'5'!L111</f>
        <v>0</v>
      </c>
      <c r="F111" s="128"/>
      <c r="G111" s="144"/>
      <c r="H111" s="144"/>
      <c r="I111" s="144"/>
      <c r="J111" s="152"/>
      <c r="K111" s="137"/>
      <c r="L111" s="76"/>
      <c r="M111" s="120">
        <f t="shared" si="8"/>
        <v>0</v>
      </c>
      <c r="N111" s="76"/>
    </row>
    <row r="112" spans="1:14" s="10" customFormat="1" x14ac:dyDescent="0.2">
      <c r="A112" s="25">
        <v>2</v>
      </c>
      <c r="B112" s="26">
        <v>3500004</v>
      </c>
      <c r="C112" s="26" t="s">
        <v>117</v>
      </c>
      <c r="D112" s="27">
        <v>300000</v>
      </c>
      <c r="E112" s="155">
        <f>'5'!L112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8"/>
        <v>0</v>
      </c>
      <c r="N112" s="73"/>
    </row>
    <row r="113" spans="1:14" s="10" customFormat="1" x14ac:dyDescent="0.2">
      <c r="A113" s="25">
        <v>3</v>
      </c>
      <c r="B113" s="26">
        <v>3500009</v>
      </c>
      <c r="C113" s="26" t="s">
        <v>118</v>
      </c>
      <c r="D113" s="27">
        <v>390000</v>
      </c>
      <c r="E113" s="155">
        <f>'5'!L113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4</v>
      </c>
      <c r="B114" s="26">
        <v>3500010</v>
      </c>
      <c r="C114" s="26" t="s">
        <v>119</v>
      </c>
      <c r="D114" s="27">
        <v>300000</v>
      </c>
      <c r="E114" s="155">
        <f>'5'!L114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5</v>
      </c>
      <c r="B115" s="26"/>
      <c r="C115" s="26" t="s">
        <v>120</v>
      </c>
      <c r="D115" s="27">
        <v>490000</v>
      </c>
      <c r="E115" s="155">
        <f>'5'!L115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0</v>
      </c>
      <c r="N115" s="72"/>
    </row>
    <row r="116" spans="1:14" s="10" customFormat="1" x14ac:dyDescent="0.2">
      <c r="A116" s="25">
        <v>6</v>
      </c>
      <c r="B116" s="26">
        <v>3500008</v>
      </c>
      <c r="C116" s="26" t="s">
        <v>121</v>
      </c>
      <c r="D116" s="27">
        <v>350000</v>
      </c>
      <c r="E116" s="155">
        <f>'5'!L116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7</v>
      </c>
      <c r="B117" s="26"/>
      <c r="C117" s="26" t="s">
        <v>122</v>
      </c>
      <c r="D117" s="27">
        <v>490000</v>
      </c>
      <c r="E117" s="155">
        <f>'5'!L117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8</v>
      </c>
      <c r="B118" s="26">
        <v>3502042</v>
      </c>
      <c r="C118" s="26" t="s">
        <v>123</v>
      </c>
      <c r="D118" s="27">
        <v>350000</v>
      </c>
      <c r="E118" s="155">
        <f>'5'!L118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9</v>
      </c>
      <c r="B119" s="26">
        <v>3500182</v>
      </c>
      <c r="C119" s="26" t="s">
        <v>124</v>
      </c>
      <c r="D119" s="27">
        <v>390000</v>
      </c>
      <c r="E119" s="155">
        <f>'5'!L119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10</v>
      </c>
      <c r="B120" s="26">
        <v>3500181</v>
      </c>
      <c r="C120" s="26" t="s">
        <v>125</v>
      </c>
      <c r="D120" s="27">
        <v>300000</v>
      </c>
      <c r="E120" s="155">
        <f>'5'!L120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9" customFormat="1" x14ac:dyDescent="0.2">
      <c r="A121" s="25">
        <v>11</v>
      </c>
      <c r="B121" s="25">
        <v>3500159</v>
      </c>
      <c r="C121" s="25" t="s">
        <v>126</v>
      </c>
      <c r="D121" s="30">
        <v>300000</v>
      </c>
      <c r="E121" s="155">
        <f>'5'!L121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12</v>
      </c>
      <c r="B122" s="25">
        <v>3500143</v>
      </c>
      <c r="C122" s="25" t="s">
        <v>127</v>
      </c>
      <c r="D122" s="30">
        <v>220000</v>
      </c>
      <c r="E122" s="155">
        <f>'5'!L122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13</v>
      </c>
      <c r="B123" s="26">
        <v>3500144</v>
      </c>
      <c r="C123" s="26" t="s">
        <v>128</v>
      </c>
      <c r="D123" s="27">
        <v>260000</v>
      </c>
      <c r="E123" s="155">
        <f>'5'!L123</f>
        <v>0</v>
      </c>
      <c r="F123" s="126"/>
      <c r="G123" s="141">
        <v>2</v>
      </c>
      <c r="H123" s="141"/>
      <c r="I123" s="141"/>
      <c r="J123" s="149"/>
      <c r="K123" s="133"/>
      <c r="L123" s="72">
        <v>2</v>
      </c>
      <c r="M123" s="120">
        <f t="shared" si="8"/>
        <v>0</v>
      </c>
      <c r="N123" s="72"/>
    </row>
    <row r="124" spans="1:14" s="10" customFormat="1" x14ac:dyDescent="0.2">
      <c r="A124" s="25">
        <v>14</v>
      </c>
      <c r="B124" s="26">
        <v>3500145</v>
      </c>
      <c r="C124" s="26" t="s">
        <v>129</v>
      </c>
      <c r="D124" s="27">
        <v>350000</v>
      </c>
      <c r="E124" s="155">
        <f>'5'!L124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15</v>
      </c>
      <c r="B125" s="26">
        <v>3500147</v>
      </c>
      <c r="C125" s="26" t="s">
        <v>130</v>
      </c>
      <c r="D125" s="27">
        <v>480000</v>
      </c>
      <c r="E125" s="155">
        <f>'5'!L125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18</v>
      </c>
      <c r="B126" s="26">
        <v>3500142</v>
      </c>
      <c r="C126" s="26" t="s">
        <v>133</v>
      </c>
      <c r="D126" s="27">
        <v>390000</v>
      </c>
      <c r="E126" s="155">
        <f>'5'!L126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19</v>
      </c>
      <c r="B127" s="26">
        <v>3500141</v>
      </c>
      <c r="C127" s="26" t="s">
        <v>134</v>
      </c>
      <c r="D127" s="27">
        <v>300000</v>
      </c>
      <c r="E127" s="155">
        <f>'5'!L127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20</v>
      </c>
      <c r="B128" s="26">
        <v>3500021</v>
      </c>
      <c r="C128" s="26" t="s">
        <v>135</v>
      </c>
      <c r="D128" s="27">
        <v>390000</v>
      </c>
      <c r="E128" s="155">
        <f>'5'!L128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21</v>
      </c>
      <c r="B129" s="26">
        <v>3500022</v>
      </c>
      <c r="C129" s="26" t="s">
        <v>136</v>
      </c>
      <c r="D129" s="27">
        <v>300000</v>
      </c>
      <c r="E129" s="155">
        <f>'5'!L129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22</v>
      </c>
      <c r="B130" s="26">
        <v>3500152</v>
      </c>
      <c r="C130" s="26" t="s">
        <v>137</v>
      </c>
      <c r="D130" s="27">
        <v>390000</v>
      </c>
      <c r="E130" s="155">
        <f>'5'!L130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23</v>
      </c>
      <c r="B131" s="26">
        <v>3500049</v>
      </c>
      <c r="C131" s="26" t="s">
        <v>138</v>
      </c>
      <c r="D131" s="27">
        <v>390000</v>
      </c>
      <c r="E131" s="155">
        <f>'5'!L131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24</v>
      </c>
      <c r="B132" s="26">
        <v>3500156</v>
      </c>
      <c r="C132" s="26" t="s">
        <v>139</v>
      </c>
      <c r="D132" s="27">
        <v>390000</v>
      </c>
      <c r="E132" s="155">
        <f>'5'!L132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25</v>
      </c>
      <c r="B133" s="26">
        <v>3500155</v>
      </c>
      <c r="C133" s="26" t="s">
        <v>140</v>
      </c>
      <c r="D133" s="27">
        <v>300000</v>
      </c>
      <c r="E133" s="155">
        <f>'5'!L133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26</v>
      </c>
      <c r="B134" s="26">
        <v>3500029</v>
      </c>
      <c r="C134" s="26" t="s">
        <v>141</v>
      </c>
      <c r="D134" s="27">
        <v>390000</v>
      </c>
      <c r="E134" s="155">
        <f>'5'!L134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27</v>
      </c>
      <c r="B135" s="26">
        <v>3500030</v>
      </c>
      <c r="C135" s="26" t="s">
        <v>142</v>
      </c>
      <c r="D135" s="27">
        <v>300000</v>
      </c>
      <c r="E135" s="155">
        <f>'5'!L135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28</v>
      </c>
      <c r="B136" s="26">
        <v>3500186</v>
      </c>
      <c r="C136" s="26" t="s">
        <v>143</v>
      </c>
      <c r="D136" s="27">
        <v>480000</v>
      </c>
      <c r="E136" s="155">
        <f>'5'!L136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29</v>
      </c>
      <c r="B137" s="26">
        <v>3500184</v>
      </c>
      <c r="C137" s="26" t="s">
        <v>144</v>
      </c>
      <c r="D137" s="27">
        <v>350000</v>
      </c>
      <c r="E137" s="155">
        <f>'5'!L137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30</v>
      </c>
      <c r="B138" s="26">
        <v>3503021</v>
      </c>
      <c r="C138" s="26" t="s">
        <v>145</v>
      </c>
      <c r="D138" s="27">
        <v>390000</v>
      </c>
      <c r="E138" s="155">
        <f>'5'!L138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31</v>
      </c>
      <c r="B139" s="26">
        <v>3500200</v>
      </c>
      <c r="C139" s="26" t="s">
        <v>146</v>
      </c>
      <c r="D139" s="27">
        <v>280000</v>
      </c>
      <c r="E139" s="155">
        <f>'5'!L139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9" customFormat="1" x14ac:dyDescent="0.2">
      <c r="A140" s="25">
        <v>32</v>
      </c>
      <c r="B140" s="26">
        <v>3503022</v>
      </c>
      <c r="C140" s="26" t="s">
        <v>147</v>
      </c>
      <c r="D140" s="27">
        <v>150000</v>
      </c>
      <c r="E140" s="155">
        <f>'5'!L140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9" customFormat="1" x14ac:dyDescent="0.2">
      <c r="A141" s="43">
        <v>33</v>
      </c>
      <c r="B141" s="99"/>
      <c r="C141" s="99" t="s">
        <v>275</v>
      </c>
      <c r="D141" s="100">
        <v>320000</v>
      </c>
      <c r="E141" s="155">
        <f>'5'!L141</f>
        <v>1</v>
      </c>
      <c r="F141" s="127"/>
      <c r="G141" s="142"/>
      <c r="H141" s="142"/>
      <c r="I141" s="142"/>
      <c r="J141" s="150"/>
      <c r="K141" s="134"/>
      <c r="L141" s="73"/>
      <c r="M141" s="120">
        <f t="shared" si="8"/>
        <v>1</v>
      </c>
      <c r="N141" s="73"/>
    </row>
    <row r="142" spans="1:14" s="9" customFormat="1" x14ac:dyDescent="0.2">
      <c r="A142" s="43">
        <v>34</v>
      </c>
      <c r="B142" s="99"/>
      <c r="C142" s="99" t="s">
        <v>276</v>
      </c>
      <c r="D142" s="100">
        <v>320000</v>
      </c>
      <c r="E142" s="155">
        <f>'5'!L142</f>
        <v>1</v>
      </c>
      <c r="F142" s="127"/>
      <c r="G142" s="142"/>
      <c r="H142" s="142"/>
      <c r="I142" s="142"/>
      <c r="J142" s="150"/>
      <c r="K142" s="134"/>
      <c r="L142" s="73">
        <v>1</v>
      </c>
      <c r="M142" s="120">
        <f t="shared" si="8"/>
        <v>0</v>
      </c>
      <c r="N142" s="73"/>
    </row>
    <row r="143" spans="1:14" s="9" customFormat="1" x14ac:dyDescent="0.2">
      <c r="A143" s="43">
        <v>35</v>
      </c>
      <c r="B143" s="99"/>
      <c r="C143" s="99" t="s">
        <v>274</v>
      </c>
      <c r="D143" s="100">
        <v>350000</v>
      </c>
      <c r="E143" s="155">
        <f>'5'!L143</f>
        <v>2</v>
      </c>
      <c r="F143" s="127"/>
      <c r="G143" s="142"/>
      <c r="H143" s="142"/>
      <c r="I143" s="142"/>
      <c r="J143" s="150"/>
      <c r="K143" s="134"/>
      <c r="L143" s="73">
        <v>2</v>
      </c>
      <c r="M143" s="120">
        <f t="shared" si="8"/>
        <v>0</v>
      </c>
      <c r="N143" s="73"/>
    </row>
    <row r="144" spans="1:14" s="24" customFormat="1" ht="15" thickBot="1" x14ac:dyDescent="0.25">
      <c r="A144" s="43"/>
      <c r="B144" s="43"/>
      <c r="C144" s="43"/>
      <c r="D144" s="48"/>
      <c r="E144" s="157"/>
      <c r="F144" s="127"/>
      <c r="G144" s="142"/>
      <c r="H144" s="142"/>
      <c r="I144" s="142"/>
      <c r="J144" s="150"/>
      <c r="K144" s="134"/>
      <c r="L144" s="73"/>
      <c r="M144" s="121"/>
      <c r="N144" s="73"/>
    </row>
    <row r="145" spans="1:14" s="9" customFormat="1" ht="15" thickBot="1" x14ac:dyDescent="0.25">
      <c r="A145" s="94"/>
      <c r="B145" s="95"/>
      <c r="C145" s="95" t="s">
        <v>148</v>
      </c>
      <c r="D145" s="96"/>
      <c r="E145" s="105">
        <f>SUM(E146:E154)</f>
        <v>24</v>
      </c>
      <c r="F145" s="105">
        <f t="shared" ref="F145:L145" si="14">SUM(F146:F154)</f>
        <v>0</v>
      </c>
      <c r="G145" s="105">
        <f t="shared" si="14"/>
        <v>19</v>
      </c>
      <c r="H145" s="105">
        <f t="shared" si="14"/>
        <v>0</v>
      </c>
      <c r="I145" s="105">
        <f t="shared" si="14"/>
        <v>0</v>
      </c>
      <c r="J145" s="166">
        <f t="shared" si="14"/>
        <v>0</v>
      </c>
      <c r="K145" s="131">
        <f t="shared" si="14"/>
        <v>2</v>
      </c>
      <c r="L145" s="105">
        <f t="shared" si="14"/>
        <v>10</v>
      </c>
      <c r="M145" s="119">
        <f t="shared" ref="M145:M215" si="15">(E145+F145+G145+H145+I145)-J145-K145-L145</f>
        <v>31</v>
      </c>
      <c r="N145" s="85"/>
    </row>
    <row r="146" spans="1:14" s="9" customFormat="1" x14ac:dyDescent="0.2">
      <c r="A146" s="87">
        <v>1</v>
      </c>
      <c r="B146" s="87">
        <v>3510004</v>
      </c>
      <c r="C146" s="87" t="s">
        <v>149</v>
      </c>
      <c r="D146" s="93">
        <v>43000</v>
      </c>
      <c r="E146" s="155">
        <f>'5'!L146</f>
        <v>3</v>
      </c>
      <c r="F146" s="170"/>
      <c r="G146" s="140">
        <v>6</v>
      </c>
      <c r="H146" s="140"/>
      <c r="I146" s="140"/>
      <c r="J146" s="148"/>
      <c r="K146" s="132"/>
      <c r="L146" s="71"/>
      <c r="M146" s="120">
        <f>(E146+K150+G146+H146+I146)-J146-K146-L146</f>
        <v>9</v>
      </c>
      <c r="N146" s="71"/>
    </row>
    <row r="147" spans="1:14" s="9" customFormat="1" x14ac:dyDescent="0.2">
      <c r="A147" s="25">
        <v>2</v>
      </c>
      <c r="B147" s="25">
        <v>3512008</v>
      </c>
      <c r="C147" s="25" t="s">
        <v>150</v>
      </c>
      <c r="D147" s="30">
        <v>44000</v>
      </c>
      <c r="E147" s="155">
        <f>'5'!L147</f>
        <v>2</v>
      </c>
      <c r="F147" s="126"/>
      <c r="G147" s="141"/>
      <c r="H147" s="141"/>
      <c r="I147" s="141"/>
      <c r="J147" s="149"/>
      <c r="K147" s="133">
        <v>2</v>
      </c>
      <c r="L147" s="72"/>
      <c r="M147" s="120">
        <f t="shared" si="15"/>
        <v>0</v>
      </c>
      <c r="N147" s="72"/>
    </row>
    <row r="148" spans="1:14" s="9" customFormat="1" x14ac:dyDescent="0.2">
      <c r="A148" s="25">
        <v>3</v>
      </c>
      <c r="B148" s="25">
        <v>3510107</v>
      </c>
      <c r="C148" s="25" t="s">
        <v>151</v>
      </c>
      <c r="D148" s="30">
        <v>49000</v>
      </c>
      <c r="E148" s="155">
        <f>'5'!L148</f>
        <v>0</v>
      </c>
      <c r="F148" s="126"/>
      <c r="G148" s="141"/>
      <c r="H148" s="141"/>
      <c r="I148" s="141"/>
      <c r="J148" s="149"/>
      <c r="K148" s="133"/>
      <c r="L148" s="72"/>
      <c r="M148" s="120">
        <f t="shared" si="15"/>
        <v>0</v>
      </c>
      <c r="N148" s="72"/>
    </row>
    <row r="149" spans="1:14" s="9" customFormat="1" x14ac:dyDescent="0.2">
      <c r="A149" s="25">
        <v>4</v>
      </c>
      <c r="B149" s="25">
        <v>3510011</v>
      </c>
      <c r="C149" s="25" t="s">
        <v>152</v>
      </c>
      <c r="D149" s="30">
        <v>42000</v>
      </c>
      <c r="E149" s="155">
        <f>'5'!L149</f>
        <v>0</v>
      </c>
      <c r="F149" s="126"/>
      <c r="G149" s="141"/>
      <c r="H149" s="141"/>
      <c r="I149" s="141"/>
      <c r="J149" s="149"/>
      <c r="K149" s="133"/>
      <c r="L149" s="72"/>
      <c r="M149" s="120">
        <f t="shared" si="15"/>
        <v>0</v>
      </c>
      <c r="N149" s="72"/>
    </row>
    <row r="150" spans="1:14" s="9" customFormat="1" x14ac:dyDescent="0.2">
      <c r="A150" s="25">
        <v>5</v>
      </c>
      <c r="B150" s="25">
        <v>3510067</v>
      </c>
      <c r="C150" s="25" t="s">
        <v>153</v>
      </c>
      <c r="D150" s="30">
        <v>43000</v>
      </c>
      <c r="E150" s="155">
        <f>'5'!L150</f>
        <v>5</v>
      </c>
      <c r="F150" s="126"/>
      <c r="G150" s="141"/>
      <c r="H150" s="141"/>
      <c r="I150" s="141"/>
      <c r="J150" s="149"/>
      <c r="K150" s="132"/>
      <c r="L150" s="72">
        <v>1</v>
      </c>
      <c r="M150" s="120">
        <f t="shared" si="15"/>
        <v>4</v>
      </c>
      <c r="N150" s="72"/>
    </row>
    <row r="151" spans="1:14" s="9" customFormat="1" x14ac:dyDescent="0.2">
      <c r="A151" s="25">
        <v>6</v>
      </c>
      <c r="B151" s="25">
        <v>3510012</v>
      </c>
      <c r="C151" s="25" t="s">
        <v>154</v>
      </c>
      <c r="D151" s="30">
        <v>43000</v>
      </c>
      <c r="E151" s="155">
        <f>'5'!L151</f>
        <v>4</v>
      </c>
      <c r="F151" s="126"/>
      <c r="G151" s="141">
        <v>9</v>
      </c>
      <c r="H151" s="141"/>
      <c r="I151" s="141"/>
      <c r="J151" s="149"/>
      <c r="K151" s="133"/>
      <c r="L151" s="72">
        <v>7</v>
      </c>
      <c r="M151" s="120">
        <f t="shared" si="15"/>
        <v>6</v>
      </c>
      <c r="N151" s="72"/>
    </row>
    <row r="152" spans="1:14" s="9" customFormat="1" x14ac:dyDescent="0.2">
      <c r="A152" s="25">
        <v>7</v>
      </c>
      <c r="B152" s="25">
        <v>3510076</v>
      </c>
      <c r="C152" s="25" t="s">
        <v>155</v>
      </c>
      <c r="D152" s="30">
        <v>45000</v>
      </c>
      <c r="E152" s="155">
        <f>'5'!L152</f>
        <v>6</v>
      </c>
      <c r="F152" s="126"/>
      <c r="G152" s="141"/>
      <c r="H152" s="141"/>
      <c r="I152" s="141"/>
      <c r="J152" s="149"/>
      <c r="K152" s="133"/>
      <c r="L152" s="72">
        <v>2</v>
      </c>
      <c r="M152" s="120">
        <f t="shared" si="15"/>
        <v>4</v>
      </c>
      <c r="N152" s="72"/>
    </row>
    <row r="153" spans="1:14" s="9" customFormat="1" x14ac:dyDescent="0.2">
      <c r="A153" s="43">
        <v>9</v>
      </c>
      <c r="B153" s="43"/>
      <c r="C153" s="43" t="s">
        <v>277</v>
      </c>
      <c r="D153" s="48"/>
      <c r="E153" s="155">
        <f>'5'!L153</f>
        <v>3</v>
      </c>
      <c r="F153" s="127"/>
      <c r="G153" s="142"/>
      <c r="H153" s="142"/>
      <c r="I153" s="142"/>
      <c r="J153" s="150"/>
      <c r="K153" s="134"/>
      <c r="L153" s="73"/>
      <c r="M153" s="120">
        <f t="shared" si="15"/>
        <v>3</v>
      </c>
      <c r="N153" s="73"/>
    </row>
    <row r="154" spans="1:14" s="9" customFormat="1" x14ac:dyDescent="0.2">
      <c r="A154" s="43">
        <v>10</v>
      </c>
      <c r="B154" s="43"/>
      <c r="C154" s="43" t="s">
        <v>278</v>
      </c>
      <c r="D154" s="48"/>
      <c r="E154" s="155">
        <f>'5'!L154</f>
        <v>1</v>
      </c>
      <c r="F154" s="127"/>
      <c r="G154" s="142">
        <v>4</v>
      </c>
      <c r="H154" s="142"/>
      <c r="I154" s="142"/>
      <c r="J154" s="150"/>
      <c r="K154" s="134"/>
      <c r="L154" s="73"/>
      <c r="M154" s="120">
        <f t="shared" si="15"/>
        <v>5</v>
      </c>
      <c r="N154" s="73"/>
    </row>
    <row r="155" spans="1:14" s="24" customFormat="1" ht="15" thickBot="1" x14ac:dyDescent="0.25">
      <c r="A155" s="43"/>
      <c r="B155" s="43"/>
      <c r="C155" s="43"/>
      <c r="D155" s="48"/>
      <c r="E155" s="157"/>
      <c r="F155" s="127"/>
      <c r="G155" s="142"/>
      <c r="H155" s="142"/>
      <c r="I155" s="142"/>
      <c r="J155" s="150"/>
      <c r="K155" s="134"/>
      <c r="L155" s="73"/>
      <c r="M155" s="121"/>
      <c r="N155" s="73"/>
    </row>
    <row r="156" spans="1:14" s="10" customFormat="1" ht="15" thickBot="1" x14ac:dyDescent="0.25">
      <c r="A156" s="109"/>
      <c r="B156" s="110"/>
      <c r="C156" s="82" t="s">
        <v>156</v>
      </c>
      <c r="D156" s="111"/>
      <c r="E156" s="105">
        <f>SUM(E157:E173)</f>
        <v>136</v>
      </c>
      <c r="F156" s="105">
        <f t="shared" ref="F156:L156" si="16">SUM(F157:F173)</f>
        <v>0</v>
      </c>
      <c r="G156" s="105">
        <f t="shared" si="16"/>
        <v>110</v>
      </c>
      <c r="H156" s="105">
        <f t="shared" si="16"/>
        <v>0</v>
      </c>
      <c r="I156" s="105">
        <f t="shared" si="16"/>
        <v>0</v>
      </c>
      <c r="J156" s="166">
        <f t="shared" si="16"/>
        <v>0</v>
      </c>
      <c r="K156" s="131">
        <f t="shared" si="16"/>
        <v>0</v>
      </c>
      <c r="L156" s="105">
        <f t="shared" si="16"/>
        <v>82</v>
      </c>
      <c r="M156" s="119">
        <f t="shared" si="15"/>
        <v>164</v>
      </c>
      <c r="N156" s="112"/>
    </row>
    <row r="157" spans="1:14" s="10" customFormat="1" x14ac:dyDescent="0.2">
      <c r="A157" s="87">
        <v>1</v>
      </c>
      <c r="B157" s="88">
        <v>3530009</v>
      </c>
      <c r="C157" s="88" t="s">
        <v>157</v>
      </c>
      <c r="D157" s="97">
        <v>20000</v>
      </c>
      <c r="E157" s="155">
        <f>'5'!L157</f>
        <v>39</v>
      </c>
      <c r="F157" s="125"/>
      <c r="G157" s="140"/>
      <c r="H157" s="140"/>
      <c r="I157" s="140"/>
      <c r="J157" s="148"/>
      <c r="K157" s="132"/>
      <c r="L157" s="71">
        <v>5</v>
      </c>
      <c r="M157" s="120">
        <f t="shared" si="15"/>
        <v>34</v>
      </c>
      <c r="N157" s="71"/>
    </row>
    <row r="158" spans="1:14" s="10" customFormat="1" x14ac:dyDescent="0.2">
      <c r="A158" s="25">
        <v>2</v>
      </c>
      <c r="B158" s="26">
        <v>3530010</v>
      </c>
      <c r="C158" s="26" t="s">
        <v>158</v>
      </c>
      <c r="D158" s="27">
        <v>108000</v>
      </c>
      <c r="E158" s="155">
        <f>'5'!L158</f>
        <v>12</v>
      </c>
      <c r="F158" s="126"/>
      <c r="G158" s="141">
        <v>20</v>
      </c>
      <c r="H158" s="141"/>
      <c r="I158" s="141"/>
      <c r="J158" s="149"/>
      <c r="K158" s="133"/>
      <c r="L158" s="72">
        <v>21</v>
      </c>
      <c r="M158" s="120">
        <f t="shared" si="15"/>
        <v>11</v>
      </c>
      <c r="N158" s="72"/>
    </row>
    <row r="159" spans="1:14" s="10" customFormat="1" x14ac:dyDescent="0.2">
      <c r="A159" s="25">
        <v>3</v>
      </c>
      <c r="B159" s="26">
        <v>3530003</v>
      </c>
      <c r="C159" s="26" t="s">
        <v>159</v>
      </c>
      <c r="D159" s="27">
        <v>20000</v>
      </c>
      <c r="E159" s="155">
        <f>'5'!L159</f>
        <v>0</v>
      </c>
      <c r="F159" s="126"/>
      <c r="G159" s="141"/>
      <c r="H159" s="141"/>
      <c r="I159" s="141"/>
      <c r="J159" s="149"/>
      <c r="K159" s="133"/>
      <c r="L159" s="72"/>
      <c r="M159" s="120">
        <f t="shared" si="15"/>
        <v>0</v>
      </c>
      <c r="N159" s="72"/>
    </row>
    <row r="160" spans="1:14" s="10" customFormat="1" x14ac:dyDescent="0.2">
      <c r="A160" s="25">
        <v>4</v>
      </c>
      <c r="B160" s="26">
        <v>3530008</v>
      </c>
      <c r="C160" s="26" t="s">
        <v>160</v>
      </c>
      <c r="D160" s="27">
        <v>20000</v>
      </c>
      <c r="E160" s="155">
        <f>'5'!L160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5"/>
        <v>0</v>
      </c>
      <c r="N160" s="72"/>
    </row>
    <row r="161" spans="1:14" s="10" customFormat="1" x14ac:dyDescent="0.2">
      <c r="A161" s="25">
        <v>5</v>
      </c>
      <c r="B161" s="26">
        <v>3530014</v>
      </c>
      <c r="C161" s="26" t="s">
        <v>161</v>
      </c>
      <c r="D161" s="27">
        <v>20000</v>
      </c>
      <c r="E161" s="155">
        <f>'5'!L161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5"/>
        <v>0</v>
      </c>
      <c r="N161" s="72"/>
    </row>
    <row r="162" spans="1:14" s="10" customFormat="1" x14ac:dyDescent="0.2">
      <c r="A162" s="25">
        <v>6</v>
      </c>
      <c r="B162" s="26">
        <v>3530088</v>
      </c>
      <c r="C162" s="26" t="s">
        <v>162</v>
      </c>
      <c r="D162" s="27">
        <v>22000</v>
      </c>
      <c r="E162" s="155">
        <f>'5'!L162</f>
        <v>60</v>
      </c>
      <c r="F162" s="126"/>
      <c r="G162" s="141"/>
      <c r="H162" s="141"/>
      <c r="I162" s="141"/>
      <c r="J162" s="149"/>
      <c r="K162" s="133"/>
      <c r="L162" s="72">
        <v>33</v>
      </c>
      <c r="M162" s="120">
        <f t="shared" si="15"/>
        <v>27</v>
      </c>
      <c r="N162" s="72"/>
    </row>
    <row r="163" spans="1:14" s="10" customFormat="1" x14ac:dyDescent="0.2">
      <c r="A163" s="25">
        <v>11</v>
      </c>
      <c r="B163" s="26">
        <v>3550002</v>
      </c>
      <c r="C163" s="26" t="s">
        <v>167</v>
      </c>
      <c r="D163" s="27">
        <v>20000</v>
      </c>
      <c r="E163" s="155">
        <f>'5'!L163</f>
        <v>9</v>
      </c>
      <c r="F163" s="127"/>
      <c r="G163" s="142">
        <v>26</v>
      </c>
      <c r="H163" s="142"/>
      <c r="I163" s="142"/>
      <c r="J163" s="150"/>
      <c r="K163" s="134"/>
      <c r="L163" s="73">
        <v>13</v>
      </c>
      <c r="M163" s="120">
        <f t="shared" si="15"/>
        <v>22</v>
      </c>
      <c r="N163" s="72"/>
    </row>
    <row r="164" spans="1:14" s="10" customFormat="1" x14ac:dyDescent="0.2">
      <c r="A164" s="25">
        <v>12</v>
      </c>
      <c r="B164" s="26">
        <v>3550005</v>
      </c>
      <c r="C164" s="26" t="s">
        <v>168</v>
      </c>
      <c r="D164" s="27">
        <v>20000</v>
      </c>
      <c r="E164" s="155">
        <f>'5'!L164</f>
        <v>7</v>
      </c>
      <c r="F164" s="127"/>
      <c r="G164" s="142">
        <v>26</v>
      </c>
      <c r="H164" s="142"/>
      <c r="I164" s="142"/>
      <c r="J164" s="150"/>
      <c r="K164" s="134"/>
      <c r="L164" s="73">
        <v>7</v>
      </c>
      <c r="M164" s="120">
        <f t="shared" si="15"/>
        <v>26</v>
      </c>
      <c r="N164" s="72"/>
    </row>
    <row r="165" spans="1:14" s="10" customFormat="1" x14ac:dyDescent="0.2">
      <c r="A165" s="25">
        <v>13</v>
      </c>
      <c r="B165" s="26">
        <v>3550007</v>
      </c>
      <c r="C165" s="26" t="s">
        <v>169</v>
      </c>
      <c r="D165" s="27">
        <v>20000</v>
      </c>
      <c r="E165" s="155">
        <f>'5'!L165</f>
        <v>9</v>
      </c>
      <c r="F165" s="127"/>
      <c r="G165" s="142">
        <v>13</v>
      </c>
      <c r="H165" s="142"/>
      <c r="I165" s="142"/>
      <c r="J165" s="150"/>
      <c r="K165" s="134"/>
      <c r="L165" s="73">
        <v>1</v>
      </c>
      <c r="M165" s="120">
        <f t="shared" si="15"/>
        <v>21</v>
      </c>
      <c r="N165" s="72"/>
    </row>
    <row r="166" spans="1:14" s="9" customFormat="1" x14ac:dyDescent="0.2">
      <c r="A166" s="25">
        <v>14</v>
      </c>
      <c r="B166" s="26">
        <v>3530087</v>
      </c>
      <c r="C166" s="26" t="s">
        <v>170</v>
      </c>
      <c r="D166" s="27">
        <v>20000</v>
      </c>
      <c r="E166" s="155">
        <f>'5'!L166</f>
        <v>0</v>
      </c>
      <c r="F166" s="127"/>
      <c r="G166" s="142"/>
      <c r="H166" s="142"/>
      <c r="I166" s="142"/>
      <c r="J166" s="150"/>
      <c r="K166" s="134"/>
      <c r="L166" s="73"/>
      <c r="M166" s="120">
        <f t="shared" si="15"/>
        <v>0</v>
      </c>
      <c r="N166" s="72"/>
    </row>
    <row r="167" spans="1:14" s="9" customFormat="1" x14ac:dyDescent="0.2">
      <c r="A167" s="25">
        <v>15</v>
      </c>
      <c r="B167" s="43">
        <v>7560084</v>
      </c>
      <c r="C167" s="43" t="s">
        <v>171</v>
      </c>
      <c r="D167" s="48">
        <v>50000</v>
      </c>
      <c r="E167" s="155">
        <f>'5'!L167</f>
        <v>0</v>
      </c>
      <c r="F167" s="127"/>
      <c r="G167" s="142"/>
      <c r="H167" s="142"/>
      <c r="I167" s="142"/>
      <c r="J167" s="150"/>
      <c r="K167" s="134"/>
      <c r="L167" s="73"/>
      <c r="M167" s="120">
        <f t="shared" si="15"/>
        <v>0</v>
      </c>
      <c r="N167" s="72"/>
    </row>
    <row r="168" spans="1:14" s="9" customFormat="1" x14ac:dyDescent="0.2">
      <c r="A168" s="25">
        <v>16</v>
      </c>
      <c r="B168" s="43">
        <v>7560085</v>
      </c>
      <c r="C168" s="43" t="s">
        <v>172</v>
      </c>
      <c r="D168" s="48">
        <v>80000</v>
      </c>
      <c r="E168" s="155">
        <f>'5'!L168</f>
        <v>0</v>
      </c>
      <c r="F168" s="126"/>
      <c r="G168" s="141"/>
      <c r="H168" s="141"/>
      <c r="I168" s="141"/>
      <c r="J168" s="149"/>
      <c r="K168" s="133"/>
      <c r="L168" s="72"/>
      <c r="M168" s="120">
        <f t="shared" si="15"/>
        <v>0</v>
      </c>
      <c r="N168" s="72"/>
    </row>
    <row r="169" spans="1:14" s="9" customFormat="1" x14ac:dyDescent="0.2">
      <c r="A169" s="43">
        <v>17</v>
      </c>
      <c r="B169" s="43"/>
      <c r="C169" s="43" t="s">
        <v>279</v>
      </c>
      <c r="D169" s="48">
        <v>78000</v>
      </c>
      <c r="E169" s="155">
        <f>'5'!L169</f>
        <v>0</v>
      </c>
      <c r="F169" s="126"/>
      <c r="G169" s="141"/>
      <c r="H169" s="141"/>
      <c r="I169" s="141"/>
      <c r="J169" s="149"/>
      <c r="K169" s="133"/>
      <c r="L169" s="72"/>
      <c r="M169" s="120">
        <f t="shared" si="15"/>
        <v>0</v>
      </c>
      <c r="N169" s="73"/>
    </row>
    <row r="170" spans="1:14" s="9" customFormat="1" x14ac:dyDescent="0.2">
      <c r="A170" s="43">
        <v>18</v>
      </c>
      <c r="B170" s="43"/>
      <c r="C170" s="43" t="s">
        <v>280</v>
      </c>
      <c r="D170" s="48">
        <v>29000</v>
      </c>
      <c r="E170" s="155">
        <f>'5'!L170</f>
        <v>0</v>
      </c>
      <c r="F170" s="126"/>
      <c r="G170" s="141"/>
      <c r="H170" s="141"/>
      <c r="I170" s="141"/>
      <c r="J170" s="149"/>
      <c r="K170" s="133"/>
      <c r="L170" s="72"/>
      <c r="M170" s="120">
        <f t="shared" si="15"/>
        <v>0</v>
      </c>
      <c r="N170" s="73"/>
    </row>
    <row r="171" spans="1:14" s="9" customFormat="1" x14ac:dyDescent="0.2">
      <c r="A171" s="43">
        <v>19</v>
      </c>
      <c r="B171" s="43"/>
      <c r="C171" s="43" t="s">
        <v>281</v>
      </c>
      <c r="D171" s="48">
        <v>78000</v>
      </c>
      <c r="E171" s="155">
        <f>'5'!L171</f>
        <v>0</v>
      </c>
      <c r="F171" s="126"/>
      <c r="G171" s="141"/>
      <c r="H171" s="141"/>
      <c r="I171" s="141"/>
      <c r="J171" s="149"/>
      <c r="K171" s="133"/>
      <c r="L171" s="72"/>
      <c r="M171" s="120">
        <f t="shared" si="15"/>
        <v>0</v>
      </c>
      <c r="N171" s="73"/>
    </row>
    <row r="172" spans="1:14" s="9" customFormat="1" x14ac:dyDescent="0.2">
      <c r="A172" s="43">
        <v>20</v>
      </c>
      <c r="B172" s="43"/>
      <c r="C172" s="43" t="s">
        <v>282</v>
      </c>
      <c r="D172" s="48">
        <v>29000</v>
      </c>
      <c r="E172" s="155">
        <f>'5'!L172</f>
        <v>0</v>
      </c>
      <c r="F172" s="126"/>
      <c r="G172" s="141"/>
      <c r="H172" s="141"/>
      <c r="I172" s="141"/>
      <c r="J172" s="149"/>
      <c r="K172" s="133"/>
      <c r="L172" s="72"/>
      <c r="M172" s="120">
        <f t="shared" si="15"/>
        <v>0</v>
      </c>
      <c r="N172" s="73"/>
    </row>
    <row r="173" spans="1:14" s="9" customFormat="1" x14ac:dyDescent="0.2">
      <c r="A173" s="43">
        <v>21</v>
      </c>
      <c r="B173" s="43"/>
      <c r="C173" s="43" t="s">
        <v>283</v>
      </c>
      <c r="D173" s="48">
        <v>45000</v>
      </c>
      <c r="E173" s="155">
        <f>'5'!L173</f>
        <v>0</v>
      </c>
      <c r="F173" s="126"/>
      <c r="G173" s="141">
        <v>25</v>
      </c>
      <c r="H173" s="141"/>
      <c r="I173" s="141"/>
      <c r="J173" s="149"/>
      <c r="K173" s="133"/>
      <c r="L173" s="72">
        <v>2</v>
      </c>
      <c r="M173" s="120">
        <f t="shared" si="15"/>
        <v>23</v>
      </c>
      <c r="N173" s="73"/>
    </row>
    <row r="174" spans="1:14" s="24" customFormat="1" ht="15" thickBot="1" x14ac:dyDescent="0.25">
      <c r="A174" s="43"/>
      <c r="B174" s="43"/>
      <c r="C174" s="43"/>
      <c r="D174" s="48"/>
      <c r="E174" s="160"/>
      <c r="F174" s="128"/>
      <c r="G174" s="144"/>
      <c r="H174" s="144"/>
      <c r="I174" s="144"/>
      <c r="J174" s="152"/>
      <c r="K174" s="137"/>
      <c r="L174" s="76"/>
      <c r="M174" s="121"/>
      <c r="N174" s="73"/>
    </row>
    <row r="175" spans="1:14" s="10" customFormat="1" ht="15" thickBot="1" x14ac:dyDescent="0.25">
      <c r="A175" s="90"/>
      <c r="B175" s="91"/>
      <c r="C175" s="91" t="s">
        <v>176</v>
      </c>
      <c r="D175" s="98"/>
      <c r="E175" s="103">
        <f>SUM(E176:E178)</f>
        <v>0</v>
      </c>
      <c r="F175" s="103">
        <f t="shared" ref="F175:L175" si="17">SUM(F176:F178)</f>
        <v>0</v>
      </c>
      <c r="G175" s="103">
        <f t="shared" si="17"/>
        <v>0</v>
      </c>
      <c r="H175" s="103">
        <f t="shared" si="17"/>
        <v>0</v>
      </c>
      <c r="I175" s="103">
        <f t="shared" si="17"/>
        <v>0</v>
      </c>
      <c r="J175" s="169">
        <f t="shared" si="17"/>
        <v>0</v>
      </c>
      <c r="K175" s="165">
        <f t="shared" si="17"/>
        <v>0</v>
      </c>
      <c r="L175" s="103">
        <f t="shared" si="17"/>
        <v>0</v>
      </c>
      <c r="M175" s="103">
        <f ca="1">SUM(M175:M178)</f>
        <v>0</v>
      </c>
      <c r="N175" s="85"/>
    </row>
    <row r="176" spans="1:14" s="10" customFormat="1" x14ac:dyDescent="0.2">
      <c r="A176" s="87">
        <v>1</v>
      </c>
      <c r="B176" s="88">
        <v>4550013</v>
      </c>
      <c r="C176" s="88" t="s">
        <v>177</v>
      </c>
      <c r="D176" s="97">
        <v>38000</v>
      </c>
      <c r="E176" s="161">
        <f>'5'!L176</f>
        <v>0</v>
      </c>
      <c r="F176" s="125"/>
      <c r="G176" s="140"/>
      <c r="H176" s="140"/>
      <c r="I176" s="140"/>
      <c r="J176" s="148"/>
      <c r="K176" s="132"/>
      <c r="L176" s="71"/>
      <c r="M176" s="120">
        <f t="shared" si="15"/>
        <v>0</v>
      </c>
      <c r="N176" s="76"/>
    </row>
    <row r="177" spans="1:14" s="10" customFormat="1" x14ac:dyDescent="0.2">
      <c r="A177" s="25">
        <v>2</v>
      </c>
      <c r="B177" s="26">
        <v>4550025</v>
      </c>
      <c r="C177" s="26" t="s">
        <v>178</v>
      </c>
      <c r="D177" s="27">
        <v>38000</v>
      </c>
      <c r="E177" s="161">
        <f>'5'!L177</f>
        <v>0</v>
      </c>
      <c r="F177" s="125"/>
      <c r="G177" s="140"/>
      <c r="H177" s="140"/>
      <c r="I177" s="140"/>
      <c r="J177" s="148"/>
      <c r="K177" s="132"/>
      <c r="L177" s="71"/>
      <c r="M177" s="120">
        <f t="shared" si="15"/>
        <v>0</v>
      </c>
      <c r="N177" s="73"/>
    </row>
    <row r="178" spans="1:14" s="9" customFormat="1" x14ac:dyDescent="0.2">
      <c r="A178" s="25">
        <v>3</v>
      </c>
      <c r="B178" s="26">
        <v>4550044</v>
      </c>
      <c r="C178" s="26" t="s">
        <v>179</v>
      </c>
      <c r="D178" s="27">
        <v>38000</v>
      </c>
      <c r="E178" s="161">
        <f>'5'!L178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3"/>
    </row>
    <row r="179" spans="1:14" s="20" customFormat="1" ht="15" thickBot="1" x14ac:dyDescent="0.25">
      <c r="A179" s="43"/>
      <c r="B179" s="43"/>
      <c r="C179" s="43"/>
      <c r="D179" s="48"/>
      <c r="E179" s="160"/>
      <c r="F179" s="128"/>
      <c r="G179" s="144"/>
      <c r="H179" s="144"/>
      <c r="I179" s="144"/>
      <c r="J179" s="152"/>
      <c r="K179" s="137"/>
      <c r="L179" s="76"/>
      <c r="M179" s="121"/>
      <c r="N179" s="73"/>
    </row>
    <row r="180" spans="1:14" s="24" customFormat="1" ht="15" hidden="1" customHeight="1" thickBot="1" x14ac:dyDescent="0.25">
      <c r="A180" s="81"/>
      <c r="B180" s="82"/>
      <c r="C180" s="82" t="s">
        <v>180</v>
      </c>
      <c r="D180" s="83"/>
      <c r="E180" s="158">
        <v>201</v>
      </c>
      <c r="F180" s="106">
        <f t="shared" ref="F180" si="18">SUM(F181:F191)</f>
        <v>0</v>
      </c>
      <c r="G180" s="106"/>
      <c r="H180" s="106"/>
      <c r="I180" s="106"/>
      <c r="J180" s="146"/>
      <c r="K180" s="135"/>
      <c r="L180" s="106"/>
      <c r="M180" s="119">
        <f t="shared" si="15"/>
        <v>201</v>
      </c>
      <c r="N180" s="85"/>
    </row>
    <row r="181" spans="1:14" s="10" customFormat="1" ht="15" hidden="1" customHeight="1" thickBot="1" x14ac:dyDescent="0.25">
      <c r="A181" s="74"/>
      <c r="B181" s="74"/>
      <c r="C181" s="74" t="s">
        <v>181</v>
      </c>
      <c r="D181" s="75"/>
      <c r="E181" s="155">
        <v>8</v>
      </c>
      <c r="F181" s="125"/>
      <c r="G181" s="140"/>
      <c r="H181" s="140"/>
      <c r="I181" s="140"/>
      <c r="J181" s="148"/>
      <c r="K181" s="132"/>
      <c r="L181" s="71"/>
      <c r="M181" s="120">
        <f t="shared" si="15"/>
        <v>8</v>
      </c>
      <c r="N181" s="76"/>
    </row>
    <row r="182" spans="1:14" s="10" customFormat="1" ht="15" hidden="1" customHeight="1" thickBot="1" x14ac:dyDescent="0.25">
      <c r="A182" s="25">
        <v>1</v>
      </c>
      <c r="B182" s="26">
        <v>5540020</v>
      </c>
      <c r="C182" s="26" t="s">
        <v>182</v>
      </c>
      <c r="D182" s="27">
        <v>40000</v>
      </c>
      <c r="E182" s="155">
        <v>43</v>
      </c>
      <c r="F182" s="125"/>
      <c r="G182" s="140"/>
      <c r="H182" s="140"/>
      <c r="I182" s="140"/>
      <c r="J182" s="148"/>
      <c r="K182" s="132"/>
      <c r="L182" s="71"/>
      <c r="M182" s="120">
        <f t="shared" si="15"/>
        <v>43</v>
      </c>
      <c r="N182" s="73"/>
    </row>
    <row r="183" spans="1:14" s="10" customFormat="1" ht="15" hidden="1" customHeight="1" thickBot="1" x14ac:dyDescent="0.25">
      <c r="A183" s="25">
        <v>2</v>
      </c>
      <c r="B183" s="26">
        <v>5540024</v>
      </c>
      <c r="C183" s="26" t="s">
        <v>183</v>
      </c>
      <c r="D183" s="27">
        <v>45000</v>
      </c>
      <c r="E183" s="155">
        <v>9</v>
      </c>
      <c r="F183" s="125"/>
      <c r="G183" s="140"/>
      <c r="H183" s="140"/>
      <c r="I183" s="140"/>
      <c r="J183" s="148"/>
      <c r="K183" s="132"/>
      <c r="L183" s="71"/>
      <c r="M183" s="120">
        <f t="shared" si="15"/>
        <v>9</v>
      </c>
      <c r="N183" s="73"/>
    </row>
    <row r="184" spans="1:14" s="10" customFormat="1" ht="15" hidden="1" customHeight="1" thickBot="1" x14ac:dyDescent="0.25">
      <c r="A184" s="25">
        <v>3</v>
      </c>
      <c r="B184" s="26">
        <v>5540018</v>
      </c>
      <c r="C184" s="26" t="s">
        <v>184</v>
      </c>
      <c r="D184" s="27">
        <v>32000</v>
      </c>
      <c r="E184" s="155">
        <v>24</v>
      </c>
      <c r="F184" s="125"/>
      <c r="G184" s="140"/>
      <c r="H184" s="140"/>
      <c r="I184" s="140"/>
      <c r="J184" s="148"/>
      <c r="K184" s="132"/>
      <c r="L184" s="71"/>
      <c r="M184" s="120">
        <f t="shared" si="15"/>
        <v>24</v>
      </c>
      <c r="N184" s="73"/>
    </row>
    <row r="185" spans="1:14" s="10" customFormat="1" ht="15" hidden="1" customHeight="1" thickBot="1" x14ac:dyDescent="0.25">
      <c r="A185" s="25">
        <v>4</v>
      </c>
      <c r="B185" s="26">
        <v>5540017</v>
      </c>
      <c r="C185" s="26" t="s">
        <v>185</v>
      </c>
      <c r="D185" s="27">
        <v>25000</v>
      </c>
      <c r="E185" s="156">
        <v>35</v>
      </c>
      <c r="F185" s="126"/>
      <c r="G185" s="141"/>
      <c r="H185" s="141"/>
      <c r="I185" s="141"/>
      <c r="J185" s="149"/>
      <c r="K185" s="133"/>
      <c r="L185" s="72"/>
      <c r="M185" s="120">
        <f t="shared" si="15"/>
        <v>35</v>
      </c>
      <c r="N185" s="72"/>
    </row>
    <row r="186" spans="1:14" s="10" customFormat="1" ht="15" hidden="1" customHeight="1" thickBot="1" x14ac:dyDescent="0.25">
      <c r="A186" s="25">
        <v>5</v>
      </c>
      <c r="B186" s="26">
        <v>5510070</v>
      </c>
      <c r="C186" s="26" t="s">
        <v>186</v>
      </c>
      <c r="D186" s="27">
        <v>28000</v>
      </c>
      <c r="E186" s="156">
        <v>24</v>
      </c>
      <c r="F186" s="126"/>
      <c r="G186" s="141"/>
      <c r="H186" s="141"/>
      <c r="I186" s="141"/>
      <c r="J186" s="149"/>
      <c r="K186" s="133"/>
      <c r="L186" s="72"/>
      <c r="M186" s="120">
        <f t="shared" si="15"/>
        <v>24</v>
      </c>
      <c r="N186" s="72"/>
    </row>
    <row r="187" spans="1:14" s="10" customFormat="1" ht="15" hidden="1" customHeight="1" thickBot="1" x14ac:dyDescent="0.25">
      <c r="A187" s="25">
        <v>6</v>
      </c>
      <c r="B187" s="26">
        <v>5500044</v>
      </c>
      <c r="C187" s="26" t="s">
        <v>187</v>
      </c>
      <c r="D187" s="27">
        <v>28000</v>
      </c>
      <c r="E187" s="156">
        <v>10</v>
      </c>
      <c r="F187" s="126"/>
      <c r="G187" s="141"/>
      <c r="H187" s="141"/>
      <c r="I187" s="141"/>
      <c r="J187" s="149"/>
      <c r="K187" s="133"/>
      <c r="L187" s="72"/>
      <c r="M187" s="120">
        <f t="shared" si="15"/>
        <v>10</v>
      </c>
      <c r="N187" s="71"/>
    </row>
    <row r="188" spans="1:14" s="9" customFormat="1" ht="15" hidden="1" customHeight="1" thickBot="1" x14ac:dyDescent="0.25">
      <c r="A188" s="25">
        <v>7</v>
      </c>
      <c r="B188" s="26">
        <v>5500045</v>
      </c>
      <c r="C188" s="26" t="s">
        <v>188</v>
      </c>
      <c r="D188" s="27">
        <v>30000</v>
      </c>
      <c r="E188" s="156">
        <v>28</v>
      </c>
      <c r="F188" s="126"/>
      <c r="G188" s="141"/>
      <c r="H188" s="141"/>
      <c r="I188" s="141"/>
      <c r="J188" s="149"/>
      <c r="K188" s="133"/>
      <c r="L188" s="72"/>
      <c r="M188" s="120">
        <f t="shared" si="15"/>
        <v>28</v>
      </c>
      <c r="N188" s="71"/>
    </row>
    <row r="189" spans="1:14" s="9" customFormat="1" ht="15" hidden="1" customHeight="1" thickBot="1" x14ac:dyDescent="0.25">
      <c r="A189" s="25">
        <v>8</v>
      </c>
      <c r="B189" s="25">
        <v>5510111</v>
      </c>
      <c r="C189" s="25" t="s">
        <v>189</v>
      </c>
      <c r="D189" s="30">
        <v>39000</v>
      </c>
      <c r="E189" s="156">
        <v>20</v>
      </c>
      <c r="F189" s="126"/>
      <c r="G189" s="141"/>
      <c r="H189" s="141"/>
      <c r="I189" s="141"/>
      <c r="J189" s="149"/>
      <c r="K189" s="133"/>
      <c r="L189" s="72"/>
      <c r="M189" s="120">
        <f t="shared" si="15"/>
        <v>20</v>
      </c>
      <c r="N189" s="71"/>
    </row>
    <row r="190" spans="1:14" s="9" customFormat="1" ht="15" hidden="1" customHeight="1" thickBot="1" x14ac:dyDescent="0.25">
      <c r="A190" s="25">
        <v>9</v>
      </c>
      <c r="B190" s="25">
        <v>5510112</v>
      </c>
      <c r="C190" s="25" t="s">
        <v>190</v>
      </c>
      <c r="D190" s="30">
        <v>39000</v>
      </c>
      <c r="E190" s="155"/>
      <c r="F190" s="125"/>
      <c r="G190" s="125"/>
      <c r="H190" s="125"/>
      <c r="I190" s="125"/>
      <c r="J190" s="148"/>
      <c r="K190" s="132"/>
      <c r="L190" s="71"/>
      <c r="M190" s="120">
        <f t="shared" si="15"/>
        <v>0</v>
      </c>
      <c r="N190" s="71"/>
    </row>
    <row r="191" spans="1:14" s="9" customFormat="1" ht="15" hidden="1" customHeight="1" thickBot="1" x14ac:dyDescent="0.25">
      <c r="A191" s="25">
        <v>10</v>
      </c>
      <c r="B191" s="25">
        <v>5510113</v>
      </c>
      <c r="C191" s="25" t="s">
        <v>191</v>
      </c>
      <c r="D191" s="30">
        <v>39000</v>
      </c>
      <c r="E191" s="155">
        <v>17</v>
      </c>
      <c r="F191" s="125"/>
      <c r="G191" s="125"/>
      <c r="H191" s="125"/>
      <c r="I191" s="125"/>
      <c r="J191" s="148"/>
      <c r="K191" s="132"/>
      <c r="L191" s="71"/>
      <c r="M191" s="120">
        <f t="shared" si="15"/>
        <v>17</v>
      </c>
      <c r="N191" s="71"/>
    </row>
    <row r="192" spans="1:14" s="24" customFormat="1" ht="15" hidden="1" customHeight="1" thickBot="1" x14ac:dyDescent="0.25">
      <c r="A192" s="43"/>
      <c r="B192" s="43"/>
      <c r="C192" s="43"/>
      <c r="D192" s="48"/>
      <c r="E192" s="160"/>
      <c r="F192" s="128"/>
      <c r="G192" s="128"/>
      <c r="H192" s="128"/>
      <c r="I192" s="128"/>
      <c r="J192" s="152"/>
      <c r="K192" s="137"/>
      <c r="L192" s="76"/>
      <c r="M192" s="121">
        <f t="shared" si="15"/>
        <v>0</v>
      </c>
      <c r="N192" s="76"/>
    </row>
    <row r="193" spans="1:14" s="9" customFormat="1" ht="15" thickBot="1" x14ac:dyDescent="0.25">
      <c r="A193" s="94"/>
      <c r="B193" s="95"/>
      <c r="C193" s="95" t="s">
        <v>192</v>
      </c>
      <c r="D193" s="96"/>
      <c r="E193" s="105">
        <f>SUM(E194:E202)</f>
        <v>544</v>
      </c>
      <c r="F193" s="105">
        <f t="shared" ref="F193:K193" si="19">SUM(F194:F202)</f>
        <v>0</v>
      </c>
      <c r="G193" s="105">
        <f t="shared" si="19"/>
        <v>0</v>
      </c>
      <c r="H193" s="105">
        <f t="shared" si="19"/>
        <v>0</v>
      </c>
      <c r="I193" s="105">
        <f t="shared" si="19"/>
        <v>0</v>
      </c>
      <c r="J193" s="166">
        <f t="shared" si="19"/>
        <v>0</v>
      </c>
      <c r="K193" s="131">
        <f t="shared" si="19"/>
        <v>0</v>
      </c>
      <c r="L193" s="105">
        <f>SUM(L194:L201)</f>
        <v>427</v>
      </c>
      <c r="M193" s="119">
        <f t="shared" si="15"/>
        <v>117</v>
      </c>
      <c r="N193" s="85"/>
    </row>
    <row r="194" spans="1:14" s="10" customFormat="1" x14ac:dyDescent="0.2">
      <c r="A194" s="87">
        <v>1</v>
      </c>
      <c r="B194" s="87">
        <v>5540032</v>
      </c>
      <c r="C194" s="87" t="s">
        <v>193</v>
      </c>
      <c r="D194" s="93">
        <v>18000</v>
      </c>
      <c r="E194" s="155">
        <f>'5'!L194</f>
        <v>48</v>
      </c>
      <c r="F194" s="125"/>
      <c r="G194" s="125"/>
      <c r="H194" s="125"/>
      <c r="I194" s="125"/>
      <c r="J194" s="148"/>
      <c r="K194" s="132"/>
      <c r="L194" s="71">
        <v>45</v>
      </c>
      <c r="M194" s="120">
        <f t="shared" si="15"/>
        <v>3</v>
      </c>
      <c r="N194" s="71"/>
    </row>
    <row r="195" spans="1:14" s="10" customFormat="1" x14ac:dyDescent="0.2">
      <c r="A195" s="25">
        <v>2</v>
      </c>
      <c r="B195" s="26">
        <v>5540001</v>
      </c>
      <c r="C195" s="26" t="s">
        <v>194</v>
      </c>
      <c r="D195" s="27">
        <v>20000</v>
      </c>
      <c r="E195" s="155">
        <f>'5'!L195</f>
        <v>36</v>
      </c>
      <c r="F195" s="125"/>
      <c r="G195" s="125"/>
      <c r="H195" s="125"/>
      <c r="I195" s="125"/>
      <c r="J195" s="148"/>
      <c r="K195" s="132"/>
      <c r="L195" s="71">
        <v>31</v>
      </c>
      <c r="M195" s="120">
        <f t="shared" si="15"/>
        <v>5</v>
      </c>
      <c r="N195" s="71"/>
    </row>
    <row r="196" spans="1:14" s="10" customFormat="1" x14ac:dyDescent="0.2">
      <c r="A196" s="25">
        <v>3</v>
      </c>
      <c r="B196" s="26">
        <v>5540029</v>
      </c>
      <c r="C196" s="26" t="s">
        <v>195</v>
      </c>
      <c r="D196" s="27">
        <v>20000</v>
      </c>
      <c r="E196" s="155">
        <f>'5'!L196</f>
        <v>18</v>
      </c>
      <c r="F196" s="125"/>
      <c r="G196" s="125"/>
      <c r="H196" s="125"/>
      <c r="I196" s="125"/>
      <c r="J196" s="148"/>
      <c r="K196" s="132"/>
      <c r="L196" s="71">
        <v>18</v>
      </c>
      <c r="M196" s="120">
        <f t="shared" si="15"/>
        <v>0</v>
      </c>
      <c r="N196" s="71"/>
    </row>
    <row r="197" spans="1:14" s="10" customFormat="1" x14ac:dyDescent="0.2">
      <c r="A197" s="25">
        <v>4</v>
      </c>
      <c r="B197" s="26">
        <v>5540035</v>
      </c>
      <c r="C197" s="26" t="s">
        <v>196</v>
      </c>
      <c r="D197" s="27">
        <v>20000</v>
      </c>
      <c r="E197" s="155">
        <f>'5'!L197</f>
        <v>28</v>
      </c>
      <c r="F197" s="125"/>
      <c r="G197" s="125"/>
      <c r="H197" s="125"/>
      <c r="I197" s="125"/>
      <c r="J197" s="148"/>
      <c r="K197" s="132"/>
      <c r="L197" s="71">
        <v>28</v>
      </c>
      <c r="M197" s="120">
        <f t="shared" si="15"/>
        <v>0</v>
      </c>
      <c r="N197" s="71"/>
    </row>
    <row r="198" spans="1:14" s="10" customFormat="1" x14ac:dyDescent="0.2">
      <c r="A198" s="25">
        <v>6</v>
      </c>
      <c r="B198" s="26">
        <v>5540008</v>
      </c>
      <c r="C198" s="26" t="s">
        <v>198</v>
      </c>
      <c r="D198" s="27">
        <v>16000</v>
      </c>
      <c r="E198" s="155">
        <f>'5'!L198</f>
        <v>231</v>
      </c>
      <c r="F198" s="125"/>
      <c r="G198" s="125"/>
      <c r="H198" s="125"/>
      <c r="I198" s="125"/>
      <c r="J198" s="148"/>
      <c r="K198" s="132"/>
      <c r="L198" s="71">
        <v>194</v>
      </c>
      <c r="M198" s="120">
        <f t="shared" si="15"/>
        <v>37</v>
      </c>
      <c r="N198" s="71"/>
    </row>
    <row r="199" spans="1:14" s="10" customFormat="1" x14ac:dyDescent="0.2">
      <c r="A199" s="25">
        <v>7</v>
      </c>
      <c r="B199" s="26">
        <v>5540030</v>
      </c>
      <c r="C199" s="26" t="s">
        <v>199</v>
      </c>
      <c r="D199" s="27">
        <v>22000</v>
      </c>
      <c r="E199" s="155">
        <f>'5'!L199</f>
        <v>55</v>
      </c>
      <c r="F199" s="125"/>
      <c r="G199" s="125"/>
      <c r="H199" s="125"/>
      <c r="I199" s="125"/>
      <c r="J199" s="148"/>
      <c r="K199" s="132"/>
      <c r="L199" s="71">
        <v>47</v>
      </c>
      <c r="M199" s="120">
        <f>(E199+F199+G199+H199+I199)-J199-K199-L199</f>
        <v>8</v>
      </c>
      <c r="N199" s="71"/>
    </row>
    <row r="200" spans="1:14" s="10" customFormat="1" x14ac:dyDescent="0.2">
      <c r="A200" s="25">
        <v>8</v>
      </c>
      <c r="B200" s="26">
        <v>5540031</v>
      </c>
      <c r="C200" s="26" t="s">
        <v>200</v>
      </c>
      <c r="D200" s="27">
        <v>22000</v>
      </c>
      <c r="E200" s="155">
        <f>'5'!L200</f>
        <v>46</v>
      </c>
      <c r="F200" s="125"/>
      <c r="G200" s="125"/>
      <c r="H200" s="125"/>
      <c r="I200" s="125"/>
      <c r="J200" s="148"/>
      <c r="K200" s="132"/>
      <c r="L200" s="71">
        <v>35</v>
      </c>
      <c r="M200" s="120">
        <f t="shared" ref="M200:M202" si="20">(E200+F200+G200+H200+I200)-J200-K200-L200</f>
        <v>11</v>
      </c>
      <c r="N200" s="71"/>
    </row>
    <row r="201" spans="1:14" s="9" customFormat="1" x14ac:dyDescent="0.2">
      <c r="A201" s="25">
        <v>9</v>
      </c>
      <c r="B201" s="26">
        <v>5540003</v>
      </c>
      <c r="C201" s="26" t="s">
        <v>201</v>
      </c>
      <c r="D201" s="27">
        <v>20000</v>
      </c>
      <c r="E201" s="155">
        <f>'5'!L201</f>
        <v>34</v>
      </c>
      <c r="F201" s="125"/>
      <c r="G201" s="125"/>
      <c r="H201" s="125"/>
      <c r="I201" s="125"/>
      <c r="J201" s="148"/>
      <c r="K201" s="132"/>
      <c r="L201" s="71">
        <v>29</v>
      </c>
      <c r="M201" s="120">
        <f t="shared" si="20"/>
        <v>5</v>
      </c>
      <c r="N201" s="71"/>
    </row>
    <row r="202" spans="1:14" s="9" customFormat="1" x14ac:dyDescent="0.2">
      <c r="A202" s="25">
        <v>10</v>
      </c>
      <c r="B202" s="25">
        <v>5540033</v>
      </c>
      <c r="C202" s="25" t="s">
        <v>202</v>
      </c>
      <c r="D202" s="30">
        <v>18000</v>
      </c>
      <c r="E202" s="155">
        <f>'5'!L202</f>
        <v>48</v>
      </c>
      <c r="F202" s="125"/>
      <c r="G202" s="125"/>
      <c r="H202" s="125"/>
      <c r="I202" s="125"/>
      <c r="J202" s="148"/>
      <c r="K202" s="132"/>
      <c r="L202" s="9">
        <v>41</v>
      </c>
      <c r="M202" s="120">
        <f t="shared" si="20"/>
        <v>7</v>
      </c>
      <c r="N202" s="71"/>
    </row>
    <row r="203" spans="1:14" s="20" customFormat="1" ht="15" thickBot="1" x14ac:dyDescent="0.25">
      <c r="A203" s="43"/>
      <c r="B203" s="43"/>
      <c r="C203" s="43"/>
      <c r="D203" s="48"/>
      <c r="E203" s="160"/>
      <c r="F203" s="128"/>
      <c r="G203" s="128"/>
      <c r="H203" s="128"/>
      <c r="I203" s="128"/>
      <c r="J203" s="152"/>
      <c r="K203" s="137"/>
      <c r="L203" s="76"/>
      <c r="M203" s="121"/>
      <c r="N203" s="76"/>
    </row>
    <row r="204" spans="1:14" s="24" customFormat="1" ht="15" thickBot="1" x14ac:dyDescent="0.25">
      <c r="A204" s="81"/>
      <c r="B204" s="82"/>
      <c r="C204" s="82" t="s">
        <v>203</v>
      </c>
      <c r="D204" s="83"/>
      <c r="E204" s="106">
        <f>SUM(E206:E207)</f>
        <v>8</v>
      </c>
      <c r="F204" s="106">
        <f t="shared" ref="F204:L204" si="21">SUM(F206:F207)</f>
        <v>0</v>
      </c>
      <c r="G204" s="106">
        <f t="shared" si="21"/>
        <v>0</v>
      </c>
      <c r="H204" s="106">
        <f t="shared" si="21"/>
        <v>0</v>
      </c>
      <c r="I204" s="106">
        <f t="shared" si="21"/>
        <v>0</v>
      </c>
      <c r="J204" s="146">
        <f t="shared" si="21"/>
        <v>0</v>
      </c>
      <c r="K204" s="135">
        <f t="shared" si="21"/>
        <v>0</v>
      </c>
      <c r="L204" s="106">
        <f t="shared" si="21"/>
        <v>8</v>
      </c>
      <c r="M204" s="119">
        <f>(E204+F204+G204+H204+I204)-J204-K204-L204</f>
        <v>0</v>
      </c>
      <c r="N204" s="85"/>
    </row>
    <row r="205" spans="1:14" s="10" customFormat="1" x14ac:dyDescent="0.2">
      <c r="A205" s="79"/>
      <c r="B205" s="79"/>
      <c r="C205" s="79" t="s">
        <v>204</v>
      </c>
      <c r="D205" s="80"/>
      <c r="E205" s="155"/>
      <c r="F205" s="125"/>
      <c r="G205" s="125"/>
      <c r="H205" s="125"/>
      <c r="I205" s="125"/>
      <c r="J205" s="148"/>
      <c r="K205" s="132"/>
      <c r="L205" s="71"/>
      <c r="M205" s="120">
        <f t="shared" si="15"/>
        <v>0</v>
      </c>
      <c r="N205" s="71"/>
    </row>
    <row r="206" spans="1:14" s="10" customFormat="1" x14ac:dyDescent="0.2">
      <c r="A206" s="25">
        <v>1</v>
      </c>
      <c r="B206" s="26">
        <v>7520023</v>
      </c>
      <c r="C206" s="26" t="s">
        <v>205</v>
      </c>
      <c r="D206" s="27">
        <v>20000</v>
      </c>
      <c r="E206" s="155">
        <f>'5'!L206</f>
        <v>0</v>
      </c>
      <c r="F206" s="125"/>
      <c r="G206" s="125"/>
      <c r="H206" s="125"/>
      <c r="I206" s="125"/>
      <c r="J206" s="148"/>
      <c r="K206" s="132"/>
      <c r="L206" s="71"/>
      <c r="M206" s="120">
        <f t="shared" si="15"/>
        <v>0</v>
      </c>
      <c r="N206" s="71"/>
    </row>
    <row r="207" spans="1:14" s="9" customFormat="1" x14ac:dyDescent="0.2">
      <c r="A207" s="25">
        <v>2</v>
      </c>
      <c r="B207" s="26">
        <v>7520001</v>
      </c>
      <c r="C207" s="26" t="s">
        <v>206</v>
      </c>
      <c r="D207" s="27">
        <v>80000</v>
      </c>
      <c r="E207" s="155">
        <f>'5'!L207</f>
        <v>8</v>
      </c>
      <c r="F207" s="125"/>
      <c r="G207" s="125"/>
      <c r="H207" s="125"/>
      <c r="I207" s="125"/>
      <c r="J207" s="148"/>
      <c r="K207" s="132"/>
      <c r="L207" s="71">
        <v>8</v>
      </c>
      <c r="M207" s="120">
        <f t="shared" si="15"/>
        <v>0</v>
      </c>
      <c r="N207" s="71"/>
    </row>
    <row r="208" spans="1:14" s="24" customFormat="1" ht="15" thickBot="1" x14ac:dyDescent="0.25">
      <c r="A208" s="43"/>
      <c r="B208" s="43"/>
      <c r="C208" s="43"/>
      <c r="D208" s="86"/>
      <c r="E208" s="157"/>
      <c r="F208" s="127"/>
      <c r="G208" s="127"/>
      <c r="H208" s="127"/>
      <c r="I208" s="127"/>
      <c r="J208" s="150"/>
      <c r="K208" s="134"/>
      <c r="L208" s="73"/>
      <c r="M208" s="122"/>
      <c r="N208" s="73"/>
    </row>
    <row r="209" spans="1:14" s="10" customFormat="1" ht="15" thickBot="1" x14ac:dyDescent="0.25">
      <c r="A209" s="90"/>
      <c r="B209" s="91"/>
      <c r="C209" s="91" t="s">
        <v>207</v>
      </c>
      <c r="D209" s="92"/>
      <c r="E209" s="103">
        <f>SUM(E210:E217)</f>
        <v>137</v>
      </c>
      <c r="F209" s="103">
        <f t="shared" ref="F209:L209" si="22">SUM(F210:F217)</f>
        <v>0</v>
      </c>
      <c r="G209" s="103">
        <f t="shared" si="22"/>
        <v>0</v>
      </c>
      <c r="H209" s="103">
        <f t="shared" si="22"/>
        <v>0</v>
      </c>
      <c r="I209" s="103">
        <f t="shared" si="22"/>
        <v>0</v>
      </c>
      <c r="J209" s="169">
        <f t="shared" si="22"/>
        <v>0</v>
      </c>
      <c r="K209" s="165">
        <f t="shared" si="22"/>
        <v>0</v>
      </c>
      <c r="L209" s="103">
        <f t="shared" si="22"/>
        <v>116</v>
      </c>
      <c r="M209" s="119">
        <f t="shared" si="15"/>
        <v>21</v>
      </c>
      <c r="N209" s="85"/>
    </row>
    <row r="210" spans="1:14" s="10" customFormat="1" x14ac:dyDescent="0.2">
      <c r="A210" s="87">
        <v>1</v>
      </c>
      <c r="B210" s="88">
        <v>7550011</v>
      </c>
      <c r="C210" s="88" t="s">
        <v>208</v>
      </c>
      <c r="D210" s="89">
        <v>16000</v>
      </c>
      <c r="E210" s="155">
        <f>'5'!L210</f>
        <v>23</v>
      </c>
      <c r="F210" s="125"/>
      <c r="G210" s="125"/>
      <c r="H210" s="125"/>
      <c r="I210" s="125"/>
      <c r="J210" s="148"/>
      <c r="K210" s="132"/>
      <c r="L210" s="71">
        <v>23</v>
      </c>
      <c r="M210" s="120">
        <f t="shared" si="15"/>
        <v>0</v>
      </c>
      <c r="N210" s="71"/>
    </row>
    <row r="211" spans="1:14" s="10" customFormat="1" x14ac:dyDescent="0.2">
      <c r="A211" s="25">
        <v>2</v>
      </c>
      <c r="B211" s="26">
        <v>7550019</v>
      </c>
      <c r="C211" s="26" t="s">
        <v>209</v>
      </c>
      <c r="D211" s="78">
        <v>14000</v>
      </c>
      <c r="E211" s="155">
        <f>'5'!L211</f>
        <v>6</v>
      </c>
      <c r="F211" s="126"/>
      <c r="G211" s="126"/>
      <c r="H211" s="126"/>
      <c r="I211" s="126"/>
      <c r="J211" s="149"/>
      <c r="K211" s="133"/>
      <c r="L211" s="72">
        <v>6</v>
      </c>
      <c r="M211" s="123">
        <f t="shared" si="15"/>
        <v>0</v>
      </c>
      <c r="N211" s="72"/>
    </row>
    <row r="212" spans="1:14" s="10" customFormat="1" x14ac:dyDescent="0.2">
      <c r="A212" s="25">
        <v>3</v>
      </c>
      <c r="B212" s="26">
        <v>7550026</v>
      </c>
      <c r="C212" s="26" t="s">
        <v>210</v>
      </c>
      <c r="D212" s="78">
        <v>26000</v>
      </c>
      <c r="E212" s="155">
        <f>'5'!L212</f>
        <v>45</v>
      </c>
      <c r="F212" s="126"/>
      <c r="G212" s="126"/>
      <c r="H212" s="126"/>
      <c r="I212" s="126"/>
      <c r="J212" s="149"/>
      <c r="K212" s="133"/>
      <c r="L212" s="72">
        <v>25</v>
      </c>
      <c r="M212" s="123">
        <f t="shared" si="15"/>
        <v>20</v>
      </c>
      <c r="N212" s="72"/>
    </row>
    <row r="213" spans="1:14" s="10" customFormat="1" x14ac:dyDescent="0.2">
      <c r="A213" s="25">
        <v>4</v>
      </c>
      <c r="B213" s="26">
        <v>7550006</v>
      </c>
      <c r="C213" s="26" t="s">
        <v>211</v>
      </c>
      <c r="D213" s="78">
        <v>12000</v>
      </c>
      <c r="E213" s="155">
        <f>'5'!L213</f>
        <v>8</v>
      </c>
      <c r="F213" s="126"/>
      <c r="G213" s="126"/>
      <c r="H213" s="126"/>
      <c r="I213" s="126"/>
      <c r="J213" s="149"/>
      <c r="K213" s="133"/>
      <c r="L213" s="72">
        <v>8</v>
      </c>
      <c r="M213" s="123">
        <f t="shared" si="15"/>
        <v>0</v>
      </c>
      <c r="N213" s="72"/>
    </row>
    <row r="214" spans="1:14" s="10" customFormat="1" x14ac:dyDescent="0.2">
      <c r="A214" s="25">
        <v>5</v>
      </c>
      <c r="B214" s="26">
        <v>7550007</v>
      </c>
      <c r="C214" s="26" t="s">
        <v>212</v>
      </c>
      <c r="D214" s="78">
        <v>9000</v>
      </c>
      <c r="E214" s="155">
        <f>'5'!L214</f>
        <v>9</v>
      </c>
      <c r="F214" s="126"/>
      <c r="G214" s="126"/>
      <c r="H214" s="126"/>
      <c r="I214" s="126"/>
      <c r="J214" s="149"/>
      <c r="K214" s="133"/>
      <c r="L214" s="72">
        <v>9</v>
      </c>
      <c r="M214" s="123">
        <f t="shared" si="15"/>
        <v>0</v>
      </c>
      <c r="N214" s="72"/>
    </row>
    <row r="215" spans="1:14" s="9" customFormat="1" x14ac:dyDescent="0.2">
      <c r="A215" s="25">
        <v>7</v>
      </c>
      <c r="B215" s="26">
        <v>7550017</v>
      </c>
      <c r="C215" s="26" t="s">
        <v>214</v>
      </c>
      <c r="D215" s="78">
        <v>14000</v>
      </c>
      <c r="E215" s="155">
        <f>'5'!L215</f>
        <v>17</v>
      </c>
      <c r="F215" s="126"/>
      <c r="G215" s="126"/>
      <c r="H215" s="126"/>
      <c r="I215" s="126"/>
      <c r="J215" s="149"/>
      <c r="K215" s="133"/>
      <c r="L215" s="72">
        <v>17</v>
      </c>
      <c r="M215" s="123">
        <f t="shared" si="15"/>
        <v>0</v>
      </c>
      <c r="N215" s="72"/>
    </row>
    <row r="216" spans="1:14" s="10" customFormat="1" x14ac:dyDescent="0.2">
      <c r="A216" s="25">
        <v>8</v>
      </c>
      <c r="B216" s="25">
        <v>7550016</v>
      </c>
      <c r="C216" s="25" t="s">
        <v>215</v>
      </c>
      <c r="D216" s="77">
        <v>14000</v>
      </c>
      <c r="E216" s="155">
        <f>'5'!L216</f>
        <v>17</v>
      </c>
      <c r="F216" s="126"/>
      <c r="G216" s="126"/>
      <c r="H216" s="126"/>
      <c r="I216" s="126"/>
      <c r="J216" s="149"/>
      <c r="K216" s="133"/>
      <c r="L216" s="72">
        <v>17</v>
      </c>
      <c r="M216" s="123">
        <f t="shared" ref="M216:M217" si="23">(E216+F216+G216+H216+I216)-J216-K216-L216</f>
        <v>0</v>
      </c>
      <c r="N216" s="72"/>
    </row>
    <row r="217" spans="1:14" s="10" customFormat="1" x14ac:dyDescent="0.2">
      <c r="A217" s="25">
        <v>9</v>
      </c>
      <c r="B217" s="26">
        <v>7550015</v>
      </c>
      <c r="C217" s="26" t="s">
        <v>216</v>
      </c>
      <c r="D217" s="78">
        <v>14000</v>
      </c>
      <c r="E217" s="155">
        <f>'5'!L217</f>
        <v>12</v>
      </c>
      <c r="F217" s="126"/>
      <c r="G217" s="126"/>
      <c r="H217" s="126"/>
      <c r="I217" s="126"/>
      <c r="J217" s="149"/>
      <c r="K217" s="133"/>
      <c r="L217" s="72">
        <v>11</v>
      </c>
      <c r="M217" s="123">
        <f t="shared" si="23"/>
        <v>1</v>
      </c>
      <c r="N217" s="72"/>
    </row>
  </sheetData>
  <autoFilter ref="A3:D217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7"/>
  <sheetViews>
    <sheetView workbookViewId="0">
      <pane xSplit="4" ySplit="4" topLeftCell="E151" activePane="bottomRight" state="frozen"/>
      <selection activeCell="O74" sqref="O74"/>
      <selection pane="topRight" activeCell="O74" sqref="O74"/>
      <selection pane="bottomLeft" activeCell="O74" sqref="O74"/>
      <selection pane="bottomRight" activeCell="L166" sqref="L16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.28515625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81" t="s">
        <v>259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70"/>
    </row>
    <row r="3" spans="1:19" s="16" customFormat="1" ht="25.5" customHeight="1" x14ac:dyDescent="0.2">
      <c r="A3" s="182" t="s">
        <v>261</v>
      </c>
      <c r="B3" s="182" t="s">
        <v>262</v>
      </c>
      <c r="C3" s="182" t="s">
        <v>263</v>
      </c>
      <c r="D3" s="184" t="s">
        <v>264</v>
      </c>
      <c r="E3" s="186" t="s">
        <v>248</v>
      </c>
      <c r="F3" s="188" t="s">
        <v>257</v>
      </c>
      <c r="G3" s="190" t="s">
        <v>249</v>
      </c>
      <c r="H3" s="191"/>
      <c r="I3" s="192"/>
      <c r="J3" s="193" t="s">
        <v>250</v>
      </c>
      <c r="K3" s="195" t="s">
        <v>258</v>
      </c>
      <c r="L3" s="177" t="s">
        <v>251</v>
      </c>
      <c r="M3" s="179" t="s">
        <v>252</v>
      </c>
      <c r="N3" s="177" t="s">
        <v>253</v>
      </c>
    </row>
    <row r="4" spans="1:19" s="20" customFormat="1" ht="25.5" x14ac:dyDescent="0.2">
      <c r="A4" s="183"/>
      <c r="B4" s="183"/>
      <c r="C4" s="183"/>
      <c r="D4" s="185"/>
      <c r="E4" s="187"/>
      <c r="F4" s="189"/>
      <c r="G4" s="139" t="s">
        <v>254</v>
      </c>
      <c r="H4" s="139" t="s">
        <v>255</v>
      </c>
      <c r="I4" s="139" t="s">
        <v>256</v>
      </c>
      <c r="J4" s="194"/>
      <c r="K4" s="196"/>
      <c r="L4" s="178"/>
      <c r="M4" s="180"/>
      <c r="N4" s="178"/>
    </row>
    <row r="5" spans="1:19" s="24" customFormat="1" ht="15" thickBot="1" x14ac:dyDescent="0.25">
      <c r="A5" s="113"/>
      <c r="B5" s="113"/>
      <c r="C5" s="113" t="s">
        <v>10</v>
      </c>
      <c r="D5" s="114"/>
      <c r="E5" s="116">
        <f>E6+E46+E60+E64+E74</f>
        <v>21</v>
      </c>
      <c r="F5" s="116">
        <f t="shared" ref="F5:M5" si="0">F6+F46+F60+F64+F74</f>
        <v>0</v>
      </c>
      <c r="G5" s="116">
        <f t="shared" si="0"/>
        <v>324</v>
      </c>
      <c r="H5" s="116">
        <f t="shared" si="0"/>
        <v>26</v>
      </c>
      <c r="I5" s="116">
        <f t="shared" si="0"/>
        <v>0</v>
      </c>
      <c r="J5" s="145">
        <f t="shared" si="0"/>
        <v>1</v>
      </c>
      <c r="K5" s="130">
        <f t="shared" si="0"/>
        <v>60</v>
      </c>
      <c r="L5" s="116">
        <f t="shared" si="0"/>
        <v>23</v>
      </c>
      <c r="M5" s="118">
        <f t="shared" si="0"/>
        <v>287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05">
        <f>SUM(E7:E44)</f>
        <v>19</v>
      </c>
      <c r="F6" s="105">
        <f t="shared" ref="F6:L6" si="1">SUM(F7:F44)</f>
        <v>0</v>
      </c>
      <c r="G6" s="105">
        <f t="shared" si="1"/>
        <v>185</v>
      </c>
      <c r="H6" s="105">
        <f t="shared" si="1"/>
        <v>26</v>
      </c>
      <c r="I6" s="105">
        <f t="shared" si="1"/>
        <v>0</v>
      </c>
      <c r="J6" s="166">
        <f t="shared" si="1"/>
        <v>0</v>
      </c>
      <c r="K6" s="131">
        <f t="shared" si="1"/>
        <v>38</v>
      </c>
      <c r="L6" s="105">
        <f t="shared" si="1"/>
        <v>22</v>
      </c>
      <c r="M6" s="131">
        <f t="shared" ref="M6" si="2">SUM(M7:M39)</f>
        <v>170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'6'!L7</f>
        <v>0</v>
      </c>
      <c r="F7" s="125"/>
      <c r="G7" s="140">
        <v>6</v>
      </c>
      <c r="H7" s="140"/>
      <c r="I7" s="140"/>
      <c r="J7" s="148"/>
      <c r="K7" s="132"/>
      <c r="L7" s="71">
        <v>3</v>
      </c>
      <c r="M7" s="120">
        <f t="shared" ref="M7:M75" si="3">(E7+F7+G7+H7+I7)-J7-K7-L7</f>
        <v>3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'6'!L8</f>
        <v>0</v>
      </c>
      <c r="F8" s="126"/>
      <c r="G8" s="141">
        <v>8</v>
      </c>
      <c r="H8" s="141">
        <v>4</v>
      </c>
      <c r="I8" s="141"/>
      <c r="J8" s="149"/>
      <c r="K8" s="133">
        <v>1</v>
      </c>
      <c r="L8" s="72"/>
      <c r="M8" s="120">
        <f t="shared" si="3"/>
        <v>11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'6'!L9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'6'!L10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'6'!L11</f>
        <v>0</v>
      </c>
      <c r="F11" s="126"/>
      <c r="G11" s="141">
        <v>6</v>
      </c>
      <c r="H11" s="141"/>
      <c r="I11" s="141"/>
      <c r="J11" s="149"/>
      <c r="K11" s="133">
        <v>3</v>
      </c>
      <c r="L11" s="72"/>
      <c r="M11" s="120">
        <f t="shared" si="3"/>
        <v>3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'6'!L12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'6'!L13</f>
        <v>0</v>
      </c>
      <c r="F13" s="126"/>
      <c r="G13" s="141">
        <v>6</v>
      </c>
      <c r="H13" s="141">
        <v>4</v>
      </c>
      <c r="I13" s="141"/>
      <c r="J13" s="149"/>
      <c r="K13" s="133">
        <v>5</v>
      </c>
      <c r="L13" s="72"/>
      <c r="M13" s="120">
        <f t="shared" si="3"/>
        <v>5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'6'!L14</f>
        <v>0</v>
      </c>
      <c r="F14" s="126"/>
      <c r="G14" s="141">
        <v>6</v>
      </c>
      <c r="H14" s="141"/>
      <c r="I14" s="141"/>
      <c r="J14" s="149"/>
      <c r="K14" s="133">
        <v>4</v>
      </c>
      <c r="L14" s="72"/>
      <c r="M14" s="120">
        <f t="shared" si="3"/>
        <v>2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'6'!L15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3"/>
        <v>6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'6'!L16</f>
        <v>0</v>
      </c>
      <c r="F16" s="126"/>
      <c r="G16" s="141">
        <v>6</v>
      </c>
      <c r="H16" s="141">
        <v>4</v>
      </c>
      <c r="I16" s="141"/>
      <c r="J16" s="149"/>
      <c r="K16" s="133">
        <v>4</v>
      </c>
      <c r="L16" s="72"/>
      <c r="M16" s="120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'6'!L17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'6'!L18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'6'!L19</f>
        <v>0</v>
      </c>
      <c r="F19" s="126"/>
      <c r="G19" s="141"/>
      <c r="H19" s="141"/>
      <c r="I19" s="141"/>
      <c r="J19" s="149"/>
      <c r="K19" s="133"/>
      <c r="L19" s="72"/>
      <c r="M19" s="120">
        <f t="shared" si="3"/>
        <v>0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'6'!L20</f>
        <v>0</v>
      </c>
      <c r="F20" s="126"/>
      <c r="G20" s="141">
        <v>12</v>
      </c>
      <c r="H20" s="141"/>
      <c r="I20" s="141"/>
      <c r="J20" s="149"/>
      <c r="K20" s="133"/>
      <c r="L20" s="72">
        <v>10</v>
      </c>
      <c r="M20" s="120">
        <f t="shared" si="3"/>
        <v>2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'6'!L21</f>
        <v>0</v>
      </c>
      <c r="F21" s="126"/>
      <c r="G21" s="141">
        <v>6</v>
      </c>
      <c r="H21" s="141">
        <v>6</v>
      </c>
      <c r="I21" s="141"/>
      <c r="J21" s="149"/>
      <c r="K21" s="133">
        <v>3</v>
      </c>
      <c r="L21" s="72"/>
      <c r="M21" s="120">
        <f t="shared" si="3"/>
        <v>9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'6'!L22</f>
        <v>19</v>
      </c>
      <c r="F22" s="126"/>
      <c r="G22" s="141"/>
      <c r="H22" s="141"/>
      <c r="I22" s="141"/>
      <c r="J22" s="149"/>
      <c r="K22" s="133"/>
      <c r="L22" s="72">
        <v>9</v>
      </c>
      <c r="M22" s="120">
        <f t="shared" si="3"/>
        <v>10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'6'!L23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'6'!L24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3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'6'!L25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3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'6'!L26</f>
        <v>0</v>
      </c>
      <c r="F26" s="126"/>
      <c r="G26" s="141">
        <v>8</v>
      </c>
      <c r="H26" s="141"/>
      <c r="I26" s="141"/>
      <c r="J26" s="149"/>
      <c r="K26" s="133">
        <v>2</v>
      </c>
      <c r="L26" s="72"/>
      <c r="M26" s="120">
        <f t="shared" si="3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'6'!L27</f>
        <v>0</v>
      </c>
      <c r="F27" s="126"/>
      <c r="G27" s="141">
        <v>6</v>
      </c>
      <c r="H27" s="141"/>
      <c r="I27" s="141"/>
      <c r="J27" s="149"/>
      <c r="K27" s="133">
        <v>2</v>
      </c>
      <c r="L27" s="72"/>
      <c r="M27" s="120">
        <f t="shared" si="3"/>
        <v>4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'6'!L28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3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'6'!L29</f>
        <v>0</v>
      </c>
      <c r="F29" s="126"/>
      <c r="G29" s="141">
        <v>8</v>
      </c>
      <c r="H29" s="141"/>
      <c r="I29" s="141"/>
      <c r="J29" s="149"/>
      <c r="K29" s="133"/>
      <c r="L29" s="72"/>
      <c r="M29" s="120">
        <f t="shared" si="3"/>
        <v>8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'6'!L30</f>
        <v>0</v>
      </c>
      <c r="F30" s="126"/>
      <c r="G30" s="141">
        <v>6</v>
      </c>
      <c r="H30" s="141">
        <v>4</v>
      </c>
      <c r="I30" s="141"/>
      <c r="J30" s="149"/>
      <c r="K30" s="133"/>
      <c r="L30" s="72"/>
      <c r="M30" s="120">
        <f t="shared" si="3"/>
        <v>10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'6'!L31</f>
        <v>0</v>
      </c>
      <c r="F31" s="126"/>
      <c r="G31" s="141">
        <v>6</v>
      </c>
      <c r="H31" s="141"/>
      <c r="I31" s="141"/>
      <c r="J31" s="149"/>
      <c r="K31" s="133">
        <v>4</v>
      </c>
      <c r="L31" s="72"/>
      <c r="M31" s="120">
        <f t="shared" si="3"/>
        <v>2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'6'!L32</f>
        <v>0</v>
      </c>
      <c r="F32" s="126"/>
      <c r="G32" s="141">
        <v>6</v>
      </c>
      <c r="H32" s="141"/>
      <c r="I32" s="141"/>
      <c r="J32" s="149"/>
      <c r="K32" s="133">
        <v>1</v>
      </c>
      <c r="L32" s="72"/>
      <c r="M32" s="120">
        <f t="shared" si="3"/>
        <v>5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'6'!L33</f>
        <v>0</v>
      </c>
      <c r="F33" s="126"/>
      <c r="G33" s="141">
        <v>6</v>
      </c>
      <c r="H33" s="141"/>
      <c r="I33" s="141"/>
      <c r="J33" s="149"/>
      <c r="K33" s="133">
        <v>3</v>
      </c>
      <c r="L33" s="72"/>
      <c r="M33" s="120">
        <f t="shared" si="3"/>
        <v>3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'6'!L34</f>
        <v>0</v>
      </c>
      <c r="F34" s="126"/>
      <c r="G34" s="141">
        <v>6</v>
      </c>
      <c r="H34" s="141">
        <v>4</v>
      </c>
      <c r="I34" s="141"/>
      <c r="J34" s="149"/>
      <c r="K34" s="133">
        <v>5</v>
      </c>
      <c r="L34" s="72"/>
      <c r="M34" s="120">
        <f t="shared" si="3"/>
        <v>5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'6'!L35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'6'!L36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3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'6'!L37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3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'6'!L38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'6'!L39</f>
        <v>0</v>
      </c>
      <c r="F39" s="126"/>
      <c r="G39" s="141">
        <v>6</v>
      </c>
      <c r="H39" s="141"/>
      <c r="I39" s="141"/>
      <c r="J39" s="149"/>
      <c r="K39" s="133">
        <v>1</v>
      </c>
      <c r="L39" s="72"/>
      <c r="M39" s="120">
        <f t="shared" si="3"/>
        <v>5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'6'!L40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25000</v>
      </c>
      <c r="E41" s="155">
        <f>'6'!L41</f>
        <v>0</v>
      </c>
      <c r="F41" s="127"/>
      <c r="G41" s="142"/>
      <c r="H41" s="142"/>
      <c r="I41" s="142"/>
      <c r="J41" s="150"/>
      <c r="K41" s="134"/>
      <c r="L41" s="73"/>
      <c r="M41" s="120">
        <f t="shared" si="3"/>
        <v>0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'6'!L42</f>
        <v>0</v>
      </c>
      <c r="F42" s="127"/>
      <c r="G42" s="142"/>
      <c r="H42" s="142"/>
      <c r="I42" s="142"/>
      <c r="J42" s="150"/>
      <c r="K42" s="134"/>
      <c r="L42" s="73"/>
      <c r="M42" s="120">
        <f t="shared" si="3"/>
        <v>0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'6'!L43</f>
        <v>0</v>
      </c>
      <c r="F43" s="127"/>
      <c r="G43" s="142"/>
      <c r="H43" s="142"/>
      <c r="I43" s="142"/>
      <c r="J43" s="150"/>
      <c r="K43" s="134"/>
      <c r="L43" s="73"/>
      <c r="M43" s="120">
        <f t="shared" si="3"/>
        <v>0</v>
      </c>
      <c r="N43" s="73"/>
    </row>
    <row r="44" spans="1:14" s="10" customFormat="1" x14ac:dyDescent="0.2">
      <c r="A44" s="43">
        <v>44</v>
      </c>
      <c r="B44" s="99"/>
      <c r="C44" s="99" t="s">
        <v>39</v>
      </c>
      <c r="D44" s="100">
        <v>32000</v>
      </c>
      <c r="E44" s="155">
        <f>'6'!L44</f>
        <v>0</v>
      </c>
      <c r="F44" s="127"/>
      <c r="G44" s="142"/>
      <c r="H44" s="142"/>
      <c r="I44" s="142"/>
      <c r="J44" s="150"/>
      <c r="K44" s="134"/>
      <c r="L44" s="73"/>
      <c r="M44" s="121">
        <f t="shared" si="3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/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63">
        <f>SUM(E47:E58)</f>
        <v>2</v>
      </c>
      <c r="F46" s="163">
        <f t="shared" ref="F46:L46" si="4">SUM(F47:F58)</f>
        <v>0</v>
      </c>
      <c r="G46" s="163">
        <f t="shared" si="4"/>
        <v>120</v>
      </c>
      <c r="H46" s="163">
        <f t="shared" si="4"/>
        <v>0</v>
      </c>
      <c r="I46" s="163">
        <f t="shared" si="4"/>
        <v>0</v>
      </c>
      <c r="J46" s="167">
        <f t="shared" si="4"/>
        <v>0</v>
      </c>
      <c r="K46" s="162">
        <f t="shared" si="4"/>
        <v>17</v>
      </c>
      <c r="L46" s="163">
        <f t="shared" si="4"/>
        <v>1</v>
      </c>
      <c r="M46" s="119">
        <f>(E46+F46+G46+H46+I46)-J46-K46-L46</f>
        <v>104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'6'!L47</f>
        <v>0</v>
      </c>
      <c r="F47" s="125"/>
      <c r="G47" s="140"/>
      <c r="H47" s="140"/>
      <c r="I47" s="140"/>
      <c r="J47" s="148"/>
      <c r="K47" s="132"/>
      <c r="L47" s="71"/>
      <c r="M47" s="120">
        <f t="shared" si="3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'6'!L48</f>
        <v>0</v>
      </c>
      <c r="F48" s="126"/>
      <c r="G48" s="141">
        <v>39</v>
      </c>
      <c r="H48" s="141"/>
      <c r="I48" s="141"/>
      <c r="J48" s="149"/>
      <c r="K48" s="133">
        <v>1</v>
      </c>
      <c r="L48" s="72"/>
      <c r="M48" s="120">
        <f t="shared" si="3"/>
        <v>38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'6'!L49</f>
        <v>0</v>
      </c>
      <c r="F49" s="126"/>
      <c r="G49" s="141">
        <v>20</v>
      </c>
      <c r="H49" s="141"/>
      <c r="I49" s="141"/>
      <c r="J49" s="149"/>
      <c r="K49" s="133">
        <v>5</v>
      </c>
      <c r="L49" s="72"/>
      <c r="M49" s="120">
        <f t="shared" si="3"/>
        <v>15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'6'!L50</f>
        <v>0</v>
      </c>
      <c r="F50" s="126"/>
      <c r="G50" s="141">
        <v>40</v>
      </c>
      <c r="H50" s="141"/>
      <c r="I50" s="141"/>
      <c r="J50" s="149"/>
      <c r="K50" s="133">
        <v>7</v>
      </c>
      <c r="L50" s="72"/>
      <c r="M50" s="120">
        <f t="shared" si="3"/>
        <v>33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'6'!L51</f>
        <v>0</v>
      </c>
      <c r="F51" s="126"/>
      <c r="G51" s="141">
        <v>3</v>
      </c>
      <c r="H51" s="141"/>
      <c r="I51" s="141"/>
      <c r="J51" s="149"/>
      <c r="K51" s="133"/>
      <c r="L51" s="72"/>
      <c r="M51" s="120">
        <f t="shared" si="3"/>
        <v>3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'6'!L52</f>
        <v>2</v>
      </c>
      <c r="F52" s="126"/>
      <c r="G52" s="141"/>
      <c r="H52" s="141"/>
      <c r="I52" s="141"/>
      <c r="J52" s="149"/>
      <c r="K52" s="133"/>
      <c r="L52" s="72">
        <v>1</v>
      </c>
      <c r="M52" s="120">
        <f t="shared" si="3"/>
        <v>1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'6'!L53</f>
        <v>0</v>
      </c>
      <c r="F53" s="126"/>
      <c r="G53" s="141"/>
      <c r="H53" s="141"/>
      <c r="I53" s="141"/>
      <c r="J53" s="149"/>
      <c r="K53" s="133"/>
      <c r="L53" s="72"/>
      <c r="M53" s="120">
        <f t="shared" si="3"/>
        <v>0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'6'!L54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'6'!L55</f>
        <v>0</v>
      </c>
      <c r="F55" s="126"/>
      <c r="G55" s="141">
        <v>6</v>
      </c>
      <c r="H55" s="141"/>
      <c r="I55" s="141"/>
      <c r="J55" s="149"/>
      <c r="K55" s="133"/>
      <c r="L55" s="72"/>
      <c r="M55" s="120">
        <f t="shared" si="3"/>
        <v>6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'6'!L56</f>
        <v>0</v>
      </c>
      <c r="F56" s="126"/>
      <c r="G56" s="141">
        <v>6</v>
      </c>
      <c r="H56" s="141"/>
      <c r="I56" s="141"/>
      <c r="J56" s="149"/>
      <c r="K56" s="133"/>
      <c r="L56" s="72"/>
      <c r="M56" s="120">
        <f t="shared" si="3"/>
        <v>6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'6'!L57</f>
        <v>0</v>
      </c>
      <c r="F57" s="127"/>
      <c r="G57" s="142"/>
      <c r="H57" s="142"/>
      <c r="I57" s="142"/>
      <c r="J57" s="150"/>
      <c r="K57" s="134"/>
      <c r="L57" s="73"/>
      <c r="M57" s="120">
        <f t="shared" si="3"/>
        <v>0</v>
      </c>
      <c r="N57" s="73"/>
    </row>
    <row r="58" spans="1:14" s="9" customFormat="1" x14ac:dyDescent="0.2">
      <c r="A58" s="43">
        <v>15</v>
      </c>
      <c r="B58" s="99"/>
      <c r="C58" s="99" t="s">
        <v>271</v>
      </c>
      <c r="D58" s="100"/>
      <c r="E58" s="155">
        <f>'6'!L58</f>
        <v>0</v>
      </c>
      <c r="F58" s="127"/>
      <c r="G58" s="142">
        <v>6</v>
      </c>
      <c r="H58" s="142"/>
      <c r="I58" s="142"/>
      <c r="J58" s="150"/>
      <c r="K58" s="134">
        <v>4</v>
      </c>
      <c r="L58" s="73"/>
      <c r="M58" s="120">
        <f t="shared" si="3"/>
        <v>2</v>
      </c>
      <c r="N58" s="73"/>
    </row>
    <row r="59" spans="1:14" s="24" customFormat="1" ht="15" thickBot="1" x14ac:dyDescent="0.25">
      <c r="A59" s="43"/>
      <c r="B59" s="43"/>
      <c r="C59" s="43"/>
      <c r="D59" s="48"/>
      <c r="E59" s="155"/>
      <c r="F59" s="127"/>
      <c r="G59" s="142"/>
      <c r="H59" s="142"/>
      <c r="I59" s="142"/>
      <c r="J59" s="150"/>
      <c r="K59" s="134"/>
      <c r="L59" s="73"/>
      <c r="M59" s="121"/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63">
        <f>SUM(E61:E62)</f>
        <v>0</v>
      </c>
      <c r="F60" s="163">
        <f t="shared" ref="F60:L60" si="5">SUM(F61:F62)</f>
        <v>0</v>
      </c>
      <c r="G60" s="163">
        <f t="shared" si="5"/>
        <v>0</v>
      </c>
      <c r="H60" s="163">
        <f t="shared" si="5"/>
        <v>0</v>
      </c>
      <c r="I60" s="163">
        <f t="shared" si="5"/>
        <v>0</v>
      </c>
      <c r="J60" s="167">
        <f t="shared" si="5"/>
        <v>0</v>
      </c>
      <c r="K60" s="162">
        <f t="shared" si="5"/>
        <v>0</v>
      </c>
      <c r="L60" s="163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'6'!L61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'6'!L62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5"/>
      <c r="F63" s="127"/>
      <c r="G63" s="142"/>
      <c r="H63" s="142"/>
      <c r="I63" s="142"/>
      <c r="J63" s="150"/>
      <c r="K63" s="134"/>
      <c r="L63" s="73"/>
      <c r="M63" s="121"/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63">
        <f>SUM(E65:E72)</f>
        <v>0</v>
      </c>
      <c r="F64" s="163">
        <f t="shared" ref="F64:L64" si="6">SUM(F65:F72)</f>
        <v>0</v>
      </c>
      <c r="G64" s="163">
        <f t="shared" si="6"/>
        <v>6</v>
      </c>
      <c r="H64" s="163">
        <f t="shared" si="6"/>
        <v>0</v>
      </c>
      <c r="I64" s="163">
        <f t="shared" si="6"/>
        <v>0</v>
      </c>
      <c r="J64" s="167">
        <f t="shared" si="6"/>
        <v>0</v>
      </c>
      <c r="K64" s="162">
        <f t="shared" si="6"/>
        <v>5</v>
      </c>
      <c r="L64" s="163">
        <f t="shared" si="6"/>
        <v>0</v>
      </c>
      <c r="M64" s="119">
        <f t="shared" si="3"/>
        <v>1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'6'!L65</f>
        <v>0</v>
      </c>
      <c r="F65" s="125"/>
      <c r="G65" s="140"/>
      <c r="H65" s="140"/>
      <c r="I65" s="140"/>
      <c r="J65" s="148"/>
      <c r="K65" s="132"/>
      <c r="L65" s="71"/>
      <c r="M65" s="120">
        <f t="shared" si="3"/>
        <v>0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'6'!L66</f>
        <v>0</v>
      </c>
      <c r="F66" s="126"/>
      <c r="G66" s="140">
        <v>2</v>
      </c>
      <c r="H66" s="141"/>
      <c r="I66" s="141"/>
      <c r="J66" s="149"/>
      <c r="K66" s="133">
        <v>2</v>
      </c>
      <c r="L66" s="72"/>
      <c r="M66" s="120">
        <f t="shared" si="3"/>
        <v>0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'6'!L67</f>
        <v>0</v>
      </c>
      <c r="F67" s="126"/>
      <c r="G67" s="140"/>
      <c r="H67" s="141"/>
      <c r="I67" s="141"/>
      <c r="J67" s="149"/>
      <c r="K67" s="133"/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'6'!L68</f>
        <v>0</v>
      </c>
      <c r="F68" s="126"/>
      <c r="G68" s="140">
        <v>2</v>
      </c>
      <c r="H68" s="141"/>
      <c r="I68" s="141"/>
      <c r="J68" s="149"/>
      <c r="K68" s="133">
        <v>1</v>
      </c>
      <c r="L68" s="72"/>
      <c r="M68" s="120">
        <f t="shared" si="3"/>
        <v>1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'6'!L69</f>
        <v>0</v>
      </c>
      <c r="F69" s="126"/>
      <c r="G69" s="140"/>
      <c r="H69" s="141"/>
      <c r="I69" s="141"/>
      <c r="J69" s="149"/>
      <c r="K69" s="133"/>
      <c r="L69" s="72"/>
      <c r="M69" s="120">
        <f t="shared" si="3"/>
        <v>0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'6'!L70</f>
        <v>0</v>
      </c>
      <c r="F70" s="126"/>
      <c r="G70" s="140">
        <v>2</v>
      </c>
      <c r="H70" s="141"/>
      <c r="I70" s="141"/>
      <c r="J70" s="149"/>
      <c r="K70" s="133">
        <v>2</v>
      </c>
      <c r="L70" s="72"/>
      <c r="M70" s="120">
        <f t="shared" si="3"/>
        <v>0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'6'!L71</f>
        <v>0</v>
      </c>
      <c r="F71" s="126"/>
      <c r="G71" s="140"/>
      <c r="H71" s="141"/>
      <c r="I71" s="141"/>
      <c r="J71" s="149"/>
      <c r="K71" s="133"/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'6'!L72</f>
        <v>0</v>
      </c>
      <c r="F72" s="126"/>
      <c r="G72" s="140"/>
      <c r="H72" s="141"/>
      <c r="I72" s="141"/>
      <c r="J72" s="149"/>
      <c r="K72" s="133"/>
      <c r="L72" s="72"/>
      <c r="M72" s="120">
        <f t="shared" si="3"/>
        <v>0</v>
      </c>
      <c r="N72" s="72"/>
    </row>
    <row r="73" spans="1:14" s="24" customFormat="1" ht="15" thickBot="1" x14ac:dyDescent="0.25">
      <c r="A73" s="43"/>
      <c r="B73" s="43"/>
      <c r="C73" s="43"/>
      <c r="D73" s="48"/>
      <c r="E73" s="155"/>
      <c r="F73" s="127"/>
      <c r="G73" s="142"/>
      <c r="H73" s="142"/>
      <c r="I73" s="142"/>
      <c r="J73" s="150"/>
      <c r="K73" s="134"/>
      <c r="L73" s="73"/>
      <c r="M73" s="121"/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>SUM(E75:E81)</f>
        <v>0</v>
      </c>
      <c r="F74" s="106">
        <f t="shared" ref="F74:K74" si="7">SUM(F75:F81)</f>
        <v>0</v>
      </c>
      <c r="G74" s="106">
        <f t="shared" si="7"/>
        <v>13</v>
      </c>
      <c r="H74" s="106">
        <f t="shared" si="7"/>
        <v>0</v>
      </c>
      <c r="I74" s="106">
        <f t="shared" si="7"/>
        <v>0</v>
      </c>
      <c r="J74" s="146">
        <f t="shared" si="7"/>
        <v>1</v>
      </c>
      <c r="K74" s="135">
        <f t="shared" si="7"/>
        <v>0</v>
      </c>
      <c r="L74" s="106">
        <f>SUM(L75:L81)</f>
        <v>0</v>
      </c>
      <c r="M74" s="119">
        <f t="shared" si="3"/>
        <v>12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'6'!L75</f>
        <v>0</v>
      </c>
      <c r="F75" s="126"/>
      <c r="G75" s="141">
        <v>6</v>
      </c>
      <c r="H75" s="141"/>
      <c r="I75" s="141"/>
      <c r="J75" s="149">
        <v>1</v>
      </c>
      <c r="K75" s="133"/>
      <c r="L75" s="72"/>
      <c r="M75" s="120">
        <f t="shared" si="3"/>
        <v>5</v>
      </c>
      <c r="N75" s="72" t="s">
        <v>284</v>
      </c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'6'!L76</f>
        <v>0</v>
      </c>
      <c r="F76" s="126"/>
      <c r="G76" s="141">
        <v>7</v>
      </c>
      <c r="H76" s="141"/>
      <c r="I76" s="141"/>
      <c r="J76" s="149"/>
      <c r="K76" s="133"/>
      <c r="L76" s="72"/>
      <c r="M76" s="120">
        <f t="shared" ref="M76:M143" si="8">(E76+F76+G76+H76+I76)-J76-K76-L76</f>
        <v>7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'6'!L77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'6'!L78</f>
        <v>0</v>
      </c>
      <c r="F78" s="126"/>
      <c r="G78" s="141"/>
      <c r="H78" s="141"/>
      <c r="I78" s="141"/>
      <c r="J78" s="149"/>
      <c r="K78" s="133"/>
      <c r="L78" s="72"/>
      <c r="M78" s="120">
        <f t="shared" si="8"/>
        <v>0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'6'!L79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'6'!L80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'6'!L81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/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>SUM(E84:E93)</f>
        <v>42</v>
      </c>
      <c r="F83" s="108">
        <f t="shared" ref="F83:L83" si="9">SUM(F84:F93)</f>
        <v>0</v>
      </c>
      <c r="G83" s="108">
        <f t="shared" si="9"/>
        <v>50</v>
      </c>
      <c r="H83" s="108">
        <f t="shared" si="9"/>
        <v>0</v>
      </c>
      <c r="I83" s="108">
        <f t="shared" si="9"/>
        <v>0</v>
      </c>
      <c r="J83" s="168">
        <f t="shared" si="9"/>
        <v>5</v>
      </c>
      <c r="K83" s="164">
        <f t="shared" si="9"/>
        <v>0</v>
      </c>
      <c r="L83" s="108">
        <f t="shared" si="9"/>
        <v>68</v>
      </c>
      <c r="M83" s="119">
        <f t="shared" si="8"/>
        <v>19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'6'!L84</f>
        <v>4</v>
      </c>
      <c r="F84" s="125"/>
      <c r="G84" s="140"/>
      <c r="H84" s="140"/>
      <c r="I84" s="140"/>
      <c r="J84" s="148"/>
      <c r="K84" s="132"/>
      <c r="L84" s="71">
        <v>1</v>
      </c>
      <c r="M84" s="120">
        <f t="shared" si="8"/>
        <v>3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'6'!L85</f>
        <v>2</v>
      </c>
      <c r="F85" s="126"/>
      <c r="G85" s="141">
        <v>10</v>
      </c>
      <c r="H85" s="141"/>
      <c r="I85" s="141"/>
      <c r="J85" s="149"/>
      <c r="K85" s="133"/>
      <c r="L85" s="72">
        <v>9</v>
      </c>
      <c r="M85" s="120">
        <f t="shared" si="8"/>
        <v>3</v>
      </c>
      <c r="N85" s="72"/>
    </row>
    <row r="86" spans="1:14" s="10" customFormat="1" ht="14.25" hidden="1" customHeight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'6'!L86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'6'!L87</f>
        <v>7</v>
      </c>
      <c r="F87" s="126"/>
      <c r="G87" s="141"/>
      <c r="H87" s="141"/>
      <c r="I87" s="141"/>
      <c r="J87" s="149"/>
      <c r="K87" s="133"/>
      <c r="L87" s="72">
        <v>6</v>
      </c>
      <c r="M87" s="120">
        <f t="shared" si="8"/>
        <v>1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'6'!L88</f>
        <v>11</v>
      </c>
      <c r="F88" s="126"/>
      <c r="G88" s="141">
        <v>12</v>
      </c>
      <c r="H88" s="141"/>
      <c r="I88" s="141"/>
      <c r="J88" s="149">
        <v>2</v>
      </c>
      <c r="K88" s="133"/>
      <c r="L88" s="72">
        <v>18</v>
      </c>
      <c r="M88" s="120">
        <f t="shared" si="8"/>
        <v>3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'6'!L89</f>
        <v>8</v>
      </c>
      <c r="F89" s="126"/>
      <c r="G89" s="141">
        <v>10</v>
      </c>
      <c r="H89" s="141"/>
      <c r="I89" s="141"/>
      <c r="J89" s="149"/>
      <c r="K89" s="133"/>
      <c r="L89" s="72">
        <v>16</v>
      </c>
      <c r="M89" s="120">
        <f t="shared" si="8"/>
        <v>2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39000</v>
      </c>
      <c r="E90" s="155">
        <f>'6'!L90</f>
        <v>0</v>
      </c>
      <c r="F90" s="126"/>
      <c r="G90" s="141"/>
      <c r="H90" s="141"/>
      <c r="I90" s="141"/>
      <c r="J90" s="149"/>
      <c r="K90" s="133"/>
      <c r="L90" s="72"/>
      <c r="M90" s="120">
        <f t="shared" si="8"/>
        <v>0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'6'!L91</f>
        <v>10</v>
      </c>
      <c r="F91" s="126"/>
      <c r="G91" s="141"/>
      <c r="H91" s="141"/>
      <c r="I91" s="141"/>
      <c r="J91" s="149">
        <v>3</v>
      </c>
      <c r="K91" s="133"/>
      <c r="L91" s="72">
        <v>2</v>
      </c>
      <c r="M91" s="120">
        <f t="shared" si="8"/>
        <v>5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'6'!L92</f>
        <v>0</v>
      </c>
      <c r="F92" s="126"/>
      <c r="G92" s="141">
        <v>8</v>
      </c>
      <c r="H92" s="141"/>
      <c r="I92" s="141"/>
      <c r="J92" s="149"/>
      <c r="K92" s="133"/>
      <c r="L92" s="72">
        <v>7</v>
      </c>
      <c r="M92" s="120">
        <f t="shared" si="8"/>
        <v>1</v>
      </c>
      <c r="N92" s="72"/>
    </row>
    <row r="93" spans="1:14" s="10" customFormat="1" x14ac:dyDescent="0.2">
      <c r="A93" s="43">
        <v>10</v>
      </c>
      <c r="B93" s="99"/>
      <c r="C93" s="99" t="s">
        <v>272</v>
      </c>
      <c r="D93" s="100">
        <v>39000</v>
      </c>
      <c r="E93" s="155">
        <f>'6'!L93</f>
        <v>0</v>
      </c>
      <c r="F93" s="127"/>
      <c r="G93" s="142">
        <v>10</v>
      </c>
      <c r="H93" s="142"/>
      <c r="I93" s="142"/>
      <c r="J93" s="150"/>
      <c r="K93" s="134"/>
      <c r="L93" s="73">
        <v>9</v>
      </c>
      <c r="M93" s="120">
        <f t="shared" si="8"/>
        <v>1</v>
      </c>
      <c r="N93" s="73"/>
    </row>
    <row r="94" spans="1:14" s="42" customFormat="1" ht="15" thickBot="1" x14ac:dyDescent="0.25">
      <c r="A94" s="43"/>
      <c r="B94" s="99"/>
      <c r="C94" s="99"/>
      <c r="D94" s="100"/>
      <c r="E94" s="157"/>
      <c r="F94" s="127"/>
      <c r="G94" s="142"/>
      <c r="H94" s="142"/>
      <c r="I94" s="142"/>
      <c r="J94" s="150"/>
      <c r="K94" s="134"/>
      <c r="L94" s="73"/>
      <c r="M94" s="121"/>
      <c r="N94" s="73"/>
    </row>
    <row r="95" spans="1:14" s="10" customFormat="1" ht="15" thickBot="1" x14ac:dyDescent="0.25">
      <c r="A95" s="94"/>
      <c r="B95" s="95"/>
      <c r="C95" s="95" t="s">
        <v>102</v>
      </c>
      <c r="D95" s="96"/>
      <c r="E95" s="106">
        <f>SUM(E96)</f>
        <v>0</v>
      </c>
      <c r="F95" s="106">
        <f t="shared" ref="F95:M95" si="10">SUM(F96)</f>
        <v>0</v>
      </c>
      <c r="G95" s="106">
        <f t="shared" si="10"/>
        <v>0</v>
      </c>
      <c r="H95" s="106">
        <f t="shared" si="10"/>
        <v>0</v>
      </c>
      <c r="I95" s="106">
        <f t="shared" si="10"/>
        <v>0</v>
      </c>
      <c r="J95" s="146">
        <f t="shared" si="10"/>
        <v>0</v>
      </c>
      <c r="K95" s="135">
        <f t="shared" si="10"/>
        <v>0</v>
      </c>
      <c r="L95" s="106">
        <f t="shared" si="10"/>
        <v>0</v>
      </c>
      <c r="M95" s="106">
        <f t="shared" si="10"/>
        <v>0</v>
      </c>
      <c r="N95" s="101"/>
    </row>
    <row r="96" spans="1:14" s="10" customFormat="1" x14ac:dyDescent="0.2">
      <c r="A96" s="87">
        <v>1</v>
      </c>
      <c r="B96" s="88">
        <v>1532013</v>
      </c>
      <c r="C96" s="88" t="s">
        <v>103</v>
      </c>
      <c r="D96" s="97">
        <v>89000</v>
      </c>
      <c r="E96" s="155">
        <f>'6'!L96</f>
        <v>0</v>
      </c>
      <c r="F96" s="125"/>
      <c r="G96" s="140"/>
      <c r="H96" s="140"/>
      <c r="I96" s="140"/>
      <c r="J96" s="148"/>
      <c r="K96" s="132"/>
      <c r="L96" s="71"/>
      <c r="M96" s="120">
        <f t="shared" si="8"/>
        <v>0</v>
      </c>
      <c r="N96" s="71"/>
    </row>
    <row r="97" spans="1:14" s="20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/>
      <c r="N97" s="73"/>
    </row>
    <row r="98" spans="1:14" s="9" customFormat="1" ht="15" thickBot="1" x14ac:dyDescent="0.25">
      <c r="A98" s="81"/>
      <c r="B98" s="82"/>
      <c r="C98" s="82" t="s">
        <v>104</v>
      </c>
      <c r="D98" s="83"/>
      <c r="E98" s="106">
        <f>SUM(E99:E107)</f>
        <v>0</v>
      </c>
      <c r="F98" s="106">
        <f t="shared" ref="F98:L98" si="11">SUM(F99:F107)</f>
        <v>0</v>
      </c>
      <c r="G98" s="106">
        <f t="shared" si="11"/>
        <v>0</v>
      </c>
      <c r="H98" s="106">
        <f t="shared" si="11"/>
        <v>0</v>
      </c>
      <c r="I98" s="106">
        <f t="shared" si="11"/>
        <v>0</v>
      </c>
      <c r="J98" s="146">
        <f t="shared" si="11"/>
        <v>0</v>
      </c>
      <c r="K98" s="135">
        <f t="shared" si="11"/>
        <v>0</v>
      </c>
      <c r="L98" s="106">
        <f t="shared" si="11"/>
        <v>0</v>
      </c>
      <c r="M98" s="119">
        <f t="shared" si="8"/>
        <v>0</v>
      </c>
      <c r="N98" s="85"/>
    </row>
    <row r="99" spans="1:14" s="9" customFormat="1" x14ac:dyDescent="0.2">
      <c r="A99" s="87">
        <v>1</v>
      </c>
      <c r="B99" s="87">
        <v>5530014</v>
      </c>
      <c r="C99" s="87" t="s">
        <v>105</v>
      </c>
      <c r="D99" s="93">
        <v>33000</v>
      </c>
      <c r="E99" s="155">
        <f>'6'!L99</f>
        <v>0</v>
      </c>
      <c r="F99" s="125"/>
      <c r="G99" s="140"/>
      <c r="H99" s="140"/>
      <c r="I99" s="140"/>
      <c r="J99" s="148"/>
      <c r="K99" s="132"/>
      <c r="L99" s="71"/>
      <c r="M99" s="120">
        <f t="shared" si="8"/>
        <v>0</v>
      </c>
      <c r="N99" s="71"/>
    </row>
    <row r="100" spans="1:14" s="9" customFormat="1" x14ac:dyDescent="0.2">
      <c r="A100" s="25">
        <v>2</v>
      </c>
      <c r="B100" s="25">
        <v>5530015</v>
      </c>
      <c r="C100" s="25" t="s">
        <v>106</v>
      </c>
      <c r="D100" s="30">
        <v>33000</v>
      </c>
      <c r="E100" s="155">
        <f>'6'!L100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3</v>
      </c>
      <c r="B101" s="25">
        <v>5530019</v>
      </c>
      <c r="C101" s="25" t="s">
        <v>107</v>
      </c>
      <c r="D101" s="30">
        <v>33000</v>
      </c>
      <c r="E101" s="155">
        <f>'6'!L101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4</v>
      </c>
      <c r="B102" s="25">
        <v>5530016</v>
      </c>
      <c r="C102" s="25" t="s">
        <v>108</v>
      </c>
      <c r="D102" s="30">
        <v>33000</v>
      </c>
      <c r="E102" s="155">
        <f>'6'!L102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5</v>
      </c>
      <c r="B103" s="25">
        <v>5530020</v>
      </c>
      <c r="C103" s="25" t="s">
        <v>109</v>
      </c>
      <c r="D103" s="30">
        <v>33000</v>
      </c>
      <c r="E103" s="155">
        <f>'6'!L103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6</v>
      </c>
      <c r="B104" s="25">
        <v>5530013</v>
      </c>
      <c r="C104" s="25" t="s">
        <v>110</v>
      </c>
      <c r="D104" s="30">
        <v>33000</v>
      </c>
      <c r="E104" s="155">
        <f>'6'!L104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7</v>
      </c>
      <c r="B105" s="43"/>
      <c r="C105" s="43" t="s">
        <v>111</v>
      </c>
      <c r="D105" s="30">
        <v>33000</v>
      </c>
      <c r="E105" s="155">
        <f>'6'!L105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8</v>
      </c>
      <c r="B106" s="43"/>
      <c r="C106" s="43" t="s">
        <v>112</v>
      </c>
      <c r="D106" s="30">
        <v>33000</v>
      </c>
      <c r="E106" s="155">
        <f>'6'!L106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9</v>
      </c>
      <c r="B107" s="43"/>
      <c r="C107" s="43" t="s">
        <v>113</v>
      </c>
      <c r="D107" s="30">
        <v>33000</v>
      </c>
      <c r="E107" s="155">
        <f>'6'!L107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20" customFormat="1" ht="15" thickBot="1" x14ac:dyDescent="0.25">
      <c r="A108" s="43"/>
      <c r="B108" s="43"/>
      <c r="C108" s="43"/>
      <c r="D108" s="48"/>
      <c r="E108" s="157"/>
      <c r="F108" s="127"/>
      <c r="G108" s="142"/>
      <c r="H108" s="142"/>
      <c r="I108" s="142"/>
      <c r="J108" s="150"/>
      <c r="K108" s="134"/>
      <c r="L108" s="73"/>
      <c r="M108" s="121"/>
      <c r="N108" s="73"/>
    </row>
    <row r="109" spans="1:14" s="24" customFormat="1" ht="15" thickBot="1" x14ac:dyDescent="0.25">
      <c r="A109" s="81"/>
      <c r="B109" s="82"/>
      <c r="C109" s="82" t="s">
        <v>114</v>
      </c>
      <c r="D109" s="83"/>
      <c r="E109" s="105">
        <f>SUM(E110,E145,E156)</f>
        <v>97</v>
      </c>
      <c r="F109" s="105">
        <f t="shared" ref="F109:L109" si="12">SUM(F110,F145,F156)</f>
        <v>0</v>
      </c>
      <c r="G109" s="105">
        <f t="shared" si="12"/>
        <v>66</v>
      </c>
      <c r="H109" s="105">
        <f t="shared" si="12"/>
        <v>0</v>
      </c>
      <c r="I109" s="105">
        <f t="shared" si="12"/>
        <v>0</v>
      </c>
      <c r="J109" s="166">
        <f t="shared" si="12"/>
        <v>0</v>
      </c>
      <c r="K109" s="131">
        <f t="shared" si="12"/>
        <v>0</v>
      </c>
      <c r="L109" s="105">
        <f t="shared" si="12"/>
        <v>106</v>
      </c>
      <c r="M109" s="119">
        <f t="shared" si="8"/>
        <v>57</v>
      </c>
      <c r="N109" s="85"/>
    </row>
    <row r="110" spans="1:14" s="10" customFormat="1" ht="15" thickBot="1" x14ac:dyDescent="0.25">
      <c r="A110" s="94"/>
      <c r="B110" s="95"/>
      <c r="C110" s="95" t="s">
        <v>115</v>
      </c>
      <c r="D110" s="96"/>
      <c r="E110" s="105">
        <f>SUM(E111:E143)</f>
        <v>5</v>
      </c>
      <c r="F110" s="105">
        <f t="shared" ref="F110:L110" si="13">SUM(F111:F143)</f>
        <v>0</v>
      </c>
      <c r="G110" s="105">
        <f t="shared" si="13"/>
        <v>4</v>
      </c>
      <c r="H110" s="105">
        <f t="shared" si="13"/>
        <v>0</v>
      </c>
      <c r="I110" s="105">
        <f t="shared" si="13"/>
        <v>0</v>
      </c>
      <c r="J110" s="166">
        <f t="shared" si="13"/>
        <v>0</v>
      </c>
      <c r="K110" s="131">
        <f t="shared" si="13"/>
        <v>0</v>
      </c>
      <c r="L110" s="105">
        <f t="shared" si="13"/>
        <v>5</v>
      </c>
      <c r="M110" s="119">
        <f t="shared" si="8"/>
        <v>4</v>
      </c>
      <c r="N110" s="85"/>
    </row>
    <row r="111" spans="1:14" s="10" customFormat="1" x14ac:dyDescent="0.2">
      <c r="A111" s="87">
        <v>1</v>
      </c>
      <c r="B111" s="88">
        <v>3500003</v>
      </c>
      <c r="C111" s="88" t="s">
        <v>116</v>
      </c>
      <c r="D111" s="97">
        <v>390000</v>
      </c>
      <c r="E111" s="155">
        <f>'6'!L111</f>
        <v>0</v>
      </c>
      <c r="F111" s="128"/>
      <c r="G111" s="144"/>
      <c r="H111" s="144"/>
      <c r="I111" s="144"/>
      <c r="J111" s="152"/>
      <c r="K111" s="137"/>
      <c r="L111" s="76"/>
      <c r="M111" s="120">
        <f t="shared" si="8"/>
        <v>0</v>
      </c>
      <c r="N111" s="76"/>
    </row>
    <row r="112" spans="1:14" s="10" customFormat="1" x14ac:dyDescent="0.2">
      <c r="A112" s="25">
        <v>2</v>
      </c>
      <c r="B112" s="26">
        <v>3500004</v>
      </c>
      <c r="C112" s="26" t="s">
        <v>117</v>
      </c>
      <c r="D112" s="27">
        <v>300000</v>
      </c>
      <c r="E112" s="155">
        <f>'6'!L112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8"/>
        <v>0</v>
      </c>
      <c r="N112" s="73"/>
    </row>
    <row r="113" spans="1:14" s="10" customFormat="1" x14ac:dyDescent="0.2">
      <c r="A113" s="25">
        <v>3</v>
      </c>
      <c r="B113" s="26">
        <v>3500009</v>
      </c>
      <c r="C113" s="26" t="s">
        <v>118</v>
      </c>
      <c r="D113" s="27">
        <v>390000</v>
      </c>
      <c r="E113" s="155">
        <f>'6'!L113</f>
        <v>0</v>
      </c>
      <c r="F113" s="127"/>
      <c r="G113" s="142">
        <v>1</v>
      </c>
      <c r="H113" s="142"/>
      <c r="I113" s="142"/>
      <c r="J113" s="150"/>
      <c r="K113" s="134"/>
      <c r="L113" s="73"/>
      <c r="M113" s="120">
        <f t="shared" si="8"/>
        <v>1</v>
      </c>
      <c r="N113" s="73"/>
    </row>
    <row r="114" spans="1:14" s="10" customFormat="1" x14ac:dyDescent="0.2">
      <c r="A114" s="25">
        <v>4</v>
      </c>
      <c r="B114" s="26">
        <v>3500010</v>
      </c>
      <c r="C114" s="26" t="s">
        <v>119</v>
      </c>
      <c r="D114" s="27">
        <v>300000</v>
      </c>
      <c r="E114" s="155">
        <f>'6'!L114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5</v>
      </c>
      <c r="B115" s="26"/>
      <c r="C115" s="26" t="s">
        <v>120</v>
      </c>
      <c r="D115" s="27">
        <v>490000</v>
      </c>
      <c r="E115" s="155">
        <f>'6'!L115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0</v>
      </c>
      <c r="N115" s="72"/>
    </row>
    <row r="116" spans="1:14" s="10" customFormat="1" x14ac:dyDescent="0.2">
      <c r="A116" s="25">
        <v>6</v>
      </c>
      <c r="B116" s="26">
        <v>3500008</v>
      </c>
      <c r="C116" s="26" t="s">
        <v>121</v>
      </c>
      <c r="D116" s="27">
        <v>350000</v>
      </c>
      <c r="E116" s="155">
        <f>'6'!L116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7</v>
      </c>
      <c r="B117" s="26"/>
      <c r="C117" s="26" t="s">
        <v>122</v>
      </c>
      <c r="D117" s="27">
        <v>490000</v>
      </c>
      <c r="E117" s="155">
        <f>'6'!L117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8</v>
      </c>
      <c r="B118" s="26">
        <v>3502042</v>
      </c>
      <c r="C118" s="26" t="s">
        <v>123</v>
      </c>
      <c r="D118" s="27">
        <v>350000</v>
      </c>
      <c r="E118" s="155">
        <f>'6'!L118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9</v>
      </c>
      <c r="B119" s="26">
        <v>3500182</v>
      </c>
      <c r="C119" s="26" t="s">
        <v>124</v>
      </c>
      <c r="D119" s="27">
        <v>390000</v>
      </c>
      <c r="E119" s="155">
        <f>'6'!L119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10</v>
      </c>
      <c r="B120" s="26">
        <v>3500181</v>
      </c>
      <c r="C120" s="26" t="s">
        <v>125</v>
      </c>
      <c r="D120" s="27">
        <v>300000</v>
      </c>
      <c r="E120" s="155">
        <f>'6'!L120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9" customFormat="1" x14ac:dyDescent="0.2">
      <c r="A121" s="25">
        <v>11</v>
      </c>
      <c r="B121" s="25">
        <v>3500159</v>
      </c>
      <c r="C121" s="25" t="s">
        <v>126</v>
      </c>
      <c r="D121" s="30">
        <v>300000</v>
      </c>
      <c r="E121" s="155">
        <f>'6'!L121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12</v>
      </c>
      <c r="B122" s="25">
        <v>3500143</v>
      </c>
      <c r="C122" s="25" t="s">
        <v>127</v>
      </c>
      <c r="D122" s="30">
        <v>220000</v>
      </c>
      <c r="E122" s="155">
        <f>'6'!L122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13</v>
      </c>
      <c r="B123" s="26">
        <v>3500144</v>
      </c>
      <c r="C123" s="26" t="s">
        <v>128</v>
      </c>
      <c r="D123" s="27">
        <v>260000</v>
      </c>
      <c r="E123" s="155">
        <f>'6'!L123</f>
        <v>2</v>
      </c>
      <c r="F123" s="126"/>
      <c r="G123" s="141"/>
      <c r="H123" s="141"/>
      <c r="I123" s="141"/>
      <c r="J123" s="149"/>
      <c r="K123" s="133"/>
      <c r="L123" s="72">
        <v>2</v>
      </c>
      <c r="M123" s="120">
        <f t="shared" si="8"/>
        <v>0</v>
      </c>
      <c r="N123" s="72"/>
    </row>
    <row r="124" spans="1:14" s="10" customFormat="1" x14ac:dyDescent="0.2">
      <c r="A124" s="25">
        <v>14</v>
      </c>
      <c r="B124" s="26">
        <v>3500145</v>
      </c>
      <c r="C124" s="26" t="s">
        <v>129</v>
      </c>
      <c r="D124" s="27">
        <v>350000</v>
      </c>
      <c r="E124" s="155">
        <f>'6'!L124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15</v>
      </c>
      <c r="B125" s="26">
        <v>3500147</v>
      </c>
      <c r="C125" s="26" t="s">
        <v>130</v>
      </c>
      <c r="D125" s="27">
        <v>480000</v>
      </c>
      <c r="E125" s="155">
        <f>'6'!L125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18</v>
      </c>
      <c r="B126" s="26">
        <v>3500142</v>
      </c>
      <c r="C126" s="26" t="s">
        <v>133</v>
      </c>
      <c r="D126" s="27">
        <v>390000</v>
      </c>
      <c r="E126" s="155">
        <f>'6'!L126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19</v>
      </c>
      <c r="B127" s="26">
        <v>3500141</v>
      </c>
      <c r="C127" s="26" t="s">
        <v>134</v>
      </c>
      <c r="D127" s="27">
        <v>300000</v>
      </c>
      <c r="E127" s="155">
        <f>'6'!L127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20</v>
      </c>
      <c r="B128" s="26">
        <v>3500021</v>
      </c>
      <c r="C128" s="26" t="s">
        <v>135</v>
      </c>
      <c r="D128" s="27">
        <v>390000</v>
      </c>
      <c r="E128" s="155">
        <f>'6'!L128</f>
        <v>0</v>
      </c>
      <c r="F128" s="126"/>
      <c r="G128" s="141">
        <v>2</v>
      </c>
      <c r="H128" s="141"/>
      <c r="I128" s="141"/>
      <c r="J128" s="149"/>
      <c r="K128" s="133"/>
      <c r="L128" s="72"/>
      <c r="M128" s="120">
        <f t="shared" si="8"/>
        <v>2</v>
      </c>
      <c r="N128" s="72"/>
    </row>
    <row r="129" spans="1:14" s="10" customFormat="1" x14ac:dyDescent="0.2">
      <c r="A129" s="25">
        <v>21</v>
      </c>
      <c r="B129" s="26">
        <v>3500022</v>
      </c>
      <c r="C129" s="26" t="s">
        <v>136</v>
      </c>
      <c r="D129" s="27">
        <v>300000</v>
      </c>
      <c r="E129" s="155">
        <f>'6'!L129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22</v>
      </c>
      <c r="B130" s="26">
        <v>3500152</v>
      </c>
      <c r="C130" s="26" t="s">
        <v>137</v>
      </c>
      <c r="D130" s="27">
        <v>390000</v>
      </c>
      <c r="E130" s="155">
        <f>'6'!L130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23</v>
      </c>
      <c r="B131" s="26">
        <v>3500049</v>
      </c>
      <c r="C131" s="26" t="s">
        <v>138</v>
      </c>
      <c r="D131" s="27">
        <v>390000</v>
      </c>
      <c r="E131" s="155">
        <f>'6'!L131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24</v>
      </c>
      <c r="B132" s="26">
        <v>3500156</v>
      </c>
      <c r="C132" s="26" t="s">
        <v>139</v>
      </c>
      <c r="D132" s="27">
        <v>390000</v>
      </c>
      <c r="E132" s="155">
        <f>'6'!L132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25</v>
      </c>
      <c r="B133" s="26">
        <v>3500155</v>
      </c>
      <c r="C133" s="26" t="s">
        <v>140</v>
      </c>
      <c r="D133" s="27">
        <v>300000</v>
      </c>
      <c r="E133" s="155">
        <f>'6'!L133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26</v>
      </c>
      <c r="B134" s="26">
        <v>3500029</v>
      </c>
      <c r="C134" s="26" t="s">
        <v>141</v>
      </c>
      <c r="D134" s="27">
        <v>390000</v>
      </c>
      <c r="E134" s="155">
        <f>'6'!L134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27</v>
      </c>
      <c r="B135" s="26">
        <v>3500030</v>
      </c>
      <c r="C135" s="26" t="s">
        <v>142</v>
      </c>
      <c r="D135" s="27">
        <v>300000</v>
      </c>
      <c r="E135" s="155">
        <f>'6'!L135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28</v>
      </c>
      <c r="B136" s="26">
        <v>3500186</v>
      </c>
      <c r="C136" s="26" t="s">
        <v>143</v>
      </c>
      <c r="D136" s="27">
        <v>480000</v>
      </c>
      <c r="E136" s="155">
        <f>'6'!L136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29</v>
      </c>
      <c r="B137" s="26">
        <v>3500184</v>
      </c>
      <c r="C137" s="26" t="s">
        <v>144</v>
      </c>
      <c r="D137" s="27">
        <v>350000</v>
      </c>
      <c r="E137" s="155">
        <f>'6'!L137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30</v>
      </c>
      <c r="B138" s="26">
        <v>3503021</v>
      </c>
      <c r="C138" s="26" t="s">
        <v>145</v>
      </c>
      <c r="D138" s="27">
        <v>390000</v>
      </c>
      <c r="E138" s="155">
        <f>'6'!L138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31</v>
      </c>
      <c r="B139" s="26">
        <v>3500200</v>
      </c>
      <c r="C139" s="26" t="s">
        <v>146</v>
      </c>
      <c r="D139" s="27">
        <v>280000</v>
      </c>
      <c r="E139" s="155">
        <f>'6'!L139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9" customFormat="1" x14ac:dyDescent="0.2">
      <c r="A140" s="25">
        <v>32</v>
      </c>
      <c r="B140" s="26">
        <v>3503022</v>
      </c>
      <c r="C140" s="26" t="s">
        <v>147</v>
      </c>
      <c r="D140" s="27">
        <v>150000</v>
      </c>
      <c r="E140" s="155">
        <f>'6'!L140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9" customFormat="1" x14ac:dyDescent="0.2">
      <c r="A141" s="43">
        <v>33</v>
      </c>
      <c r="B141" s="99"/>
      <c r="C141" s="99" t="s">
        <v>275</v>
      </c>
      <c r="D141" s="100">
        <v>320000</v>
      </c>
      <c r="E141" s="155">
        <f>'6'!L141</f>
        <v>0</v>
      </c>
      <c r="F141" s="127"/>
      <c r="G141" s="142">
        <v>1</v>
      </c>
      <c r="H141" s="142"/>
      <c r="I141" s="142"/>
      <c r="J141" s="150"/>
      <c r="K141" s="134"/>
      <c r="L141" s="73">
        <v>1</v>
      </c>
      <c r="M141" s="120">
        <f t="shared" si="8"/>
        <v>0</v>
      </c>
      <c r="N141" s="73"/>
    </row>
    <row r="142" spans="1:14" s="9" customFormat="1" x14ac:dyDescent="0.2">
      <c r="A142" s="43">
        <v>34</v>
      </c>
      <c r="B142" s="99"/>
      <c r="C142" s="99" t="s">
        <v>276</v>
      </c>
      <c r="D142" s="100">
        <v>320000</v>
      </c>
      <c r="E142" s="155">
        <f>'6'!L142</f>
        <v>1</v>
      </c>
      <c r="F142" s="127"/>
      <c r="G142" s="142"/>
      <c r="H142" s="142"/>
      <c r="I142" s="142"/>
      <c r="J142" s="150"/>
      <c r="K142" s="134"/>
      <c r="L142" s="73">
        <v>1</v>
      </c>
      <c r="M142" s="120">
        <f t="shared" si="8"/>
        <v>0</v>
      </c>
      <c r="N142" s="73"/>
    </row>
    <row r="143" spans="1:14" s="9" customFormat="1" x14ac:dyDescent="0.2">
      <c r="A143" s="43">
        <v>35</v>
      </c>
      <c r="B143" s="99"/>
      <c r="C143" s="99" t="s">
        <v>274</v>
      </c>
      <c r="D143" s="100">
        <v>350000</v>
      </c>
      <c r="E143" s="155">
        <f>'6'!L143</f>
        <v>2</v>
      </c>
      <c r="F143" s="127"/>
      <c r="G143" s="142"/>
      <c r="H143" s="142"/>
      <c r="I143" s="142"/>
      <c r="J143" s="150"/>
      <c r="K143" s="134"/>
      <c r="L143" s="73">
        <v>1</v>
      </c>
      <c r="M143" s="120">
        <f t="shared" si="8"/>
        <v>1</v>
      </c>
      <c r="N143" s="73"/>
    </row>
    <row r="144" spans="1:14" s="24" customFormat="1" ht="15" thickBot="1" x14ac:dyDescent="0.25">
      <c r="A144" s="43"/>
      <c r="B144" s="43"/>
      <c r="C144" s="43"/>
      <c r="D144" s="48"/>
      <c r="E144" s="157"/>
      <c r="F144" s="127"/>
      <c r="G144" s="142"/>
      <c r="H144" s="142"/>
      <c r="I144" s="142"/>
      <c r="J144" s="150"/>
      <c r="K144" s="134"/>
      <c r="L144" s="73"/>
      <c r="M144" s="121"/>
      <c r="N144" s="73"/>
    </row>
    <row r="145" spans="1:14" s="9" customFormat="1" ht="15" thickBot="1" x14ac:dyDescent="0.25">
      <c r="A145" s="94"/>
      <c r="B145" s="95"/>
      <c r="C145" s="95" t="s">
        <v>148</v>
      </c>
      <c r="D145" s="96"/>
      <c r="E145" s="105">
        <f>SUM(E146:E154)</f>
        <v>10</v>
      </c>
      <c r="F145" s="105">
        <f t="shared" ref="F145:L145" si="14">SUM(F146:F154)</f>
        <v>0</v>
      </c>
      <c r="G145" s="105">
        <f t="shared" si="14"/>
        <v>34</v>
      </c>
      <c r="H145" s="105">
        <f t="shared" si="14"/>
        <v>0</v>
      </c>
      <c r="I145" s="105">
        <f t="shared" si="14"/>
        <v>0</v>
      </c>
      <c r="J145" s="166">
        <f t="shared" si="14"/>
        <v>0</v>
      </c>
      <c r="K145" s="131">
        <f t="shared" si="14"/>
        <v>0</v>
      </c>
      <c r="L145" s="105">
        <f t="shared" si="14"/>
        <v>35</v>
      </c>
      <c r="M145" s="119">
        <f t="shared" ref="M145:M215" si="15">(E145+F145+G145+H145+I145)-J145-K145-L145</f>
        <v>9</v>
      </c>
      <c r="N145" s="85"/>
    </row>
    <row r="146" spans="1:14" s="9" customFormat="1" x14ac:dyDescent="0.2">
      <c r="A146" s="87">
        <v>1</v>
      </c>
      <c r="B146" s="87">
        <v>3510004</v>
      </c>
      <c r="C146" s="87" t="s">
        <v>149</v>
      </c>
      <c r="D146" s="93">
        <v>43000</v>
      </c>
      <c r="E146" s="155">
        <f>'6'!L146</f>
        <v>0</v>
      </c>
      <c r="F146" s="170"/>
      <c r="G146" s="140">
        <v>9</v>
      </c>
      <c r="H146" s="140"/>
      <c r="I146" s="140"/>
      <c r="J146" s="148"/>
      <c r="K146" s="132"/>
      <c r="L146" s="71">
        <v>6</v>
      </c>
      <c r="M146" s="120">
        <f>(E146+K150+G146+H146+I146)-J146-K146-L146</f>
        <v>3</v>
      </c>
      <c r="N146" s="71"/>
    </row>
    <row r="147" spans="1:14" s="9" customFormat="1" x14ac:dyDescent="0.2">
      <c r="A147" s="25">
        <v>2</v>
      </c>
      <c r="B147" s="25">
        <v>3512008</v>
      </c>
      <c r="C147" s="25" t="s">
        <v>150</v>
      </c>
      <c r="D147" s="30">
        <v>44000</v>
      </c>
      <c r="E147" s="155">
        <f>'6'!L147</f>
        <v>0</v>
      </c>
      <c r="F147" s="126"/>
      <c r="G147" s="141">
        <v>10</v>
      </c>
      <c r="H147" s="141"/>
      <c r="I147" s="141"/>
      <c r="J147" s="149"/>
      <c r="K147" s="133"/>
      <c r="L147" s="72">
        <v>10</v>
      </c>
      <c r="M147" s="120">
        <f t="shared" si="15"/>
        <v>0</v>
      </c>
      <c r="N147" s="72"/>
    </row>
    <row r="148" spans="1:14" s="9" customFormat="1" x14ac:dyDescent="0.2">
      <c r="A148" s="25">
        <v>3</v>
      </c>
      <c r="B148" s="25">
        <v>3510107</v>
      </c>
      <c r="C148" s="25" t="s">
        <v>151</v>
      </c>
      <c r="D148" s="30">
        <v>49000</v>
      </c>
      <c r="E148" s="155">
        <f>'6'!L148</f>
        <v>0</v>
      </c>
      <c r="F148" s="126"/>
      <c r="G148" s="141"/>
      <c r="H148" s="141"/>
      <c r="I148" s="141"/>
      <c r="J148" s="149"/>
      <c r="K148" s="133"/>
      <c r="L148" s="72"/>
      <c r="M148" s="120">
        <f t="shared" si="15"/>
        <v>0</v>
      </c>
      <c r="N148" s="72"/>
    </row>
    <row r="149" spans="1:14" s="9" customFormat="1" x14ac:dyDescent="0.2">
      <c r="A149" s="25">
        <v>4</v>
      </c>
      <c r="B149" s="25">
        <v>3510011</v>
      </c>
      <c r="C149" s="25" t="s">
        <v>152</v>
      </c>
      <c r="D149" s="30">
        <v>42000</v>
      </c>
      <c r="E149" s="155">
        <f>'6'!L149</f>
        <v>0</v>
      </c>
      <c r="F149" s="126"/>
      <c r="G149" s="141"/>
      <c r="H149" s="141"/>
      <c r="I149" s="141"/>
      <c r="J149" s="149"/>
      <c r="K149" s="133"/>
      <c r="L149" s="72"/>
      <c r="M149" s="120">
        <f t="shared" si="15"/>
        <v>0</v>
      </c>
      <c r="N149" s="72"/>
    </row>
    <row r="150" spans="1:14" s="9" customFormat="1" x14ac:dyDescent="0.2">
      <c r="A150" s="25">
        <v>5</v>
      </c>
      <c r="B150" s="25">
        <v>3510067</v>
      </c>
      <c r="C150" s="25" t="s">
        <v>153</v>
      </c>
      <c r="D150" s="30">
        <v>43000</v>
      </c>
      <c r="E150" s="155">
        <f>'6'!L150</f>
        <v>1</v>
      </c>
      <c r="F150" s="126"/>
      <c r="G150" s="141">
        <v>3</v>
      </c>
      <c r="H150" s="141"/>
      <c r="I150" s="141"/>
      <c r="J150" s="149"/>
      <c r="K150" s="132"/>
      <c r="L150" s="72">
        <v>3</v>
      </c>
      <c r="M150" s="120">
        <f t="shared" si="15"/>
        <v>1</v>
      </c>
      <c r="N150" s="72"/>
    </row>
    <row r="151" spans="1:14" s="9" customFormat="1" x14ac:dyDescent="0.2">
      <c r="A151" s="25">
        <v>6</v>
      </c>
      <c r="B151" s="25">
        <v>3510012</v>
      </c>
      <c r="C151" s="25" t="s">
        <v>154</v>
      </c>
      <c r="D151" s="30">
        <v>43000</v>
      </c>
      <c r="E151" s="155">
        <f>'6'!L151</f>
        <v>7</v>
      </c>
      <c r="F151" s="126"/>
      <c r="G151" s="141"/>
      <c r="H151" s="141"/>
      <c r="I151" s="141"/>
      <c r="J151" s="149"/>
      <c r="K151" s="133"/>
      <c r="L151" s="72">
        <v>5</v>
      </c>
      <c r="M151" s="120">
        <f t="shared" si="15"/>
        <v>2</v>
      </c>
      <c r="N151" s="72"/>
    </row>
    <row r="152" spans="1:14" s="9" customFormat="1" x14ac:dyDescent="0.2">
      <c r="A152" s="25">
        <v>7</v>
      </c>
      <c r="B152" s="25">
        <v>3510076</v>
      </c>
      <c r="C152" s="25" t="s">
        <v>155</v>
      </c>
      <c r="D152" s="30">
        <v>45000</v>
      </c>
      <c r="E152" s="155">
        <f>'6'!L152</f>
        <v>2</v>
      </c>
      <c r="F152" s="126"/>
      <c r="G152" s="141">
        <v>6</v>
      </c>
      <c r="H152" s="141"/>
      <c r="I152" s="141"/>
      <c r="J152" s="149"/>
      <c r="K152" s="133"/>
      <c r="L152" s="72">
        <v>7</v>
      </c>
      <c r="M152" s="120">
        <f t="shared" si="15"/>
        <v>1</v>
      </c>
      <c r="N152" s="72"/>
    </row>
    <row r="153" spans="1:14" s="9" customFormat="1" x14ac:dyDescent="0.2">
      <c r="A153" s="43">
        <v>9</v>
      </c>
      <c r="B153" s="43"/>
      <c r="C153" s="43" t="s">
        <v>277</v>
      </c>
      <c r="D153" s="48">
        <v>59000</v>
      </c>
      <c r="E153" s="155">
        <f>'6'!L153</f>
        <v>0</v>
      </c>
      <c r="F153" s="127"/>
      <c r="G153" s="142">
        <v>3</v>
      </c>
      <c r="H153" s="142"/>
      <c r="I153" s="142"/>
      <c r="J153" s="150"/>
      <c r="K153" s="134"/>
      <c r="L153" s="73">
        <v>1</v>
      </c>
      <c r="M153" s="120">
        <f t="shared" si="15"/>
        <v>2</v>
      </c>
      <c r="N153" s="73"/>
    </row>
    <row r="154" spans="1:14" s="9" customFormat="1" x14ac:dyDescent="0.2">
      <c r="A154" s="43">
        <v>10</v>
      </c>
      <c r="B154" s="43"/>
      <c r="C154" s="43" t="s">
        <v>278</v>
      </c>
      <c r="D154" s="48">
        <v>55000</v>
      </c>
      <c r="E154" s="155">
        <f>'6'!L154</f>
        <v>0</v>
      </c>
      <c r="F154" s="127"/>
      <c r="G154" s="142">
        <v>3</v>
      </c>
      <c r="H154" s="142"/>
      <c r="I154" s="142"/>
      <c r="J154" s="150"/>
      <c r="K154" s="134"/>
      <c r="L154" s="73">
        <v>3</v>
      </c>
      <c r="M154" s="120">
        <f t="shared" si="15"/>
        <v>0</v>
      </c>
      <c r="N154" s="73"/>
    </row>
    <row r="155" spans="1:14" s="24" customFormat="1" ht="15" thickBot="1" x14ac:dyDescent="0.25">
      <c r="A155" s="43"/>
      <c r="B155" s="43"/>
      <c r="C155" s="43"/>
      <c r="D155" s="48"/>
      <c r="E155" s="157"/>
      <c r="F155" s="127"/>
      <c r="G155" s="142"/>
      <c r="H155" s="142"/>
      <c r="I155" s="142"/>
      <c r="J155" s="150"/>
      <c r="K155" s="134"/>
      <c r="L155" s="73"/>
      <c r="M155" s="121"/>
      <c r="N155" s="73"/>
    </row>
    <row r="156" spans="1:14" s="10" customFormat="1" ht="15" thickBot="1" x14ac:dyDescent="0.25">
      <c r="A156" s="109"/>
      <c r="B156" s="110"/>
      <c r="C156" s="82" t="s">
        <v>156</v>
      </c>
      <c r="D156" s="111"/>
      <c r="E156" s="105">
        <f>SUM(E157:E173)</f>
        <v>82</v>
      </c>
      <c r="F156" s="105">
        <f t="shared" ref="F156:L156" si="16">SUM(F157:F173)</f>
        <v>0</v>
      </c>
      <c r="G156" s="105">
        <f t="shared" si="16"/>
        <v>28</v>
      </c>
      <c r="H156" s="105">
        <f t="shared" si="16"/>
        <v>0</v>
      </c>
      <c r="I156" s="105">
        <f t="shared" si="16"/>
        <v>0</v>
      </c>
      <c r="J156" s="166">
        <f t="shared" si="16"/>
        <v>0</v>
      </c>
      <c r="K156" s="131">
        <f t="shared" si="16"/>
        <v>0</v>
      </c>
      <c r="L156" s="105">
        <f t="shared" si="16"/>
        <v>66</v>
      </c>
      <c r="M156" s="119">
        <f t="shared" si="15"/>
        <v>44</v>
      </c>
      <c r="N156" s="112"/>
    </row>
    <row r="157" spans="1:14" s="10" customFormat="1" x14ac:dyDescent="0.2">
      <c r="A157" s="87">
        <v>1</v>
      </c>
      <c r="B157" s="88">
        <v>3530009</v>
      </c>
      <c r="C157" s="88" t="s">
        <v>157</v>
      </c>
      <c r="D157" s="97">
        <v>20000</v>
      </c>
      <c r="E157" s="155">
        <f>'6'!L157</f>
        <v>5</v>
      </c>
      <c r="F157" s="125"/>
      <c r="G157" s="140"/>
      <c r="H157" s="140"/>
      <c r="I157" s="140"/>
      <c r="J157" s="148"/>
      <c r="K157" s="132"/>
      <c r="L157" s="71"/>
      <c r="M157" s="120">
        <f t="shared" si="15"/>
        <v>5</v>
      </c>
      <c r="N157" s="71"/>
    </row>
    <row r="158" spans="1:14" s="10" customFormat="1" x14ac:dyDescent="0.2">
      <c r="A158" s="25">
        <v>2</v>
      </c>
      <c r="B158" s="26">
        <v>3530010</v>
      </c>
      <c r="C158" s="26" t="s">
        <v>158</v>
      </c>
      <c r="D158" s="27">
        <v>108000</v>
      </c>
      <c r="E158" s="155">
        <f>'6'!L158</f>
        <v>21</v>
      </c>
      <c r="F158" s="126"/>
      <c r="G158" s="141"/>
      <c r="H158" s="141"/>
      <c r="I158" s="141"/>
      <c r="J158" s="149"/>
      <c r="K158" s="133"/>
      <c r="L158" s="72">
        <v>19</v>
      </c>
      <c r="M158" s="120">
        <f t="shared" si="15"/>
        <v>2</v>
      </c>
      <c r="N158" s="72"/>
    </row>
    <row r="159" spans="1:14" s="10" customFormat="1" x14ac:dyDescent="0.2">
      <c r="A159" s="25">
        <v>3</v>
      </c>
      <c r="B159" s="26">
        <v>3530003</v>
      </c>
      <c r="C159" s="26" t="s">
        <v>159</v>
      </c>
      <c r="D159" s="27">
        <v>20000</v>
      </c>
      <c r="E159" s="155">
        <f>'6'!L159</f>
        <v>0</v>
      </c>
      <c r="F159" s="126"/>
      <c r="G159" s="141"/>
      <c r="H159" s="141"/>
      <c r="I159" s="141"/>
      <c r="J159" s="149"/>
      <c r="K159" s="133"/>
      <c r="L159" s="72"/>
      <c r="M159" s="120">
        <f t="shared" si="15"/>
        <v>0</v>
      </c>
      <c r="N159" s="72"/>
    </row>
    <row r="160" spans="1:14" s="10" customFormat="1" x14ac:dyDescent="0.2">
      <c r="A160" s="25">
        <v>4</v>
      </c>
      <c r="B160" s="26">
        <v>3530008</v>
      </c>
      <c r="C160" s="26" t="s">
        <v>160</v>
      </c>
      <c r="D160" s="27">
        <v>20000</v>
      </c>
      <c r="E160" s="155">
        <f>'6'!L160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5"/>
        <v>0</v>
      </c>
      <c r="N160" s="72"/>
    </row>
    <row r="161" spans="1:14" s="10" customFormat="1" x14ac:dyDescent="0.2">
      <c r="A161" s="25">
        <v>5</v>
      </c>
      <c r="B161" s="26">
        <v>3530014</v>
      </c>
      <c r="C161" s="26" t="s">
        <v>161</v>
      </c>
      <c r="D161" s="27">
        <v>20000</v>
      </c>
      <c r="E161" s="155">
        <f>'6'!L161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5"/>
        <v>0</v>
      </c>
      <c r="N161" s="72"/>
    </row>
    <row r="162" spans="1:14" s="10" customFormat="1" x14ac:dyDescent="0.2">
      <c r="A162" s="25">
        <v>6</v>
      </c>
      <c r="B162" s="26">
        <v>3530088</v>
      </c>
      <c r="C162" s="26" t="s">
        <v>162</v>
      </c>
      <c r="D162" s="27">
        <v>22000</v>
      </c>
      <c r="E162" s="155">
        <f>'6'!L162</f>
        <v>33</v>
      </c>
      <c r="F162" s="126"/>
      <c r="G162" s="141"/>
      <c r="H162" s="141"/>
      <c r="I162" s="141"/>
      <c r="J162" s="149"/>
      <c r="K162" s="133"/>
      <c r="L162" s="72">
        <v>29</v>
      </c>
      <c r="M162" s="120">
        <f t="shared" si="15"/>
        <v>4</v>
      </c>
      <c r="N162" s="72"/>
    </row>
    <row r="163" spans="1:14" s="10" customFormat="1" x14ac:dyDescent="0.2">
      <c r="A163" s="25">
        <v>11</v>
      </c>
      <c r="B163" s="26">
        <v>3550002</v>
      </c>
      <c r="C163" s="26" t="s">
        <v>167</v>
      </c>
      <c r="D163" s="27">
        <v>20000</v>
      </c>
      <c r="E163" s="155">
        <f>'6'!L163</f>
        <v>13</v>
      </c>
      <c r="F163" s="127"/>
      <c r="G163" s="142"/>
      <c r="H163" s="142"/>
      <c r="I163" s="142"/>
      <c r="J163" s="150"/>
      <c r="K163" s="134"/>
      <c r="L163" s="73">
        <v>9</v>
      </c>
      <c r="M163" s="120">
        <f t="shared" si="15"/>
        <v>4</v>
      </c>
      <c r="N163" s="72"/>
    </row>
    <row r="164" spans="1:14" s="10" customFormat="1" x14ac:dyDescent="0.2">
      <c r="A164" s="25">
        <v>12</v>
      </c>
      <c r="B164" s="26">
        <v>3550005</v>
      </c>
      <c r="C164" s="26" t="s">
        <v>168</v>
      </c>
      <c r="D164" s="27">
        <v>20000</v>
      </c>
      <c r="E164" s="155">
        <f>'6'!L164</f>
        <v>7</v>
      </c>
      <c r="F164" s="127"/>
      <c r="G164" s="142"/>
      <c r="H164" s="142"/>
      <c r="I164" s="142"/>
      <c r="J164" s="150"/>
      <c r="K164" s="134"/>
      <c r="L164" s="73"/>
      <c r="M164" s="120">
        <f t="shared" si="15"/>
        <v>7</v>
      </c>
      <c r="N164" s="72"/>
    </row>
    <row r="165" spans="1:14" s="10" customFormat="1" x14ac:dyDescent="0.2">
      <c r="A165" s="25">
        <v>13</v>
      </c>
      <c r="B165" s="26">
        <v>3550007</v>
      </c>
      <c r="C165" s="26" t="s">
        <v>169</v>
      </c>
      <c r="D165" s="27">
        <v>20000</v>
      </c>
      <c r="E165" s="155">
        <f>'6'!L165</f>
        <v>1</v>
      </c>
      <c r="F165" s="127"/>
      <c r="G165" s="142">
        <v>28</v>
      </c>
      <c r="H165" s="142"/>
      <c r="I165" s="142"/>
      <c r="J165" s="150"/>
      <c r="K165" s="134"/>
      <c r="L165" s="73">
        <v>9</v>
      </c>
      <c r="M165" s="120">
        <f t="shared" si="15"/>
        <v>20</v>
      </c>
      <c r="N165" s="72"/>
    </row>
    <row r="166" spans="1:14" s="9" customFormat="1" x14ac:dyDescent="0.2">
      <c r="A166" s="25">
        <v>14</v>
      </c>
      <c r="B166" s="26">
        <v>3530087</v>
      </c>
      <c r="C166" s="26" t="s">
        <v>170</v>
      </c>
      <c r="D166" s="27">
        <v>20000</v>
      </c>
      <c r="E166" s="155">
        <f>'6'!L166</f>
        <v>0</v>
      </c>
      <c r="F166" s="127"/>
      <c r="G166" s="142"/>
      <c r="H166" s="142"/>
      <c r="I166" s="142"/>
      <c r="J166" s="150"/>
      <c r="K166" s="134"/>
      <c r="L166" s="73"/>
      <c r="M166" s="120">
        <f t="shared" si="15"/>
        <v>0</v>
      </c>
      <c r="N166" s="72"/>
    </row>
    <row r="167" spans="1:14" s="9" customFormat="1" x14ac:dyDescent="0.2">
      <c r="A167" s="25">
        <v>15</v>
      </c>
      <c r="B167" s="43">
        <v>7560084</v>
      </c>
      <c r="C167" s="43" t="s">
        <v>171</v>
      </c>
      <c r="D167" s="48">
        <v>50000</v>
      </c>
      <c r="E167" s="155">
        <f>'6'!L167</f>
        <v>0</v>
      </c>
      <c r="F167" s="127"/>
      <c r="G167" s="142"/>
      <c r="H167" s="142"/>
      <c r="I167" s="142"/>
      <c r="J167" s="150"/>
      <c r="K167" s="134"/>
      <c r="L167" s="73"/>
      <c r="M167" s="120">
        <f t="shared" si="15"/>
        <v>0</v>
      </c>
      <c r="N167" s="72"/>
    </row>
    <row r="168" spans="1:14" s="9" customFormat="1" x14ac:dyDescent="0.2">
      <c r="A168" s="25">
        <v>16</v>
      </c>
      <c r="B168" s="43">
        <v>7560085</v>
      </c>
      <c r="C168" s="43" t="s">
        <v>172</v>
      </c>
      <c r="D168" s="48">
        <v>80000</v>
      </c>
      <c r="E168" s="155">
        <f>'6'!L168</f>
        <v>0</v>
      </c>
      <c r="F168" s="126"/>
      <c r="G168" s="141"/>
      <c r="H168" s="141"/>
      <c r="I168" s="141"/>
      <c r="J168" s="149"/>
      <c r="K168" s="133"/>
      <c r="L168" s="72"/>
      <c r="M168" s="120">
        <f t="shared" si="15"/>
        <v>0</v>
      </c>
      <c r="N168" s="72"/>
    </row>
    <row r="169" spans="1:14" s="9" customFormat="1" x14ac:dyDescent="0.2">
      <c r="A169" s="43">
        <v>17</v>
      </c>
      <c r="B169" s="43"/>
      <c r="C169" s="43" t="s">
        <v>279</v>
      </c>
      <c r="D169" s="48">
        <v>78000</v>
      </c>
      <c r="E169" s="155">
        <f>'6'!L169</f>
        <v>0</v>
      </c>
      <c r="F169" s="126"/>
      <c r="G169" s="141"/>
      <c r="H169" s="141"/>
      <c r="I169" s="141"/>
      <c r="J169" s="149"/>
      <c r="K169" s="133"/>
      <c r="L169" s="72"/>
      <c r="M169" s="120">
        <f t="shared" si="15"/>
        <v>0</v>
      </c>
      <c r="N169" s="73"/>
    </row>
    <row r="170" spans="1:14" s="9" customFormat="1" x14ac:dyDescent="0.2">
      <c r="A170" s="43">
        <v>18</v>
      </c>
      <c r="B170" s="43"/>
      <c r="C170" s="43" t="s">
        <v>280</v>
      </c>
      <c r="D170" s="48">
        <v>29000</v>
      </c>
      <c r="E170" s="155">
        <f>'6'!L170</f>
        <v>0</v>
      </c>
      <c r="F170" s="126"/>
      <c r="G170" s="141"/>
      <c r="H170" s="141"/>
      <c r="I170" s="141"/>
      <c r="J170" s="149"/>
      <c r="K170" s="133"/>
      <c r="L170" s="72"/>
      <c r="M170" s="120">
        <f t="shared" si="15"/>
        <v>0</v>
      </c>
      <c r="N170" s="73"/>
    </row>
    <row r="171" spans="1:14" s="9" customFormat="1" x14ac:dyDescent="0.2">
      <c r="A171" s="43">
        <v>19</v>
      </c>
      <c r="B171" s="43"/>
      <c r="C171" s="43" t="s">
        <v>281</v>
      </c>
      <c r="D171" s="48">
        <v>78000</v>
      </c>
      <c r="E171" s="155">
        <f>'6'!L171</f>
        <v>0</v>
      </c>
      <c r="F171" s="126"/>
      <c r="G171" s="141"/>
      <c r="H171" s="141"/>
      <c r="I171" s="141"/>
      <c r="J171" s="149"/>
      <c r="K171" s="133"/>
      <c r="L171" s="72"/>
      <c r="M171" s="120">
        <f t="shared" si="15"/>
        <v>0</v>
      </c>
      <c r="N171" s="73"/>
    </row>
    <row r="172" spans="1:14" s="9" customFormat="1" x14ac:dyDescent="0.2">
      <c r="A172" s="43">
        <v>20</v>
      </c>
      <c r="B172" s="43"/>
      <c r="C172" s="43" t="s">
        <v>282</v>
      </c>
      <c r="D172" s="48">
        <v>29000</v>
      </c>
      <c r="E172" s="155">
        <f>'6'!L172</f>
        <v>0</v>
      </c>
      <c r="F172" s="126"/>
      <c r="G172" s="141"/>
      <c r="H172" s="141"/>
      <c r="I172" s="141"/>
      <c r="J172" s="149"/>
      <c r="K172" s="133"/>
      <c r="L172" s="72"/>
      <c r="M172" s="120">
        <f t="shared" si="15"/>
        <v>0</v>
      </c>
      <c r="N172" s="73"/>
    </row>
    <row r="173" spans="1:14" s="9" customFormat="1" x14ac:dyDescent="0.2">
      <c r="A173" s="43">
        <v>21</v>
      </c>
      <c r="B173" s="43"/>
      <c r="C173" s="43" t="s">
        <v>283</v>
      </c>
      <c r="D173" s="48">
        <v>45000</v>
      </c>
      <c r="E173" s="155">
        <f>'6'!L173</f>
        <v>2</v>
      </c>
      <c r="F173" s="126"/>
      <c r="G173" s="141"/>
      <c r="H173" s="141"/>
      <c r="I173" s="141"/>
      <c r="J173" s="149"/>
      <c r="K173" s="133"/>
      <c r="L173" s="72"/>
      <c r="M173" s="120">
        <f t="shared" si="15"/>
        <v>2</v>
      </c>
      <c r="N173" s="73"/>
    </row>
    <row r="174" spans="1:14" s="24" customFormat="1" ht="15" thickBot="1" x14ac:dyDescent="0.25">
      <c r="A174" s="43"/>
      <c r="B174" s="43"/>
      <c r="C174" s="43"/>
      <c r="D174" s="48"/>
      <c r="E174" s="160"/>
      <c r="F174" s="128"/>
      <c r="G174" s="144"/>
      <c r="H174" s="144"/>
      <c r="I174" s="144"/>
      <c r="J174" s="152"/>
      <c r="K174" s="137"/>
      <c r="L174" s="76"/>
      <c r="M174" s="121"/>
      <c r="N174" s="73"/>
    </row>
    <row r="175" spans="1:14" s="10" customFormat="1" ht="15" thickBot="1" x14ac:dyDescent="0.25">
      <c r="A175" s="90"/>
      <c r="B175" s="91"/>
      <c r="C175" s="91" t="s">
        <v>176</v>
      </c>
      <c r="D175" s="98"/>
      <c r="E175" s="103">
        <f>SUM(E176:E178)</f>
        <v>0</v>
      </c>
      <c r="F175" s="103">
        <f t="shared" ref="F175:L175" si="17">SUM(F176:F178)</f>
        <v>0</v>
      </c>
      <c r="G175" s="103">
        <f t="shared" si="17"/>
        <v>0</v>
      </c>
      <c r="H175" s="103">
        <f t="shared" si="17"/>
        <v>0</v>
      </c>
      <c r="I175" s="103">
        <f t="shared" si="17"/>
        <v>0</v>
      </c>
      <c r="J175" s="169">
        <f t="shared" si="17"/>
        <v>0</v>
      </c>
      <c r="K175" s="165">
        <f t="shared" si="17"/>
        <v>0</v>
      </c>
      <c r="L175" s="103">
        <f t="shared" si="17"/>
        <v>0</v>
      </c>
      <c r="M175" s="103">
        <f ca="1">SUM(M175:M178)</f>
        <v>0</v>
      </c>
      <c r="N175" s="85"/>
    </row>
    <row r="176" spans="1:14" s="10" customFormat="1" x14ac:dyDescent="0.2">
      <c r="A176" s="87">
        <v>1</v>
      </c>
      <c r="B176" s="88">
        <v>4550013</v>
      </c>
      <c r="C176" s="88" t="s">
        <v>177</v>
      </c>
      <c r="D176" s="97">
        <v>38000</v>
      </c>
      <c r="E176" s="161">
        <f>'6'!L176</f>
        <v>0</v>
      </c>
      <c r="F176" s="125"/>
      <c r="G176" s="140"/>
      <c r="H176" s="140"/>
      <c r="I176" s="140"/>
      <c r="J176" s="148"/>
      <c r="K176" s="132"/>
      <c r="L176" s="71"/>
      <c r="M176" s="120">
        <f t="shared" si="15"/>
        <v>0</v>
      </c>
      <c r="N176" s="76"/>
    </row>
    <row r="177" spans="1:14" s="10" customFormat="1" x14ac:dyDescent="0.2">
      <c r="A177" s="25">
        <v>2</v>
      </c>
      <c r="B177" s="26">
        <v>4550025</v>
      </c>
      <c r="C177" s="26" t="s">
        <v>178</v>
      </c>
      <c r="D177" s="27">
        <v>38000</v>
      </c>
      <c r="E177" s="161">
        <f>'6'!L177</f>
        <v>0</v>
      </c>
      <c r="F177" s="125"/>
      <c r="G177" s="140"/>
      <c r="H177" s="140"/>
      <c r="I177" s="140"/>
      <c r="J177" s="148"/>
      <c r="K177" s="132"/>
      <c r="L177" s="71"/>
      <c r="M177" s="120">
        <f t="shared" si="15"/>
        <v>0</v>
      </c>
      <c r="N177" s="73"/>
    </row>
    <row r="178" spans="1:14" s="9" customFormat="1" x14ac:dyDescent="0.2">
      <c r="A178" s="25">
        <v>3</v>
      </c>
      <c r="B178" s="26">
        <v>4550044</v>
      </c>
      <c r="C178" s="26" t="s">
        <v>179</v>
      </c>
      <c r="D178" s="27">
        <v>38000</v>
      </c>
      <c r="E178" s="161">
        <f>'6'!L178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3"/>
    </row>
    <row r="179" spans="1:14" s="20" customFormat="1" ht="15" thickBot="1" x14ac:dyDescent="0.25">
      <c r="A179" s="43"/>
      <c r="B179" s="43"/>
      <c r="C179" s="43"/>
      <c r="D179" s="48"/>
      <c r="E179" s="160"/>
      <c r="F179" s="128"/>
      <c r="G179" s="144"/>
      <c r="H179" s="144"/>
      <c r="I179" s="144"/>
      <c r="J179" s="152"/>
      <c r="K179" s="137"/>
      <c r="L179" s="76"/>
      <c r="M179" s="121"/>
      <c r="N179" s="73"/>
    </row>
    <row r="180" spans="1:14" s="24" customFormat="1" ht="15" hidden="1" customHeight="1" thickBot="1" x14ac:dyDescent="0.25">
      <c r="A180" s="81"/>
      <c r="B180" s="82"/>
      <c r="C180" s="82" t="s">
        <v>180</v>
      </c>
      <c r="D180" s="83"/>
      <c r="E180" s="158">
        <v>201</v>
      </c>
      <c r="F180" s="106">
        <f t="shared" ref="F180" si="18">SUM(F181:F191)</f>
        <v>0</v>
      </c>
      <c r="G180" s="106"/>
      <c r="H180" s="106"/>
      <c r="I180" s="106"/>
      <c r="J180" s="146"/>
      <c r="K180" s="135"/>
      <c r="L180" s="106"/>
      <c r="M180" s="119">
        <f t="shared" si="15"/>
        <v>201</v>
      </c>
      <c r="N180" s="85"/>
    </row>
    <row r="181" spans="1:14" s="10" customFormat="1" ht="15" hidden="1" customHeight="1" thickBot="1" x14ac:dyDescent="0.25">
      <c r="A181" s="74"/>
      <c r="B181" s="74"/>
      <c r="C181" s="74" t="s">
        <v>181</v>
      </c>
      <c r="D181" s="75"/>
      <c r="E181" s="155">
        <v>8</v>
      </c>
      <c r="F181" s="125"/>
      <c r="G181" s="140"/>
      <c r="H181" s="140"/>
      <c r="I181" s="140"/>
      <c r="J181" s="148"/>
      <c r="K181" s="132"/>
      <c r="L181" s="71"/>
      <c r="M181" s="120">
        <f t="shared" si="15"/>
        <v>8</v>
      </c>
      <c r="N181" s="76"/>
    </row>
    <row r="182" spans="1:14" s="10" customFormat="1" ht="15" hidden="1" customHeight="1" thickBot="1" x14ac:dyDescent="0.25">
      <c r="A182" s="25">
        <v>1</v>
      </c>
      <c r="B182" s="26">
        <v>5540020</v>
      </c>
      <c r="C182" s="26" t="s">
        <v>182</v>
      </c>
      <c r="D182" s="27">
        <v>40000</v>
      </c>
      <c r="E182" s="155">
        <v>43</v>
      </c>
      <c r="F182" s="125"/>
      <c r="G182" s="140"/>
      <c r="H182" s="140"/>
      <c r="I182" s="140"/>
      <c r="J182" s="148"/>
      <c r="K182" s="132"/>
      <c r="L182" s="71"/>
      <c r="M182" s="120">
        <f t="shared" si="15"/>
        <v>43</v>
      </c>
      <c r="N182" s="73"/>
    </row>
    <row r="183" spans="1:14" s="10" customFormat="1" ht="15" hidden="1" customHeight="1" thickBot="1" x14ac:dyDescent="0.25">
      <c r="A183" s="25">
        <v>2</v>
      </c>
      <c r="B183" s="26">
        <v>5540024</v>
      </c>
      <c r="C183" s="26" t="s">
        <v>183</v>
      </c>
      <c r="D183" s="27">
        <v>45000</v>
      </c>
      <c r="E183" s="155">
        <v>9</v>
      </c>
      <c r="F183" s="125"/>
      <c r="G183" s="140"/>
      <c r="H183" s="140"/>
      <c r="I183" s="140"/>
      <c r="J183" s="148"/>
      <c r="K183" s="132"/>
      <c r="L183" s="71"/>
      <c r="M183" s="120">
        <f t="shared" si="15"/>
        <v>9</v>
      </c>
      <c r="N183" s="73"/>
    </row>
    <row r="184" spans="1:14" s="10" customFormat="1" ht="15" hidden="1" customHeight="1" thickBot="1" x14ac:dyDescent="0.25">
      <c r="A184" s="25">
        <v>3</v>
      </c>
      <c r="B184" s="26">
        <v>5540018</v>
      </c>
      <c r="C184" s="26" t="s">
        <v>184</v>
      </c>
      <c r="D184" s="27">
        <v>32000</v>
      </c>
      <c r="E184" s="155">
        <v>24</v>
      </c>
      <c r="F184" s="125"/>
      <c r="G184" s="140"/>
      <c r="H184" s="140"/>
      <c r="I184" s="140"/>
      <c r="J184" s="148"/>
      <c r="K184" s="132"/>
      <c r="L184" s="71"/>
      <c r="M184" s="120">
        <f t="shared" si="15"/>
        <v>24</v>
      </c>
      <c r="N184" s="73"/>
    </row>
    <row r="185" spans="1:14" s="10" customFormat="1" ht="15" hidden="1" customHeight="1" thickBot="1" x14ac:dyDescent="0.25">
      <c r="A185" s="25">
        <v>4</v>
      </c>
      <c r="B185" s="26">
        <v>5540017</v>
      </c>
      <c r="C185" s="26" t="s">
        <v>185</v>
      </c>
      <c r="D185" s="27">
        <v>25000</v>
      </c>
      <c r="E185" s="156">
        <v>35</v>
      </c>
      <c r="F185" s="126"/>
      <c r="G185" s="141"/>
      <c r="H185" s="141"/>
      <c r="I185" s="141"/>
      <c r="J185" s="149"/>
      <c r="K185" s="133"/>
      <c r="L185" s="72"/>
      <c r="M185" s="120">
        <f t="shared" si="15"/>
        <v>35</v>
      </c>
      <c r="N185" s="72"/>
    </row>
    <row r="186" spans="1:14" s="10" customFormat="1" ht="15" hidden="1" customHeight="1" thickBot="1" x14ac:dyDescent="0.25">
      <c r="A186" s="25">
        <v>5</v>
      </c>
      <c r="B186" s="26">
        <v>5510070</v>
      </c>
      <c r="C186" s="26" t="s">
        <v>186</v>
      </c>
      <c r="D186" s="27">
        <v>28000</v>
      </c>
      <c r="E186" s="156">
        <v>24</v>
      </c>
      <c r="F186" s="126"/>
      <c r="G186" s="141"/>
      <c r="H186" s="141"/>
      <c r="I186" s="141"/>
      <c r="J186" s="149"/>
      <c r="K186" s="133"/>
      <c r="L186" s="72"/>
      <c r="M186" s="120">
        <f t="shared" si="15"/>
        <v>24</v>
      </c>
      <c r="N186" s="72"/>
    </row>
    <row r="187" spans="1:14" s="10" customFormat="1" ht="15" hidden="1" customHeight="1" thickBot="1" x14ac:dyDescent="0.25">
      <c r="A187" s="25">
        <v>6</v>
      </c>
      <c r="B187" s="26">
        <v>5500044</v>
      </c>
      <c r="C187" s="26" t="s">
        <v>187</v>
      </c>
      <c r="D187" s="27">
        <v>28000</v>
      </c>
      <c r="E187" s="156">
        <v>10</v>
      </c>
      <c r="F187" s="126"/>
      <c r="G187" s="141"/>
      <c r="H187" s="141"/>
      <c r="I187" s="141"/>
      <c r="J187" s="149"/>
      <c r="K187" s="133"/>
      <c r="L187" s="72"/>
      <c r="M187" s="120">
        <f t="shared" si="15"/>
        <v>10</v>
      </c>
      <c r="N187" s="71"/>
    </row>
    <row r="188" spans="1:14" s="9" customFormat="1" ht="15" hidden="1" customHeight="1" thickBot="1" x14ac:dyDescent="0.25">
      <c r="A188" s="25">
        <v>7</v>
      </c>
      <c r="B188" s="26">
        <v>5500045</v>
      </c>
      <c r="C188" s="26" t="s">
        <v>188</v>
      </c>
      <c r="D188" s="27">
        <v>30000</v>
      </c>
      <c r="E188" s="156">
        <v>28</v>
      </c>
      <c r="F188" s="126"/>
      <c r="G188" s="141"/>
      <c r="H188" s="141"/>
      <c r="I188" s="141"/>
      <c r="J188" s="149"/>
      <c r="K188" s="133"/>
      <c r="L188" s="72"/>
      <c r="M188" s="120">
        <f t="shared" si="15"/>
        <v>28</v>
      </c>
      <c r="N188" s="71"/>
    </row>
    <row r="189" spans="1:14" s="9" customFormat="1" ht="15" hidden="1" customHeight="1" thickBot="1" x14ac:dyDescent="0.25">
      <c r="A189" s="25">
        <v>8</v>
      </c>
      <c r="B189" s="25">
        <v>5510111</v>
      </c>
      <c r="C189" s="25" t="s">
        <v>189</v>
      </c>
      <c r="D189" s="30">
        <v>39000</v>
      </c>
      <c r="E189" s="156">
        <v>20</v>
      </c>
      <c r="F189" s="126"/>
      <c r="G189" s="141"/>
      <c r="H189" s="141"/>
      <c r="I189" s="141"/>
      <c r="J189" s="149"/>
      <c r="K189" s="133"/>
      <c r="L189" s="72"/>
      <c r="M189" s="120">
        <f t="shared" si="15"/>
        <v>20</v>
      </c>
      <c r="N189" s="71"/>
    </row>
    <row r="190" spans="1:14" s="9" customFormat="1" ht="15" hidden="1" customHeight="1" thickBot="1" x14ac:dyDescent="0.25">
      <c r="A190" s="25">
        <v>9</v>
      </c>
      <c r="B190" s="25">
        <v>5510112</v>
      </c>
      <c r="C190" s="25" t="s">
        <v>190</v>
      </c>
      <c r="D190" s="30">
        <v>39000</v>
      </c>
      <c r="E190" s="155"/>
      <c r="F190" s="125"/>
      <c r="G190" s="125"/>
      <c r="H190" s="125"/>
      <c r="I190" s="125"/>
      <c r="J190" s="148"/>
      <c r="K190" s="132"/>
      <c r="L190" s="71"/>
      <c r="M190" s="120">
        <f t="shared" si="15"/>
        <v>0</v>
      </c>
      <c r="N190" s="71"/>
    </row>
    <row r="191" spans="1:14" s="9" customFormat="1" ht="15" hidden="1" customHeight="1" thickBot="1" x14ac:dyDescent="0.25">
      <c r="A191" s="25">
        <v>10</v>
      </c>
      <c r="B191" s="25">
        <v>5510113</v>
      </c>
      <c r="C191" s="25" t="s">
        <v>191</v>
      </c>
      <c r="D191" s="30">
        <v>39000</v>
      </c>
      <c r="E191" s="155">
        <v>17</v>
      </c>
      <c r="F191" s="125"/>
      <c r="G191" s="125"/>
      <c r="H191" s="125"/>
      <c r="I191" s="125"/>
      <c r="J191" s="148"/>
      <c r="K191" s="132"/>
      <c r="L191" s="71"/>
      <c r="M191" s="120">
        <f t="shared" si="15"/>
        <v>17</v>
      </c>
      <c r="N191" s="71"/>
    </row>
    <row r="192" spans="1:14" s="24" customFormat="1" ht="15" hidden="1" customHeight="1" thickBot="1" x14ac:dyDescent="0.25">
      <c r="A192" s="43"/>
      <c r="B192" s="43"/>
      <c r="C192" s="43"/>
      <c r="D192" s="48"/>
      <c r="E192" s="160"/>
      <c r="F192" s="128"/>
      <c r="G192" s="128"/>
      <c r="H192" s="128"/>
      <c r="I192" s="128"/>
      <c r="J192" s="152"/>
      <c r="K192" s="137"/>
      <c r="L192" s="76"/>
      <c r="M192" s="121">
        <f t="shared" si="15"/>
        <v>0</v>
      </c>
      <c r="N192" s="76"/>
    </row>
    <row r="193" spans="1:14" s="9" customFormat="1" ht="15" thickBot="1" x14ac:dyDescent="0.25">
      <c r="A193" s="94"/>
      <c r="B193" s="95"/>
      <c r="C193" s="95" t="s">
        <v>192</v>
      </c>
      <c r="D193" s="96"/>
      <c r="E193" s="105">
        <f>SUM(E194:E202)</f>
        <v>468</v>
      </c>
      <c r="F193" s="105">
        <f t="shared" ref="F193:K193" si="19">SUM(F194:F202)</f>
        <v>0</v>
      </c>
      <c r="G193" s="105">
        <f t="shared" si="19"/>
        <v>0</v>
      </c>
      <c r="H193" s="105">
        <f t="shared" si="19"/>
        <v>0</v>
      </c>
      <c r="I193" s="105">
        <f t="shared" si="19"/>
        <v>0</v>
      </c>
      <c r="J193" s="166">
        <f t="shared" si="19"/>
        <v>0</v>
      </c>
      <c r="K193" s="131">
        <f t="shared" si="19"/>
        <v>0</v>
      </c>
      <c r="L193" s="105">
        <f>SUM(L194:L201)</f>
        <v>390</v>
      </c>
      <c r="M193" s="119">
        <f t="shared" si="15"/>
        <v>78</v>
      </c>
      <c r="N193" s="85"/>
    </row>
    <row r="194" spans="1:14" s="10" customFormat="1" x14ac:dyDescent="0.2">
      <c r="A194" s="87">
        <v>1</v>
      </c>
      <c r="B194" s="87">
        <v>5540032</v>
      </c>
      <c r="C194" s="87" t="s">
        <v>193</v>
      </c>
      <c r="D194" s="93">
        <v>18000</v>
      </c>
      <c r="E194" s="155">
        <f>'6'!L194</f>
        <v>45</v>
      </c>
      <c r="F194" s="125"/>
      <c r="G194" s="125"/>
      <c r="H194" s="125"/>
      <c r="I194" s="125"/>
      <c r="J194" s="148"/>
      <c r="K194" s="132"/>
      <c r="L194" s="71">
        <v>45</v>
      </c>
      <c r="M194" s="120">
        <f t="shared" si="15"/>
        <v>0</v>
      </c>
      <c r="N194" s="71"/>
    </row>
    <row r="195" spans="1:14" s="10" customFormat="1" x14ac:dyDescent="0.2">
      <c r="A195" s="25">
        <v>2</v>
      </c>
      <c r="B195" s="26">
        <v>5540001</v>
      </c>
      <c r="C195" s="26" t="s">
        <v>194</v>
      </c>
      <c r="D195" s="27">
        <v>20000</v>
      </c>
      <c r="E195" s="155">
        <f>'6'!L195</f>
        <v>31</v>
      </c>
      <c r="F195" s="125"/>
      <c r="G195" s="125"/>
      <c r="H195" s="125"/>
      <c r="I195" s="125"/>
      <c r="J195" s="148"/>
      <c r="K195" s="132"/>
      <c r="L195" s="71">
        <v>29</v>
      </c>
      <c r="M195" s="120">
        <f t="shared" si="15"/>
        <v>2</v>
      </c>
      <c r="N195" s="71"/>
    </row>
    <row r="196" spans="1:14" s="10" customFormat="1" x14ac:dyDescent="0.2">
      <c r="A196" s="25">
        <v>3</v>
      </c>
      <c r="B196" s="26">
        <v>5540029</v>
      </c>
      <c r="C196" s="26" t="s">
        <v>195</v>
      </c>
      <c r="D196" s="27">
        <v>20000</v>
      </c>
      <c r="E196" s="155">
        <f>'6'!L196</f>
        <v>18</v>
      </c>
      <c r="F196" s="125"/>
      <c r="G196" s="125"/>
      <c r="H196" s="125"/>
      <c r="I196" s="125"/>
      <c r="J196" s="148"/>
      <c r="K196" s="132"/>
      <c r="L196" s="71">
        <v>17</v>
      </c>
      <c r="M196" s="120">
        <f t="shared" si="15"/>
        <v>1</v>
      </c>
      <c r="N196" s="71"/>
    </row>
    <row r="197" spans="1:14" s="10" customFormat="1" x14ac:dyDescent="0.2">
      <c r="A197" s="25">
        <v>4</v>
      </c>
      <c r="B197" s="26">
        <v>5540035</v>
      </c>
      <c r="C197" s="26" t="s">
        <v>196</v>
      </c>
      <c r="D197" s="27">
        <v>20000</v>
      </c>
      <c r="E197" s="155">
        <f>'6'!L197</f>
        <v>28</v>
      </c>
      <c r="F197" s="125"/>
      <c r="G197" s="125"/>
      <c r="H197" s="125"/>
      <c r="I197" s="125"/>
      <c r="J197" s="148"/>
      <c r="K197" s="132"/>
      <c r="L197" s="71">
        <v>28</v>
      </c>
      <c r="M197" s="120">
        <f t="shared" si="15"/>
        <v>0</v>
      </c>
      <c r="N197" s="71"/>
    </row>
    <row r="198" spans="1:14" s="10" customFormat="1" x14ac:dyDescent="0.2">
      <c r="A198" s="25">
        <v>6</v>
      </c>
      <c r="B198" s="26">
        <v>5540008</v>
      </c>
      <c r="C198" s="26" t="s">
        <v>198</v>
      </c>
      <c r="D198" s="27">
        <v>16000</v>
      </c>
      <c r="E198" s="155">
        <f>'6'!L198</f>
        <v>194</v>
      </c>
      <c r="F198" s="125"/>
      <c r="G198" s="125"/>
      <c r="H198" s="125"/>
      <c r="I198" s="125"/>
      <c r="J198" s="148"/>
      <c r="K198" s="132"/>
      <c r="L198" s="71">
        <v>175</v>
      </c>
      <c r="M198" s="120">
        <f t="shared" si="15"/>
        <v>19</v>
      </c>
      <c r="N198" s="71"/>
    </row>
    <row r="199" spans="1:14" s="10" customFormat="1" x14ac:dyDescent="0.2">
      <c r="A199" s="25">
        <v>7</v>
      </c>
      <c r="B199" s="26">
        <v>5540030</v>
      </c>
      <c r="C199" s="26" t="s">
        <v>199</v>
      </c>
      <c r="D199" s="27">
        <v>22000</v>
      </c>
      <c r="E199" s="155">
        <f>'6'!L199</f>
        <v>47</v>
      </c>
      <c r="F199" s="125"/>
      <c r="G199" s="125"/>
      <c r="H199" s="125"/>
      <c r="I199" s="125"/>
      <c r="J199" s="148"/>
      <c r="K199" s="132"/>
      <c r="L199" s="71">
        <v>35</v>
      </c>
      <c r="M199" s="120">
        <f>(E199+F199+G199+H199+I199)-J199-K199-L199</f>
        <v>12</v>
      </c>
      <c r="N199" s="71"/>
    </row>
    <row r="200" spans="1:14" s="10" customFormat="1" x14ac:dyDescent="0.2">
      <c r="A200" s="25">
        <v>8</v>
      </c>
      <c r="B200" s="26">
        <v>5540031</v>
      </c>
      <c r="C200" s="26" t="s">
        <v>200</v>
      </c>
      <c r="D200" s="27">
        <v>22000</v>
      </c>
      <c r="E200" s="155">
        <f>'6'!L200</f>
        <v>35</v>
      </c>
      <c r="F200" s="125"/>
      <c r="G200" s="125"/>
      <c r="H200" s="125"/>
      <c r="I200" s="125"/>
      <c r="J200" s="148"/>
      <c r="K200" s="132"/>
      <c r="L200" s="71">
        <v>34</v>
      </c>
      <c r="M200" s="120">
        <f>(E200+F200+G200+H200+I200)-J200-K200-L200</f>
        <v>1</v>
      </c>
      <c r="N200" s="71"/>
    </row>
    <row r="201" spans="1:14" s="9" customFormat="1" x14ac:dyDescent="0.2">
      <c r="A201" s="25">
        <v>9</v>
      </c>
      <c r="B201" s="26">
        <v>5540003</v>
      </c>
      <c r="C201" s="26" t="s">
        <v>201</v>
      </c>
      <c r="D201" s="27">
        <v>20000</v>
      </c>
      <c r="E201" s="155">
        <f>'6'!L201</f>
        <v>29</v>
      </c>
      <c r="F201" s="125"/>
      <c r="G201" s="125"/>
      <c r="H201" s="125"/>
      <c r="I201" s="125"/>
      <c r="J201" s="148"/>
      <c r="K201" s="132"/>
      <c r="L201" s="71">
        <v>27</v>
      </c>
      <c r="M201" s="120">
        <f t="shared" ref="M201:M202" si="20">(E201+F201+G201+H201+I201)-J201-K201-L201</f>
        <v>2</v>
      </c>
      <c r="N201" s="71"/>
    </row>
    <row r="202" spans="1:14" s="9" customFormat="1" x14ac:dyDescent="0.2">
      <c r="A202" s="25">
        <v>10</v>
      </c>
      <c r="B202" s="25">
        <v>5540033</v>
      </c>
      <c r="C202" s="25" t="s">
        <v>202</v>
      </c>
      <c r="D202" s="30">
        <v>18000</v>
      </c>
      <c r="E202" s="155">
        <f>'6'!L202</f>
        <v>41</v>
      </c>
      <c r="F202" s="125"/>
      <c r="G202" s="125"/>
      <c r="H202" s="125"/>
      <c r="I202" s="125"/>
      <c r="J202" s="148"/>
      <c r="K202" s="132"/>
      <c r="L202" s="9">
        <v>40</v>
      </c>
      <c r="M202" s="120">
        <f t="shared" si="20"/>
        <v>1</v>
      </c>
      <c r="N202" s="71"/>
    </row>
    <row r="203" spans="1:14" s="20" customFormat="1" ht="15" thickBot="1" x14ac:dyDescent="0.25">
      <c r="A203" s="43"/>
      <c r="B203" s="43"/>
      <c r="C203" s="43"/>
      <c r="D203" s="48"/>
      <c r="E203" s="160"/>
      <c r="F203" s="128"/>
      <c r="G203" s="128"/>
      <c r="H203" s="128"/>
      <c r="I203" s="128"/>
      <c r="J203" s="152"/>
      <c r="K203" s="137"/>
      <c r="L203" s="76"/>
      <c r="M203" s="121"/>
      <c r="N203" s="76"/>
    </row>
    <row r="204" spans="1:14" s="24" customFormat="1" ht="15" thickBot="1" x14ac:dyDescent="0.25">
      <c r="A204" s="81"/>
      <c r="B204" s="82"/>
      <c r="C204" s="82" t="s">
        <v>203</v>
      </c>
      <c r="D204" s="83"/>
      <c r="E204" s="106">
        <f>SUM(E206:E207)</f>
        <v>8</v>
      </c>
      <c r="F204" s="106">
        <f t="shared" ref="F204:L204" si="21">SUM(F206:F207)</f>
        <v>0</v>
      </c>
      <c r="G204" s="106">
        <f t="shared" si="21"/>
        <v>0</v>
      </c>
      <c r="H204" s="106">
        <f t="shared" si="21"/>
        <v>0</v>
      </c>
      <c r="I204" s="106">
        <f t="shared" si="21"/>
        <v>0</v>
      </c>
      <c r="J204" s="146">
        <f t="shared" si="21"/>
        <v>0</v>
      </c>
      <c r="K204" s="135">
        <f t="shared" si="21"/>
        <v>0</v>
      </c>
      <c r="L204" s="106">
        <f t="shared" si="21"/>
        <v>8</v>
      </c>
      <c r="M204" s="119">
        <f>(E204+F204+G204+H204+I204)-J204-K204-L204</f>
        <v>0</v>
      </c>
      <c r="N204" s="85"/>
    </row>
    <row r="205" spans="1:14" s="10" customFormat="1" x14ac:dyDescent="0.2">
      <c r="A205" s="79"/>
      <c r="B205" s="79"/>
      <c r="C205" s="79" t="s">
        <v>204</v>
      </c>
      <c r="D205" s="80"/>
      <c r="E205" s="155"/>
      <c r="F205" s="125"/>
      <c r="G205" s="125"/>
      <c r="H205" s="125"/>
      <c r="I205" s="125"/>
      <c r="J205" s="148"/>
      <c r="K205" s="132"/>
      <c r="L205" s="71"/>
      <c r="M205" s="120">
        <f t="shared" si="15"/>
        <v>0</v>
      </c>
      <c r="N205" s="71"/>
    </row>
    <row r="206" spans="1:14" s="10" customFormat="1" x14ac:dyDescent="0.2">
      <c r="A206" s="25">
        <v>1</v>
      </c>
      <c r="B206" s="26">
        <v>7520023</v>
      </c>
      <c r="C206" s="26" t="s">
        <v>205</v>
      </c>
      <c r="D206" s="27">
        <v>20000</v>
      </c>
      <c r="E206" s="155">
        <f>'6'!L206</f>
        <v>0</v>
      </c>
      <c r="F206" s="125"/>
      <c r="G206" s="125"/>
      <c r="H206" s="125"/>
      <c r="I206" s="125"/>
      <c r="J206" s="148"/>
      <c r="K206" s="132"/>
      <c r="L206" s="71"/>
      <c r="M206" s="120">
        <f t="shared" si="15"/>
        <v>0</v>
      </c>
      <c r="N206" s="71"/>
    </row>
    <row r="207" spans="1:14" s="9" customFormat="1" x14ac:dyDescent="0.2">
      <c r="A207" s="25">
        <v>2</v>
      </c>
      <c r="B207" s="26">
        <v>7520001</v>
      </c>
      <c r="C207" s="26" t="s">
        <v>206</v>
      </c>
      <c r="D207" s="27">
        <v>80000</v>
      </c>
      <c r="E207" s="155">
        <f>'6'!L207</f>
        <v>8</v>
      </c>
      <c r="F207" s="125"/>
      <c r="G207" s="125"/>
      <c r="H207" s="125"/>
      <c r="I207" s="125"/>
      <c r="J207" s="148"/>
      <c r="K207" s="132"/>
      <c r="L207" s="71">
        <v>8</v>
      </c>
      <c r="M207" s="120">
        <f t="shared" si="15"/>
        <v>0</v>
      </c>
      <c r="N207" s="71"/>
    </row>
    <row r="208" spans="1:14" s="24" customFormat="1" ht="15" thickBot="1" x14ac:dyDescent="0.25">
      <c r="A208" s="43"/>
      <c r="B208" s="43"/>
      <c r="C208" s="43"/>
      <c r="D208" s="86"/>
      <c r="E208" s="157"/>
      <c r="F208" s="127"/>
      <c r="G208" s="127"/>
      <c r="H208" s="127"/>
      <c r="I208" s="127"/>
      <c r="J208" s="150"/>
      <c r="K208" s="134"/>
      <c r="L208" s="73"/>
      <c r="M208" s="122"/>
      <c r="N208" s="73"/>
    </row>
    <row r="209" spans="1:14" s="10" customFormat="1" ht="15" thickBot="1" x14ac:dyDescent="0.25">
      <c r="A209" s="90"/>
      <c r="B209" s="91"/>
      <c r="C209" s="91" t="s">
        <v>207</v>
      </c>
      <c r="D209" s="92"/>
      <c r="E209" s="103">
        <f>SUM(E210:E217)</f>
        <v>116</v>
      </c>
      <c r="F209" s="103">
        <f t="shared" ref="F209:L209" si="22">SUM(F210:F217)</f>
        <v>0</v>
      </c>
      <c r="G209" s="103">
        <f t="shared" si="22"/>
        <v>0</v>
      </c>
      <c r="H209" s="103">
        <f t="shared" si="22"/>
        <v>0</v>
      </c>
      <c r="I209" s="103">
        <f t="shared" si="22"/>
        <v>0</v>
      </c>
      <c r="J209" s="169">
        <f t="shared" si="22"/>
        <v>0</v>
      </c>
      <c r="K209" s="165">
        <f t="shared" si="22"/>
        <v>0</v>
      </c>
      <c r="L209" s="103">
        <f t="shared" si="22"/>
        <v>106</v>
      </c>
      <c r="M209" s="119">
        <f t="shared" si="15"/>
        <v>10</v>
      </c>
      <c r="N209" s="85"/>
    </row>
    <row r="210" spans="1:14" s="10" customFormat="1" x14ac:dyDescent="0.2">
      <c r="A210" s="87">
        <v>1</v>
      </c>
      <c r="B210" s="88">
        <v>7550011</v>
      </c>
      <c r="C210" s="88" t="s">
        <v>208</v>
      </c>
      <c r="D210" s="89">
        <v>16000</v>
      </c>
      <c r="E210" s="155">
        <f>'6'!L210</f>
        <v>23</v>
      </c>
      <c r="F210" s="125"/>
      <c r="G210" s="125"/>
      <c r="H210" s="125"/>
      <c r="I210" s="125"/>
      <c r="J210" s="148"/>
      <c r="K210" s="132"/>
      <c r="L210" s="71">
        <v>20</v>
      </c>
      <c r="M210" s="120">
        <f t="shared" si="15"/>
        <v>3</v>
      </c>
      <c r="N210" s="71"/>
    </row>
    <row r="211" spans="1:14" s="10" customFormat="1" x14ac:dyDescent="0.2">
      <c r="A211" s="25">
        <v>2</v>
      </c>
      <c r="B211" s="26">
        <v>7550019</v>
      </c>
      <c r="C211" s="26" t="s">
        <v>209</v>
      </c>
      <c r="D211" s="78">
        <v>14000</v>
      </c>
      <c r="E211" s="155">
        <f>'6'!L211</f>
        <v>6</v>
      </c>
      <c r="F211" s="126"/>
      <c r="G211" s="126"/>
      <c r="H211" s="126"/>
      <c r="I211" s="126"/>
      <c r="J211" s="149"/>
      <c r="K211" s="133"/>
      <c r="L211" s="72">
        <v>6</v>
      </c>
      <c r="M211" s="123">
        <f t="shared" si="15"/>
        <v>0</v>
      </c>
      <c r="N211" s="72"/>
    </row>
    <row r="212" spans="1:14" s="10" customFormat="1" x14ac:dyDescent="0.2">
      <c r="A212" s="25">
        <v>3</v>
      </c>
      <c r="B212" s="26">
        <v>7550026</v>
      </c>
      <c r="C212" s="26" t="s">
        <v>210</v>
      </c>
      <c r="D212" s="78">
        <v>26000</v>
      </c>
      <c r="E212" s="155">
        <f>'6'!L212</f>
        <v>25</v>
      </c>
      <c r="F212" s="126"/>
      <c r="G212" s="126"/>
      <c r="H212" s="126"/>
      <c r="I212" s="126"/>
      <c r="J212" s="149"/>
      <c r="K212" s="133"/>
      <c r="L212" s="72">
        <v>23</v>
      </c>
      <c r="M212" s="123">
        <f t="shared" si="15"/>
        <v>2</v>
      </c>
      <c r="N212" s="72"/>
    </row>
    <row r="213" spans="1:14" s="10" customFormat="1" x14ac:dyDescent="0.2">
      <c r="A213" s="25">
        <v>4</v>
      </c>
      <c r="B213" s="26">
        <v>7550006</v>
      </c>
      <c r="C213" s="26" t="s">
        <v>211</v>
      </c>
      <c r="D213" s="78">
        <v>12000</v>
      </c>
      <c r="E213" s="155">
        <f>'6'!L213</f>
        <v>8</v>
      </c>
      <c r="F213" s="126"/>
      <c r="G213" s="126"/>
      <c r="H213" s="126"/>
      <c r="I213" s="126"/>
      <c r="J213" s="149"/>
      <c r="K213" s="133"/>
      <c r="L213" s="72">
        <v>8</v>
      </c>
      <c r="M213" s="123">
        <f t="shared" si="15"/>
        <v>0</v>
      </c>
      <c r="N213" s="72"/>
    </row>
    <row r="214" spans="1:14" s="10" customFormat="1" x14ac:dyDescent="0.2">
      <c r="A214" s="25">
        <v>5</v>
      </c>
      <c r="B214" s="26">
        <v>7550007</v>
      </c>
      <c r="C214" s="26" t="s">
        <v>212</v>
      </c>
      <c r="D214" s="78">
        <v>9000</v>
      </c>
      <c r="E214" s="155">
        <f>'6'!L214</f>
        <v>9</v>
      </c>
      <c r="F214" s="126"/>
      <c r="G214" s="126"/>
      <c r="H214" s="126"/>
      <c r="I214" s="126"/>
      <c r="J214" s="149"/>
      <c r="K214" s="133"/>
      <c r="L214" s="72">
        <v>9</v>
      </c>
      <c r="M214" s="123">
        <f t="shared" si="15"/>
        <v>0</v>
      </c>
      <c r="N214" s="72"/>
    </row>
    <row r="215" spans="1:14" s="9" customFormat="1" x14ac:dyDescent="0.2">
      <c r="A215" s="25">
        <v>7</v>
      </c>
      <c r="B215" s="26">
        <v>7550017</v>
      </c>
      <c r="C215" s="26" t="s">
        <v>214</v>
      </c>
      <c r="D215" s="78">
        <v>14000</v>
      </c>
      <c r="E215" s="155">
        <f>'6'!L215</f>
        <v>17</v>
      </c>
      <c r="F215" s="126"/>
      <c r="G215" s="126"/>
      <c r="H215" s="126"/>
      <c r="I215" s="126"/>
      <c r="J215" s="149"/>
      <c r="K215" s="133"/>
      <c r="L215" s="72">
        <v>14</v>
      </c>
      <c r="M215" s="123">
        <f t="shared" si="15"/>
        <v>3</v>
      </c>
      <c r="N215" s="72"/>
    </row>
    <row r="216" spans="1:14" s="10" customFormat="1" x14ac:dyDescent="0.2">
      <c r="A216" s="25">
        <v>8</v>
      </c>
      <c r="B216" s="25">
        <v>7550016</v>
      </c>
      <c r="C216" s="25" t="s">
        <v>215</v>
      </c>
      <c r="D216" s="77">
        <v>14000</v>
      </c>
      <c r="E216" s="155">
        <f>'6'!L216</f>
        <v>17</v>
      </c>
      <c r="F216" s="126"/>
      <c r="G216" s="126"/>
      <c r="H216" s="126"/>
      <c r="I216" s="126"/>
      <c r="J216" s="149"/>
      <c r="K216" s="133"/>
      <c r="L216" s="72">
        <v>17</v>
      </c>
      <c r="M216" s="123">
        <f t="shared" ref="M216:M217" si="23">(E216+F216+G216+H216+I216)-J216-K216-L216</f>
        <v>0</v>
      </c>
      <c r="N216" s="72"/>
    </row>
    <row r="217" spans="1:14" s="10" customFormat="1" x14ac:dyDescent="0.2">
      <c r="A217" s="25">
        <v>9</v>
      </c>
      <c r="B217" s="26">
        <v>7550015</v>
      </c>
      <c r="C217" s="26" t="s">
        <v>216</v>
      </c>
      <c r="D217" s="78">
        <v>14000</v>
      </c>
      <c r="E217" s="155">
        <f>'6'!L217</f>
        <v>11</v>
      </c>
      <c r="F217" s="126"/>
      <c r="G217" s="126"/>
      <c r="H217" s="126"/>
      <c r="I217" s="126"/>
      <c r="J217" s="149"/>
      <c r="K217" s="133"/>
      <c r="L217" s="72">
        <v>9</v>
      </c>
      <c r="M217" s="123">
        <f t="shared" si="23"/>
        <v>2</v>
      </c>
      <c r="N217" s="72"/>
    </row>
  </sheetData>
  <autoFilter ref="A3:D217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9"/>
  <sheetViews>
    <sheetView workbookViewId="0">
      <pane xSplit="4" ySplit="4" topLeftCell="E144" activePane="bottomRight" state="frozen"/>
      <selection activeCell="O74" sqref="O74"/>
      <selection pane="topRight" activeCell="O74" sqref="O74"/>
      <selection pane="bottomLeft" activeCell="O74" sqref="O74"/>
      <selection pane="bottomRight" activeCell="K174" sqref="K173:K17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.28515625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81" t="s">
        <v>259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70"/>
    </row>
    <row r="3" spans="1:19" s="16" customFormat="1" ht="25.5" customHeight="1" x14ac:dyDescent="0.2">
      <c r="A3" s="182" t="s">
        <v>261</v>
      </c>
      <c r="B3" s="182" t="s">
        <v>262</v>
      </c>
      <c r="C3" s="182" t="s">
        <v>263</v>
      </c>
      <c r="D3" s="184" t="s">
        <v>264</v>
      </c>
      <c r="E3" s="186" t="s">
        <v>248</v>
      </c>
      <c r="F3" s="188" t="s">
        <v>257</v>
      </c>
      <c r="G3" s="190" t="s">
        <v>249</v>
      </c>
      <c r="H3" s="191"/>
      <c r="I3" s="192"/>
      <c r="J3" s="193" t="s">
        <v>250</v>
      </c>
      <c r="K3" s="195" t="s">
        <v>258</v>
      </c>
      <c r="L3" s="177" t="s">
        <v>251</v>
      </c>
      <c r="M3" s="179" t="s">
        <v>252</v>
      </c>
      <c r="N3" s="177" t="s">
        <v>253</v>
      </c>
    </row>
    <row r="4" spans="1:19" s="20" customFormat="1" ht="25.5" x14ac:dyDescent="0.2">
      <c r="A4" s="183"/>
      <c r="B4" s="183"/>
      <c r="C4" s="183"/>
      <c r="D4" s="185"/>
      <c r="E4" s="187"/>
      <c r="F4" s="189"/>
      <c r="G4" s="139" t="s">
        <v>254</v>
      </c>
      <c r="H4" s="139" t="s">
        <v>255</v>
      </c>
      <c r="I4" s="139" t="s">
        <v>256</v>
      </c>
      <c r="J4" s="194"/>
      <c r="K4" s="196"/>
      <c r="L4" s="178"/>
      <c r="M4" s="180"/>
      <c r="N4" s="178"/>
    </row>
    <row r="5" spans="1:19" s="24" customFormat="1" ht="15" thickBot="1" x14ac:dyDescent="0.25">
      <c r="A5" s="113"/>
      <c r="B5" s="113"/>
      <c r="C5" s="113" t="s">
        <v>10</v>
      </c>
      <c r="D5" s="114"/>
      <c r="E5" s="116">
        <f>E6+E46+E60+E64+E74</f>
        <v>23</v>
      </c>
      <c r="F5" s="116">
        <f t="shared" ref="F5:M5" si="0">F6+F46+F60+F64+F74</f>
        <v>0</v>
      </c>
      <c r="G5" s="116">
        <f t="shared" si="0"/>
        <v>322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1</v>
      </c>
      <c r="L5" s="116">
        <f t="shared" si="0"/>
        <v>12</v>
      </c>
      <c r="M5" s="118">
        <f t="shared" si="0"/>
        <v>317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05">
        <f>SUM(E7:E44)</f>
        <v>22</v>
      </c>
      <c r="F6" s="105">
        <f t="shared" ref="F6:L6" si="1">SUM(F7:F44)</f>
        <v>0</v>
      </c>
      <c r="G6" s="105">
        <f t="shared" si="1"/>
        <v>190</v>
      </c>
      <c r="H6" s="105">
        <f t="shared" si="1"/>
        <v>0</v>
      </c>
      <c r="I6" s="105">
        <f t="shared" si="1"/>
        <v>0</v>
      </c>
      <c r="J6" s="166">
        <f t="shared" si="1"/>
        <v>1</v>
      </c>
      <c r="K6" s="131">
        <f t="shared" si="1"/>
        <v>0</v>
      </c>
      <c r="L6" s="105">
        <f t="shared" si="1"/>
        <v>7</v>
      </c>
      <c r="M6" s="131">
        <f t="shared" ref="M6" si="2">SUM(M7:M39)</f>
        <v>190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'7'!L7</f>
        <v>3</v>
      </c>
      <c r="F7" s="125"/>
      <c r="G7" s="140"/>
      <c r="H7" s="140"/>
      <c r="I7" s="140"/>
      <c r="J7" s="148"/>
      <c r="K7" s="132"/>
      <c r="L7" s="71"/>
      <c r="M7" s="120">
        <f t="shared" ref="M7:M75" si="3">(E7+F7+G7+H7+I7)-J7-K7-L7</f>
        <v>3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'7'!L8</f>
        <v>0</v>
      </c>
      <c r="F8" s="126"/>
      <c r="G8" s="141">
        <v>8</v>
      </c>
      <c r="H8" s="141"/>
      <c r="I8" s="141"/>
      <c r="J8" s="149">
        <v>1</v>
      </c>
      <c r="K8" s="133"/>
      <c r="L8" s="72"/>
      <c r="M8" s="120">
        <f t="shared" si="3"/>
        <v>7</v>
      </c>
      <c r="N8" s="72" t="s">
        <v>287</v>
      </c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'7'!L9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'7'!L10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'7'!L11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3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'7'!L12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'7'!L13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3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'7'!L14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3"/>
        <v>6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'7'!L15</f>
        <v>0</v>
      </c>
      <c r="F15" s="126"/>
      <c r="G15" s="141"/>
      <c r="H15" s="141"/>
      <c r="I15" s="141"/>
      <c r="J15" s="149"/>
      <c r="K15" s="133"/>
      <c r="L15" s="72"/>
      <c r="M15" s="120">
        <f t="shared" si="3"/>
        <v>0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'7'!L16</f>
        <v>0</v>
      </c>
      <c r="F16" s="126"/>
      <c r="G16" s="141">
        <v>8</v>
      </c>
      <c r="H16" s="141"/>
      <c r="I16" s="141"/>
      <c r="J16" s="149"/>
      <c r="K16" s="133"/>
      <c r="L16" s="72"/>
      <c r="M16" s="120">
        <f t="shared" si="3"/>
        <v>8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'7'!L17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'7'!L18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'7'!L19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3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'7'!L20</f>
        <v>10</v>
      </c>
      <c r="F20" s="126"/>
      <c r="G20" s="141"/>
      <c r="H20" s="141"/>
      <c r="I20" s="141"/>
      <c r="J20" s="149"/>
      <c r="K20" s="133"/>
      <c r="L20" s="72">
        <v>5</v>
      </c>
      <c r="M20" s="120">
        <f t="shared" si="3"/>
        <v>5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'7'!L21</f>
        <v>0</v>
      </c>
      <c r="F21" s="126"/>
      <c r="G21" s="141">
        <v>8</v>
      </c>
      <c r="H21" s="141"/>
      <c r="I21" s="141"/>
      <c r="J21" s="149"/>
      <c r="K21" s="133"/>
      <c r="L21" s="72"/>
      <c r="M21" s="120">
        <f t="shared" si="3"/>
        <v>8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'7'!L22</f>
        <v>9</v>
      </c>
      <c r="F22" s="126"/>
      <c r="G22" s="141"/>
      <c r="H22" s="141"/>
      <c r="I22" s="141"/>
      <c r="J22" s="149"/>
      <c r="K22" s="133"/>
      <c r="L22" s="72">
        <v>2</v>
      </c>
      <c r="M22" s="120">
        <f t="shared" si="3"/>
        <v>7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'7'!L23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'7'!L24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3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'7'!L25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3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'7'!L26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3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'7'!L27</f>
        <v>0</v>
      </c>
      <c r="F27" s="126"/>
      <c r="G27" s="141">
        <v>8</v>
      </c>
      <c r="H27" s="141"/>
      <c r="I27" s="141"/>
      <c r="J27" s="149"/>
      <c r="K27" s="133"/>
      <c r="L27" s="72"/>
      <c r="M27" s="120">
        <f t="shared" si="3"/>
        <v>8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'7'!L28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3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'7'!L29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3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'7'!L30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3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'7'!L31</f>
        <v>0</v>
      </c>
      <c r="F31" s="126"/>
      <c r="G31" s="141">
        <v>6</v>
      </c>
      <c r="H31" s="141"/>
      <c r="I31" s="141"/>
      <c r="J31" s="149"/>
      <c r="K31" s="133"/>
      <c r="L31" s="72"/>
      <c r="M31" s="120">
        <f t="shared" si="3"/>
        <v>6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'7'!L32</f>
        <v>0</v>
      </c>
      <c r="F32" s="126"/>
      <c r="G32" s="141">
        <v>6</v>
      </c>
      <c r="H32" s="141"/>
      <c r="I32" s="141"/>
      <c r="J32" s="149"/>
      <c r="K32" s="133"/>
      <c r="L32" s="72"/>
      <c r="M32" s="120">
        <f t="shared" si="3"/>
        <v>6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'7'!L33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'7'!L34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3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'7'!L35</f>
        <v>0</v>
      </c>
      <c r="F35" s="126"/>
      <c r="G35" s="141">
        <v>8</v>
      </c>
      <c r="H35" s="141"/>
      <c r="I35" s="141"/>
      <c r="J35" s="149"/>
      <c r="K35" s="133"/>
      <c r="L35" s="72"/>
      <c r="M35" s="120">
        <f t="shared" si="3"/>
        <v>8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'7'!L36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3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'7'!L37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3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'7'!L38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'7'!L39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3"/>
        <v>6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'7'!L40</f>
        <v>0</v>
      </c>
      <c r="F40" s="127"/>
      <c r="G40" s="142">
        <v>8</v>
      </c>
      <c r="H40" s="142"/>
      <c r="I40" s="142"/>
      <c r="J40" s="150"/>
      <c r="K40" s="134"/>
      <c r="L40" s="73"/>
      <c r="M40" s="120">
        <f t="shared" si="3"/>
        <v>8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25000</v>
      </c>
      <c r="E41" s="155">
        <f>'7'!L41</f>
        <v>0</v>
      </c>
      <c r="F41" s="127"/>
      <c r="G41" s="142">
        <v>6</v>
      </c>
      <c r="H41" s="142"/>
      <c r="I41" s="142"/>
      <c r="J41" s="150"/>
      <c r="K41" s="134"/>
      <c r="L41" s="73"/>
      <c r="M41" s="120">
        <f t="shared" si="3"/>
        <v>6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'7'!L42</f>
        <v>0</v>
      </c>
      <c r="F42" s="127"/>
      <c r="G42" s="142"/>
      <c r="H42" s="142"/>
      <c r="I42" s="142"/>
      <c r="J42" s="150"/>
      <c r="K42" s="134"/>
      <c r="L42" s="73"/>
      <c r="M42" s="120">
        <f t="shared" si="3"/>
        <v>0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'7'!L43</f>
        <v>0</v>
      </c>
      <c r="F43" s="127"/>
      <c r="G43" s="142"/>
      <c r="H43" s="142"/>
      <c r="I43" s="142"/>
      <c r="J43" s="150"/>
      <c r="K43" s="134"/>
      <c r="L43" s="73"/>
      <c r="M43" s="120">
        <f t="shared" si="3"/>
        <v>0</v>
      </c>
      <c r="N43" s="73"/>
    </row>
    <row r="44" spans="1:14" s="10" customFormat="1" x14ac:dyDescent="0.2">
      <c r="A44" s="43">
        <v>44</v>
      </c>
      <c r="B44" s="99"/>
      <c r="C44" s="99" t="s">
        <v>39</v>
      </c>
      <c r="D44" s="100">
        <v>32000</v>
      </c>
      <c r="E44" s="155">
        <f>'7'!L44</f>
        <v>0</v>
      </c>
      <c r="F44" s="127"/>
      <c r="G44" s="142"/>
      <c r="H44" s="142"/>
      <c r="I44" s="142"/>
      <c r="J44" s="150"/>
      <c r="K44" s="134"/>
      <c r="L44" s="73"/>
      <c r="M44" s="121">
        <f t="shared" si="3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/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63">
        <f>SUM(E47:E58)</f>
        <v>1</v>
      </c>
      <c r="F46" s="163">
        <f t="shared" ref="F46:L46" si="4">SUM(F47:F58)</f>
        <v>0</v>
      </c>
      <c r="G46" s="163">
        <f t="shared" si="4"/>
        <v>125</v>
      </c>
      <c r="H46" s="163">
        <f t="shared" si="4"/>
        <v>0</v>
      </c>
      <c r="I46" s="163">
        <f t="shared" si="4"/>
        <v>0</v>
      </c>
      <c r="J46" s="167">
        <f t="shared" si="4"/>
        <v>0</v>
      </c>
      <c r="K46" s="162">
        <f t="shared" si="4"/>
        <v>1</v>
      </c>
      <c r="L46" s="163">
        <f t="shared" si="4"/>
        <v>5</v>
      </c>
      <c r="M46" s="119">
        <f>(E46+F46+G46+H46+I46)-J46-K46-L46</f>
        <v>120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'7'!L47</f>
        <v>0</v>
      </c>
      <c r="F47" s="125"/>
      <c r="G47" s="140">
        <v>5</v>
      </c>
      <c r="H47" s="140"/>
      <c r="I47" s="140"/>
      <c r="J47" s="148"/>
      <c r="K47" s="132"/>
      <c r="L47" s="71"/>
      <c r="M47" s="120">
        <f t="shared" si="3"/>
        <v>5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'7'!L48</f>
        <v>0</v>
      </c>
      <c r="F48" s="126"/>
      <c r="G48" s="141">
        <v>41</v>
      </c>
      <c r="H48" s="141"/>
      <c r="I48" s="141"/>
      <c r="J48" s="149"/>
      <c r="K48" s="133"/>
      <c r="L48" s="72"/>
      <c r="M48" s="120">
        <f t="shared" si="3"/>
        <v>41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'7'!L49</f>
        <v>0</v>
      </c>
      <c r="F49" s="126"/>
      <c r="G49" s="141">
        <v>20</v>
      </c>
      <c r="H49" s="141"/>
      <c r="I49" s="141"/>
      <c r="J49" s="149"/>
      <c r="K49" s="133"/>
      <c r="L49" s="72"/>
      <c r="M49" s="120">
        <f t="shared" si="3"/>
        <v>20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'7'!L50</f>
        <v>0</v>
      </c>
      <c r="F50" s="126"/>
      <c r="G50" s="141">
        <v>40</v>
      </c>
      <c r="H50" s="141"/>
      <c r="I50" s="141"/>
      <c r="J50" s="149"/>
      <c r="K50" s="133"/>
      <c r="L50" s="72"/>
      <c r="M50" s="120">
        <f t="shared" si="3"/>
        <v>40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'7'!L51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'7'!L52</f>
        <v>1</v>
      </c>
      <c r="F52" s="126"/>
      <c r="G52" s="141">
        <v>8</v>
      </c>
      <c r="H52" s="141"/>
      <c r="I52" s="141"/>
      <c r="J52" s="149"/>
      <c r="K52" s="133">
        <v>1</v>
      </c>
      <c r="L52" s="72">
        <v>5</v>
      </c>
      <c r="M52" s="120">
        <f t="shared" si="3"/>
        <v>3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'7'!L53</f>
        <v>0</v>
      </c>
      <c r="F53" s="126"/>
      <c r="G53" s="141">
        <v>5</v>
      </c>
      <c r="H53" s="141"/>
      <c r="I53" s="141"/>
      <c r="J53" s="149"/>
      <c r="K53" s="133"/>
      <c r="L53" s="72"/>
      <c r="M53" s="120">
        <f t="shared" si="3"/>
        <v>5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'7'!L54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'7'!L55</f>
        <v>0</v>
      </c>
      <c r="F55" s="126"/>
      <c r="G55" s="141"/>
      <c r="H55" s="141"/>
      <c r="I55" s="141"/>
      <c r="J55" s="149"/>
      <c r="K55" s="133"/>
      <c r="L55" s="72"/>
      <c r="M55" s="120">
        <f t="shared" si="3"/>
        <v>0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'7'!L56</f>
        <v>0</v>
      </c>
      <c r="F56" s="126"/>
      <c r="G56" s="141"/>
      <c r="H56" s="141"/>
      <c r="I56" s="141"/>
      <c r="J56" s="149"/>
      <c r="K56" s="133"/>
      <c r="L56" s="72"/>
      <c r="M56" s="120">
        <f t="shared" si="3"/>
        <v>0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'7'!L57</f>
        <v>0</v>
      </c>
      <c r="F57" s="127"/>
      <c r="G57" s="142"/>
      <c r="H57" s="142"/>
      <c r="I57" s="142"/>
      <c r="J57" s="150"/>
      <c r="K57" s="134"/>
      <c r="L57" s="73"/>
      <c r="M57" s="120">
        <f t="shared" si="3"/>
        <v>0</v>
      </c>
      <c r="N57" s="73"/>
    </row>
    <row r="58" spans="1:14" s="9" customFormat="1" x14ac:dyDescent="0.2">
      <c r="A58" s="43">
        <v>15</v>
      </c>
      <c r="B58" s="99"/>
      <c r="C58" s="99" t="s">
        <v>271</v>
      </c>
      <c r="D58" s="100"/>
      <c r="E58" s="155">
        <f>'7'!L58</f>
        <v>0</v>
      </c>
      <c r="F58" s="127"/>
      <c r="G58" s="142">
        <v>6</v>
      </c>
      <c r="H58" s="142"/>
      <c r="I58" s="142"/>
      <c r="J58" s="150"/>
      <c r="K58" s="134"/>
      <c r="L58" s="73"/>
      <c r="M58" s="120">
        <f t="shared" si="3"/>
        <v>6</v>
      </c>
      <c r="N58" s="73"/>
    </row>
    <row r="59" spans="1:14" s="24" customFormat="1" ht="15" thickBot="1" x14ac:dyDescent="0.25">
      <c r="A59" s="43"/>
      <c r="B59" s="43"/>
      <c r="C59" s="43"/>
      <c r="D59" s="48"/>
      <c r="E59" s="155"/>
      <c r="F59" s="127"/>
      <c r="G59" s="142"/>
      <c r="H59" s="142"/>
      <c r="I59" s="142"/>
      <c r="J59" s="150"/>
      <c r="K59" s="134"/>
      <c r="L59" s="73"/>
      <c r="M59" s="121"/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63">
        <f>SUM(E61:E62)</f>
        <v>0</v>
      </c>
      <c r="F60" s="163">
        <f t="shared" ref="F60:L60" si="5">SUM(F61:F62)</f>
        <v>0</v>
      </c>
      <c r="G60" s="163">
        <f t="shared" si="5"/>
        <v>0</v>
      </c>
      <c r="H60" s="163">
        <f t="shared" si="5"/>
        <v>0</v>
      </c>
      <c r="I60" s="163">
        <f t="shared" si="5"/>
        <v>0</v>
      </c>
      <c r="J60" s="167">
        <f t="shared" si="5"/>
        <v>0</v>
      </c>
      <c r="K60" s="162">
        <f t="shared" si="5"/>
        <v>0</v>
      </c>
      <c r="L60" s="163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'7'!L61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'7'!L62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5"/>
      <c r="F63" s="127"/>
      <c r="G63" s="142"/>
      <c r="H63" s="142"/>
      <c r="I63" s="142"/>
      <c r="J63" s="150"/>
      <c r="K63" s="134"/>
      <c r="L63" s="73"/>
      <c r="M63" s="121"/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63">
        <f>SUM(E65:E72)</f>
        <v>0</v>
      </c>
      <c r="F64" s="163">
        <f t="shared" ref="F64:L64" si="6">SUM(F65:F72)</f>
        <v>0</v>
      </c>
      <c r="G64" s="163">
        <f t="shared" si="6"/>
        <v>0</v>
      </c>
      <c r="H64" s="163">
        <f t="shared" si="6"/>
        <v>0</v>
      </c>
      <c r="I64" s="163">
        <f t="shared" si="6"/>
        <v>0</v>
      </c>
      <c r="J64" s="167">
        <f t="shared" si="6"/>
        <v>0</v>
      </c>
      <c r="K64" s="162">
        <f t="shared" si="6"/>
        <v>0</v>
      </c>
      <c r="L64" s="163">
        <f t="shared" si="6"/>
        <v>0</v>
      </c>
      <c r="M64" s="119">
        <f t="shared" si="3"/>
        <v>0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'7'!L65</f>
        <v>0</v>
      </c>
      <c r="F65" s="125"/>
      <c r="G65" s="140"/>
      <c r="H65" s="140"/>
      <c r="I65" s="140"/>
      <c r="J65" s="148"/>
      <c r="K65" s="132"/>
      <c r="L65" s="71"/>
      <c r="M65" s="120">
        <f t="shared" si="3"/>
        <v>0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'7'!L66</f>
        <v>0</v>
      </c>
      <c r="F66" s="126"/>
      <c r="G66" s="140"/>
      <c r="H66" s="141"/>
      <c r="I66" s="141"/>
      <c r="J66" s="149"/>
      <c r="K66" s="133"/>
      <c r="L66" s="72"/>
      <c r="M66" s="120">
        <f t="shared" si="3"/>
        <v>0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'7'!L67</f>
        <v>0</v>
      </c>
      <c r="F67" s="126"/>
      <c r="G67" s="140"/>
      <c r="H67" s="141"/>
      <c r="I67" s="141"/>
      <c r="J67" s="149"/>
      <c r="K67" s="133"/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'7'!L68</f>
        <v>0</v>
      </c>
      <c r="F68" s="126"/>
      <c r="G68" s="140"/>
      <c r="H68" s="141"/>
      <c r="I68" s="141"/>
      <c r="J68" s="149"/>
      <c r="K68" s="133"/>
      <c r="L68" s="72"/>
      <c r="M68" s="120">
        <f t="shared" si="3"/>
        <v>0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'7'!L69</f>
        <v>0</v>
      </c>
      <c r="F69" s="126"/>
      <c r="G69" s="140"/>
      <c r="H69" s="141"/>
      <c r="I69" s="141"/>
      <c r="J69" s="149"/>
      <c r="K69" s="133"/>
      <c r="L69" s="72"/>
      <c r="M69" s="120">
        <f t="shared" si="3"/>
        <v>0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'7'!L70</f>
        <v>0</v>
      </c>
      <c r="F70" s="126"/>
      <c r="G70" s="140"/>
      <c r="H70" s="141"/>
      <c r="I70" s="141"/>
      <c r="J70" s="149"/>
      <c r="K70" s="133"/>
      <c r="L70" s="72"/>
      <c r="M70" s="120">
        <f t="shared" si="3"/>
        <v>0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'7'!L71</f>
        <v>0</v>
      </c>
      <c r="F71" s="126"/>
      <c r="G71" s="140"/>
      <c r="H71" s="141"/>
      <c r="I71" s="141"/>
      <c r="J71" s="149"/>
      <c r="K71" s="133"/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'7'!L72</f>
        <v>0</v>
      </c>
      <c r="F72" s="126"/>
      <c r="G72" s="140"/>
      <c r="H72" s="141"/>
      <c r="I72" s="141"/>
      <c r="J72" s="149"/>
      <c r="K72" s="133"/>
      <c r="L72" s="72"/>
      <c r="M72" s="120">
        <f t="shared" si="3"/>
        <v>0</v>
      </c>
      <c r="N72" s="72"/>
    </row>
    <row r="73" spans="1:14" s="24" customFormat="1" ht="15" thickBot="1" x14ac:dyDescent="0.25">
      <c r="A73" s="43"/>
      <c r="B73" s="43"/>
      <c r="C73" s="43"/>
      <c r="D73" s="48"/>
      <c r="E73" s="155"/>
      <c r="F73" s="127"/>
      <c r="G73" s="142"/>
      <c r="H73" s="142"/>
      <c r="I73" s="142"/>
      <c r="J73" s="150"/>
      <c r="K73" s="134"/>
      <c r="L73" s="73"/>
      <c r="M73" s="121"/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>SUM(E75:E81)</f>
        <v>0</v>
      </c>
      <c r="F74" s="106">
        <f t="shared" ref="F74:K74" si="7">SUM(F75:F81)</f>
        <v>0</v>
      </c>
      <c r="G74" s="106">
        <f t="shared" si="7"/>
        <v>7</v>
      </c>
      <c r="H74" s="106">
        <f t="shared" si="7"/>
        <v>0</v>
      </c>
      <c r="I74" s="106">
        <f t="shared" si="7"/>
        <v>0</v>
      </c>
      <c r="J74" s="146">
        <f t="shared" si="7"/>
        <v>0</v>
      </c>
      <c r="K74" s="135">
        <f t="shared" si="7"/>
        <v>0</v>
      </c>
      <c r="L74" s="106">
        <f>SUM(L75:L81)</f>
        <v>0</v>
      </c>
      <c r="M74" s="119">
        <f t="shared" si="3"/>
        <v>7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'7'!L75</f>
        <v>0</v>
      </c>
      <c r="F75" s="126"/>
      <c r="G75" s="141"/>
      <c r="H75" s="141"/>
      <c r="I75" s="141"/>
      <c r="J75" s="149"/>
      <c r="K75" s="133"/>
      <c r="L75" s="72"/>
      <c r="M75" s="120">
        <f t="shared" si="3"/>
        <v>0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'7'!L76</f>
        <v>0</v>
      </c>
      <c r="F76" s="126"/>
      <c r="G76" s="141"/>
      <c r="H76" s="141"/>
      <c r="I76" s="141"/>
      <c r="J76" s="149"/>
      <c r="K76" s="133"/>
      <c r="L76" s="72"/>
      <c r="M76" s="120">
        <f t="shared" ref="M76:M143" si="8">(E76+F76+G76+H76+I76)-J76-K76-L76</f>
        <v>0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'7'!L77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'7'!L78</f>
        <v>0</v>
      </c>
      <c r="F78" s="126"/>
      <c r="G78" s="141">
        <v>7</v>
      </c>
      <c r="H78" s="141"/>
      <c r="I78" s="141"/>
      <c r="J78" s="149"/>
      <c r="K78" s="133"/>
      <c r="L78" s="72"/>
      <c r="M78" s="120">
        <f t="shared" si="8"/>
        <v>7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'7'!L79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'7'!L80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'7'!L81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/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>SUM(E84:E93)</f>
        <v>68</v>
      </c>
      <c r="F83" s="108">
        <f t="shared" ref="F83:L83" si="9">SUM(F84:F93)</f>
        <v>0</v>
      </c>
      <c r="G83" s="108">
        <f t="shared" si="9"/>
        <v>40</v>
      </c>
      <c r="H83" s="108">
        <f t="shared" si="9"/>
        <v>0</v>
      </c>
      <c r="I83" s="108">
        <f t="shared" si="9"/>
        <v>0</v>
      </c>
      <c r="J83" s="168">
        <f t="shared" si="9"/>
        <v>2</v>
      </c>
      <c r="K83" s="164">
        <f t="shared" si="9"/>
        <v>0</v>
      </c>
      <c r="L83" s="108">
        <f t="shared" si="9"/>
        <v>78</v>
      </c>
      <c r="M83" s="119">
        <f t="shared" si="8"/>
        <v>28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'7'!L84</f>
        <v>1</v>
      </c>
      <c r="F84" s="125"/>
      <c r="G84" s="140">
        <v>4</v>
      </c>
      <c r="H84" s="140"/>
      <c r="I84" s="140"/>
      <c r="J84" s="148"/>
      <c r="K84" s="132"/>
      <c r="L84" s="71">
        <v>3</v>
      </c>
      <c r="M84" s="120">
        <f t="shared" si="8"/>
        <v>2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'7'!L85</f>
        <v>9</v>
      </c>
      <c r="F85" s="126"/>
      <c r="G85" s="141"/>
      <c r="H85" s="141"/>
      <c r="I85" s="141"/>
      <c r="J85" s="149"/>
      <c r="K85" s="133"/>
      <c r="L85" s="72">
        <v>6</v>
      </c>
      <c r="M85" s="120">
        <f t="shared" si="8"/>
        <v>3</v>
      </c>
      <c r="N85" s="72"/>
    </row>
    <row r="86" spans="1:14" s="10" customFormat="1" ht="14.25" hidden="1" customHeight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'7'!L86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'7'!L87</f>
        <v>6</v>
      </c>
      <c r="F87" s="126"/>
      <c r="G87" s="141">
        <v>8</v>
      </c>
      <c r="H87" s="141"/>
      <c r="I87" s="141"/>
      <c r="J87" s="149"/>
      <c r="K87" s="133"/>
      <c r="L87" s="72">
        <v>7</v>
      </c>
      <c r="M87" s="120">
        <f t="shared" si="8"/>
        <v>7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'7'!L88</f>
        <v>18</v>
      </c>
      <c r="F88" s="126"/>
      <c r="G88" s="141"/>
      <c r="H88" s="141"/>
      <c r="I88" s="141"/>
      <c r="J88" s="149"/>
      <c r="K88" s="133"/>
      <c r="L88" s="72">
        <v>13</v>
      </c>
      <c r="M88" s="120">
        <f t="shared" si="8"/>
        <v>5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'7'!L89</f>
        <v>16</v>
      </c>
      <c r="F89" s="126"/>
      <c r="G89" s="141"/>
      <c r="H89" s="141"/>
      <c r="I89" s="141"/>
      <c r="J89" s="149"/>
      <c r="K89" s="133"/>
      <c r="L89" s="72">
        <v>10</v>
      </c>
      <c r="M89" s="120">
        <f t="shared" si="8"/>
        <v>6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39000</v>
      </c>
      <c r="E90" s="155">
        <f>'7'!L90</f>
        <v>0</v>
      </c>
      <c r="F90" s="126"/>
      <c r="G90" s="141">
        <v>8</v>
      </c>
      <c r="H90" s="141"/>
      <c r="I90" s="141"/>
      <c r="J90" s="149"/>
      <c r="K90" s="133"/>
      <c r="L90" s="72">
        <v>8</v>
      </c>
      <c r="M90" s="120">
        <f t="shared" si="8"/>
        <v>0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'7'!L91</f>
        <v>2</v>
      </c>
      <c r="F91" s="126"/>
      <c r="G91" s="141">
        <v>16</v>
      </c>
      <c r="H91" s="141"/>
      <c r="I91" s="141"/>
      <c r="J91" s="149">
        <v>2</v>
      </c>
      <c r="K91" s="133"/>
      <c r="L91" s="72">
        <v>13</v>
      </c>
      <c r="M91" s="120">
        <f t="shared" si="8"/>
        <v>3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'7'!L92</f>
        <v>7</v>
      </c>
      <c r="F92" s="126"/>
      <c r="G92" s="141">
        <v>4</v>
      </c>
      <c r="H92" s="141"/>
      <c r="I92" s="141"/>
      <c r="J92" s="149"/>
      <c r="K92" s="133"/>
      <c r="L92" s="72">
        <v>9</v>
      </c>
      <c r="M92" s="120">
        <f t="shared" si="8"/>
        <v>2</v>
      </c>
      <c r="N92" s="72"/>
    </row>
    <row r="93" spans="1:14" s="10" customFormat="1" x14ac:dyDescent="0.2">
      <c r="A93" s="43">
        <v>10</v>
      </c>
      <c r="B93" s="99"/>
      <c r="C93" s="99" t="s">
        <v>272</v>
      </c>
      <c r="D93" s="100">
        <v>39000</v>
      </c>
      <c r="E93" s="155">
        <f>'7'!L93</f>
        <v>9</v>
      </c>
      <c r="F93" s="127"/>
      <c r="G93" s="142"/>
      <c r="H93" s="142"/>
      <c r="I93" s="142"/>
      <c r="J93" s="150"/>
      <c r="K93" s="134"/>
      <c r="L93" s="73">
        <v>9</v>
      </c>
      <c r="M93" s="120">
        <f t="shared" si="8"/>
        <v>0</v>
      </c>
      <c r="N93" s="73"/>
    </row>
    <row r="94" spans="1:14" s="42" customFormat="1" ht="15" thickBot="1" x14ac:dyDescent="0.25">
      <c r="A94" s="43"/>
      <c r="B94" s="99"/>
      <c r="C94" s="99"/>
      <c r="D94" s="100"/>
      <c r="E94" s="157"/>
      <c r="F94" s="127"/>
      <c r="G94" s="142"/>
      <c r="H94" s="142"/>
      <c r="I94" s="142"/>
      <c r="J94" s="150"/>
      <c r="K94" s="134"/>
      <c r="L94" s="73"/>
      <c r="M94" s="121"/>
      <c r="N94" s="73"/>
    </row>
    <row r="95" spans="1:14" s="10" customFormat="1" ht="15" thickBot="1" x14ac:dyDescent="0.25">
      <c r="A95" s="94"/>
      <c r="B95" s="95"/>
      <c r="C95" s="95" t="s">
        <v>102</v>
      </c>
      <c r="D95" s="96"/>
      <c r="E95" s="106">
        <f>SUM(E96)</f>
        <v>0</v>
      </c>
      <c r="F95" s="106">
        <f t="shared" ref="F95:M95" si="10">SUM(F96)</f>
        <v>0</v>
      </c>
      <c r="G95" s="106">
        <f t="shared" si="10"/>
        <v>0</v>
      </c>
      <c r="H95" s="106">
        <f t="shared" si="10"/>
        <v>0</v>
      </c>
      <c r="I95" s="106">
        <f t="shared" si="10"/>
        <v>0</v>
      </c>
      <c r="J95" s="146">
        <f t="shared" si="10"/>
        <v>0</v>
      </c>
      <c r="K95" s="135">
        <f t="shared" si="10"/>
        <v>0</v>
      </c>
      <c r="L95" s="106">
        <f t="shared" si="10"/>
        <v>0</v>
      </c>
      <c r="M95" s="106">
        <f t="shared" si="10"/>
        <v>0</v>
      </c>
      <c r="N95" s="101"/>
    </row>
    <row r="96" spans="1:14" s="10" customFormat="1" x14ac:dyDescent="0.2">
      <c r="A96" s="87">
        <v>1</v>
      </c>
      <c r="B96" s="88">
        <v>1532013</v>
      </c>
      <c r="C96" s="88" t="s">
        <v>103</v>
      </c>
      <c r="D96" s="97">
        <v>89000</v>
      </c>
      <c r="E96" s="155">
        <f>'7'!L96</f>
        <v>0</v>
      </c>
      <c r="F96" s="125"/>
      <c r="G96" s="140"/>
      <c r="H96" s="140"/>
      <c r="I96" s="140"/>
      <c r="J96" s="148"/>
      <c r="K96" s="132"/>
      <c r="L96" s="71"/>
      <c r="M96" s="120">
        <f t="shared" si="8"/>
        <v>0</v>
      </c>
      <c r="N96" s="71"/>
    </row>
    <row r="97" spans="1:14" s="20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/>
      <c r="N97" s="73"/>
    </row>
    <row r="98" spans="1:14" s="9" customFormat="1" ht="15" thickBot="1" x14ac:dyDescent="0.25">
      <c r="A98" s="81"/>
      <c r="B98" s="82"/>
      <c r="C98" s="82" t="s">
        <v>104</v>
      </c>
      <c r="D98" s="83"/>
      <c r="E98" s="106">
        <f>SUM(E99:E107)</f>
        <v>0</v>
      </c>
      <c r="F98" s="106">
        <f t="shared" ref="F98:L98" si="11">SUM(F99:F107)</f>
        <v>0</v>
      </c>
      <c r="G98" s="106">
        <f t="shared" si="11"/>
        <v>0</v>
      </c>
      <c r="H98" s="106">
        <f t="shared" si="11"/>
        <v>0</v>
      </c>
      <c r="I98" s="106">
        <f t="shared" si="11"/>
        <v>0</v>
      </c>
      <c r="J98" s="146">
        <f t="shared" si="11"/>
        <v>0</v>
      </c>
      <c r="K98" s="135">
        <f t="shared" si="11"/>
        <v>0</v>
      </c>
      <c r="L98" s="106">
        <f t="shared" si="11"/>
        <v>0</v>
      </c>
      <c r="M98" s="119">
        <f t="shared" si="8"/>
        <v>0</v>
      </c>
      <c r="N98" s="85"/>
    </row>
    <row r="99" spans="1:14" s="9" customFormat="1" x14ac:dyDescent="0.2">
      <c r="A99" s="87">
        <v>1</v>
      </c>
      <c r="B99" s="87">
        <v>5530014</v>
      </c>
      <c r="C99" s="87" t="s">
        <v>105</v>
      </c>
      <c r="D99" s="93">
        <v>33000</v>
      </c>
      <c r="E99" s="155">
        <f>'7'!L99</f>
        <v>0</v>
      </c>
      <c r="F99" s="125"/>
      <c r="G99" s="140"/>
      <c r="H99" s="140"/>
      <c r="I99" s="140"/>
      <c r="J99" s="148"/>
      <c r="K99" s="132"/>
      <c r="L99" s="71"/>
      <c r="M99" s="120">
        <f t="shared" si="8"/>
        <v>0</v>
      </c>
      <c r="N99" s="71"/>
    </row>
    <row r="100" spans="1:14" s="9" customFormat="1" x14ac:dyDescent="0.2">
      <c r="A100" s="25">
        <v>2</v>
      </c>
      <c r="B100" s="25">
        <v>5530015</v>
      </c>
      <c r="C100" s="25" t="s">
        <v>106</v>
      </c>
      <c r="D100" s="30">
        <v>33000</v>
      </c>
      <c r="E100" s="155">
        <f>'7'!L100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3</v>
      </c>
      <c r="B101" s="25">
        <v>5530019</v>
      </c>
      <c r="C101" s="25" t="s">
        <v>107</v>
      </c>
      <c r="D101" s="30">
        <v>33000</v>
      </c>
      <c r="E101" s="155">
        <f>'7'!L101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4</v>
      </c>
      <c r="B102" s="25">
        <v>5530016</v>
      </c>
      <c r="C102" s="25" t="s">
        <v>108</v>
      </c>
      <c r="D102" s="30">
        <v>33000</v>
      </c>
      <c r="E102" s="155">
        <f>'7'!L102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5</v>
      </c>
      <c r="B103" s="25">
        <v>5530020</v>
      </c>
      <c r="C103" s="25" t="s">
        <v>109</v>
      </c>
      <c r="D103" s="30">
        <v>33000</v>
      </c>
      <c r="E103" s="155">
        <f>'7'!L103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6</v>
      </c>
      <c r="B104" s="25">
        <v>5530013</v>
      </c>
      <c r="C104" s="25" t="s">
        <v>110</v>
      </c>
      <c r="D104" s="30">
        <v>33000</v>
      </c>
      <c r="E104" s="155">
        <f>'7'!L104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7</v>
      </c>
      <c r="B105" s="43"/>
      <c r="C105" s="43" t="s">
        <v>111</v>
      </c>
      <c r="D105" s="30">
        <v>33000</v>
      </c>
      <c r="E105" s="155">
        <f>'7'!L105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8</v>
      </c>
      <c r="B106" s="43"/>
      <c r="C106" s="43" t="s">
        <v>112</v>
      </c>
      <c r="D106" s="30">
        <v>33000</v>
      </c>
      <c r="E106" s="155">
        <f>'7'!L106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9</v>
      </c>
      <c r="B107" s="43"/>
      <c r="C107" s="43" t="s">
        <v>113</v>
      </c>
      <c r="D107" s="30">
        <v>33000</v>
      </c>
      <c r="E107" s="155">
        <f>'7'!L107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20" customFormat="1" ht="15" thickBot="1" x14ac:dyDescent="0.25">
      <c r="A108" s="43"/>
      <c r="B108" s="43"/>
      <c r="C108" s="43"/>
      <c r="D108" s="48"/>
      <c r="E108" s="157"/>
      <c r="F108" s="127"/>
      <c r="G108" s="142"/>
      <c r="H108" s="142"/>
      <c r="I108" s="142"/>
      <c r="J108" s="150"/>
      <c r="K108" s="134"/>
      <c r="L108" s="73"/>
      <c r="M108" s="121"/>
      <c r="N108" s="73"/>
    </row>
    <row r="109" spans="1:14" s="24" customFormat="1" ht="15" thickBot="1" x14ac:dyDescent="0.25">
      <c r="A109" s="81"/>
      <c r="B109" s="82"/>
      <c r="C109" s="82" t="s">
        <v>114</v>
      </c>
      <c r="D109" s="83"/>
      <c r="E109" s="105">
        <f>SUM(E110,E147,E158)</f>
        <v>106</v>
      </c>
      <c r="F109" s="105">
        <f t="shared" ref="F109:L109" si="12">SUM(F110,F147,F158)</f>
        <v>0</v>
      </c>
      <c r="G109" s="105">
        <f t="shared" si="12"/>
        <v>103</v>
      </c>
      <c r="H109" s="105">
        <f t="shared" si="12"/>
        <v>0</v>
      </c>
      <c r="I109" s="105">
        <f t="shared" si="12"/>
        <v>0</v>
      </c>
      <c r="J109" s="166">
        <f t="shared" si="12"/>
        <v>0</v>
      </c>
      <c r="K109" s="131">
        <f t="shared" si="12"/>
        <v>0</v>
      </c>
      <c r="L109" s="105">
        <f t="shared" si="12"/>
        <v>120</v>
      </c>
      <c r="M109" s="119">
        <f t="shared" si="8"/>
        <v>89</v>
      </c>
      <c r="N109" s="85"/>
    </row>
    <row r="110" spans="1:14" s="10" customFormat="1" ht="15" thickBot="1" x14ac:dyDescent="0.25">
      <c r="A110" s="94"/>
      <c r="B110" s="95"/>
      <c r="C110" s="95" t="s">
        <v>115</v>
      </c>
      <c r="D110" s="96"/>
      <c r="E110" s="105">
        <f>SUM(E111:E143)</f>
        <v>5</v>
      </c>
      <c r="F110" s="105">
        <f t="shared" ref="F110:L110" si="13">SUM(F111:F143)</f>
        <v>0</v>
      </c>
      <c r="G110" s="105">
        <f t="shared" si="13"/>
        <v>2</v>
      </c>
      <c r="H110" s="105">
        <f t="shared" si="13"/>
        <v>0</v>
      </c>
      <c r="I110" s="105">
        <f t="shared" si="13"/>
        <v>0</v>
      </c>
      <c r="J110" s="166">
        <f t="shared" si="13"/>
        <v>0</v>
      </c>
      <c r="K110" s="131">
        <f t="shared" si="13"/>
        <v>0</v>
      </c>
      <c r="L110" s="105">
        <f t="shared" si="13"/>
        <v>4</v>
      </c>
      <c r="M110" s="119">
        <f t="shared" si="8"/>
        <v>3</v>
      </c>
      <c r="N110" s="85"/>
    </row>
    <row r="111" spans="1:14" s="10" customFormat="1" x14ac:dyDescent="0.2">
      <c r="A111" s="87">
        <v>1</v>
      </c>
      <c r="B111" s="88">
        <v>3500003</v>
      </c>
      <c r="C111" s="88" t="s">
        <v>116</v>
      </c>
      <c r="D111" s="97">
        <v>390000</v>
      </c>
      <c r="E111" s="155">
        <f>'7'!L111</f>
        <v>0</v>
      </c>
      <c r="F111" s="128"/>
      <c r="G111" s="144"/>
      <c r="H111" s="144"/>
      <c r="I111" s="144"/>
      <c r="J111" s="152"/>
      <c r="K111" s="137"/>
      <c r="L111" s="76"/>
      <c r="M111" s="120">
        <f t="shared" si="8"/>
        <v>0</v>
      </c>
      <c r="N111" s="76"/>
    </row>
    <row r="112" spans="1:14" s="10" customFormat="1" x14ac:dyDescent="0.2">
      <c r="A112" s="25">
        <v>2</v>
      </c>
      <c r="B112" s="26">
        <v>3500004</v>
      </c>
      <c r="C112" s="26" t="s">
        <v>117</v>
      </c>
      <c r="D112" s="27">
        <v>300000</v>
      </c>
      <c r="E112" s="155">
        <f>'7'!L112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8"/>
        <v>0</v>
      </c>
      <c r="N112" s="73"/>
    </row>
    <row r="113" spans="1:14" s="10" customFormat="1" x14ac:dyDescent="0.2">
      <c r="A113" s="25">
        <v>3</v>
      </c>
      <c r="B113" s="26">
        <v>3500009</v>
      </c>
      <c r="C113" s="26" t="s">
        <v>118</v>
      </c>
      <c r="D113" s="27">
        <v>390000</v>
      </c>
      <c r="E113" s="155">
        <f>'7'!L113</f>
        <v>0</v>
      </c>
      <c r="F113" s="127"/>
      <c r="G113" s="142">
        <v>1</v>
      </c>
      <c r="H113" s="142"/>
      <c r="I113" s="142"/>
      <c r="J113" s="150"/>
      <c r="K113" s="134"/>
      <c r="L113" s="73"/>
      <c r="M113" s="120">
        <f t="shared" si="8"/>
        <v>1</v>
      </c>
      <c r="N113" s="73"/>
    </row>
    <row r="114" spans="1:14" s="10" customFormat="1" x14ac:dyDescent="0.2">
      <c r="A114" s="25">
        <v>4</v>
      </c>
      <c r="B114" s="26">
        <v>3500010</v>
      </c>
      <c r="C114" s="26" t="s">
        <v>119</v>
      </c>
      <c r="D114" s="27">
        <v>300000</v>
      </c>
      <c r="E114" s="155">
        <f>'7'!L114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5</v>
      </c>
      <c r="B115" s="26"/>
      <c r="C115" s="26" t="s">
        <v>120</v>
      </c>
      <c r="D115" s="27">
        <v>490000</v>
      </c>
      <c r="E115" s="155">
        <f>'7'!L115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0</v>
      </c>
      <c r="N115" s="72"/>
    </row>
    <row r="116" spans="1:14" s="10" customFormat="1" x14ac:dyDescent="0.2">
      <c r="A116" s="25">
        <v>6</v>
      </c>
      <c r="B116" s="26">
        <v>3500008</v>
      </c>
      <c r="C116" s="26" t="s">
        <v>121</v>
      </c>
      <c r="D116" s="27">
        <v>350000</v>
      </c>
      <c r="E116" s="155">
        <f>'7'!L116</f>
        <v>0</v>
      </c>
      <c r="F116" s="126"/>
      <c r="G116" s="141">
        <v>1</v>
      </c>
      <c r="H116" s="141"/>
      <c r="I116" s="141"/>
      <c r="J116" s="149"/>
      <c r="K116" s="133"/>
      <c r="L116" s="72">
        <v>1</v>
      </c>
      <c r="M116" s="120">
        <f t="shared" si="8"/>
        <v>0</v>
      </c>
      <c r="N116" s="72"/>
    </row>
    <row r="117" spans="1:14" s="10" customFormat="1" x14ac:dyDescent="0.2">
      <c r="A117" s="25">
        <v>7</v>
      </c>
      <c r="B117" s="26"/>
      <c r="C117" s="26" t="s">
        <v>122</v>
      </c>
      <c r="D117" s="27">
        <v>490000</v>
      </c>
      <c r="E117" s="155">
        <f>'7'!L117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8</v>
      </c>
      <c r="B118" s="26">
        <v>3502042</v>
      </c>
      <c r="C118" s="26" t="s">
        <v>123</v>
      </c>
      <c r="D118" s="27">
        <v>350000</v>
      </c>
      <c r="E118" s="155">
        <f>'7'!L118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9</v>
      </c>
      <c r="B119" s="26">
        <v>3500182</v>
      </c>
      <c r="C119" s="26" t="s">
        <v>124</v>
      </c>
      <c r="D119" s="27">
        <v>390000</v>
      </c>
      <c r="E119" s="155">
        <f>'7'!L119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10</v>
      </c>
      <c r="B120" s="26">
        <v>3500181</v>
      </c>
      <c r="C120" s="26" t="s">
        <v>125</v>
      </c>
      <c r="D120" s="27">
        <v>300000</v>
      </c>
      <c r="E120" s="155">
        <f>'7'!L120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9" customFormat="1" x14ac:dyDescent="0.2">
      <c r="A121" s="25">
        <v>11</v>
      </c>
      <c r="B121" s="25">
        <v>3500159</v>
      </c>
      <c r="C121" s="25" t="s">
        <v>126</v>
      </c>
      <c r="D121" s="30">
        <v>300000</v>
      </c>
      <c r="E121" s="155">
        <f>'7'!L121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12</v>
      </c>
      <c r="B122" s="25">
        <v>3500143</v>
      </c>
      <c r="C122" s="25" t="s">
        <v>127</v>
      </c>
      <c r="D122" s="30">
        <v>220000</v>
      </c>
      <c r="E122" s="155">
        <f>'7'!L122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13</v>
      </c>
      <c r="B123" s="26">
        <v>3500144</v>
      </c>
      <c r="C123" s="26" t="s">
        <v>128</v>
      </c>
      <c r="D123" s="27">
        <v>260000</v>
      </c>
      <c r="E123" s="155">
        <f>'7'!L123</f>
        <v>2</v>
      </c>
      <c r="F123" s="126"/>
      <c r="G123" s="141"/>
      <c r="H123" s="141"/>
      <c r="I123" s="141"/>
      <c r="J123" s="149"/>
      <c r="K123" s="133"/>
      <c r="L123" s="72">
        <v>1</v>
      </c>
      <c r="M123" s="120">
        <f t="shared" si="8"/>
        <v>1</v>
      </c>
      <c r="N123" s="72"/>
    </row>
    <row r="124" spans="1:14" s="10" customFormat="1" x14ac:dyDescent="0.2">
      <c r="A124" s="25">
        <v>14</v>
      </c>
      <c r="B124" s="26">
        <v>3500145</v>
      </c>
      <c r="C124" s="26" t="s">
        <v>129</v>
      </c>
      <c r="D124" s="27">
        <v>350000</v>
      </c>
      <c r="E124" s="155">
        <f>'7'!L124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15</v>
      </c>
      <c r="B125" s="26">
        <v>3500147</v>
      </c>
      <c r="C125" s="26" t="s">
        <v>130</v>
      </c>
      <c r="D125" s="27">
        <v>480000</v>
      </c>
      <c r="E125" s="155">
        <f>'7'!L125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18</v>
      </c>
      <c r="B126" s="26">
        <v>3500142</v>
      </c>
      <c r="C126" s="26" t="s">
        <v>133</v>
      </c>
      <c r="D126" s="27">
        <v>390000</v>
      </c>
      <c r="E126" s="155">
        <f>'7'!L126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19</v>
      </c>
      <c r="B127" s="26">
        <v>3500141</v>
      </c>
      <c r="C127" s="26" t="s">
        <v>134</v>
      </c>
      <c r="D127" s="27">
        <v>300000</v>
      </c>
      <c r="E127" s="155">
        <f>'7'!L127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20</v>
      </c>
      <c r="B128" s="26">
        <v>3500021</v>
      </c>
      <c r="C128" s="26" t="s">
        <v>135</v>
      </c>
      <c r="D128" s="27">
        <v>390000</v>
      </c>
      <c r="E128" s="155">
        <f>'7'!L128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21</v>
      </c>
      <c r="B129" s="26">
        <v>3500022</v>
      </c>
      <c r="C129" s="26" t="s">
        <v>136</v>
      </c>
      <c r="D129" s="27">
        <v>300000</v>
      </c>
      <c r="E129" s="155">
        <f>'7'!L129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22</v>
      </c>
      <c r="B130" s="26">
        <v>3500152</v>
      </c>
      <c r="C130" s="26" t="s">
        <v>137</v>
      </c>
      <c r="D130" s="27">
        <v>390000</v>
      </c>
      <c r="E130" s="155">
        <f>'7'!L130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23</v>
      </c>
      <c r="B131" s="26">
        <v>3500049</v>
      </c>
      <c r="C131" s="26" t="s">
        <v>138</v>
      </c>
      <c r="D131" s="27">
        <v>390000</v>
      </c>
      <c r="E131" s="155">
        <f>'7'!L131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24</v>
      </c>
      <c r="B132" s="26">
        <v>3500156</v>
      </c>
      <c r="C132" s="26" t="s">
        <v>139</v>
      </c>
      <c r="D132" s="27">
        <v>390000</v>
      </c>
      <c r="E132" s="155">
        <f>'7'!L132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25</v>
      </c>
      <c r="B133" s="26">
        <v>3500155</v>
      </c>
      <c r="C133" s="26" t="s">
        <v>140</v>
      </c>
      <c r="D133" s="27">
        <v>300000</v>
      </c>
      <c r="E133" s="155">
        <f>'7'!L133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26</v>
      </c>
      <c r="B134" s="26">
        <v>3500029</v>
      </c>
      <c r="C134" s="26" t="s">
        <v>141</v>
      </c>
      <c r="D134" s="27">
        <v>390000</v>
      </c>
      <c r="E134" s="155">
        <f>'7'!L134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27</v>
      </c>
      <c r="B135" s="26">
        <v>3500030</v>
      </c>
      <c r="C135" s="26" t="s">
        <v>142</v>
      </c>
      <c r="D135" s="27">
        <v>300000</v>
      </c>
      <c r="E135" s="155">
        <f>'7'!L135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28</v>
      </c>
      <c r="B136" s="26">
        <v>3500186</v>
      </c>
      <c r="C136" s="26" t="s">
        <v>143</v>
      </c>
      <c r="D136" s="27">
        <v>480000</v>
      </c>
      <c r="E136" s="155">
        <f>'7'!L136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29</v>
      </c>
      <c r="B137" s="26">
        <v>3500184</v>
      </c>
      <c r="C137" s="26" t="s">
        <v>144</v>
      </c>
      <c r="D137" s="27">
        <v>350000</v>
      </c>
      <c r="E137" s="155">
        <f>'7'!L137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30</v>
      </c>
      <c r="B138" s="26">
        <v>3503021</v>
      </c>
      <c r="C138" s="26" t="s">
        <v>145</v>
      </c>
      <c r="D138" s="27">
        <v>390000</v>
      </c>
      <c r="E138" s="155">
        <f>'7'!L138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31</v>
      </c>
      <c r="B139" s="26">
        <v>3500200</v>
      </c>
      <c r="C139" s="26" t="s">
        <v>146</v>
      </c>
      <c r="D139" s="27">
        <v>280000</v>
      </c>
      <c r="E139" s="155">
        <f>'7'!L139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9" customFormat="1" x14ac:dyDescent="0.2">
      <c r="A140" s="25">
        <v>32</v>
      </c>
      <c r="B140" s="26">
        <v>3503022</v>
      </c>
      <c r="C140" s="26" t="s">
        <v>147</v>
      </c>
      <c r="D140" s="27">
        <v>150000</v>
      </c>
      <c r="E140" s="155">
        <f>'7'!L140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9" customFormat="1" x14ac:dyDescent="0.2">
      <c r="A141" s="43">
        <v>33</v>
      </c>
      <c r="B141" s="99"/>
      <c r="C141" s="99" t="s">
        <v>275</v>
      </c>
      <c r="D141" s="100">
        <v>320000</v>
      </c>
      <c r="E141" s="155">
        <f>'7'!L141</f>
        <v>1</v>
      </c>
      <c r="F141" s="127"/>
      <c r="G141" s="142"/>
      <c r="H141" s="142"/>
      <c r="I141" s="142"/>
      <c r="J141" s="150"/>
      <c r="K141" s="134"/>
      <c r="L141" s="73"/>
      <c r="M141" s="120">
        <f t="shared" si="8"/>
        <v>1</v>
      </c>
      <c r="N141" s="73"/>
    </row>
    <row r="142" spans="1:14" s="9" customFormat="1" x14ac:dyDescent="0.2">
      <c r="A142" s="43">
        <v>34</v>
      </c>
      <c r="B142" s="99"/>
      <c r="C142" s="99" t="s">
        <v>276</v>
      </c>
      <c r="D142" s="100">
        <v>320000</v>
      </c>
      <c r="E142" s="155">
        <f>'7'!L142</f>
        <v>1</v>
      </c>
      <c r="F142" s="127"/>
      <c r="G142" s="142"/>
      <c r="H142" s="142"/>
      <c r="I142" s="142"/>
      <c r="J142" s="150"/>
      <c r="K142" s="134"/>
      <c r="L142" s="73">
        <v>1</v>
      </c>
      <c r="M142" s="120">
        <f t="shared" si="8"/>
        <v>0</v>
      </c>
      <c r="N142" s="73"/>
    </row>
    <row r="143" spans="1:14" s="9" customFormat="1" x14ac:dyDescent="0.2">
      <c r="A143" s="43">
        <v>35</v>
      </c>
      <c r="B143" s="99"/>
      <c r="C143" s="99" t="s">
        <v>274</v>
      </c>
      <c r="D143" s="100">
        <v>350000</v>
      </c>
      <c r="E143" s="155">
        <f>'7'!L143</f>
        <v>1</v>
      </c>
      <c r="F143" s="127"/>
      <c r="G143" s="142"/>
      <c r="H143" s="142"/>
      <c r="I143" s="142"/>
      <c r="J143" s="150"/>
      <c r="K143" s="134"/>
      <c r="L143" s="73">
        <v>1</v>
      </c>
      <c r="M143" s="120">
        <f t="shared" si="8"/>
        <v>0</v>
      </c>
      <c r="N143" s="73"/>
    </row>
    <row r="144" spans="1:14" s="9" customFormat="1" x14ac:dyDescent="0.2">
      <c r="A144" s="43">
        <v>36</v>
      </c>
      <c r="B144" s="99"/>
      <c r="C144" s="99" t="s">
        <v>285</v>
      </c>
      <c r="D144" s="100">
        <v>320000</v>
      </c>
      <c r="E144" s="155">
        <v>0</v>
      </c>
      <c r="F144" s="127"/>
      <c r="G144" s="142">
        <v>1</v>
      </c>
      <c r="H144" s="142"/>
      <c r="I144" s="142"/>
      <c r="J144" s="150"/>
      <c r="K144" s="134"/>
      <c r="L144" s="73">
        <v>1</v>
      </c>
      <c r="M144" s="120">
        <f t="shared" ref="M144" si="14">(E144+F144+G144+H144+I144)-J144-K144-L144</f>
        <v>0</v>
      </c>
      <c r="N144" s="73"/>
    </row>
    <row r="145" spans="1:14" s="9" customFormat="1" x14ac:dyDescent="0.2">
      <c r="A145" s="43">
        <v>37</v>
      </c>
      <c r="B145" s="99"/>
      <c r="C145" s="99" t="s">
        <v>286</v>
      </c>
      <c r="D145" s="100">
        <v>350000</v>
      </c>
      <c r="E145" s="155">
        <v>0</v>
      </c>
      <c r="F145" s="127"/>
      <c r="G145" s="142">
        <v>1</v>
      </c>
      <c r="H145" s="142"/>
      <c r="I145" s="142"/>
      <c r="J145" s="150"/>
      <c r="K145" s="134"/>
      <c r="L145" s="73">
        <v>1</v>
      </c>
      <c r="M145" s="120">
        <f>(E145+F145+G145+H145+I145)-J145-K145-L145</f>
        <v>0</v>
      </c>
      <c r="N145" s="73"/>
    </row>
    <row r="146" spans="1:14" s="24" customFormat="1" ht="15" thickBot="1" x14ac:dyDescent="0.25">
      <c r="A146" s="43"/>
      <c r="B146" s="43"/>
      <c r="C146" s="43"/>
      <c r="D146" s="48"/>
      <c r="E146" s="157"/>
      <c r="F146" s="127"/>
      <c r="G146" s="142"/>
      <c r="H146" s="142"/>
      <c r="I146" s="142"/>
      <c r="J146" s="150"/>
      <c r="K146" s="134"/>
      <c r="L146" s="73"/>
      <c r="M146" s="121"/>
      <c r="N146" s="73"/>
    </row>
    <row r="147" spans="1:14" s="9" customFormat="1" ht="15" thickBot="1" x14ac:dyDescent="0.25">
      <c r="A147" s="94"/>
      <c r="B147" s="95"/>
      <c r="C147" s="95" t="s">
        <v>148</v>
      </c>
      <c r="D147" s="96"/>
      <c r="E147" s="105">
        <f>SUM(E148:E156)</f>
        <v>35</v>
      </c>
      <c r="F147" s="105">
        <f t="shared" ref="F147:L147" si="15">SUM(F148:F156)</f>
        <v>0</v>
      </c>
      <c r="G147" s="105">
        <f t="shared" si="15"/>
        <v>23</v>
      </c>
      <c r="H147" s="105">
        <f t="shared" si="15"/>
        <v>0</v>
      </c>
      <c r="I147" s="105">
        <f t="shared" si="15"/>
        <v>0</v>
      </c>
      <c r="J147" s="166">
        <f t="shared" si="15"/>
        <v>0</v>
      </c>
      <c r="K147" s="131">
        <f t="shared" si="15"/>
        <v>0</v>
      </c>
      <c r="L147" s="105">
        <f t="shared" si="15"/>
        <v>44</v>
      </c>
      <c r="M147" s="119">
        <f t="shared" ref="M147:M217" si="16">(E147+F147+G147+H147+I147)-J147-K147-L147</f>
        <v>14</v>
      </c>
      <c r="N147" s="85"/>
    </row>
    <row r="148" spans="1:14" s="9" customFormat="1" x14ac:dyDescent="0.2">
      <c r="A148" s="87">
        <v>1</v>
      </c>
      <c r="B148" s="87">
        <v>3510004</v>
      </c>
      <c r="C148" s="87" t="s">
        <v>149</v>
      </c>
      <c r="D148" s="93">
        <v>43000</v>
      </c>
      <c r="E148" s="155">
        <f>'7'!L146</f>
        <v>6</v>
      </c>
      <c r="F148" s="170"/>
      <c r="G148" s="140">
        <v>6</v>
      </c>
      <c r="H148" s="140"/>
      <c r="I148" s="140"/>
      <c r="J148" s="148"/>
      <c r="K148" s="132"/>
      <c r="L148" s="71">
        <v>6</v>
      </c>
      <c r="M148" s="120">
        <f>(E148+K152+G148+H148+I148)-J148-K148-L148</f>
        <v>6</v>
      </c>
      <c r="N148" s="71"/>
    </row>
    <row r="149" spans="1:14" s="9" customFormat="1" x14ac:dyDescent="0.2">
      <c r="A149" s="25">
        <v>2</v>
      </c>
      <c r="B149" s="25">
        <v>3512008</v>
      </c>
      <c r="C149" s="25" t="s">
        <v>150</v>
      </c>
      <c r="D149" s="30">
        <v>44000</v>
      </c>
      <c r="E149" s="155">
        <f>'7'!L147</f>
        <v>10</v>
      </c>
      <c r="F149" s="126"/>
      <c r="G149" s="141"/>
      <c r="H149" s="141"/>
      <c r="I149" s="141"/>
      <c r="J149" s="149"/>
      <c r="K149" s="133"/>
      <c r="L149" s="72">
        <v>10</v>
      </c>
      <c r="M149" s="120">
        <f t="shared" si="16"/>
        <v>0</v>
      </c>
      <c r="N149" s="72"/>
    </row>
    <row r="150" spans="1:14" s="9" customFormat="1" x14ac:dyDescent="0.2">
      <c r="A150" s="25">
        <v>3</v>
      </c>
      <c r="B150" s="25">
        <v>3510107</v>
      </c>
      <c r="C150" s="25" t="s">
        <v>151</v>
      </c>
      <c r="D150" s="30">
        <v>49000</v>
      </c>
      <c r="E150" s="155">
        <f>'7'!L148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6"/>
        <v>0</v>
      </c>
      <c r="N150" s="72"/>
    </row>
    <row r="151" spans="1:14" s="9" customFormat="1" x14ac:dyDescent="0.2">
      <c r="A151" s="25">
        <v>4</v>
      </c>
      <c r="B151" s="25">
        <v>3510011</v>
      </c>
      <c r="C151" s="25" t="s">
        <v>152</v>
      </c>
      <c r="D151" s="30">
        <v>42000</v>
      </c>
      <c r="E151" s="155">
        <f>'7'!L149</f>
        <v>0</v>
      </c>
      <c r="F151" s="126"/>
      <c r="G151" s="141"/>
      <c r="H151" s="141"/>
      <c r="I151" s="141"/>
      <c r="J151" s="149"/>
      <c r="K151" s="133"/>
      <c r="L151" s="72"/>
      <c r="M151" s="120">
        <f t="shared" si="16"/>
        <v>0</v>
      </c>
      <c r="N151" s="72"/>
    </row>
    <row r="152" spans="1:14" s="9" customFormat="1" x14ac:dyDescent="0.2">
      <c r="A152" s="25">
        <v>5</v>
      </c>
      <c r="B152" s="25">
        <v>3510067</v>
      </c>
      <c r="C152" s="25" t="s">
        <v>153</v>
      </c>
      <c r="D152" s="30">
        <v>43000</v>
      </c>
      <c r="E152" s="155">
        <f>'7'!L150</f>
        <v>3</v>
      </c>
      <c r="F152" s="126"/>
      <c r="G152" s="141">
        <v>8</v>
      </c>
      <c r="H152" s="141"/>
      <c r="I152" s="141"/>
      <c r="J152" s="149"/>
      <c r="K152" s="132"/>
      <c r="L152" s="72">
        <v>8</v>
      </c>
      <c r="M152" s="120">
        <f t="shared" si="16"/>
        <v>3</v>
      </c>
      <c r="N152" s="72"/>
    </row>
    <row r="153" spans="1:14" s="9" customFormat="1" x14ac:dyDescent="0.2">
      <c r="A153" s="25">
        <v>6</v>
      </c>
      <c r="B153" s="25">
        <v>3510012</v>
      </c>
      <c r="C153" s="25" t="s">
        <v>154</v>
      </c>
      <c r="D153" s="30">
        <v>43000</v>
      </c>
      <c r="E153" s="155">
        <f>'7'!L151</f>
        <v>5</v>
      </c>
      <c r="F153" s="126"/>
      <c r="G153" s="141"/>
      <c r="H153" s="141"/>
      <c r="I153" s="141"/>
      <c r="J153" s="149"/>
      <c r="K153" s="133"/>
      <c r="L153" s="72">
        <v>4</v>
      </c>
      <c r="M153" s="120">
        <f t="shared" si="16"/>
        <v>1</v>
      </c>
      <c r="N153" s="72"/>
    </row>
    <row r="154" spans="1:14" s="9" customFormat="1" x14ac:dyDescent="0.2">
      <c r="A154" s="25">
        <v>7</v>
      </c>
      <c r="B154" s="25">
        <v>3510076</v>
      </c>
      <c r="C154" s="25" t="s">
        <v>155</v>
      </c>
      <c r="D154" s="30">
        <v>45000</v>
      </c>
      <c r="E154" s="155">
        <f>'7'!L152</f>
        <v>7</v>
      </c>
      <c r="F154" s="126"/>
      <c r="G154" s="141">
        <v>5</v>
      </c>
      <c r="H154" s="141"/>
      <c r="I154" s="141"/>
      <c r="J154" s="149"/>
      <c r="K154" s="133"/>
      <c r="L154" s="72">
        <v>9</v>
      </c>
      <c r="M154" s="120">
        <f t="shared" si="16"/>
        <v>3</v>
      </c>
      <c r="N154" s="72"/>
    </row>
    <row r="155" spans="1:14" s="9" customFormat="1" x14ac:dyDescent="0.2">
      <c r="A155" s="43">
        <v>9</v>
      </c>
      <c r="B155" s="43"/>
      <c r="C155" s="43" t="s">
        <v>277</v>
      </c>
      <c r="D155" s="48"/>
      <c r="E155" s="155">
        <f>'7'!L153</f>
        <v>1</v>
      </c>
      <c r="F155" s="127"/>
      <c r="G155" s="142">
        <v>4</v>
      </c>
      <c r="H155" s="142"/>
      <c r="I155" s="142"/>
      <c r="J155" s="150"/>
      <c r="K155" s="134"/>
      <c r="L155" s="73">
        <v>4</v>
      </c>
      <c r="M155" s="120">
        <f t="shared" si="16"/>
        <v>1</v>
      </c>
      <c r="N155" s="73"/>
    </row>
    <row r="156" spans="1:14" s="9" customFormat="1" x14ac:dyDescent="0.2">
      <c r="A156" s="43">
        <v>10</v>
      </c>
      <c r="B156" s="43"/>
      <c r="C156" s="43" t="s">
        <v>278</v>
      </c>
      <c r="D156" s="48"/>
      <c r="E156" s="155">
        <f>'7'!L154</f>
        <v>3</v>
      </c>
      <c r="F156" s="127"/>
      <c r="G156" s="142"/>
      <c r="H156" s="142"/>
      <c r="I156" s="142"/>
      <c r="J156" s="150"/>
      <c r="K156" s="134"/>
      <c r="L156" s="73">
        <v>3</v>
      </c>
      <c r="M156" s="120">
        <f t="shared" si="16"/>
        <v>0</v>
      </c>
      <c r="N156" s="73"/>
    </row>
    <row r="157" spans="1:14" s="24" customFormat="1" ht="15" thickBot="1" x14ac:dyDescent="0.25">
      <c r="A157" s="43"/>
      <c r="B157" s="43"/>
      <c r="C157" s="43"/>
      <c r="D157" s="48"/>
      <c r="E157" s="157"/>
      <c r="F157" s="127"/>
      <c r="G157" s="142"/>
      <c r="H157" s="142"/>
      <c r="I157" s="142"/>
      <c r="J157" s="150"/>
      <c r="K157" s="134"/>
      <c r="L157" s="73"/>
      <c r="M157" s="121"/>
      <c r="N157" s="73"/>
    </row>
    <row r="158" spans="1:14" s="10" customFormat="1" ht="15" thickBot="1" x14ac:dyDescent="0.25">
      <c r="A158" s="109"/>
      <c r="B158" s="110"/>
      <c r="C158" s="82" t="s">
        <v>156</v>
      </c>
      <c r="D158" s="111"/>
      <c r="E158" s="105">
        <f>SUM(E159:E175)</f>
        <v>66</v>
      </c>
      <c r="F158" s="105">
        <f t="shared" ref="F158:L158" si="17">SUM(F159:F175)</f>
        <v>0</v>
      </c>
      <c r="G158" s="105">
        <f t="shared" si="17"/>
        <v>78</v>
      </c>
      <c r="H158" s="105">
        <f t="shared" si="17"/>
        <v>0</v>
      </c>
      <c r="I158" s="105">
        <f t="shared" si="17"/>
        <v>0</v>
      </c>
      <c r="J158" s="166">
        <f t="shared" si="17"/>
        <v>0</v>
      </c>
      <c r="K158" s="131">
        <f t="shared" si="17"/>
        <v>0</v>
      </c>
      <c r="L158" s="105">
        <f t="shared" si="17"/>
        <v>72</v>
      </c>
      <c r="M158" s="119">
        <f t="shared" si="16"/>
        <v>72</v>
      </c>
      <c r="N158" s="112"/>
    </row>
    <row r="159" spans="1:14" s="10" customFormat="1" x14ac:dyDescent="0.2">
      <c r="A159" s="87">
        <v>1</v>
      </c>
      <c r="B159" s="88">
        <v>3530009</v>
      </c>
      <c r="C159" s="88" t="s">
        <v>157</v>
      </c>
      <c r="D159" s="97">
        <v>20000</v>
      </c>
      <c r="E159" s="155">
        <f>'7'!L157</f>
        <v>0</v>
      </c>
      <c r="F159" s="125"/>
      <c r="G159" s="140"/>
      <c r="H159" s="140"/>
      <c r="I159" s="140"/>
      <c r="J159" s="148"/>
      <c r="K159" s="132"/>
      <c r="L159" s="71"/>
      <c r="M159" s="120">
        <f t="shared" si="16"/>
        <v>0</v>
      </c>
      <c r="N159" s="71"/>
    </row>
    <row r="160" spans="1:14" s="10" customFormat="1" x14ac:dyDescent="0.2">
      <c r="A160" s="25">
        <v>2</v>
      </c>
      <c r="B160" s="26">
        <v>3530010</v>
      </c>
      <c r="C160" s="26" t="s">
        <v>158</v>
      </c>
      <c r="D160" s="27">
        <v>108000</v>
      </c>
      <c r="E160" s="155">
        <f>'7'!L158</f>
        <v>19</v>
      </c>
      <c r="F160" s="126"/>
      <c r="G160" s="141"/>
      <c r="H160" s="141"/>
      <c r="I160" s="141"/>
      <c r="J160" s="149"/>
      <c r="K160" s="133"/>
      <c r="L160" s="72">
        <v>15</v>
      </c>
      <c r="M160" s="120">
        <f t="shared" si="16"/>
        <v>4</v>
      </c>
      <c r="N160" s="72"/>
    </row>
    <row r="161" spans="1:14" s="10" customFormat="1" x14ac:dyDescent="0.2">
      <c r="A161" s="25">
        <v>3</v>
      </c>
      <c r="B161" s="26">
        <v>3530003</v>
      </c>
      <c r="C161" s="26" t="s">
        <v>159</v>
      </c>
      <c r="D161" s="27">
        <v>20000</v>
      </c>
      <c r="E161" s="155">
        <f>'7'!L159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6"/>
        <v>0</v>
      </c>
      <c r="N161" s="72"/>
    </row>
    <row r="162" spans="1:14" s="10" customFormat="1" x14ac:dyDescent="0.2">
      <c r="A162" s="25">
        <v>4</v>
      </c>
      <c r="B162" s="26">
        <v>3530008</v>
      </c>
      <c r="C162" s="26" t="s">
        <v>160</v>
      </c>
      <c r="D162" s="27">
        <v>20000</v>
      </c>
      <c r="E162" s="155">
        <f>'7'!L160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6"/>
        <v>0</v>
      </c>
      <c r="N162" s="72"/>
    </row>
    <row r="163" spans="1:14" s="10" customFormat="1" x14ac:dyDescent="0.2">
      <c r="A163" s="25">
        <v>5</v>
      </c>
      <c r="B163" s="26">
        <v>3530014</v>
      </c>
      <c r="C163" s="26" t="s">
        <v>161</v>
      </c>
      <c r="D163" s="27">
        <v>20000</v>
      </c>
      <c r="E163" s="155">
        <f>'7'!L161</f>
        <v>0</v>
      </c>
      <c r="F163" s="126"/>
      <c r="G163" s="141"/>
      <c r="H163" s="141"/>
      <c r="I163" s="141"/>
      <c r="J163" s="149"/>
      <c r="K163" s="133"/>
      <c r="L163" s="72"/>
      <c r="M163" s="120">
        <f t="shared" si="16"/>
        <v>0</v>
      </c>
      <c r="N163" s="72"/>
    </row>
    <row r="164" spans="1:14" s="10" customFormat="1" x14ac:dyDescent="0.2">
      <c r="A164" s="25">
        <v>6</v>
      </c>
      <c r="B164" s="26">
        <v>3530088</v>
      </c>
      <c r="C164" s="26" t="s">
        <v>162</v>
      </c>
      <c r="D164" s="27">
        <v>22000</v>
      </c>
      <c r="E164" s="155">
        <f>'7'!L162</f>
        <v>29</v>
      </c>
      <c r="F164" s="126"/>
      <c r="G164" s="141"/>
      <c r="H164" s="141"/>
      <c r="I164" s="141"/>
      <c r="J164" s="149"/>
      <c r="K164" s="133"/>
      <c r="L164" s="72">
        <v>13</v>
      </c>
      <c r="M164" s="120">
        <f t="shared" si="16"/>
        <v>16</v>
      </c>
      <c r="N164" s="72"/>
    </row>
    <row r="165" spans="1:14" s="10" customFormat="1" x14ac:dyDescent="0.2">
      <c r="A165" s="25">
        <v>11</v>
      </c>
      <c r="B165" s="26">
        <v>3550002</v>
      </c>
      <c r="C165" s="26" t="s">
        <v>167</v>
      </c>
      <c r="D165" s="27">
        <v>20000</v>
      </c>
      <c r="E165" s="155">
        <f>'7'!L163</f>
        <v>9</v>
      </c>
      <c r="F165" s="127"/>
      <c r="G165" s="142">
        <v>28</v>
      </c>
      <c r="H165" s="142"/>
      <c r="I165" s="142"/>
      <c r="J165" s="150"/>
      <c r="K165" s="134"/>
      <c r="L165" s="73">
        <v>16</v>
      </c>
      <c r="M165" s="120">
        <f t="shared" si="16"/>
        <v>21</v>
      </c>
      <c r="N165" s="72"/>
    </row>
    <row r="166" spans="1:14" s="10" customFormat="1" x14ac:dyDescent="0.2">
      <c r="A166" s="25">
        <v>12</v>
      </c>
      <c r="B166" s="26">
        <v>3550005</v>
      </c>
      <c r="C166" s="26" t="s">
        <v>168</v>
      </c>
      <c r="D166" s="27">
        <v>20000</v>
      </c>
      <c r="E166" s="155">
        <f>'7'!L164</f>
        <v>0</v>
      </c>
      <c r="F166" s="127"/>
      <c r="G166" s="142">
        <v>26</v>
      </c>
      <c r="H166" s="142"/>
      <c r="I166" s="142"/>
      <c r="J166" s="150"/>
      <c r="K166" s="134"/>
      <c r="L166" s="73">
        <v>16</v>
      </c>
      <c r="M166" s="120">
        <f t="shared" si="16"/>
        <v>10</v>
      </c>
      <c r="N166" s="72"/>
    </row>
    <row r="167" spans="1:14" s="10" customFormat="1" x14ac:dyDescent="0.2">
      <c r="A167" s="25">
        <v>13</v>
      </c>
      <c r="B167" s="26">
        <v>3550007</v>
      </c>
      <c r="C167" s="26" t="s">
        <v>169</v>
      </c>
      <c r="D167" s="27">
        <v>20000</v>
      </c>
      <c r="E167" s="155">
        <f>'7'!L165</f>
        <v>9</v>
      </c>
      <c r="F167" s="127"/>
      <c r="G167" s="142">
        <v>13</v>
      </c>
      <c r="H167" s="142"/>
      <c r="I167" s="142"/>
      <c r="J167" s="150"/>
      <c r="K167" s="134"/>
      <c r="L167" s="73">
        <v>12</v>
      </c>
      <c r="M167" s="120">
        <f t="shared" si="16"/>
        <v>10</v>
      </c>
      <c r="N167" s="72"/>
    </row>
    <row r="168" spans="1:14" s="9" customFormat="1" x14ac:dyDescent="0.2">
      <c r="A168" s="25">
        <v>14</v>
      </c>
      <c r="B168" s="26">
        <v>3530087</v>
      </c>
      <c r="C168" s="26" t="s">
        <v>170</v>
      </c>
      <c r="D168" s="27">
        <v>20000</v>
      </c>
      <c r="E168" s="155">
        <f>'7'!L166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6"/>
        <v>0</v>
      </c>
      <c r="N168" s="72"/>
    </row>
    <row r="169" spans="1:14" s="9" customFormat="1" x14ac:dyDescent="0.2">
      <c r="A169" s="25">
        <v>15</v>
      </c>
      <c r="B169" s="43">
        <v>7560084</v>
      </c>
      <c r="C169" s="43" t="s">
        <v>171</v>
      </c>
      <c r="D169" s="48">
        <v>50000</v>
      </c>
      <c r="E169" s="155">
        <f>'7'!L167</f>
        <v>0</v>
      </c>
      <c r="F169" s="127"/>
      <c r="G169" s="142"/>
      <c r="H169" s="142"/>
      <c r="I169" s="142"/>
      <c r="J169" s="150"/>
      <c r="K169" s="134"/>
      <c r="L169" s="73"/>
      <c r="M169" s="120">
        <f t="shared" si="16"/>
        <v>0</v>
      </c>
      <c r="N169" s="72"/>
    </row>
    <row r="170" spans="1:14" s="9" customFormat="1" x14ac:dyDescent="0.2">
      <c r="A170" s="25">
        <v>16</v>
      </c>
      <c r="B170" s="43">
        <v>7560085</v>
      </c>
      <c r="C170" s="43" t="s">
        <v>172</v>
      </c>
      <c r="D170" s="48">
        <v>80000</v>
      </c>
      <c r="E170" s="155">
        <f>'7'!L168</f>
        <v>0</v>
      </c>
      <c r="F170" s="126"/>
      <c r="G170" s="141"/>
      <c r="H170" s="141"/>
      <c r="I170" s="141"/>
      <c r="J170" s="149"/>
      <c r="K170" s="133"/>
      <c r="L170" s="72"/>
      <c r="M170" s="120">
        <f t="shared" si="16"/>
        <v>0</v>
      </c>
      <c r="N170" s="72"/>
    </row>
    <row r="171" spans="1:14" s="9" customFormat="1" x14ac:dyDescent="0.2">
      <c r="A171" s="43">
        <v>17</v>
      </c>
      <c r="B171" s="43"/>
      <c r="C171" s="43" t="s">
        <v>279</v>
      </c>
      <c r="D171" s="48">
        <v>78000</v>
      </c>
      <c r="E171" s="155">
        <f>'7'!L169</f>
        <v>0</v>
      </c>
      <c r="F171" s="126"/>
      <c r="G171" s="141"/>
      <c r="H171" s="141"/>
      <c r="I171" s="141"/>
      <c r="J171" s="149"/>
      <c r="K171" s="133"/>
      <c r="L171" s="72"/>
      <c r="M171" s="120">
        <f t="shared" si="16"/>
        <v>0</v>
      </c>
      <c r="N171" s="73"/>
    </row>
    <row r="172" spans="1:14" s="9" customFormat="1" x14ac:dyDescent="0.2">
      <c r="A172" s="43">
        <v>18</v>
      </c>
      <c r="B172" s="43"/>
      <c r="C172" s="43" t="s">
        <v>280</v>
      </c>
      <c r="D172" s="48">
        <v>29000</v>
      </c>
      <c r="E172" s="155">
        <f>'7'!L170</f>
        <v>0</v>
      </c>
      <c r="F172" s="126"/>
      <c r="G172" s="141"/>
      <c r="H172" s="141"/>
      <c r="I172" s="141"/>
      <c r="J172" s="149"/>
      <c r="K172" s="133"/>
      <c r="L172" s="72"/>
      <c r="M172" s="120">
        <f t="shared" si="16"/>
        <v>0</v>
      </c>
      <c r="N172" s="73"/>
    </row>
    <row r="173" spans="1:14" s="9" customFormat="1" x14ac:dyDescent="0.2">
      <c r="A173" s="43">
        <v>19</v>
      </c>
      <c r="B173" s="43"/>
      <c r="C173" s="43" t="s">
        <v>281</v>
      </c>
      <c r="D173" s="48">
        <v>78000</v>
      </c>
      <c r="E173" s="155">
        <f>'7'!L171</f>
        <v>0</v>
      </c>
      <c r="F173" s="126"/>
      <c r="G173" s="141"/>
      <c r="H173" s="141"/>
      <c r="I173" s="141"/>
      <c r="J173" s="149"/>
      <c r="K173" s="133"/>
      <c r="L173" s="72"/>
      <c r="M173" s="120">
        <f t="shared" si="16"/>
        <v>0</v>
      </c>
      <c r="N173" s="73"/>
    </row>
    <row r="174" spans="1:14" s="9" customFormat="1" x14ac:dyDescent="0.2">
      <c r="A174" s="43">
        <v>20</v>
      </c>
      <c r="B174" s="43"/>
      <c r="C174" s="43" t="s">
        <v>282</v>
      </c>
      <c r="D174" s="48">
        <v>29000</v>
      </c>
      <c r="E174" s="155">
        <f>'7'!L172</f>
        <v>0</v>
      </c>
      <c r="F174" s="126"/>
      <c r="G174" s="141"/>
      <c r="H174" s="141"/>
      <c r="I174" s="141"/>
      <c r="J174" s="149"/>
      <c r="K174" s="133"/>
      <c r="L174" s="72"/>
      <c r="M174" s="120">
        <f t="shared" si="16"/>
        <v>0</v>
      </c>
      <c r="N174" s="73"/>
    </row>
    <row r="175" spans="1:14" s="9" customFormat="1" x14ac:dyDescent="0.2">
      <c r="A175" s="43">
        <v>21</v>
      </c>
      <c r="B175" s="43"/>
      <c r="C175" s="43" t="s">
        <v>283</v>
      </c>
      <c r="D175" s="48">
        <v>45000</v>
      </c>
      <c r="E175" s="155">
        <f>'7'!L173</f>
        <v>0</v>
      </c>
      <c r="F175" s="126"/>
      <c r="G175" s="141">
        <v>11</v>
      </c>
      <c r="H175" s="141"/>
      <c r="I175" s="141"/>
      <c r="J175" s="149"/>
      <c r="K175" s="133"/>
      <c r="L175" s="72"/>
      <c r="M175" s="120">
        <f t="shared" si="16"/>
        <v>11</v>
      </c>
      <c r="N175" s="73"/>
    </row>
    <row r="176" spans="1:14" s="24" customFormat="1" ht="15" thickBot="1" x14ac:dyDescent="0.25">
      <c r="A176" s="43"/>
      <c r="B176" s="43"/>
      <c r="C176" s="43"/>
      <c r="D176" s="48"/>
      <c r="E176" s="160"/>
      <c r="F176" s="128"/>
      <c r="G176" s="144"/>
      <c r="H176" s="144"/>
      <c r="I176" s="144"/>
      <c r="J176" s="152"/>
      <c r="K176" s="137"/>
      <c r="L176" s="76"/>
      <c r="M176" s="121"/>
      <c r="N176" s="73"/>
    </row>
    <row r="177" spans="1:14" s="10" customFormat="1" ht="15" thickBot="1" x14ac:dyDescent="0.25">
      <c r="A177" s="90"/>
      <c r="B177" s="91"/>
      <c r="C177" s="91" t="s">
        <v>176</v>
      </c>
      <c r="D177" s="98"/>
      <c r="E177" s="103">
        <f>SUM(E178:E180)</f>
        <v>0</v>
      </c>
      <c r="F177" s="103">
        <f t="shared" ref="F177:L177" si="18">SUM(F178:F180)</f>
        <v>0</v>
      </c>
      <c r="G177" s="103">
        <f t="shared" si="18"/>
        <v>0</v>
      </c>
      <c r="H177" s="103">
        <f t="shared" si="18"/>
        <v>0</v>
      </c>
      <c r="I177" s="103">
        <f t="shared" si="18"/>
        <v>0</v>
      </c>
      <c r="J177" s="169">
        <f t="shared" si="18"/>
        <v>0</v>
      </c>
      <c r="K177" s="165">
        <f t="shared" si="18"/>
        <v>0</v>
      </c>
      <c r="L177" s="103">
        <f t="shared" si="18"/>
        <v>0</v>
      </c>
      <c r="M177" s="103">
        <f ca="1">SUM(M177:M180)</f>
        <v>0</v>
      </c>
      <c r="N177" s="85"/>
    </row>
    <row r="178" spans="1:14" s="10" customFormat="1" x14ac:dyDescent="0.2">
      <c r="A178" s="87">
        <v>1</v>
      </c>
      <c r="B178" s="88">
        <v>4550013</v>
      </c>
      <c r="C178" s="88" t="s">
        <v>177</v>
      </c>
      <c r="D178" s="97">
        <v>38000</v>
      </c>
      <c r="E178" s="161">
        <f>'7'!L176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6"/>
        <v>0</v>
      </c>
      <c r="N178" s="76"/>
    </row>
    <row r="179" spans="1:14" s="10" customFormat="1" x14ac:dyDescent="0.2">
      <c r="A179" s="25">
        <v>2</v>
      </c>
      <c r="B179" s="26">
        <v>4550025</v>
      </c>
      <c r="C179" s="26" t="s">
        <v>178</v>
      </c>
      <c r="D179" s="27">
        <v>38000</v>
      </c>
      <c r="E179" s="161">
        <f>'7'!L177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6"/>
        <v>0</v>
      </c>
      <c r="N179" s="73"/>
    </row>
    <row r="180" spans="1:14" s="9" customFormat="1" x14ac:dyDescent="0.2">
      <c r="A180" s="25">
        <v>3</v>
      </c>
      <c r="B180" s="26">
        <v>4550044</v>
      </c>
      <c r="C180" s="26" t="s">
        <v>179</v>
      </c>
      <c r="D180" s="27">
        <v>38000</v>
      </c>
      <c r="E180" s="161">
        <f>'7'!L178</f>
        <v>0</v>
      </c>
      <c r="F180" s="125"/>
      <c r="G180" s="140"/>
      <c r="H180" s="140"/>
      <c r="I180" s="140"/>
      <c r="J180" s="148"/>
      <c r="K180" s="132"/>
      <c r="L180" s="71"/>
      <c r="M180" s="120">
        <f t="shared" si="16"/>
        <v>0</v>
      </c>
      <c r="N180" s="73"/>
    </row>
    <row r="181" spans="1:14" s="20" customFormat="1" ht="15" thickBot="1" x14ac:dyDescent="0.25">
      <c r="A181" s="43"/>
      <c r="B181" s="43"/>
      <c r="C181" s="43"/>
      <c r="D181" s="48"/>
      <c r="E181" s="160"/>
      <c r="F181" s="128"/>
      <c r="G181" s="144"/>
      <c r="H181" s="144"/>
      <c r="I181" s="144"/>
      <c r="J181" s="152"/>
      <c r="K181" s="137"/>
      <c r="L181" s="76"/>
      <c r="M181" s="121"/>
      <c r="N181" s="73"/>
    </row>
    <row r="182" spans="1:14" s="24" customFormat="1" ht="15" hidden="1" customHeight="1" thickBot="1" x14ac:dyDescent="0.25">
      <c r="A182" s="81"/>
      <c r="B182" s="82"/>
      <c r="C182" s="82" t="s">
        <v>180</v>
      </c>
      <c r="D182" s="83"/>
      <c r="E182" s="158">
        <v>201</v>
      </c>
      <c r="F182" s="106">
        <f t="shared" ref="F182" si="19">SUM(F183:F193)</f>
        <v>0</v>
      </c>
      <c r="G182" s="106"/>
      <c r="H182" s="106"/>
      <c r="I182" s="106"/>
      <c r="J182" s="146"/>
      <c r="K182" s="135"/>
      <c r="L182" s="106"/>
      <c r="M182" s="119">
        <f t="shared" si="16"/>
        <v>201</v>
      </c>
      <c r="N182" s="85"/>
    </row>
    <row r="183" spans="1:14" s="10" customFormat="1" ht="15" hidden="1" customHeight="1" thickBot="1" x14ac:dyDescent="0.25">
      <c r="A183" s="74"/>
      <c r="B183" s="74"/>
      <c r="C183" s="74" t="s">
        <v>181</v>
      </c>
      <c r="D183" s="75"/>
      <c r="E183" s="155">
        <v>8</v>
      </c>
      <c r="F183" s="125"/>
      <c r="G183" s="140"/>
      <c r="H183" s="140"/>
      <c r="I183" s="140"/>
      <c r="J183" s="148"/>
      <c r="K183" s="132"/>
      <c r="L183" s="71"/>
      <c r="M183" s="120">
        <f t="shared" si="16"/>
        <v>8</v>
      </c>
      <c r="N183" s="76"/>
    </row>
    <row r="184" spans="1:14" s="10" customFormat="1" ht="15" hidden="1" customHeight="1" thickBot="1" x14ac:dyDescent="0.25">
      <c r="A184" s="25">
        <v>1</v>
      </c>
      <c r="B184" s="26">
        <v>5540020</v>
      </c>
      <c r="C184" s="26" t="s">
        <v>182</v>
      </c>
      <c r="D184" s="27">
        <v>40000</v>
      </c>
      <c r="E184" s="155">
        <v>43</v>
      </c>
      <c r="F184" s="125"/>
      <c r="G184" s="140"/>
      <c r="H184" s="140"/>
      <c r="I184" s="140"/>
      <c r="J184" s="148"/>
      <c r="K184" s="132"/>
      <c r="L184" s="71"/>
      <c r="M184" s="120">
        <f t="shared" si="16"/>
        <v>43</v>
      </c>
      <c r="N184" s="73"/>
    </row>
    <row r="185" spans="1:14" s="10" customFormat="1" ht="15" hidden="1" customHeight="1" thickBot="1" x14ac:dyDescent="0.25">
      <c r="A185" s="25">
        <v>2</v>
      </c>
      <c r="B185" s="26">
        <v>5540024</v>
      </c>
      <c r="C185" s="26" t="s">
        <v>183</v>
      </c>
      <c r="D185" s="27">
        <v>45000</v>
      </c>
      <c r="E185" s="155">
        <v>9</v>
      </c>
      <c r="F185" s="125"/>
      <c r="G185" s="140"/>
      <c r="H185" s="140"/>
      <c r="I185" s="140"/>
      <c r="J185" s="148"/>
      <c r="K185" s="132"/>
      <c r="L185" s="71"/>
      <c r="M185" s="120">
        <f t="shared" si="16"/>
        <v>9</v>
      </c>
      <c r="N185" s="73"/>
    </row>
    <row r="186" spans="1:14" s="10" customFormat="1" ht="15" hidden="1" customHeight="1" thickBot="1" x14ac:dyDescent="0.25">
      <c r="A186" s="25">
        <v>3</v>
      </c>
      <c r="B186" s="26">
        <v>5540018</v>
      </c>
      <c r="C186" s="26" t="s">
        <v>184</v>
      </c>
      <c r="D186" s="27">
        <v>32000</v>
      </c>
      <c r="E186" s="155">
        <v>24</v>
      </c>
      <c r="F186" s="125"/>
      <c r="G186" s="140"/>
      <c r="H186" s="140"/>
      <c r="I186" s="140"/>
      <c r="J186" s="148"/>
      <c r="K186" s="132"/>
      <c r="L186" s="71"/>
      <c r="M186" s="120">
        <f t="shared" si="16"/>
        <v>24</v>
      </c>
      <c r="N186" s="73"/>
    </row>
    <row r="187" spans="1:14" s="10" customFormat="1" ht="15" hidden="1" customHeight="1" thickBot="1" x14ac:dyDescent="0.25">
      <c r="A187" s="25">
        <v>4</v>
      </c>
      <c r="B187" s="26">
        <v>5540017</v>
      </c>
      <c r="C187" s="26" t="s">
        <v>185</v>
      </c>
      <c r="D187" s="27">
        <v>25000</v>
      </c>
      <c r="E187" s="156">
        <v>35</v>
      </c>
      <c r="F187" s="126"/>
      <c r="G187" s="141"/>
      <c r="H187" s="141"/>
      <c r="I187" s="141"/>
      <c r="J187" s="149"/>
      <c r="K187" s="133"/>
      <c r="L187" s="72"/>
      <c r="M187" s="120">
        <f t="shared" si="16"/>
        <v>35</v>
      </c>
      <c r="N187" s="72"/>
    </row>
    <row r="188" spans="1:14" s="10" customFormat="1" ht="15" hidden="1" customHeight="1" thickBot="1" x14ac:dyDescent="0.25">
      <c r="A188" s="25">
        <v>5</v>
      </c>
      <c r="B188" s="26">
        <v>5510070</v>
      </c>
      <c r="C188" s="26" t="s">
        <v>186</v>
      </c>
      <c r="D188" s="27">
        <v>28000</v>
      </c>
      <c r="E188" s="156">
        <v>24</v>
      </c>
      <c r="F188" s="126"/>
      <c r="G188" s="141"/>
      <c r="H188" s="141"/>
      <c r="I188" s="141"/>
      <c r="J188" s="149"/>
      <c r="K188" s="133"/>
      <c r="L188" s="72"/>
      <c r="M188" s="120">
        <f t="shared" si="16"/>
        <v>24</v>
      </c>
      <c r="N188" s="72"/>
    </row>
    <row r="189" spans="1:14" s="10" customFormat="1" ht="15" hidden="1" customHeight="1" thickBot="1" x14ac:dyDescent="0.25">
      <c r="A189" s="25">
        <v>6</v>
      </c>
      <c r="B189" s="26">
        <v>5500044</v>
      </c>
      <c r="C189" s="26" t="s">
        <v>187</v>
      </c>
      <c r="D189" s="27">
        <v>28000</v>
      </c>
      <c r="E189" s="156">
        <v>10</v>
      </c>
      <c r="F189" s="126"/>
      <c r="G189" s="141"/>
      <c r="H189" s="141"/>
      <c r="I189" s="141"/>
      <c r="J189" s="149"/>
      <c r="K189" s="133"/>
      <c r="L189" s="72"/>
      <c r="M189" s="120">
        <f t="shared" si="16"/>
        <v>10</v>
      </c>
      <c r="N189" s="71"/>
    </row>
    <row r="190" spans="1:14" s="9" customFormat="1" ht="15" hidden="1" customHeight="1" thickBot="1" x14ac:dyDescent="0.25">
      <c r="A190" s="25">
        <v>7</v>
      </c>
      <c r="B190" s="26">
        <v>5500045</v>
      </c>
      <c r="C190" s="26" t="s">
        <v>188</v>
      </c>
      <c r="D190" s="27">
        <v>30000</v>
      </c>
      <c r="E190" s="156">
        <v>28</v>
      </c>
      <c r="F190" s="126"/>
      <c r="G190" s="141"/>
      <c r="H190" s="141"/>
      <c r="I190" s="141"/>
      <c r="J190" s="149"/>
      <c r="K190" s="133"/>
      <c r="L190" s="72"/>
      <c r="M190" s="120">
        <f t="shared" si="16"/>
        <v>28</v>
      </c>
      <c r="N190" s="71"/>
    </row>
    <row r="191" spans="1:14" s="9" customFormat="1" ht="15" hidden="1" customHeight="1" thickBot="1" x14ac:dyDescent="0.25">
      <c r="A191" s="25">
        <v>8</v>
      </c>
      <c r="B191" s="25">
        <v>5510111</v>
      </c>
      <c r="C191" s="25" t="s">
        <v>189</v>
      </c>
      <c r="D191" s="30">
        <v>39000</v>
      </c>
      <c r="E191" s="156">
        <v>20</v>
      </c>
      <c r="F191" s="126"/>
      <c r="G191" s="141"/>
      <c r="H191" s="141"/>
      <c r="I191" s="141"/>
      <c r="J191" s="149"/>
      <c r="K191" s="133"/>
      <c r="L191" s="72"/>
      <c r="M191" s="120">
        <f t="shared" si="16"/>
        <v>20</v>
      </c>
      <c r="N191" s="71"/>
    </row>
    <row r="192" spans="1:14" s="9" customFormat="1" ht="15" hidden="1" customHeight="1" thickBot="1" x14ac:dyDescent="0.25">
      <c r="A192" s="25">
        <v>9</v>
      </c>
      <c r="B192" s="25">
        <v>5510112</v>
      </c>
      <c r="C192" s="25" t="s">
        <v>190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6"/>
        <v>0</v>
      </c>
      <c r="N192" s="71"/>
    </row>
    <row r="193" spans="1:14" s="9" customFormat="1" ht="15" hidden="1" customHeight="1" thickBot="1" x14ac:dyDescent="0.25">
      <c r="A193" s="25">
        <v>10</v>
      </c>
      <c r="B193" s="25">
        <v>5510113</v>
      </c>
      <c r="C193" s="25" t="s">
        <v>191</v>
      </c>
      <c r="D193" s="30">
        <v>39000</v>
      </c>
      <c r="E193" s="155">
        <v>17</v>
      </c>
      <c r="F193" s="125"/>
      <c r="G193" s="125"/>
      <c r="H193" s="125"/>
      <c r="I193" s="125"/>
      <c r="J193" s="148"/>
      <c r="K193" s="132"/>
      <c r="L193" s="71"/>
      <c r="M193" s="120">
        <f t="shared" si="16"/>
        <v>17</v>
      </c>
      <c r="N193" s="71"/>
    </row>
    <row r="194" spans="1:14" s="24" customFormat="1" ht="15" hidden="1" customHeight="1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6"/>
        <v>0</v>
      </c>
      <c r="N194" s="76"/>
    </row>
    <row r="195" spans="1:14" s="9" customFormat="1" ht="15" thickBot="1" x14ac:dyDescent="0.25">
      <c r="A195" s="94"/>
      <c r="B195" s="95"/>
      <c r="C195" s="95" t="s">
        <v>192</v>
      </c>
      <c r="D195" s="96"/>
      <c r="E195" s="105">
        <f>SUM(E196:E204)</f>
        <v>430</v>
      </c>
      <c r="F195" s="105">
        <f t="shared" ref="F195:K195" si="20">SUM(F196:F204)</f>
        <v>0</v>
      </c>
      <c r="G195" s="105">
        <f t="shared" si="20"/>
        <v>0</v>
      </c>
      <c r="H195" s="105">
        <f t="shared" si="20"/>
        <v>0</v>
      </c>
      <c r="I195" s="105">
        <f t="shared" si="20"/>
        <v>0</v>
      </c>
      <c r="J195" s="166">
        <f t="shared" si="20"/>
        <v>0</v>
      </c>
      <c r="K195" s="131">
        <f t="shared" si="20"/>
        <v>0</v>
      </c>
      <c r="L195" s="105">
        <f>SUM(L196:L203)</f>
        <v>376</v>
      </c>
      <c r="M195" s="119">
        <f t="shared" si="16"/>
        <v>54</v>
      </c>
      <c r="N195" s="85"/>
    </row>
    <row r="196" spans="1:14" s="10" customFormat="1" x14ac:dyDescent="0.2">
      <c r="A196" s="87">
        <v>1</v>
      </c>
      <c r="B196" s="87">
        <v>5540032</v>
      </c>
      <c r="C196" s="87" t="s">
        <v>193</v>
      </c>
      <c r="D196" s="93">
        <v>18000</v>
      </c>
      <c r="E196" s="155">
        <f>'7'!L194</f>
        <v>45</v>
      </c>
      <c r="F196" s="125"/>
      <c r="G196" s="125"/>
      <c r="H196" s="125"/>
      <c r="I196" s="125"/>
      <c r="J196" s="148"/>
      <c r="K196" s="132"/>
      <c r="L196" s="71">
        <v>45</v>
      </c>
      <c r="M196" s="120">
        <f t="shared" si="16"/>
        <v>0</v>
      </c>
      <c r="N196" s="71"/>
    </row>
    <row r="197" spans="1:14" s="10" customFormat="1" x14ac:dyDescent="0.2">
      <c r="A197" s="25">
        <v>2</v>
      </c>
      <c r="B197" s="26">
        <v>5540001</v>
      </c>
      <c r="C197" s="26" t="s">
        <v>194</v>
      </c>
      <c r="D197" s="27">
        <v>20000</v>
      </c>
      <c r="E197" s="155">
        <f>'7'!L195</f>
        <v>29</v>
      </c>
      <c r="F197" s="125"/>
      <c r="G197" s="125"/>
      <c r="H197" s="125"/>
      <c r="I197" s="125"/>
      <c r="J197" s="148"/>
      <c r="K197" s="132"/>
      <c r="L197" s="71">
        <v>28</v>
      </c>
      <c r="M197" s="120">
        <f t="shared" si="16"/>
        <v>1</v>
      </c>
      <c r="N197" s="71"/>
    </row>
    <row r="198" spans="1:14" s="10" customFormat="1" x14ac:dyDescent="0.2">
      <c r="A198" s="25">
        <v>3</v>
      </c>
      <c r="B198" s="26">
        <v>5540029</v>
      </c>
      <c r="C198" s="26" t="s">
        <v>195</v>
      </c>
      <c r="D198" s="27">
        <v>20000</v>
      </c>
      <c r="E198" s="155">
        <f>'7'!L196</f>
        <v>17</v>
      </c>
      <c r="F198" s="125"/>
      <c r="G198" s="125"/>
      <c r="H198" s="125"/>
      <c r="I198" s="125"/>
      <c r="J198" s="148"/>
      <c r="K198" s="132"/>
      <c r="L198" s="71">
        <v>16</v>
      </c>
      <c r="M198" s="120">
        <f t="shared" si="16"/>
        <v>1</v>
      </c>
      <c r="N198" s="71"/>
    </row>
    <row r="199" spans="1:14" s="10" customFormat="1" x14ac:dyDescent="0.2">
      <c r="A199" s="25">
        <v>4</v>
      </c>
      <c r="B199" s="26">
        <v>5540035</v>
      </c>
      <c r="C199" s="26" t="s">
        <v>196</v>
      </c>
      <c r="D199" s="27">
        <v>20000</v>
      </c>
      <c r="E199" s="155">
        <f>'7'!L197</f>
        <v>28</v>
      </c>
      <c r="F199" s="125"/>
      <c r="G199" s="125"/>
      <c r="H199" s="125"/>
      <c r="I199" s="125"/>
      <c r="J199" s="148"/>
      <c r="K199" s="132"/>
      <c r="L199" s="71">
        <v>28</v>
      </c>
      <c r="M199" s="120">
        <f t="shared" si="16"/>
        <v>0</v>
      </c>
      <c r="N199" s="71"/>
    </row>
    <row r="200" spans="1:14" s="10" customFormat="1" x14ac:dyDescent="0.2">
      <c r="A200" s="25">
        <v>6</v>
      </c>
      <c r="B200" s="26">
        <v>5540008</v>
      </c>
      <c r="C200" s="26" t="s">
        <v>198</v>
      </c>
      <c r="D200" s="27">
        <v>16000</v>
      </c>
      <c r="E200" s="155">
        <f>'7'!L198</f>
        <v>175</v>
      </c>
      <c r="F200" s="125"/>
      <c r="G200" s="125"/>
      <c r="H200" s="125"/>
      <c r="I200" s="125"/>
      <c r="J200" s="148"/>
      <c r="K200" s="132"/>
      <c r="L200" s="71">
        <v>164</v>
      </c>
      <c r="M200" s="120">
        <f t="shared" si="16"/>
        <v>11</v>
      </c>
      <c r="N200" s="71"/>
    </row>
    <row r="201" spans="1:14" s="10" customFormat="1" x14ac:dyDescent="0.2">
      <c r="A201" s="25">
        <v>7</v>
      </c>
      <c r="B201" s="26">
        <v>5540030</v>
      </c>
      <c r="C201" s="26" t="s">
        <v>199</v>
      </c>
      <c r="D201" s="27">
        <v>22000</v>
      </c>
      <c r="E201" s="155">
        <f>'7'!L199</f>
        <v>35</v>
      </c>
      <c r="F201" s="125"/>
      <c r="G201" s="125"/>
      <c r="H201" s="125"/>
      <c r="I201" s="125"/>
      <c r="J201" s="148"/>
      <c r="K201" s="132"/>
      <c r="L201" s="71">
        <v>34</v>
      </c>
      <c r="M201" s="120">
        <f>(E201+F201+G201+H201+I201)-J201-K201-L201</f>
        <v>1</v>
      </c>
      <c r="N201" s="71"/>
    </row>
    <row r="202" spans="1:14" s="10" customFormat="1" x14ac:dyDescent="0.2">
      <c r="A202" s="25">
        <v>8</v>
      </c>
      <c r="B202" s="26">
        <v>5540031</v>
      </c>
      <c r="C202" s="26" t="s">
        <v>200</v>
      </c>
      <c r="D202" s="27">
        <v>22000</v>
      </c>
      <c r="E202" s="155">
        <f>'7'!L200</f>
        <v>34</v>
      </c>
      <c r="F202" s="125"/>
      <c r="G202" s="125"/>
      <c r="H202" s="125"/>
      <c r="I202" s="125"/>
      <c r="J202" s="148"/>
      <c r="K202" s="132"/>
      <c r="L202" s="71">
        <v>34</v>
      </c>
      <c r="M202" s="120">
        <f t="shared" ref="M202:M204" si="21">(E202+F202+G202+H202+I202)-J202-K202-L202</f>
        <v>0</v>
      </c>
      <c r="N202" s="71"/>
    </row>
    <row r="203" spans="1:14" s="9" customFormat="1" x14ac:dyDescent="0.2">
      <c r="A203" s="25">
        <v>9</v>
      </c>
      <c r="B203" s="26">
        <v>5540003</v>
      </c>
      <c r="C203" s="26" t="s">
        <v>201</v>
      </c>
      <c r="D203" s="27">
        <v>20000</v>
      </c>
      <c r="E203" s="155">
        <f>'7'!L201</f>
        <v>27</v>
      </c>
      <c r="F203" s="125"/>
      <c r="G203" s="125"/>
      <c r="H203" s="125"/>
      <c r="I203" s="125"/>
      <c r="J203" s="148"/>
      <c r="K203" s="132"/>
      <c r="L203" s="71">
        <v>27</v>
      </c>
      <c r="M203" s="120">
        <f t="shared" si="21"/>
        <v>0</v>
      </c>
      <c r="N203" s="71"/>
    </row>
    <row r="204" spans="1:14" s="9" customFormat="1" x14ac:dyDescent="0.2">
      <c r="A204" s="25">
        <v>10</v>
      </c>
      <c r="B204" s="25">
        <v>5540033</v>
      </c>
      <c r="C204" s="25" t="s">
        <v>202</v>
      </c>
      <c r="D204" s="30">
        <v>18000</v>
      </c>
      <c r="E204" s="155">
        <f>'7'!L202</f>
        <v>40</v>
      </c>
      <c r="F204" s="125"/>
      <c r="G204" s="125"/>
      <c r="H204" s="125"/>
      <c r="I204" s="125"/>
      <c r="J204" s="148"/>
      <c r="K204" s="132"/>
      <c r="L204" s="9">
        <v>40</v>
      </c>
      <c r="M204" s="120">
        <f t="shared" si="21"/>
        <v>0</v>
      </c>
      <c r="N204" s="71"/>
    </row>
    <row r="205" spans="1:14" s="20" customFormat="1" ht="15" thickBot="1" x14ac:dyDescent="0.25">
      <c r="A205" s="43"/>
      <c r="B205" s="43"/>
      <c r="C205" s="43"/>
      <c r="D205" s="48"/>
      <c r="E205" s="160"/>
      <c r="F205" s="128"/>
      <c r="G205" s="128"/>
      <c r="H205" s="128"/>
      <c r="I205" s="128"/>
      <c r="J205" s="152"/>
      <c r="K205" s="137"/>
      <c r="L205" s="76"/>
      <c r="M205" s="121"/>
      <c r="N205" s="76"/>
    </row>
    <row r="206" spans="1:14" s="24" customFormat="1" ht="15" thickBot="1" x14ac:dyDescent="0.25">
      <c r="A206" s="81"/>
      <c r="B206" s="82"/>
      <c r="C206" s="82" t="s">
        <v>203</v>
      </c>
      <c r="D206" s="83"/>
      <c r="E206" s="106">
        <f>SUM(E208:E209)</f>
        <v>8</v>
      </c>
      <c r="F206" s="106">
        <f t="shared" ref="F206:L206" si="22">SUM(F208:F209)</f>
        <v>0</v>
      </c>
      <c r="G206" s="106">
        <f t="shared" si="22"/>
        <v>0</v>
      </c>
      <c r="H206" s="106">
        <f t="shared" si="22"/>
        <v>0</v>
      </c>
      <c r="I206" s="106">
        <f t="shared" si="22"/>
        <v>0</v>
      </c>
      <c r="J206" s="146">
        <f t="shared" si="22"/>
        <v>0</v>
      </c>
      <c r="K206" s="135">
        <f t="shared" si="22"/>
        <v>0</v>
      </c>
      <c r="L206" s="106">
        <f t="shared" si="22"/>
        <v>8</v>
      </c>
      <c r="M206" s="119">
        <f>(E206+F206+G206+H206+I206)-J206-K206-L206</f>
        <v>0</v>
      </c>
      <c r="N206" s="85"/>
    </row>
    <row r="207" spans="1:14" s="10" customFormat="1" x14ac:dyDescent="0.2">
      <c r="A207" s="79"/>
      <c r="B207" s="79"/>
      <c r="C207" s="79" t="s">
        <v>204</v>
      </c>
      <c r="D207" s="80"/>
      <c r="E207" s="155"/>
      <c r="F207" s="125"/>
      <c r="G207" s="125"/>
      <c r="H207" s="125"/>
      <c r="I207" s="125"/>
      <c r="J207" s="148"/>
      <c r="K207" s="132"/>
      <c r="L207" s="71"/>
      <c r="M207" s="120">
        <f t="shared" si="16"/>
        <v>0</v>
      </c>
      <c r="N207" s="71"/>
    </row>
    <row r="208" spans="1:14" s="10" customFormat="1" x14ac:dyDescent="0.2">
      <c r="A208" s="25">
        <v>1</v>
      </c>
      <c r="B208" s="26">
        <v>7520023</v>
      </c>
      <c r="C208" s="26" t="s">
        <v>205</v>
      </c>
      <c r="D208" s="27">
        <v>20000</v>
      </c>
      <c r="E208" s="155">
        <f>'7'!L206</f>
        <v>0</v>
      </c>
      <c r="F208" s="125"/>
      <c r="G208" s="125"/>
      <c r="H208" s="125"/>
      <c r="I208" s="125"/>
      <c r="J208" s="148"/>
      <c r="K208" s="132"/>
      <c r="L208" s="71"/>
      <c r="M208" s="120">
        <f t="shared" si="16"/>
        <v>0</v>
      </c>
      <c r="N208" s="71"/>
    </row>
    <row r="209" spans="1:14" s="9" customFormat="1" x14ac:dyDescent="0.2">
      <c r="A209" s="25">
        <v>2</v>
      </c>
      <c r="B209" s="26">
        <v>7520001</v>
      </c>
      <c r="C209" s="26" t="s">
        <v>206</v>
      </c>
      <c r="D209" s="27">
        <v>80000</v>
      </c>
      <c r="E209" s="155">
        <f>'7'!L207</f>
        <v>8</v>
      </c>
      <c r="F209" s="125"/>
      <c r="G209" s="125"/>
      <c r="H209" s="125"/>
      <c r="I209" s="125"/>
      <c r="J209" s="148"/>
      <c r="K209" s="132"/>
      <c r="L209" s="71">
        <v>8</v>
      </c>
      <c r="M209" s="120">
        <f t="shared" si="16"/>
        <v>0</v>
      </c>
      <c r="N209" s="71"/>
    </row>
    <row r="210" spans="1:14" s="24" customFormat="1" ht="15" thickBot="1" x14ac:dyDescent="0.25">
      <c r="A210" s="43"/>
      <c r="B210" s="43"/>
      <c r="C210" s="43"/>
      <c r="D210" s="86"/>
      <c r="E210" s="157"/>
      <c r="F210" s="127"/>
      <c r="G210" s="127"/>
      <c r="H210" s="127"/>
      <c r="I210" s="127"/>
      <c r="J210" s="150"/>
      <c r="K210" s="134"/>
      <c r="L210" s="73"/>
      <c r="M210" s="122"/>
      <c r="N210" s="73"/>
    </row>
    <row r="211" spans="1:14" s="10" customFormat="1" ht="15" thickBot="1" x14ac:dyDescent="0.25">
      <c r="A211" s="90"/>
      <c r="B211" s="91"/>
      <c r="C211" s="91" t="s">
        <v>207</v>
      </c>
      <c r="D211" s="92"/>
      <c r="E211" s="103">
        <f>SUM(E212:E219)</f>
        <v>106</v>
      </c>
      <c r="F211" s="103">
        <f t="shared" ref="F211:K211" si="23">SUM(F212:F219)</f>
        <v>0</v>
      </c>
      <c r="G211" s="103">
        <f t="shared" si="23"/>
        <v>0</v>
      </c>
      <c r="H211" s="103">
        <f t="shared" si="23"/>
        <v>0</v>
      </c>
      <c r="I211" s="103">
        <f t="shared" si="23"/>
        <v>0</v>
      </c>
      <c r="J211" s="169">
        <f t="shared" si="23"/>
        <v>0</v>
      </c>
      <c r="K211" s="165">
        <f t="shared" si="23"/>
        <v>0</v>
      </c>
      <c r="L211" s="103">
        <f>SUM(L212:L219)</f>
        <v>105</v>
      </c>
      <c r="M211" s="119">
        <f t="shared" si="16"/>
        <v>1</v>
      </c>
      <c r="N211" s="85"/>
    </row>
    <row r="212" spans="1:14" s="10" customFormat="1" x14ac:dyDescent="0.2">
      <c r="A212" s="87">
        <v>1</v>
      </c>
      <c r="B212" s="88">
        <v>7550011</v>
      </c>
      <c r="C212" s="88" t="s">
        <v>208</v>
      </c>
      <c r="D212" s="89">
        <v>16000</v>
      </c>
      <c r="E212" s="155">
        <f>'7'!L210</f>
        <v>20</v>
      </c>
      <c r="F212" s="125"/>
      <c r="G212" s="125"/>
      <c r="H212" s="125"/>
      <c r="I212" s="125"/>
      <c r="J212" s="148"/>
      <c r="K212" s="132"/>
      <c r="L212" s="71">
        <v>20</v>
      </c>
      <c r="M212" s="120">
        <f t="shared" si="16"/>
        <v>0</v>
      </c>
      <c r="N212" s="71"/>
    </row>
    <row r="213" spans="1:14" s="10" customFormat="1" x14ac:dyDescent="0.2">
      <c r="A213" s="25">
        <v>2</v>
      </c>
      <c r="B213" s="26">
        <v>7550019</v>
      </c>
      <c r="C213" s="26" t="s">
        <v>209</v>
      </c>
      <c r="D213" s="78">
        <v>14000</v>
      </c>
      <c r="E213" s="155">
        <f>'7'!L211</f>
        <v>6</v>
      </c>
      <c r="F213" s="126"/>
      <c r="G213" s="126"/>
      <c r="H213" s="126"/>
      <c r="I213" s="126"/>
      <c r="J213" s="149"/>
      <c r="K213" s="133"/>
      <c r="L213" s="72">
        <v>6</v>
      </c>
      <c r="M213" s="123">
        <f t="shared" si="16"/>
        <v>0</v>
      </c>
      <c r="N213" s="72"/>
    </row>
    <row r="214" spans="1:14" s="10" customFormat="1" x14ac:dyDescent="0.2">
      <c r="A214" s="25">
        <v>3</v>
      </c>
      <c r="B214" s="26">
        <v>7550026</v>
      </c>
      <c r="C214" s="26" t="s">
        <v>210</v>
      </c>
      <c r="D214" s="78">
        <v>26000</v>
      </c>
      <c r="E214" s="155">
        <f>'7'!L212</f>
        <v>23</v>
      </c>
      <c r="F214" s="126"/>
      <c r="G214" s="126"/>
      <c r="H214" s="126"/>
      <c r="I214" s="126"/>
      <c r="J214" s="149"/>
      <c r="K214" s="133"/>
      <c r="L214" s="72">
        <v>22</v>
      </c>
      <c r="M214" s="123">
        <f t="shared" si="16"/>
        <v>1</v>
      </c>
      <c r="N214" s="72"/>
    </row>
    <row r="215" spans="1:14" s="10" customFormat="1" x14ac:dyDescent="0.2">
      <c r="A215" s="25">
        <v>4</v>
      </c>
      <c r="B215" s="26">
        <v>7550006</v>
      </c>
      <c r="C215" s="26" t="s">
        <v>211</v>
      </c>
      <c r="D215" s="78">
        <v>12000</v>
      </c>
      <c r="E215" s="155">
        <f>'7'!L213</f>
        <v>8</v>
      </c>
      <c r="F215" s="126"/>
      <c r="G215" s="126"/>
      <c r="H215" s="126"/>
      <c r="I215" s="126"/>
      <c r="J215" s="149"/>
      <c r="K215" s="133"/>
      <c r="L215" s="72">
        <v>8</v>
      </c>
      <c r="M215" s="123">
        <f t="shared" si="16"/>
        <v>0</v>
      </c>
      <c r="N215" s="72"/>
    </row>
    <row r="216" spans="1:14" s="10" customFormat="1" x14ac:dyDescent="0.2">
      <c r="A216" s="25">
        <v>5</v>
      </c>
      <c r="B216" s="26">
        <v>7550007</v>
      </c>
      <c r="C216" s="26" t="s">
        <v>212</v>
      </c>
      <c r="D216" s="78">
        <v>9000</v>
      </c>
      <c r="E216" s="155">
        <f>'7'!L214</f>
        <v>9</v>
      </c>
      <c r="F216" s="126"/>
      <c r="G216" s="126"/>
      <c r="H216" s="126"/>
      <c r="I216" s="126"/>
      <c r="J216" s="149"/>
      <c r="K216" s="133"/>
      <c r="L216" s="72">
        <v>9</v>
      </c>
      <c r="M216" s="123">
        <f t="shared" si="16"/>
        <v>0</v>
      </c>
      <c r="N216" s="72"/>
    </row>
    <row r="217" spans="1:14" s="9" customFormat="1" x14ac:dyDescent="0.2">
      <c r="A217" s="25">
        <v>7</v>
      </c>
      <c r="B217" s="26">
        <v>7550017</v>
      </c>
      <c r="C217" s="26" t="s">
        <v>214</v>
      </c>
      <c r="D217" s="78">
        <v>14000</v>
      </c>
      <c r="E217" s="155">
        <f>'7'!L215</f>
        <v>14</v>
      </c>
      <c r="F217" s="126"/>
      <c r="G217" s="126"/>
      <c r="H217" s="126"/>
      <c r="I217" s="126"/>
      <c r="J217" s="149"/>
      <c r="K217" s="133"/>
      <c r="L217" s="9">
        <v>14</v>
      </c>
      <c r="M217" s="123">
        <f t="shared" si="16"/>
        <v>0</v>
      </c>
      <c r="N217" s="72"/>
    </row>
    <row r="218" spans="1:14" s="10" customFormat="1" x14ac:dyDescent="0.2">
      <c r="A218" s="25">
        <v>8</v>
      </c>
      <c r="B218" s="25">
        <v>7550016</v>
      </c>
      <c r="C218" s="25" t="s">
        <v>215</v>
      </c>
      <c r="D218" s="77">
        <v>14000</v>
      </c>
      <c r="E218" s="155">
        <f>'7'!L216</f>
        <v>17</v>
      </c>
      <c r="F218" s="126"/>
      <c r="G218" s="126"/>
      <c r="H218" s="126"/>
      <c r="I218" s="126"/>
      <c r="J218" s="149"/>
      <c r="K218" s="133"/>
      <c r="L218" s="72">
        <v>17</v>
      </c>
      <c r="M218" s="123">
        <f t="shared" ref="M218:M219" si="24">(E218+F218+G218+H218+I218)-J218-K218-L218</f>
        <v>0</v>
      </c>
      <c r="N218" s="72"/>
    </row>
    <row r="219" spans="1:14" s="10" customFormat="1" x14ac:dyDescent="0.2">
      <c r="A219" s="25">
        <v>9</v>
      </c>
      <c r="B219" s="26">
        <v>7550015</v>
      </c>
      <c r="C219" s="26" t="s">
        <v>216</v>
      </c>
      <c r="D219" s="78">
        <v>14000</v>
      </c>
      <c r="E219" s="155">
        <f>'7'!L217</f>
        <v>9</v>
      </c>
      <c r="F219" s="126"/>
      <c r="G219" s="126"/>
      <c r="H219" s="126"/>
      <c r="I219" s="126"/>
      <c r="J219" s="149"/>
      <c r="K219" s="133"/>
      <c r="L219" s="72">
        <v>9</v>
      </c>
      <c r="M219" s="123">
        <f t="shared" si="24"/>
        <v>0</v>
      </c>
      <c r="N219" s="72"/>
    </row>
  </sheetData>
  <autoFilter ref="A3:D219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64</vt:i4>
      </vt:variant>
    </vt:vector>
  </HeadingPairs>
  <TitlesOfParts>
    <vt:vector size="96" baseType="lpstr">
      <vt:lpstr>Menu ABC_STORE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'1'!Print_Area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'2'!Print_Area</vt:lpstr>
      <vt:lpstr>'20'!Print_Area</vt:lpstr>
      <vt:lpstr>'21'!Print_Area</vt:lpstr>
      <vt:lpstr>'22'!Print_Area</vt:lpstr>
      <vt:lpstr>'23'!Print_Area</vt:lpstr>
      <vt:lpstr>'24'!Print_Area</vt:lpstr>
      <vt:lpstr>'25'!Print_Area</vt:lpstr>
      <vt:lpstr>'26'!Print_Area</vt:lpstr>
      <vt:lpstr>'27'!Print_Area</vt:lpstr>
      <vt:lpstr>'28'!Print_Area</vt:lpstr>
      <vt:lpstr>'29'!Print_Area</vt:lpstr>
      <vt:lpstr>'3'!Print_Area</vt:lpstr>
      <vt:lpstr>'30'!Print_Area</vt:lpstr>
      <vt:lpstr>'31'!Print_Area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'Menu ABC_STORE'!Print_Area</vt:lpstr>
      <vt:lpstr>'1'!Print_Titles</vt:lpstr>
      <vt:lpstr>'10'!Print_Titles</vt:lpstr>
      <vt:lpstr>'11'!Print_Titles</vt:lpstr>
      <vt:lpstr>'12'!Print_Titles</vt:lpstr>
      <vt:lpstr>'13'!Print_Titles</vt:lpstr>
      <vt:lpstr>'14'!Print_Titles</vt:lpstr>
      <vt:lpstr>'15'!Print_Titles</vt:lpstr>
      <vt:lpstr>'16'!Print_Titles</vt:lpstr>
      <vt:lpstr>'17'!Print_Titles</vt:lpstr>
      <vt:lpstr>'18'!Print_Titles</vt:lpstr>
      <vt:lpstr>'19'!Print_Titles</vt:lpstr>
      <vt:lpstr>'2'!Print_Titles</vt:lpstr>
      <vt:lpstr>'20'!Print_Titles</vt:lpstr>
      <vt:lpstr>'21'!Print_Titles</vt:lpstr>
      <vt:lpstr>'22'!Print_Titles</vt:lpstr>
      <vt:lpstr>'23'!Print_Titles</vt:lpstr>
      <vt:lpstr>'24'!Print_Titles</vt:lpstr>
      <vt:lpstr>'25'!Print_Titles</vt:lpstr>
      <vt:lpstr>'26'!Print_Titles</vt:lpstr>
      <vt:lpstr>'27'!Print_Titles</vt:lpstr>
      <vt:lpstr>'28'!Print_Titles</vt:lpstr>
      <vt:lpstr>'29'!Print_Titles</vt:lpstr>
      <vt:lpstr>'3'!Print_Titles</vt:lpstr>
      <vt:lpstr>'30'!Print_Titles</vt:lpstr>
      <vt:lpstr>'31'!Print_Titles</vt:lpstr>
      <vt:lpstr>'4'!Print_Titles</vt:lpstr>
      <vt:lpstr>'5'!Print_Titles</vt:lpstr>
      <vt:lpstr>'6'!Print_Titles</vt:lpstr>
      <vt:lpstr>'7'!Print_Titles</vt:lpstr>
      <vt:lpstr>'8'!Print_Titles</vt:lpstr>
      <vt:lpstr>'9'!Print_Titles</vt:lpstr>
      <vt:lpstr>'Menu ABC_STORE'!Print_Titles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PhuongThanh Tran</dc:creator>
  <cp:lastModifiedBy>bienhoa</cp:lastModifiedBy>
  <dcterms:created xsi:type="dcterms:W3CDTF">2017-12-11T12:03:49Z</dcterms:created>
  <dcterms:modified xsi:type="dcterms:W3CDTF">2018-06-04T06:10:06Z</dcterms:modified>
</cp:coreProperties>
</file>