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80" windowWidth="19440" windowHeight="7440" tabRatio="887" firstSheet="1" activeTab="3"/>
  </bookViews>
  <sheets>
    <sheet name="Monthly" sheetId="71" r:id="rId1"/>
    <sheet name="01" sheetId="12" r:id="rId2"/>
    <sheet name="02" sheetId="11" r:id="rId3"/>
    <sheet name="03" sheetId="37" r:id="rId4"/>
    <sheet name="W1" sheetId="81" r:id="rId5"/>
    <sheet name="04" sheetId="44" r:id="rId6"/>
    <sheet name="05" sheetId="45" r:id="rId7"/>
    <sheet name="06" sheetId="46" r:id="rId8"/>
    <sheet name="07" sheetId="47" r:id="rId9"/>
    <sheet name="08" sheetId="48" r:id="rId10"/>
    <sheet name="09" sheetId="49" r:id="rId11"/>
    <sheet name="10" sheetId="50" r:id="rId12"/>
    <sheet name="W2" sheetId="82" r:id="rId13"/>
    <sheet name="11" sheetId="51" r:id="rId14"/>
    <sheet name="12" sheetId="52" r:id="rId15"/>
    <sheet name="13" sheetId="53" r:id="rId16"/>
    <sheet name="14" sheetId="54" r:id="rId17"/>
    <sheet name="15" sheetId="55" r:id="rId18"/>
    <sheet name="16" sheetId="56" r:id="rId19"/>
    <sheet name="17" sheetId="57" r:id="rId20"/>
    <sheet name="W3" sheetId="84" r:id="rId21"/>
    <sheet name="18" sheetId="58" r:id="rId22"/>
    <sheet name="19" sheetId="59" r:id="rId23"/>
    <sheet name="20" sheetId="60" r:id="rId24"/>
    <sheet name="21" sheetId="61" r:id="rId25"/>
    <sheet name="22" sheetId="62" r:id="rId26"/>
    <sheet name="23" sheetId="63" r:id="rId27"/>
    <sheet name="24" sheetId="64" r:id="rId28"/>
    <sheet name="W4" sheetId="83" r:id="rId29"/>
    <sheet name="25" sheetId="65" r:id="rId30"/>
    <sheet name="26" sheetId="66" r:id="rId31"/>
    <sheet name="27" sheetId="67" r:id="rId32"/>
    <sheet name="28" sheetId="68" r:id="rId33"/>
    <sheet name="29" sheetId="69" r:id="rId34"/>
    <sheet name="30" sheetId="70" r:id="rId35"/>
    <sheet name="31" sheetId="72" r:id="rId36"/>
    <sheet name="W5" sheetId="85" r:id="rId37"/>
  </sheets>
  <calcPr calcId="144525"/>
</workbook>
</file>

<file path=xl/calcChain.xml><?xml version="1.0" encoding="utf-8"?>
<calcChain xmlns="http://schemas.openxmlformats.org/spreadsheetml/2006/main">
  <c r="C3" i="54" l="1"/>
  <c r="M18" i="85" l="1"/>
  <c r="N18" i="85"/>
  <c r="M19" i="85"/>
  <c r="N19" i="85"/>
  <c r="M20" i="85"/>
  <c r="N20" i="85"/>
  <c r="M21" i="85"/>
  <c r="N21" i="85"/>
  <c r="M22" i="85"/>
  <c r="N22" i="85"/>
  <c r="M23" i="85"/>
  <c r="N23" i="85"/>
  <c r="N17" i="85"/>
  <c r="M17" i="85"/>
  <c r="N16" i="85"/>
  <c r="M16" i="85"/>
  <c r="N14" i="85"/>
  <c r="M14" i="85"/>
  <c r="N13" i="85"/>
  <c r="M13" i="85"/>
  <c r="M5" i="85"/>
  <c r="N5" i="85"/>
  <c r="M6" i="85"/>
  <c r="N6" i="85"/>
  <c r="M7" i="85"/>
  <c r="N7" i="85"/>
  <c r="M8" i="85"/>
  <c r="N8" i="85"/>
  <c r="M9" i="85"/>
  <c r="N9" i="85"/>
  <c r="M10" i="85"/>
  <c r="N10" i="85"/>
  <c r="M11" i="85"/>
  <c r="N11" i="85"/>
  <c r="N4" i="85"/>
  <c r="M4" i="85"/>
  <c r="F5" i="85"/>
  <c r="G5" i="85"/>
  <c r="H5" i="85"/>
  <c r="F6" i="85"/>
  <c r="G6" i="85"/>
  <c r="H6" i="85"/>
  <c r="F7" i="85"/>
  <c r="G7" i="85"/>
  <c r="H7" i="85"/>
  <c r="F8" i="85"/>
  <c r="G8" i="85"/>
  <c r="H8" i="85"/>
  <c r="F9" i="85"/>
  <c r="G9" i="85"/>
  <c r="H9" i="85"/>
  <c r="F10" i="85"/>
  <c r="G10" i="85"/>
  <c r="H10" i="85"/>
  <c r="F11" i="85"/>
  <c r="G11" i="85"/>
  <c r="H11" i="85"/>
  <c r="F12" i="85"/>
  <c r="G12" i="85"/>
  <c r="H12" i="85"/>
  <c r="F13" i="85"/>
  <c r="G13" i="85"/>
  <c r="H13" i="85"/>
  <c r="F14" i="85"/>
  <c r="G14" i="85"/>
  <c r="H14" i="85"/>
  <c r="F15" i="85"/>
  <c r="G15" i="85"/>
  <c r="H15" i="85"/>
  <c r="F16" i="85"/>
  <c r="G16" i="85"/>
  <c r="H16" i="85"/>
  <c r="F17" i="85"/>
  <c r="G17" i="85"/>
  <c r="H17" i="85"/>
  <c r="F18" i="85"/>
  <c r="G18" i="85"/>
  <c r="H18" i="85"/>
  <c r="F19" i="85"/>
  <c r="G19" i="85"/>
  <c r="H19" i="85"/>
  <c r="F20" i="85"/>
  <c r="G20" i="85"/>
  <c r="H20" i="85"/>
  <c r="F21" i="85"/>
  <c r="G21" i="85"/>
  <c r="H21" i="85"/>
  <c r="F22" i="85"/>
  <c r="G22" i="85"/>
  <c r="H22" i="85"/>
  <c r="F23" i="85"/>
  <c r="G23" i="85"/>
  <c r="H23" i="85"/>
  <c r="G4" i="85"/>
  <c r="H4" i="85"/>
  <c r="F4" i="85"/>
  <c r="C4" i="85"/>
  <c r="C5" i="85"/>
  <c r="C6" i="85"/>
  <c r="C8" i="85"/>
  <c r="C13" i="85"/>
  <c r="C14" i="85"/>
  <c r="C15" i="85"/>
  <c r="C16" i="85"/>
  <c r="J23" i="85"/>
  <c r="I23" i="85"/>
  <c r="J22" i="85"/>
  <c r="I22" i="85"/>
  <c r="J21" i="85"/>
  <c r="I21" i="85"/>
  <c r="J20" i="85"/>
  <c r="I20" i="85"/>
  <c r="J19" i="85"/>
  <c r="I19" i="85"/>
  <c r="J18" i="85"/>
  <c r="I18" i="85"/>
  <c r="J17" i="85"/>
  <c r="I17" i="85"/>
  <c r="J16" i="85"/>
  <c r="I16" i="85"/>
  <c r="J15" i="85"/>
  <c r="I15" i="85"/>
  <c r="J14" i="85"/>
  <c r="I14" i="85"/>
  <c r="J13" i="85"/>
  <c r="I13" i="85"/>
  <c r="J12" i="85"/>
  <c r="I12" i="85"/>
  <c r="J11" i="85"/>
  <c r="I11" i="85"/>
  <c r="J10" i="85"/>
  <c r="I10" i="85"/>
  <c r="J9" i="85"/>
  <c r="I9" i="85"/>
  <c r="J8" i="85"/>
  <c r="I8" i="85"/>
  <c r="J7" i="85"/>
  <c r="I7" i="85"/>
  <c r="J6" i="85"/>
  <c r="I6" i="85"/>
  <c r="J5" i="85"/>
  <c r="I5" i="85"/>
  <c r="J4" i="85"/>
  <c r="I4" i="85"/>
  <c r="F4" i="83"/>
  <c r="F4" i="82"/>
  <c r="F4" i="81"/>
  <c r="G4" i="83"/>
  <c r="H4" i="83"/>
  <c r="F5" i="83"/>
  <c r="G5" i="83"/>
  <c r="H5" i="83"/>
  <c r="F6" i="83"/>
  <c r="G6" i="83"/>
  <c r="H6" i="83"/>
  <c r="F7" i="83"/>
  <c r="G7" i="83"/>
  <c r="H7" i="83"/>
  <c r="F8" i="83"/>
  <c r="G8" i="83"/>
  <c r="H8" i="83"/>
  <c r="F9" i="83"/>
  <c r="G9" i="83"/>
  <c r="H9" i="83"/>
  <c r="F10" i="83"/>
  <c r="G10" i="83"/>
  <c r="H10" i="83"/>
  <c r="F11" i="83"/>
  <c r="G11" i="83"/>
  <c r="H11" i="83"/>
  <c r="F12" i="83"/>
  <c r="G12" i="83"/>
  <c r="H12" i="83"/>
  <c r="F13" i="83"/>
  <c r="G13" i="83"/>
  <c r="H13" i="83"/>
  <c r="F14" i="83"/>
  <c r="G14" i="83"/>
  <c r="H14" i="83"/>
  <c r="F15" i="83"/>
  <c r="G15" i="83"/>
  <c r="H15" i="83"/>
  <c r="F16" i="83"/>
  <c r="G16" i="83"/>
  <c r="H16" i="83"/>
  <c r="F17" i="83"/>
  <c r="G17" i="83"/>
  <c r="H17" i="83"/>
  <c r="F18" i="83"/>
  <c r="G18" i="83"/>
  <c r="H18" i="83"/>
  <c r="F19" i="83"/>
  <c r="G19" i="83"/>
  <c r="H19" i="83"/>
  <c r="F20" i="83"/>
  <c r="G20" i="83"/>
  <c r="H20" i="83"/>
  <c r="F21" i="83"/>
  <c r="G21" i="83"/>
  <c r="H21" i="83"/>
  <c r="F22" i="83"/>
  <c r="G22" i="83"/>
  <c r="H22" i="83"/>
  <c r="F23" i="83"/>
  <c r="G23" i="83"/>
  <c r="H23" i="83"/>
  <c r="I4" i="83"/>
  <c r="J4" i="83"/>
  <c r="M4" i="83"/>
  <c r="N4" i="83"/>
  <c r="I5" i="83"/>
  <c r="J5" i="83"/>
  <c r="M5" i="83"/>
  <c r="N5" i="83"/>
  <c r="I6" i="83"/>
  <c r="J6" i="83"/>
  <c r="M6" i="83"/>
  <c r="N6" i="83"/>
  <c r="F4" i="84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0" i="83"/>
  <c r="I21" i="83"/>
  <c r="I22" i="83"/>
  <c r="I23" i="83"/>
  <c r="C4" i="83"/>
  <c r="C5" i="83"/>
  <c r="C6" i="83"/>
  <c r="C8" i="83"/>
  <c r="C13" i="83"/>
  <c r="C14" i="83"/>
  <c r="C15" i="83"/>
  <c r="C16" i="83"/>
  <c r="G4" i="84"/>
  <c r="H4" i="84"/>
  <c r="I4" i="84"/>
  <c r="J4" i="84"/>
  <c r="M4" i="84"/>
  <c r="N4" i="84"/>
  <c r="F5" i="84"/>
  <c r="G5" i="84"/>
  <c r="H5" i="84"/>
  <c r="I5" i="84"/>
  <c r="J5" i="84"/>
  <c r="M5" i="84"/>
  <c r="N5" i="84"/>
  <c r="F6" i="84"/>
  <c r="G6" i="84"/>
  <c r="H6" i="84"/>
  <c r="I6" i="84"/>
  <c r="J6" i="84"/>
  <c r="M6" i="84"/>
  <c r="N6" i="84"/>
  <c r="M18" i="84"/>
  <c r="N18" i="84"/>
  <c r="M19" i="84"/>
  <c r="N19" i="84"/>
  <c r="M20" i="84"/>
  <c r="N20" i="84"/>
  <c r="M21" i="84"/>
  <c r="N21" i="84"/>
  <c r="M22" i="84"/>
  <c r="N22" i="84"/>
  <c r="M23" i="84"/>
  <c r="N23" i="84"/>
  <c r="N17" i="84"/>
  <c r="M17" i="84"/>
  <c r="N16" i="84"/>
  <c r="M16" i="84"/>
  <c r="N14" i="84"/>
  <c r="M14" i="84"/>
  <c r="N13" i="84"/>
  <c r="M13" i="84"/>
  <c r="M7" i="84"/>
  <c r="N7" i="84"/>
  <c r="M8" i="84"/>
  <c r="N8" i="84"/>
  <c r="M9" i="84"/>
  <c r="N9" i="84"/>
  <c r="M10" i="84"/>
  <c r="N10" i="84"/>
  <c r="M11" i="84"/>
  <c r="N11" i="84"/>
  <c r="F7" i="84"/>
  <c r="G7" i="84"/>
  <c r="H7" i="84"/>
  <c r="I7" i="84"/>
  <c r="J7" i="84"/>
  <c r="F8" i="84"/>
  <c r="G8" i="84"/>
  <c r="H8" i="84"/>
  <c r="I8" i="84"/>
  <c r="J8" i="84"/>
  <c r="F9" i="84"/>
  <c r="G9" i="84"/>
  <c r="H9" i="84"/>
  <c r="I9" i="84"/>
  <c r="J9" i="84"/>
  <c r="F10" i="84"/>
  <c r="G10" i="84"/>
  <c r="H10" i="84"/>
  <c r="I10" i="84"/>
  <c r="J10" i="84"/>
  <c r="F11" i="84"/>
  <c r="G11" i="84"/>
  <c r="H11" i="84"/>
  <c r="I11" i="84"/>
  <c r="J11" i="84"/>
  <c r="F12" i="84"/>
  <c r="G12" i="84"/>
  <c r="H12" i="84"/>
  <c r="I12" i="84"/>
  <c r="J12" i="84"/>
  <c r="F13" i="84"/>
  <c r="G13" i="84"/>
  <c r="H13" i="84"/>
  <c r="I13" i="84"/>
  <c r="J13" i="84"/>
  <c r="F14" i="84"/>
  <c r="G14" i="84"/>
  <c r="H14" i="84"/>
  <c r="I14" i="84"/>
  <c r="J14" i="84"/>
  <c r="F15" i="84"/>
  <c r="G15" i="84"/>
  <c r="H15" i="84"/>
  <c r="I15" i="84"/>
  <c r="J15" i="84"/>
  <c r="F16" i="84"/>
  <c r="G16" i="84"/>
  <c r="H16" i="84"/>
  <c r="I16" i="84"/>
  <c r="J16" i="84"/>
  <c r="F17" i="84"/>
  <c r="G17" i="84"/>
  <c r="H17" i="84"/>
  <c r="I17" i="84"/>
  <c r="J17" i="84"/>
  <c r="F18" i="84"/>
  <c r="G18" i="84"/>
  <c r="H18" i="84"/>
  <c r="I18" i="84"/>
  <c r="J18" i="84"/>
  <c r="F19" i="84"/>
  <c r="G19" i="84"/>
  <c r="H19" i="84"/>
  <c r="I19" i="84"/>
  <c r="J19" i="84"/>
  <c r="F20" i="84"/>
  <c r="G20" i="84"/>
  <c r="H20" i="84"/>
  <c r="I20" i="84"/>
  <c r="J20" i="84"/>
  <c r="F21" i="84"/>
  <c r="G21" i="84"/>
  <c r="H21" i="84"/>
  <c r="I21" i="84"/>
  <c r="J21" i="84"/>
  <c r="F22" i="84"/>
  <c r="G22" i="84"/>
  <c r="H22" i="84"/>
  <c r="I22" i="84"/>
  <c r="J22" i="84"/>
  <c r="F23" i="84"/>
  <c r="G23" i="84"/>
  <c r="H23" i="84"/>
  <c r="I23" i="84"/>
  <c r="J23" i="84"/>
  <c r="C4" i="84"/>
  <c r="C5" i="84"/>
  <c r="C6" i="84"/>
  <c r="C8" i="84"/>
  <c r="C13" i="84"/>
  <c r="C14" i="84"/>
  <c r="C15" i="84"/>
  <c r="C16" i="84"/>
  <c r="C4" i="82"/>
  <c r="C5" i="82"/>
  <c r="C6" i="82"/>
  <c r="C8" i="82"/>
  <c r="C13" i="82"/>
  <c r="C14" i="82"/>
  <c r="C15" i="82"/>
  <c r="C16" i="82"/>
  <c r="N23" i="82"/>
  <c r="M23" i="82"/>
  <c r="N22" i="82"/>
  <c r="M22" i="82"/>
  <c r="N21" i="82"/>
  <c r="M21" i="82"/>
  <c r="N20" i="82"/>
  <c r="M20" i="82"/>
  <c r="N19" i="82"/>
  <c r="M19" i="82"/>
  <c r="N18" i="82"/>
  <c r="M18" i="82"/>
  <c r="N17" i="82"/>
  <c r="M17" i="82"/>
  <c r="N16" i="82"/>
  <c r="M16" i="82"/>
  <c r="N14" i="82"/>
  <c r="M14" i="82"/>
  <c r="N13" i="82"/>
  <c r="M13" i="82"/>
  <c r="M11" i="82"/>
  <c r="N11" i="82"/>
  <c r="M5" i="82"/>
  <c r="N5" i="82"/>
  <c r="M6" i="82"/>
  <c r="N6" i="82"/>
  <c r="M7" i="82"/>
  <c r="N7" i="82"/>
  <c r="M8" i="82"/>
  <c r="N8" i="82"/>
  <c r="M9" i="82"/>
  <c r="N9" i="82"/>
  <c r="M10" i="82"/>
  <c r="N10" i="82"/>
  <c r="N4" i="82"/>
  <c r="M4" i="82"/>
  <c r="F5" i="82"/>
  <c r="G5" i="82"/>
  <c r="H5" i="82"/>
  <c r="I5" i="82"/>
  <c r="J5" i="82"/>
  <c r="F6" i="82"/>
  <c r="G6" i="82"/>
  <c r="H6" i="82"/>
  <c r="I6" i="82"/>
  <c r="J6" i="82"/>
  <c r="F7" i="82"/>
  <c r="G7" i="82"/>
  <c r="H7" i="82"/>
  <c r="I7" i="82"/>
  <c r="J7" i="82"/>
  <c r="F8" i="82"/>
  <c r="G8" i="82"/>
  <c r="H8" i="82"/>
  <c r="I8" i="82"/>
  <c r="J8" i="82"/>
  <c r="F9" i="82"/>
  <c r="G9" i="82"/>
  <c r="H9" i="82"/>
  <c r="I9" i="82"/>
  <c r="J9" i="82"/>
  <c r="F10" i="82"/>
  <c r="G10" i="82"/>
  <c r="H10" i="82"/>
  <c r="I10" i="82"/>
  <c r="J10" i="82"/>
  <c r="F11" i="82"/>
  <c r="G11" i="82"/>
  <c r="H11" i="82"/>
  <c r="I11" i="82"/>
  <c r="J11" i="82"/>
  <c r="F12" i="82"/>
  <c r="G12" i="82"/>
  <c r="H12" i="82"/>
  <c r="I12" i="82"/>
  <c r="J12" i="82"/>
  <c r="F13" i="82"/>
  <c r="G13" i="82"/>
  <c r="H13" i="82"/>
  <c r="I13" i="82"/>
  <c r="J13" i="82"/>
  <c r="F14" i="82"/>
  <c r="G14" i="82"/>
  <c r="H14" i="82"/>
  <c r="I14" i="82"/>
  <c r="J14" i="82"/>
  <c r="F15" i="82"/>
  <c r="G15" i="82"/>
  <c r="H15" i="82"/>
  <c r="I15" i="82"/>
  <c r="J15" i="82"/>
  <c r="F16" i="82"/>
  <c r="G16" i="82"/>
  <c r="H16" i="82"/>
  <c r="I16" i="82"/>
  <c r="J16" i="82"/>
  <c r="F17" i="82"/>
  <c r="G17" i="82"/>
  <c r="H17" i="82"/>
  <c r="I17" i="82"/>
  <c r="J17" i="82"/>
  <c r="F18" i="82"/>
  <c r="G18" i="82"/>
  <c r="H18" i="82"/>
  <c r="I18" i="82"/>
  <c r="J18" i="82"/>
  <c r="F19" i="82"/>
  <c r="G19" i="82"/>
  <c r="H19" i="82"/>
  <c r="I19" i="82"/>
  <c r="J19" i="82"/>
  <c r="F20" i="82"/>
  <c r="G20" i="82"/>
  <c r="H20" i="82"/>
  <c r="I20" i="82"/>
  <c r="J20" i="82"/>
  <c r="F21" i="82"/>
  <c r="G21" i="82"/>
  <c r="H21" i="82"/>
  <c r="I21" i="82"/>
  <c r="J21" i="82"/>
  <c r="F22" i="82"/>
  <c r="G22" i="82"/>
  <c r="H22" i="82"/>
  <c r="I22" i="82"/>
  <c r="J22" i="82"/>
  <c r="F23" i="82"/>
  <c r="G23" i="82"/>
  <c r="H23" i="82"/>
  <c r="I23" i="82"/>
  <c r="J23" i="82"/>
  <c r="G4" i="82"/>
  <c r="H4" i="82"/>
  <c r="I4" i="82"/>
  <c r="J4" i="82"/>
  <c r="N23" i="81"/>
  <c r="M23" i="81"/>
  <c r="J23" i="81"/>
  <c r="I23" i="81"/>
  <c r="H23" i="81"/>
  <c r="G23" i="81"/>
  <c r="F23" i="81"/>
  <c r="N22" i="81"/>
  <c r="M22" i="81"/>
  <c r="J22" i="81"/>
  <c r="I22" i="81"/>
  <c r="H22" i="81"/>
  <c r="G22" i="81"/>
  <c r="F22" i="81"/>
  <c r="N21" i="81"/>
  <c r="M21" i="81"/>
  <c r="J21" i="81"/>
  <c r="I21" i="81"/>
  <c r="H21" i="81"/>
  <c r="G21" i="81"/>
  <c r="F21" i="81"/>
  <c r="N20" i="81"/>
  <c r="M20" i="81"/>
  <c r="J20" i="81"/>
  <c r="I20" i="81"/>
  <c r="H20" i="81"/>
  <c r="G20" i="81"/>
  <c r="F20" i="81"/>
  <c r="N19" i="81"/>
  <c r="M19" i="81"/>
  <c r="J19" i="81"/>
  <c r="I19" i="81"/>
  <c r="H19" i="81"/>
  <c r="G19" i="81"/>
  <c r="F19" i="81"/>
  <c r="N18" i="81"/>
  <c r="M18" i="81"/>
  <c r="J18" i="81"/>
  <c r="I18" i="81"/>
  <c r="H18" i="81"/>
  <c r="G18" i="81"/>
  <c r="F18" i="81"/>
  <c r="N17" i="81"/>
  <c r="M17" i="81"/>
  <c r="J17" i="81"/>
  <c r="I17" i="81"/>
  <c r="H17" i="81"/>
  <c r="G17" i="81"/>
  <c r="F17" i="81"/>
  <c r="N16" i="81"/>
  <c r="M16" i="81"/>
  <c r="J16" i="81"/>
  <c r="I16" i="81"/>
  <c r="H16" i="81"/>
  <c r="G16" i="81"/>
  <c r="F16" i="81"/>
  <c r="C16" i="81"/>
  <c r="J15" i="81"/>
  <c r="I15" i="81"/>
  <c r="H15" i="81"/>
  <c r="G15" i="81"/>
  <c r="F15" i="81"/>
  <c r="C15" i="81"/>
  <c r="N14" i="81"/>
  <c r="M14" i="81"/>
  <c r="J14" i="81"/>
  <c r="I14" i="81"/>
  <c r="H14" i="81"/>
  <c r="G14" i="81"/>
  <c r="F14" i="81"/>
  <c r="C14" i="81"/>
  <c r="N13" i="81"/>
  <c r="M13" i="81"/>
  <c r="J13" i="81"/>
  <c r="I13" i="81"/>
  <c r="H13" i="81"/>
  <c r="G13" i="81"/>
  <c r="F13" i="81"/>
  <c r="C13" i="81"/>
  <c r="J12" i="81"/>
  <c r="I12" i="81"/>
  <c r="H12" i="81"/>
  <c r="G12" i="81"/>
  <c r="F12" i="81"/>
  <c r="N11" i="81"/>
  <c r="M11" i="81"/>
  <c r="J11" i="81"/>
  <c r="I11" i="81"/>
  <c r="H11" i="81"/>
  <c r="G11" i="81"/>
  <c r="F11" i="81"/>
  <c r="N10" i="81"/>
  <c r="M10" i="81"/>
  <c r="J10" i="81"/>
  <c r="I10" i="81"/>
  <c r="H10" i="81"/>
  <c r="G10" i="81"/>
  <c r="F10" i="81"/>
  <c r="N9" i="81"/>
  <c r="M9" i="81"/>
  <c r="J9" i="81"/>
  <c r="I9" i="81"/>
  <c r="H9" i="81"/>
  <c r="G9" i="81"/>
  <c r="F9" i="81"/>
  <c r="N8" i="81"/>
  <c r="M8" i="81"/>
  <c r="J8" i="81"/>
  <c r="I8" i="81"/>
  <c r="H8" i="81"/>
  <c r="G8" i="81"/>
  <c r="F8" i="81"/>
  <c r="C8" i="81"/>
  <c r="N7" i="81"/>
  <c r="M7" i="81"/>
  <c r="J7" i="81"/>
  <c r="I7" i="81"/>
  <c r="H7" i="81"/>
  <c r="G7" i="81"/>
  <c r="F7" i="81"/>
  <c r="N6" i="81"/>
  <c r="M6" i="81"/>
  <c r="J6" i="81"/>
  <c r="I6" i="81"/>
  <c r="H6" i="81"/>
  <c r="G6" i="81"/>
  <c r="F6" i="81"/>
  <c r="C6" i="81"/>
  <c r="N5" i="81"/>
  <c r="M5" i="81"/>
  <c r="J5" i="81"/>
  <c r="I5" i="81"/>
  <c r="H5" i="81"/>
  <c r="G5" i="81"/>
  <c r="F5" i="81"/>
  <c r="C5" i="81"/>
  <c r="N4" i="81"/>
  <c r="M4" i="81"/>
  <c r="J4" i="81"/>
  <c r="I4" i="81"/>
  <c r="H4" i="81"/>
  <c r="G4" i="81"/>
  <c r="C4" i="81"/>
  <c r="M23" i="83"/>
  <c r="N23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C9" i="68" l="1"/>
  <c r="C3" i="59"/>
  <c r="C7" i="70"/>
  <c r="C7" i="72" s="1"/>
  <c r="C7" i="69"/>
  <c r="C7" i="68"/>
  <c r="C13" i="71" l="1"/>
  <c r="C6" i="71"/>
  <c r="C8" i="71"/>
  <c r="C9" i="11"/>
  <c r="C7" i="11"/>
  <c r="C9" i="12" l="1"/>
  <c r="C7" i="12"/>
  <c r="C9" i="37"/>
  <c r="C9" i="44" s="1"/>
  <c r="C9" i="45" s="1"/>
  <c r="C7" i="37"/>
  <c r="C7" i="44" s="1"/>
  <c r="C10" i="71"/>
  <c r="C9" i="81" l="1"/>
  <c r="C7" i="45"/>
  <c r="C7" i="81"/>
  <c r="C10" i="11"/>
  <c r="C10" i="37" l="1"/>
  <c r="C10" i="44" s="1"/>
  <c r="C10" i="81" l="1"/>
  <c r="C10" i="45"/>
  <c r="C10" i="46" s="1"/>
  <c r="C10" i="47" s="1"/>
  <c r="C10" i="48" s="1"/>
  <c r="C10" i="49"/>
  <c r="C10" i="50" s="1"/>
  <c r="C10" i="51" s="1"/>
  <c r="C1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5" i="71"/>
  <c r="C16" i="71"/>
  <c r="C4" i="71"/>
  <c r="C5" i="71"/>
  <c r="C3" i="72"/>
  <c r="C3" i="70"/>
  <c r="C3" i="69"/>
  <c r="C9" i="69"/>
  <c r="C9" i="70" s="1"/>
  <c r="C9" i="72" s="1"/>
  <c r="C3" i="68"/>
  <c r="C3" i="67"/>
  <c r="C3" i="66"/>
  <c r="C3" i="65"/>
  <c r="C9" i="64"/>
  <c r="C9" i="65" s="1"/>
  <c r="C7" i="64"/>
  <c r="C7" i="65" s="1"/>
  <c r="C3" i="64"/>
  <c r="C3" i="63"/>
  <c r="C3" i="62"/>
  <c r="C9" i="61"/>
  <c r="C9" i="62" s="1"/>
  <c r="C9" i="63" s="1"/>
  <c r="C7" i="61"/>
  <c r="C7" i="62" s="1"/>
  <c r="C7" i="63" s="1"/>
  <c r="C3" i="61"/>
  <c r="C3" i="60"/>
  <c r="C9" i="58"/>
  <c r="C7" i="58"/>
  <c r="C3" i="58"/>
  <c r="C3" i="57"/>
  <c r="C3" i="56"/>
  <c r="C9" i="55"/>
  <c r="C9" i="56" s="1"/>
  <c r="C9" i="57" s="1"/>
  <c r="C7" i="55"/>
  <c r="C7" i="56" s="1"/>
  <c r="C7" i="57" s="1"/>
  <c r="C3" i="55"/>
  <c r="C3" i="53"/>
  <c r="C9" i="52"/>
  <c r="C9" i="53" s="1"/>
  <c r="C9" i="54" s="1"/>
  <c r="C7" i="52"/>
  <c r="C7" i="53" s="1"/>
  <c r="C7" i="54" s="1"/>
  <c r="C3" i="52"/>
  <c r="C3" i="51"/>
  <c r="C3" i="50"/>
  <c r="C9" i="49"/>
  <c r="C9" i="50" s="1"/>
  <c r="C9" i="51" s="1"/>
  <c r="C9" i="84" s="1"/>
  <c r="C7" i="49"/>
  <c r="C7" i="50" s="1"/>
  <c r="C7" i="51" s="1"/>
  <c r="C3" i="49"/>
  <c r="C3" i="48"/>
  <c r="C3" i="47"/>
  <c r="C9" i="46"/>
  <c r="C9" i="47" s="1"/>
  <c r="C7" i="46"/>
  <c r="C3" i="46"/>
  <c r="C3" i="45"/>
  <c r="C3" i="44"/>
  <c r="C3" i="37"/>
  <c r="C3" i="12"/>
  <c r="C3" i="11"/>
  <c r="C3" i="85" l="1"/>
  <c r="C3" i="83"/>
  <c r="C3" i="84"/>
  <c r="C7" i="84"/>
  <c r="C9" i="59"/>
  <c r="C9" i="60" s="1"/>
  <c r="C9" i="83"/>
  <c r="C9" i="66"/>
  <c r="C9" i="67" s="1"/>
  <c r="C9" i="85"/>
  <c r="C9" i="48"/>
  <c r="C9" i="82" s="1"/>
  <c r="C3" i="82"/>
  <c r="C7" i="47"/>
  <c r="C7" i="48" s="1"/>
  <c r="C7" i="59"/>
  <c r="C7" i="60" s="1"/>
  <c r="C7" i="66"/>
  <c r="C7" i="67" s="1"/>
  <c r="C10" i="52"/>
  <c r="C10" i="53" s="1"/>
  <c r="C10" i="54" s="1"/>
  <c r="C10" i="55" s="1"/>
  <c r="C10" i="56" s="1"/>
  <c r="C10" i="57" s="1"/>
  <c r="C10" i="58" s="1"/>
  <c r="C10" i="82"/>
  <c r="C11" i="12"/>
  <c r="C3" i="81"/>
  <c r="C11" i="11"/>
  <c r="C11" i="37" s="1"/>
  <c r="C7" i="71"/>
  <c r="C9" i="71"/>
  <c r="C3" i="71"/>
  <c r="C7" i="85" l="1"/>
  <c r="C7" i="83"/>
  <c r="C7" i="82"/>
  <c r="C10" i="84"/>
  <c r="C10" i="59"/>
  <c r="C10" i="60" s="1"/>
  <c r="C10" i="61" s="1"/>
  <c r="C10" i="62" s="1"/>
  <c r="C10" i="63" s="1"/>
  <c r="C10" i="64" s="1"/>
  <c r="C10" i="65" s="1"/>
  <c r="C12" i="12"/>
  <c r="C11" i="81"/>
  <c r="C12" i="37"/>
  <c r="C12" i="11"/>
  <c r="C11" i="44"/>
  <c r="C10" i="83" l="1"/>
  <c r="C10" i="66"/>
  <c r="C10" i="67" s="1"/>
  <c r="C10" i="68" s="1"/>
  <c r="C10" i="69" s="1"/>
  <c r="C10" i="70" s="1"/>
  <c r="C10" i="72" s="1"/>
  <c r="C11" i="45"/>
  <c r="C11" i="46" s="1"/>
  <c r="C11" i="47" s="1"/>
  <c r="C11" i="48" s="1"/>
  <c r="C11" i="49" s="1"/>
  <c r="C11" i="50" s="1"/>
  <c r="C11" i="51" s="1"/>
  <c r="C12" i="51" s="1"/>
  <c r="C12" i="81"/>
  <c r="C12" i="44"/>
  <c r="C12" i="46" l="1"/>
  <c r="C12" i="47"/>
  <c r="C12" i="50"/>
  <c r="C10" i="85"/>
  <c r="C12" i="45"/>
  <c r="C12" i="48"/>
  <c r="C12" i="49"/>
  <c r="C11" i="82"/>
  <c r="C11" i="52"/>
  <c r="C12" i="82" l="1"/>
  <c r="C11" i="53"/>
  <c r="C12" i="52"/>
  <c r="C11" i="54" l="1"/>
  <c r="C12" i="53"/>
  <c r="C11" i="55" l="1"/>
  <c r="C11" i="56" s="1"/>
  <c r="C12" i="54"/>
  <c r="C12" i="55" l="1"/>
  <c r="C11" i="57" l="1"/>
  <c r="C12" i="56"/>
  <c r="C11" i="84"/>
  <c r="C11" i="58" l="1"/>
  <c r="C12" i="57"/>
  <c r="C12" i="84" s="1"/>
  <c r="C11" i="59" l="1"/>
  <c r="C12" i="58"/>
  <c r="C12" i="59" l="1"/>
  <c r="C11" i="60"/>
  <c r="C11" i="61" l="1"/>
  <c r="C12" i="60"/>
  <c r="C12" i="61" l="1"/>
  <c r="C11" i="62"/>
  <c r="C11" i="63" l="1"/>
  <c r="C12" i="62"/>
  <c r="M23" i="71"/>
  <c r="N23" i="71"/>
  <c r="C11" i="64" l="1"/>
  <c r="C12" i="63"/>
  <c r="C11" i="83"/>
  <c r="M4" i="71"/>
  <c r="N10" i="83"/>
  <c r="N10" i="71"/>
  <c r="N8" i="71"/>
  <c r="N8" i="83"/>
  <c r="N6" i="71"/>
  <c r="N4" i="71"/>
  <c r="M7" i="83"/>
  <c r="M7" i="71"/>
  <c r="M11" i="83"/>
  <c r="M11" i="71"/>
  <c r="M10" i="83"/>
  <c r="M10" i="71"/>
  <c r="M8" i="83"/>
  <c r="M8" i="71"/>
  <c r="M6" i="71"/>
  <c r="N11" i="83"/>
  <c r="N11" i="71"/>
  <c r="N9" i="71"/>
  <c r="N9" i="83"/>
  <c r="N7" i="71"/>
  <c r="N7" i="83"/>
  <c r="N5" i="71"/>
  <c r="M5" i="71"/>
  <c r="M9" i="71"/>
  <c r="M9" i="83"/>
  <c r="N13" i="71"/>
  <c r="N13" i="83"/>
  <c r="M14" i="83"/>
  <c r="M14" i="71"/>
  <c r="M13" i="83"/>
  <c r="M13" i="71"/>
  <c r="N14" i="71"/>
  <c r="N14" i="83"/>
  <c r="N22" i="83"/>
  <c r="N22" i="71"/>
  <c r="N20" i="83"/>
  <c r="N20" i="71"/>
  <c r="N18" i="71"/>
  <c r="N18" i="83"/>
  <c r="N16" i="83"/>
  <c r="N16" i="71"/>
  <c r="M19" i="83"/>
  <c r="M19" i="71"/>
  <c r="M22" i="71"/>
  <c r="M22" i="83"/>
  <c r="M20" i="71"/>
  <c r="M20" i="83"/>
  <c r="M18" i="71"/>
  <c r="M18" i="83"/>
  <c r="M16" i="71"/>
  <c r="M16" i="83"/>
  <c r="N19" i="71"/>
  <c r="N19" i="83"/>
  <c r="N17" i="83"/>
  <c r="N17" i="71"/>
  <c r="M17" i="71"/>
  <c r="M17" i="83"/>
  <c r="M21" i="83"/>
  <c r="N21" i="83"/>
  <c r="C11" i="65" l="1"/>
  <c r="C12" i="64"/>
  <c r="C12" i="83" s="1"/>
  <c r="C12" i="65" l="1"/>
  <c r="C11" i="66"/>
  <c r="C11" i="67" l="1"/>
  <c r="C12" i="66"/>
  <c r="C11" i="68" l="1"/>
  <c r="C12" i="67"/>
  <c r="C11" i="69" l="1"/>
  <c r="C12" i="68"/>
  <c r="C11" i="70" l="1"/>
  <c r="C12" i="69"/>
  <c r="C12" i="70" l="1"/>
  <c r="C11" i="72"/>
  <c r="C11" i="85" s="1"/>
  <c r="C11" i="71" l="1"/>
  <c r="C12" i="71" s="1"/>
  <c r="C12" i="72"/>
  <c r="C12" i="85" s="1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3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Bán</t>
        </r>
      </text>
    </comment>
    <comment ref="N15" authorId="0">
      <text>
        <r>
          <rPr>
            <b/>
            <sz val="11"/>
            <color indexed="81"/>
            <rFont val="Tahoma"/>
            <family val="2"/>
            <charset val="163"/>
          </rPr>
          <t>Báo số lượng hủy</t>
        </r>
      </text>
    </comment>
  </commentList>
</comments>
</file>

<file path=xl/sharedStrings.xml><?xml version="1.0" encoding="utf-8"?>
<sst xmlns="http://schemas.openxmlformats.org/spreadsheetml/2006/main" count="2664" uniqueCount="80">
  <si>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</si>
  <si>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</si>
  <si>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</si>
  <si>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</si>
  <si>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</si>
  <si>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</si>
  <si>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</si>
  <si>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</si>
  <si>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</si>
  <si>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</si>
  <si>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</si>
  <si>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</si>
  <si>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</si>
  <si>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</si>
  <si>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</si>
  <si>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</si>
  <si>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</si>
  <si>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</si>
  <si>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</si>
  <si>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</si>
  <si>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</si>
  <si>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</si>
  <si>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</si>
  <si>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</si>
  <si>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</si>
  <si>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</si>
  <si>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</si>
  <si>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</si>
  <si>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</si>
  <si>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</si>
  <si>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</si>
  <si>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</si>
  <si>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</si>
  <si>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</si>
  <si>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</si>
  <si>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</si>
  <si>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</si>
  <si>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</si>
  <si>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</si>
  <si>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</si>
  <si>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</si>
  <si>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</si>
  <si>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</si>
  <si>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</si>
  <si>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14-16</t>
  </si>
  <si>
    <t>10-14</t>
  </si>
  <si>
    <t>16-18</t>
  </si>
  <si>
    <t>18-20</t>
  </si>
  <si>
    <t>20-22</t>
  </si>
  <si>
    <t>22-23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</si>
  <si>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</si>
  <si>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</si>
  <si>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</si>
  <si>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</si>
  <si>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</si>
  <si>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</si>
  <si>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</si>
  <si>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>06-08</t>
  </si>
  <si>
    <t>08-10</t>
  </si>
  <si>
    <t>BUNDLE DRY CAKE</t>
  </si>
  <si>
    <t>Item</t>
  </si>
  <si>
    <t>Waste</t>
  </si>
  <si>
    <t>Japan Light Cheese</t>
  </si>
  <si>
    <t>Crater Honey Cheese</t>
  </si>
  <si>
    <t>Pandan Chiffon</t>
  </si>
  <si>
    <t>Chocolate Chiffon</t>
  </si>
  <si>
    <t>Vanila Chiffon</t>
  </si>
  <si>
    <t>Sale</t>
  </si>
  <si>
    <t xml:space="preserve">PROMOTION </t>
  </si>
  <si>
    <t>2 Chiffon 99K</t>
  </si>
  <si>
    <t>3 Chiffon 129K</t>
  </si>
  <si>
    <t>SALE</t>
  </si>
  <si>
    <t>WASTE</t>
  </si>
  <si>
    <t>ITEM</t>
  </si>
  <si>
    <t>Jerseylicious</t>
  </si>
  <si>
    <t>Kick-off !</t>
  </si>
  <si>
    <t>The winning Pitch</t>
  </si>
  <si>
    <t>Russian Rollette</t>
  </si>
  <si>
    <t>Messy Bun (Tổng 3 loại )</t>
  </si>
  <si>
    <t>Chiffon (Tổng 3 loại)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</si>
</sst>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\ &quot;₫&quot;_-;\-* #,##0.00\ &quot;₫&quot;_-;_-* &quot;-&quot;??\ &quot;₫&quot;_-;_-@_-"/>
    <numFmt numFmtId="165" formatCode="_-* #,##0.00\ _₫_-;\-* #,##0.00\ _₫_-;_-* &quot;-&quot;??\ _₫_-;_-@_-"/>
    <numFmt numFmtId="166" formatCode="_-* #,##0\ _₫_-;\-* #,##0\ _₫_-;_-* &quot;-&quot;??\ _₫_-;_-@_-"/>
    <numFmt numFmtId="167" formatCode="#,##0\ &quot;₫&quot;"/>
    <numFmt numFmtId="168" formatCode="_-* #,##0.00\ [$₫-42A]_-;\-* #,##0.00\ [$₫-42A]_-;_-* &quot;-&quot;??\ [$₫-42A]_-;_-@_-"/>
    <numFmt numFmtId="169" formatCode="_-* #,##0\ [$₫-42A]_-;\-* #,##0\ [$₫-42A]_-;_-* &quot;-&quot;??\ [$₫-42A]_-;_-@_-"/>
    <numFmt numFmtId="170" formatCode="_-* #,##0.0\ _₫_-;\-* #,##0.0\ _₫_-;_-* &quot;-&quot;??\ _₫_-;_-@_-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4"/>
      <color rgb="FF00B0F0"/>
      <name val="Cambria"/>
      <family val="1"/>
      <charset val="163"/>
      <scheme val="major"/>
    </font>
    <font>
      <b/>
      <sz val="14"/>
      <color theme="7"/>
      <name val="Cambria"/>
      <family val="1"/>
      <charset val="163"/>
      <scheme val="major"/>
    </font>
    <font>
      <b/>
      <sz val="11"/>
      <color indexed="81"/>
      <name val="Tahoma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1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3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7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6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6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7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center" vertical="center"/>
    </xf>
    <xf numFmtId="169" fontId="6" fillId="0" borderId="0" xfId="1" applyNumberFormat="1" applyFont="1" applyAlignment="1">
      <alignment horizontal="right" vertical="center"/>
    </xf>
    <xf numFmtId="169" fontId="3" fillId="2" borderId="1" xfId="1" applyNumberFormat="1" applyFont="1" applyFill="1" applyBorder="1" applyAlignment="1">
      <alignment horizontal="center" vertical="center"/>
    </xf>
    <xf numFmtId="169" fontId="6" fillId="0" borderId="5" xfId="1" applyNumberFormat="1" applyFont="1" applyBorder="1" applyAlignment="1">
      <alignment horizontal="center" vertical="center"/>
    </xf>
    <xf numFmtId="169" fontId="6" fillId="0" borderId="0" xfId="1" applyNumberFormat="1" applyFont="1" applyAlignment="1">
      <alignment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9" fontId="6" fillId="4" borderId="9" xfId="1" applyNumberFormat="1" applyFont="1" applyFill="1" applyBorder="1" applyAlignment="1">
      <alignment horizontal="center" vertical="center"/>
    </xf>
    <xf numFmtId="169" fontId="6" fillId="0" borderId="3" xfId="1" applyNumberFormat="1" applyFont="1" applyBorder="1" applyAlignment="1">
      <alignment horizontal="center" vertical="center"/>
    </xf>
    <xf numFmtId="169" fontId="6" fillId="0" borderId="13" xfId="1" applyNumberFormat="1" applyFont="1" applyBorder="1" applyAlignment="1">
      <alignment horizontal="center" vertical="center"/>
    </xf>
    <xf numFmtId="169" fontId="10" fillId="4" borderId="12" xfId="1" applyNumberFormat="1" applyFont="1" applyFill="1" applyBorder="1" applyAlignment="1">
      <alignment horizontal="center" vertical="center"/>
    </xf>
    <xf numFmtId="169" fontId="6" fillId="0" borderId="14" xfId="1" applyNumberFormat="1" applyFont="1" applyBorder="1" applyAlignment="1">
      <alignment horizontal="center" vertical="center"/>
    </xf>
    <xf numFmtId="169" fontId="6" fillId="4" borderId="12" xfId="1" applyNumberFormat="1" applyFont="1" applyFill="1" applyBorder="1" applyAlignment="1">
      <alignment horizontal="center" vertical="center"/>
    </xf>
    <xf numFmtId="166" fontId="6" fillId="0" borderId="5" xfId="1" applyNumberFormat="1" applyFont="1" applyBorder="1" applyAlignment="1">
      <alignment vertical="center"/>
    </xf>
    <xf numFmtId="166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169" fontId="6" fillId="0" borderId="3" xfId="1" applyNumberFormat="1" applyFont="1" applyFill="1" applyBorder="1" applyAlignment="1">
      <alignment horizontal="center" vertical="center"/>
    </xf>
    <xf numFmtId="169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6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66" fontId="6" fillId="3" borderId="15" xfId="1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69" fontId="6" fillId="0" borderId="3" xfId="1" applyNumberFormat="1" applyFont="1" applyBorder="1" applyAlignment="1">
      <alignment vertical="center"/>
    </xf>
    <xf numFmtId="170" fontId="6" fillId="3" borderId="15" xfId="1" applyNumberFormat="1" applyFont="1" applyFill="1" applyBorder="1" applyAlignment="1">
      <alignment horizontal="center" vertical="center"/>
    </xf>
    <xf numFmtId="169" fontId="6" fillId="0" borderId="3" xfId="1" applyNumberFormat="1" applyFont="1" applyBorder="1" applyAlignment="1">
      <alignment horizontal="center" vertical="center"/>
    </xf>
    <xf numFmtId="169" fontId="6" fillId="0" borderId="3" xfId="1" applyNumberFormat="1" applyFont="1" applyBorder="1" applyAlignment="1">
      <alignment horizontal="center" vertical="center"/>
    </xf>
    <xf numFmtId="166" fontId="6" fillId="0" borderId="3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66" fontId="9" fillId="3" borderId="15" xfId="1" applyNumberFormat="1" applyFont="1" applyFill="1" applyBorder="1" applyAlignment="1">
      <alignment horizontal="center" vertical="center"/>
    </xf>
    <xf numFmtId="166" fontId="10" fillId="3" borderId="15" xfId="1" applyNumberFormat="1" applyFont="1" applyFill="1" applyBorder="1" applyAlignment="1">
      <alignment horizontal="center" vertical="center"/>
    </xf>
    <xf numFmtId="166" fontId="11" fillId="3" borderId="1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9" fillId="0" borderId="3" xfId="1" applyNumberFormat="1" applyFont="1" applyFill="1" applyBorder="1" applyAlignment="1">
      <alignment horizontal="center" vertical="center"/>
    </xf>
    <xf numFmtId="166" fontId="10" fillId="0" borderId="3" xfId="1" applyNumberFormat="1" applyFont="1" applyFill="1" applyBorder="1" applyAlignment="1">
      <alignment horizontal="center" vertical="center"/>
    </xf>
    <xf numFmtId="166" fontId="11" fillId="0" borderId="3" xfId="1" applyNumberFormat="1" applyFont="1" applyFill="1" applyBorder="1" applyAlignment="1">
      <alignment horizontal="center" vertical="center"/>
    </xf>
    <xf numFmtId="166" fontId="9" fillId="0" borderId="13" xfId="1" applyNumberFormat="1" applyFont="1" applyFill="1" applyBorder="1" applyAlignment="1">
      <alignment horizontal="center" vertical="center"/>
    </xf>
    <xf numFmtId="166" fontId="10" fillId="0" borderId="13" xfId="1" applyNumberFormat="1" applyFont="1" applyFill="1" applyBorder="1" applyAlignment="1">
      <alignment horizontal="center" vertical="center"/>
    </xf>
    <xf numFmtId="166" fontId="11" fillId="0" borderId="13" xfId="1" applyNumberFormat="1" applyFont="1" applyFill="1" applyBorder="1" applyAlignment="1">
      <alignment horizontal="center" vertical="center"/>
    </xf>
    <xf numFmtId="166" fontId="9" fillId="0" borderId="4" xfId="1" applyNumberFormat="1" applyFont="1" applyFill="1" applyBorder="1" applyAlignment="1">
      <alignment horizontal="center" vertical="center"/>
    </xf>
    <xf numFmtId="166" fontId="10" fillId="0" borderId="4" xfId="1" applyNumberFormat="1" applyFont="1" applyFill="1" applyBorder="1" applyAlignment="1">
      <alignment horizontal="center" vertical="center"/>
    </xf>
    <xf numFmtId="166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6" fontId="3" fillId="3" borderId="1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13" xfId="1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left" vertical="center"/>
    </xf>
    <xf numFmtId="166" fontId="6" fillId="0" borderId="4" xfId="1" applyNumberFormat="1" applyFont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6" fontId="9" fillId="0" borderId="15" xfId="1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166" fontId="6" fillId="0" borderId="2" xfId="1" applyNumberFormat="1" applyFont="1" applyBorder="1" applyAlignment="1">
      <alignment vertical="center"/>
    </xf>
    <xf numFmtId="169" fontId="6" fillId="0" borderId="5" xfId="1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169" fontId="9" fillId="4" borderId="9" xfId="1" applyNumberFormat="1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166" fontId="3" fillId="2" borderId="9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6" fillId="0" borderId="13" xfId="1" applyNumberFormat="1" applyFont="1" applyBorder="1" applyAlignment="1">
      <alignment horizontal="center" vertical="center"/>
    </xf>
    <xf numFmtId="166" fontId="10" fillId="0" borderId="11" xfId="1" applyNumberFormat="1" applyFont="1" applyFill="1" applyBorder="1" applyAlignment="1">
      <alignment horizontal="center" vertical="center"/>
    </xf>
    <xf numFmtId="166" fontId="6" fillId="0" borderId="14" xfId="1" applyNumberFormat="1" applyFont="1" applyBorder="1" applyAlignment="1">
      <alignment horizontal="center" vertical="center" wrapText="1"/>
    </xf>
    <xf numFmtId="166" fontId="6" fillId="0" borderId="14" xfId="1" applyNumberFormat="1" applyFont="1" applyBorder="1" applyAlignment="1">
      <alignment horizontal="center" vertical="center"/>
    </xf>
    <xf numFmtId="166" fontId="6" fillId="0" borderId="11" xfId="1" applyNumberFormat="1" applyFont="1" applyFill="1" applyBorder="1" applyAlignment="1">
      <alignment horizontal="center" vertical="center"/>
    </xf>
    <xf numFmtId="166" fontId="9" fillId="0" borderId="16" xfId="1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6" fontId="9" fillId="0" borderId="15" xfId="1" applyNumberFormat="1" applyFont="1" applyBorder="1" applyAlignment="1">
      <alignment horizontal="center" vertical="center" wrapText="1"/>
    </xf>
    <xf numFmtId="166" fontId="10" fillId="0" borderId="15" xfId="1" applyNumberFormat="1" applyFont="1" applyBorder="1" applyAlignment="1">
      <alignment horizontal="center" vertical="center" wrapText="1"/>
    </xf>
    <xf numFmtId="166" fontId="11" fillId="0" borderId="15" xfId="1" applyNumberFormat="1" applyFont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166" fontId="3" fillId="0" borderId="4" xfId="1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6" fontId="6" fillId="0" borderId="25" xfId="1" applyNumberFormat="1" applyFont="1" applyFill="1" applyBorder="1" applyAlignment="1">
      <alignment horizontal="center" vertical="center"/>
    </xf>
    <xf numFmtId="166" fontId="6" fillId="0" borderId="26" xfId="1" applyNumberFormat="1" applyFont="1" applyFill="1" applyBorder="1" applyAlignment="1">
      <alignment horizontal="center" vertical="center"/>
    </xf>
    <xf numFmtId="166" fontId="6" fillId="0" borderId="27" xfId="1" applyNumberFormat="1" applyFont="1" applyBorder="1" applyAlignment="1">
      <alignment horizontal="center" vertical="center"/>
    </xf>
    <xf numFmtId="166" fontId="10" fillId="0" borderId="9" xfId="1" applyNumberFormat="1" applyFont="1" applyFill="1" applyBorder="1" applyAlignment="1">
      <alignment horizontal="center" vertical="center"/>
    </xf>
    <xf numFmtId="166" fontId="6" fillId="0" borderId="28" xfId="1" applyNumberFormat="1" applyFont="1" applyBorder="1" applyAlignment="1">
      <alignment horizontal="center" vertical="center" wrapText="1"/>
    </xf>
    <xf numFmtId="166" fontId="6" fillId="0" borderId="28" xfId="1" applyNumberFormat="1" applyFont="1" applyBorder="1" applyAlignment="1">
      <alignment horizontal="center" vertical="center"/>
    </xf>
    <xf numFmtId="166" fontId="6" fillId="0" borderId="9" xfId="1" applyNumberFormat="1" applyFont="1" applyFill="1" applyBorder="1" applyAlignment="1">
      <alignment horizontal="center" vertical="center"/>
    </xf>
    <xf numFmtId="166" fontId="9" fillId="0" borderId="29" xfId="1" applyNumberFormat="1" applyFont="1" applyFill="1" applyBorder="1" applyAlignment="1">
      <alignment horizontal="center" vertical="center"/>
    </xf>
    <xf numFmtId="166" fontId="6" fillId="0" borderId="25" xfId="1" applyNumberFormat="1" applyFont="1" applyBorder="1" applyAlignment="1">
      <alignment horizontal="center" vertical="center"/>
    </xf>
    <xf numFmtId="166" fontId="6" fillId="0" borderId="26" xfId="1" applyNumberFormat="1" applyFont="1" applyBorder="1" applyAlignment="1">
      <alignment horizontal="center" vertical="center"/>
    </xf>
    <xf numFmtId="166" fontId="6" fillId="0" borderId="30" xfId="1" applyNumberFormat="1" applyFont="1" applyBorder="1" applyAlignment="1">
      <alignment horizontal="center" vertical="center"/>
    </xf>
    <xf numFmtId="3" fontId="6" fillId="0" borderId="3" xfId="1" applyNumberFormat="1" applyFont="1" applyBorder="1" applyAlignment="1">
      <alignment vertical="center"/>
    </xf>
    <xf numFmtId="3" fontId="6" fillId="0" borderId="4" xfId="1" applyNumberFormat="1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vertical="center"/>
    </xf>
    <xf numFmtId="9" fontId="7" fillId="5" borderId="5" xfId="2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6" fontId="6" fillId="0" borderId="0" xfId="0" applyNumberFormat="1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12">
    <cellStyle name="Comma" xfId="1" builtinId="3"/>
    <cellStyle name="Comma 2" xfId="5"/>
    <cellStyle name="Comma 3" xfId="10"/>
    <cellStyle name="Comma 4" xfId="8"/>
    <cellStyle name="Normal" xfId="0" builtinId="0"/>
    <cellStyle name="Normal 2" xfId="4"/>
    <cellStyle name="Normal 3" xfId="9"/>
    <cellStyle name="Normal 3 2" xfId="3"/>
    <cellStyle name="Normal 4" xfId="7"/>
    <cellStyle name="Percent" xfId="2" builtinId="5"/>
    <cellStyle name="Percent 2" xfId="6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B1:N28"/>
  <sheetViews>
    <sheetView zoomScale="80" zoomScaleNormal="80" workbookViewId="0">
      <selection activeCell="C3" sqref="C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31.28515625" style="22" customWidth="1"/>
    <col min="4" max="4" width="4.42578125" style="16" customWidth="1"/>
    <col min="5" max="5" width="17.42578125" style="3" bestFit="1" customWidth="1"/>
    <col min="6" max="6" width="13.42578125" style="17" customWidth="1"/>
    <col min="7" max="7" width="13.42578125" style="18" customWidth="1"/>
    <col min="8" max="8" width="13.42578125" style="19" customWidth="1"/>
    <col min="9" max="9" width="13.42578125" style="20" hidden="1" customWidth="1"/>
    <col min="10" max="10" width="13.42578125" style="21" customWidth="1"/>
    <col min="11" max="11" width="4.28515625" style="5" customWidth="1"/>
    <col min="12" max="12" width="23.140625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52" t="s">
        <v>1</v>
      </c>
      <c r="C3" s="153">
        <f>'01'!C3+'02'!C3+'03'!C3+'04'!C3+'05'!C3+'06'!C3+'07'!C3+'08'!C3+'09'!C3+'10'!C3+'11'!C3+'12'!C3+'13'!C3+'14'!C3+'15'!C3+'16'!C3+'17'!C3+'18'!C3+'19'!C3+'20'!C3+'21'!C3+'22'!C3+'23'!C3+'24'!C3+'25'!C3+'26'!C3+'27'!C3+'28'!C3+'29'!C3+'30'!C3+'31'!C3</f>
        <v>536788500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151">
        <f>'01'!C4+'02'!C4+'03'!C4+'04'!C4+'05'!C4+'06'!C4+'07'!C4+'08'!C4+'09'!C4+'10'!C4+'11'!C4+'12'!C4+'13'!C4+'14'!C4+'15'!C4+'16'!C4+'17'!C4+'18'!C4+'19'!C4+'20'!C4+'21'!C4+'22'!C4+'23'!C4+'24'!C4+'25'!C4+'26'!C4+'27'!C4+'28'!C4+'29'!C4+'30'!C4+'31'!C4</f>
        <v>519009500</v>
      </c>
      <c r="E4" s="58" t="s">
        <v>25</v>
      </c>
      <c r="F4" s="59">
        <f>'01'!F4+'02'!F4+'03'!F4+'04'!F4+'05'!F4+'06'!F4+'07'!F4+'08'!F4+'09'!F4+'10'!F4+'11'!F4+'12'!F4+'13'!F4+'14'!F4+'15'!F4+'16'!F4+'17'!F4+'18'!F4+'19'!F4+'20'!F4+'21'!F4+'22'!F4+'23'!F4+'24'!F4+'25'!F4+'26'!F4+'27'!F4+'28'!F4+'29'!F4+'30'!F4+'31'!F4</f>
        <v>8875</v>
      </c>
      <c r="G4" s="59">
        <f>'01'!G4+'02'!G4+'03'!G4+'04'!G4+'05'!G4+'06'!G4+'07'!G4+'08'!G4+'09'!G4+'10'!G4+'11'!G4+'12'!G4+'13'!G4+'14'!G4+'15'!G4+'16'!G4+'17'!G4+'18'!G4+'19'!G4+'20'!G4+'21'!G4+'22'!G4+'23'!G4+'24'!G4+'25'!G4+'26'!G4+'27'!G4+'28'!G4+'29'!G4+'30'!G4+'31'!G4</f>
        <v>13189</v>
      </c>
      <c r="H4" s="59">
        <f>'01'!H4+'02'!H4+'03'!H4+'04'!H4+'05'!H4+'06'!H4+'07'!H4+'08'!H4+'09'!H4+'10'!H4+'11'!H4+'12'!H4+'13'!H4+'14'!H4+'15'!H4+'16'!H4+'17'!H4+'18'!H4+'19'!H4+'20'!H4+'21'!H4+'22'!H4+'23'!H4+'24'!H4+'25'!H4+'26'!H4+'27'!H4+'28'!H4+'29'!H4+'30'!H4+'31'!H4</f>
        <v>1242</v>
      </c>
      <c r="I4" s="59">
        <f>'01'!I4+'02'!I4+'03'!I4+'04'!I4+'05'!I4+'06'!I4+'07'!I4+'08'!I4+'09'!I4+'10'!I4+'11'!I4+'12'!I4+'13'!I4+'14'!I4+'15'!I4+'16'!I4+'17'!I4+'18'!I4+'19'!I4+'20'!I4+'21'!I4+'22'!I4+'23'!I4+'24'!I4+'25'!I4+'26'!I4+'27'!I4+'28'!I4+'29'!I4+'30'!I4+'31'!I4</f>
        <v>363</v>
      </c>
      <c r="J4" s="102">
        <f>'01'!J4+'02'!J4+'03'!J4+'04'!J4+'05'!J4+'06'!J4+'07'!J4+'08'!J4+'09'!J4+'10'!J4+'11'!J4+'12'!J4+'13'!J4+'14'!J4+'15'!J4+'16'!J4+'17'!J4+'18'!J4+'19'!J4+'20'!J4+'21'!J4+'22'!J4+'23'!J4+'24'!J4+'25'!J4+'26'!J4+'27'!J4+'28'!J4+'29'!J4+'30'!J4+'31'!J4</f>
        <v>22</v>
      </c>
      <c r="L4" s="6" t="s">
        <v>57</v>
      </c>
      <c r="M4" s="112" t="e">
        <f>'01'!M4+'02'!M4+'03'!M4+'04'!M4+'05'!M4+'06'!M4+'07'!M4+'08'!M4+'09'!M4+'10'!M4+'11'!M4+'12'!M4+'13'!M4+'14'!M4+'15'!#REF!+'16'!M4+'17'!M4+'18'!M4+'19'!M4+'20'!M4+'21'!M4+'22'!M4+'23'!M4+'24'!M4+'25'!M4+'26'!M4+'27'!M4+'28'!M4+'29'!M4+'30'!M4+'31'!M4</f>
        <v>#REF!</v>
      </c>
      <c r="N4" s="98" t="e">
        <f>'01'!N4+'02'!N4+'03'!N4+'04'!N4+'05'!N4+'06'!N4+'07'!N4+'08'!N4+'09'!N4+'10'!N4+'11'!N4+'12'!N4+'13'!N4+'14'!N4+'15'!#REF!+'16'!N4+'17'!N4+'18'!N4+'19'!N4+'20'!N4+'21'!N4+'22'!N4+'23'!N4+'24'!N4+'25'!N4+'26'!N4+'27'!N4+'28'!N4+'29'!N4+'30'!N4+'31'!N4</f>
        <v>#REF!</v>
      </c>
    </row>
    <row r="5" spans="2:14" ht="31.5" customHeight="1" x14ac:dyDescent="0.25">
      <c r="B5" s="71" t="s">
        <v>23</v>
      </c>
      <c r="C5" s="105">
        <f>'01'!C5+'02'!C5+'03'!C5+'04'!C5+'05'!C5+'06'!C5+'07'!C5+'08'!C5+'09'!C5+'10'!C5+'11'!C5+'12'!C5+'13'!C5+'14'!C5+'15'!C5+'16'!C5+'17'!C5+'18'!C5+'19'!C5+'20'!C5+'21'!C5+'22'!C5+'23'!C5+'24'!C5+'25'!C5+'26'!C5+'27'!C5+'28'!C5+'29'!C5+'30'!C5+'31'!C5</f>
        <v>8837000</v>
      </c>
      <c r="E5" s="52" t="s">
        <v>26</v>
      </c>
      <c r="F5" s="53">
        <f>'01'!F5+'02'!F5+'03'!F5+'04'!F5+'05'!F5+'06'!F5+'07'!F5+'08'!F5+'09'!F5+'10'!F5+'11'!F5+'12'!F5+'13'!F5+'14'!F5+'15'!F5+'16'!F5+'17'!F5+'18'!F5+'19'!F5+'20'!F5+'21'!F5+'22'!F5+'23'!F5+'24'!F5+'25'!F5+'26'!F5+'27'!F5+'28'!F5+'29'!F5+'30'!F5+'31'!F5</f>
        <v>8253</v>
      </c>
      <c r="G5" s="53">
        <f>'01'!G5+'02'!G5+'03'!G5+'04'!G5+'05'!G5+'06'!G5+'07'!G5+'08'!G5+'09'!G5+'10'!G5+'11'!G5+'12'!G5+'13'!G5+'14'!G5+'15'!G5+'16'!G5+'17'!G5+'18'!G5+'19'!G5+'20'!G5+'21'!G5+'22'!G5+'23'!G5+'24'!G5+'25'!G5+'26'!G5+'27'!G5+'28'!G5+'29'!G5+'30'!G5+'31'!G5</f>
        <v>7228</v>
      </c>
      <c r="H5" s="53">
        <f>'01'!H5+'02'!H5+'03'!H5+'04'!H5+'05'!H5+'06'!H5+'07'!H5+'08'!H5+'09'!H5+'10'!H5+'11'!H5+'12'!H5+'13'!H5+'14'!H5+'15'!H5+'16'!H5+'17'!H5+'18'!H5+'19'!H5+'20'!H5+'21'!H5+'22'!H5+'23'!H5+'24'!H5+'25'!H5+'26'!H5+'27'!H5+'28'!H5+'29'!H5+'30'!H5+'31'!H5</f>
        <v>666</v>
      </c>
      <c r="I5" s="53">
        <f>'01'!I5+'02'!I5+'03'!I5+'04'!I5+'05'!I5+'06'!I5+'07'!I5+'08'!I5+'09'!I5+'10'!I5+'11'!I5+'12'!I5+'13'!I5+'14'!I5+'15'!I5+'16'!I5+'17'!I5+'18'!I5+'19'!I5+'20'!I5+'21'!I5+'22'!I5+'23'!I5+'24'!I5+'25'!I5+'26'!I5+'27'!I5+'28'!I5+'29'!I5+'30'!I5+'31'!I5</f>
        <v>497</v>
      </c>
      <c r="J5" s="53">
        <f>'01'!J5+'02'!J5+'03'!J5+'04'!J5+'05'!J5+'06'!J5+'07'!J5+'08'!J5+'09'!J5+'10'!J5+'11'!J5+'12'!J5+'13'!J5+'14'!J5+'15'!J5+'16'!J5+'17'!J5+'18'!J5+'19'!J5+'20'!J5+'21'!J5+'22'!J5+'23'!J5+'24'!J5+'25'!J5+'26'!J5+'27'!J5+'28'!J5+'29'!J5+'30'!J5+'31'!J5</f>
        <v>16</v>
      </c>
      <c r="L5" s="7" t="s">
        <v>58</v>
      </c>
      <c r="M5" s="112">
        <f>'01'!M5+'02'!M5+'03'!M5+'04'!M5+'05'!M5+'06'!M5+'07'!M5+'08'!M5+'09'!M5+'10'!M5+'11'!M5+'12'!M5+'13'!M5+'14'!M5+'15'!M4+'16'!M5+'17'!M5+'18'!M5+'19'!M5+'20'!M5+'21'!M5+'22'!M5+'23'!M5+'24'!M5+'25'!M5+'26'!M5+'27'!M5+'28'!M5+'29'!M5+'30'!M5+'31'!M5</f>
        <v>11081823</v>
      </c>
      <c r="N5" s="98">
        <f>'01'!N5+'02'!N5+'03'!N5+'04'!N5+'05'!N5+'06'!N5+'07'!N5+'08'!N5+'09'!N5+'10'!N5+'11'!N5+'12'!N5+'13'!N5+'14'!N5+'15'!N4+'16'!N5+'17'!N5+'18'!N5+'19'!N5+'20'!N5+'21'!N5+'22'!N5+'23'!N5+'24'!N5+'25'!N5+'26'!N5+'27'!N5+'28'!N5+'29'!N5+'30'!N5+'31'!N5</f>
        <v>180</v>
      </c>
    </row>
    <row r="6" spans="2:14" ht="31.5" customHeight="1" x14ac:dyDescent="0.25">
      <c r="B6" s="25" t="s">
        <v>19</v>
      </c>
      <c r="C6" s="105">
        <f>'01'!C6+'02'!C6+'03'!C6+'04'!C6+'05'!C6+'06'!C6+'07'!C6+'08'!C6+'09'!C6+'10'!C6+'11'!C6+'12'!C6+'13'!C6+'14'!C6+'15'!C6+'16'!C6+'17'!C6+'18'!C6+'19'!C6+'20'!C6+'21'!C6+'22'!C6+'23'!C6+'24'!C6+'25'!C6+'26'!C6+'27'!C6+'28'!C6+'29'!C6+'30'!C6+'31'!C6</f>
        <v>1200000</v>
      </c>
      <c r="E6" s="13" t="s">
        <v>14</v>
      </c>
      <c r="F6" s="26">
        <f>'01'!F6+'02'!F6+'03'!F6+'04'!F6+'05'!F6+'06'!F6+'07'!F6+'08'!F6+'09'!F6+'10'!F6+'11'!F6+'12'!F6+'13'!F6+'14'!F6+'15'!F6+'16'!F6+'17'!F6+'18'!F6+'19'!F6+'20'!F6+'21'!F6+'22'!F6+'23'!F6+'24'!F6+'25'!F6+'26'!F6+'27'!F6+'28'!F6+'29'!F6+'30'!F6+'31'!F6</f>
        <v>5487</v>
      </c>
      <c r="G6" s="26">
        <f>'01'!G6+'02'!G6+'03'!G6+'04'!G6+'05'!G6+'06'!G6+'07'!G6+'08'!G6+'09'!G6+'10'!G6+'11'!G6+'12'!G6+'13'!G6+'14'!G6+'15'!G6+'16'!G6+'17'!G6+'18'!G6+'19'!G6+'20'!G6+'21'!G6+'22'!G6+'23'!G6+'24'!G6+'25'!G6+'26'!G6+'27'!G6+'28'!G6+'29'!G6+'30'!G6+'31'!G6</f>
        <v>5053</v>
      </c>
      <c r="H6" s="26">
        <f>'01'!H6+'02'!H6+'03'!H6+'04'!H6+'05'!H6+'06'!H6+'07'!H6+'08'!H6+'09'!H6+'10'!H6+'11'!H6+'12'!H6+'13'!H6+'14'!H6+'15'!H6+'16'!H6+'17'!H6+'18'!H6+'19'!H6+'20'!H6+'21'!H6+'22'!H6+'23'!H6+'24'!H6+'25'!H6+'26'!H6+'27'!H6+'28'!H6+'29'!H6+'30'!H6+'31'!H6</f>
        <v>504</v>
      </c>
      <c r="I6" s="26">
        <f>'01'!I6+'02'!I6+'03'!I6+'04'!I6+'05'!I6+'06'!I6+'07'!I6+'08'!I6+'09'!I6+'10'!I6+'11'!I6+'12'!I6+'13'!I6+'14'!I6+'15'!I6+'16'!I6+'17'!I6+'18'!I6+'19'!I6+'20'!I6+'21'!I6+'22'!I6+'23'!I6+'24'!I6+'25'!I6+'26'!I6+'27'!I6+'28'!I6+'29'!I6+'30'!I6+'31'!I6</f>
        <v>67</v>
      </c>
      <c r="J6" s="26">
        <f>'01'!J6+'02'!J6+'03'!J6+'04'!J6+'05'!J6+'06'!J6+'07'!J6+'08'!J6+'09'!J6+'10'!J6+'11'!J6+'12'!J6+'13'!J6+'14'!J6+'15'!J6+'16'!J6+'17'!J6+'18'!J6+'19'!J6+'20'!J6+'21'!J6+'22'!J6+'23'!J6+'24'!J6+'25'!J6+'26'!J6+'27'!J6+'28'!J6+'29'!J6+'30'!J6+'31'!J6</f>
        <v>1</v>
      </c>
      <c r="L6" s="8" t="s">
        <v>45</v>
      </c>
      <c r="M6" s="112">
        <f>'01'!M6+'02'!M6+'03'!M6+'04'!M6+'05'!M6+'06'!M6+'07'!M6+'08'!M6+'09'!M6+'10'!M6+'11'!M6+'12'!M6+'13'!M6+'14'!M6+'15'!M6+'16'!M6+'17'!M6+'18'!M6+'19'!M6+'20'!M6+'21'!M6+'22'!M6+'23'!M6+'24'!M6+'25'!M6+'26'!M6+'27'!M6+'28'!M6+'29'!M6+'30'!M6+'31'!M6</f>
        <v>136312586</v>
      </c>
      <c r="N6" s="98">
        <f>'01'!N6+'02'!N6+'03'!N6+'04'!N6+'05'!N6+'06'!N6+'07'!N6+'08'!N6+'09'!N6+'10'!N6+'11'!N6+'12'!N6+'13'!N6+'14'!N6+'15'!N6+'16'!N6+'17'!N6+'18'!N6+'19'!N6+'20'!N6+'21'!N6+'22'!N6+'23'!N6+'24'!N6+'25'!N6+'26'!N6+'27'!N6+'28'!N6+'29'!N6+'30'!N6+'31'!N6</f>
        <v>1929</v>
      </c>
    </row>
    <row r="7" spans="2:14" ht="31.5" customHeight="1" x14ac:dyDescent="0.25">
      <c r="B7" s="27" t="s">
        <v>21</v>
      </c>
      <c r="C7" s="106">
        <f>'31'!C7</f>
        <v>300000</v>
      </c>
      <c r="E7" s="13" t="s">
        <v>27</v>
      </c>
      <c r="F7" s="26">
        <f>'01'!F7+'02'!F7+'03'!F7+'04'!F7+'05'!F7+'06'!F7+'07'!F7+'08'!F7+'09'!F7+'10'!F7+'11'!F7+'12'!F7+'13'!F7+'14'!F7+'15'!F7+'16'!F7+'17'!F7+'18'!F7+'19'!F7+'20'!F7+'21'!F7+'22'!F7+'23'!F7+'24'!F7+'25'!F7+'26'!F7+'27'!F7+'28'!F7+'29'!F7+'30'!F7+'31'!F7</f>
        <v>262</v>
      </c>
      <c r="G7" s="26">
        <f>'01'!G7+'02'!G7+'03'!G7+'04'!G7+'05'!G7+'06'!G7+'07'!G7+'08'!G7+'09'!G7+'10'!G7+'11'!G7+'12'!G7+'13'!G7+'14'!G7+'15'!G7+'16'!G7+'17'!G7+'18'!G7+'19'!G7+'20'!G7+'21'!G7+'22'!G7+'23'!G7+'24'!G7+'25'!G7+'26'!G7+'27'!G7+'28'!G7+'29'!G7+'30'!G7+'31'!G7</f>
        <v>201</v>
      </c>
      <c r="H7" s="26">
        <f>'01'!H7+'02'!H7+'03'!H7+'04'!H7+'05'!H7+'06'!H7+'07'!H7+'08'!H7+'09'!H7+'10'!H7+'11'!H7+'12'!H7+'13'!H7+'14'!H7+'15'!H7+'16'!H7+'17'!H7+'18'!H7+'19'!H7+'20'!H7+'21'!H7+'22'!H7+'23'!H7+'24'!H7+'25'!H7+'26'!H7+'27'!H7+'28'!H7+'29'!H7+'30'!H7+'31'!H7</f>
        <v>53</v>
      </c>
      <c r="I7" s="26">
        <f>'01'!I7+'02'!I7+'03'!I7+'04'!I7+'05'!I7+'06'!I7+'07'!I7+'08'!I7+'09'!I7+'10'!I7+'11'!I7+'12'!I7+'13'!I7+'14'!I7+'15'!I7+'16'!I7+'17'!I7+'18'!I7+'19'!I7+'20'!I7+'21'!I7+'22'!I7+'23'!I7+'24'!I7+'25'!I7+'26'!I7+'27'!I7+'28'!I7+'29'!I7+'30'!I7+'31'!I7</f>
        <v>8</v>
      </c>
      <c r="J7" s="26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9" t="s">
        <v>44</v>
      </c>
      <c r="M7" s="112">
        <f>'01'!M7+'02'!M7+'03'!M7+'04'!M7+'05'!M7+'06'!M7+'07'!M7+'08'!M7+'09'!M7+'10'!M7+'11'!M7+'12'!M7+'13'!M7+'14'!M7+'15'!M7+'16'!M7+'17'!M7+'18'!M7+'19'!M7+'20'!M7+'21'!M7+'22'!M7+'23'!M7+'24'!M7+'25'!M7+'26'!M7+'27'!M7+'28'!M7+'29'!M7+'30'!M7+'31'!M7</f>
        <v>83535640</v>
      </c>
      <c r="N7" s="98">
        <f>'01'!N7+'02'!N7+'03'!N7+'04'!N7+'05'!N7+'06'!N7+'07'!N7+'08'!N7+'09'!N7+'10'!N7+'11'!N7+'12'!N7+'13'!N7+'14'!N7+'15'!N7+'16'!N7+'17'!N7+'18'!N7+'19'!N7+'20'!N7+'21'!N7+'22'!N7+'23'!N7+'24'!N7+'25'!N7+'26'!N7+'27'!N7+'28'!N7+'29'!N7+'30'!N7+'31'!N7</f>
        <v>1039</v>
      </c>
    </row>
    <row r="8" spans="2:14" ht="35.25" customHeight="1" thickBot="1" x14ac:dyDescent="0.3">
      <c r="B8" s="107" t="s">
        <v>20</v>
      </c>
      <c r="C8" s="105">
        <f>'01'!C8+'02'!C8+'03'!C8+'04'!C8+'05'!C8+'06'!C8+'07'!C8+'08'!C8+'09'!C8+'10'!C8+'11'!C8+'12'!C8+'13'!C8+'14'!C8+'15'!C8+'16'!C8+'17'!C8+'18'!C8+'19'!C8+'20'!C8+'21'!C8+'22'!C8+'23'!C8+'24'!C8+'25'!C8+'26'!C8+'27'!C8+'28'!C8+'29'!C8+'30'!C8+'31'!C8</f>
        <v>7742000</v>
      </c>
      <c r="E8" s="46" t="s">
        <v>28</v>
      </c>
      <c r="F8" s="47">
        <f>'01'!F8+'02'!F8+'03'!F8+'04'!F8+'05'!F8+'06'!F8+'07'!F8+'08'!F8+'09'!F8+'10'!F8+'11'!F8+'12'!F8+'13'!F8+'14'!F8+'15'!F8+'16'!F8+'17'!F8+'18'!F8+'19'!F8+'20'!F8+'21'!F8+'22'!F8+'23'!F8+'24'!F8+'25'!F8+'26'!F8+'27'!F8+'28'!F8+'29'!F8+'30'!F8+'31'!F8</f>
        <v>739</v>
      </c>
      <c r="G8" s="47">
        <f>'01'!G8+'02'!G8+'03'!G8+'04'!G8+'05'!G8+'06'!G8+'07'!G8+'08'!G8+'09'!G8+'10'!G8+'11'!G8+'12'!G8+'13'!G8+'14'!G8+'15'!G8+'16'!G8+'17'!G8+'18'!G8+'19'!G8+'20'!G8+'21'!G8+'22'!G8+'23'!G8+'24'!G8+'25'!G8+'26'!G8+'27'!G8+'28'!G8+'29'!G8+'30'!G8+'31'!G8</f>
        <v>726</v>
      </c>
      <c r="H8" s="47">
        <f>'01'!H8+'02'!H8+'03'!H8+'04'!H8+'05'!H8+'06'!H8+'07'!H8+'08'!H8+'09'!H8+'10'!H8+'11'!H8+'12'!H8+'13'!H8+'14'!H8+'15'!H8+'16'!H8+'17'!H8+'18'!H8+'19'!H8+'20'!H8+'21'!H8+'22'!H8+'23'!H8+'24'!H8+'25'!H8+'26'!H8+'27'!H8+'28'!H8+'29'!H8+'30'!H8+'31'!H8</f>
        <v>24</v>
      </c>
      <c r="I8" s="47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47">
        <f>'01'!J8+'02'!J8+'03'!J8+'04'!J8+'05'!J8+'06'!J8+'07'!J8+'08'!J8+'09'!J8+'10'!J8+'11'!J8+'12'!J8+'13'!J8+'14'!J8+'15'!J8+'16'!J8+'17'!J8+'18'!J8+'19'!J8+'20'!J8+'21'!J8+'22'!J8+'23'!J8+'24'!J8+'25'!J8+'26'!J8+'27'!J8+'28'!J8+'29'!J8+'30'!J8+'31'!J8</f>
        <v>10</v>
      </c>
      <c r="L8" s="9" t="s">
        <v>46</v>
      </c>
      <c r="M8" s="112">
        <f>'01'!M8+'02'!M8+'03'!M8+'04'!M8+'05'!M8+'06'!M8+'07'!M8+'08'!M8+'09'!M8+'10'!M8+'11'!M8+'12'!M8+'13'!M8+'14'!M8+'15'!M8+'16'!M8+'17'!M8+'18'!M8+'19'!M8+'20'!M8+'21'!M8+'22'!M8+'23'!M8+'24'!M8+'25'!M8+'26'!M8+'27'!M8+'28'!M8+'29'!M8+'30'!M8+'31'!M8</f>
        <v>89535042</v>
      </c>
      <c r="N8" s="98">
        <f>'01'!N8+'02'!N8+'03'!N8+'04'!N8+'05'!N8+'06'!N8+'07'!N8+'08'!N8+'09'!N8+'10'!N8+'11'!N8+'12'!N8+'13'!N8+'14'!N8+'15'!N8+'16'!N8+'17'!N8+'18'!N8+'19'!N8+'20'!N8+'21'!N8+'22'!N8+'23'!N8+'24'!N8+'25'!N8+'26'!N8+'27'!N8+'28'!N8+'29'!N8+'30'!N8+'31'!N8</f>
        <v>1221</v>
      </c>
    </row>
    <row r="9" spans="2:14" ht="31.5" customHeight="1" thickBot="1" x14ac:dyDescent="0.3">
      <c r="B9" s="27" t="s">
        <v>2</v>
      </c>
      <c r="C9" s="106">
        <f>'31'!C9</f>
        <v>0</v>
      </c>
      <c r="E9" s="58" t="s">
        <v>29</v>
      </c>
      <c r="F9" s="59">
        <f>'01'!F9+'02'!F9+'03'!F9+'04'!F9+'05'!F9+'06'!F9+'07'!F9+'08'!F9+'09'!F9+'10'!F9+'11'!F9+'12'!F9+'13'!F9+'14'!F9+'15'!F9+'16'!F9+'17'!F9+'18'!F9+'19'!F9+'20'!F9+'21'!F9+'22'!F9+'23'!F9+'24'!F9+'25'!F9+'26'!F9+'27'!F9+'28'!F9+'29'!F9+'30'!F9+'31'!F9</f>
        <v>2538</v>
      </c>
      <c r="G9" s="59">
        <f>'01'!G9+'02'!G9+'03'!G9+'04'!G9+'05'!G9+'06'!G9+'07'!G9+'08'!G9+'09'!G9+'10'!G9+'11'!G9+'12'!G9+'13'!G9+'14'!G9+'15'!G9+'16'!G9+'17'!G9+'18'!G9+'19'!G9+'20'!G9+'21'!G9+'22'!G9+'23'!G9+'24'!G9+'25'!G9+'26'!G9+'27'!G9+'28'!G9+'29'!G9+'30'!G9+'31'!G9</f>
        <v>875</v>
      </c>
      <c r="H9" s="59">
        <f>'01'!H9+'02'!H9+'03'!H9+'04'!H9+'05'!H9+'06'!H9+'07'!H9+'08'!H9+'09'!H9+'10'!H9+'11'!H9+'12'!H9+'13'!H9+'14'!H9+'15'!H9+'16'!H9+'17'!H9+'18'!H9+'19'!H9+'20'!H9+'21'!H9+'22'!H9+'23'!H9+'24'!H9+'25'!H9+'26'!H9+'27'!H9+'28'!H9+'29'!H9+'30'!H9+'31'!H9</f>
        <v>18</v>
      </c>
      <c r="I9" s="59">
        <f>'01'!I9+'02'!I9+'03'!I9+'04'!I9+'05'!I9+'06'!I9+'07'!I9+'08'!I9+'09'!I9+'10'!I9+'11'!I9+'12'!I9+'13'!I9+'14'!I9+'15'!I9+'16'!I9+'17'!I9+'18'!I9+'19'!I9+'20'!I9+'21'!I9+'22'!I9+'23'!I9+'24'!I9+'25'!I9+'26'!I9+'27'!I9+'28'!I9+'29'!I9+'30'!I9+'31'!I9</f>
        <v>1419</v>
      </c>
      <c r="J9" s="102">
        <f>'01'!J9+'02'!J9+'03'!J9+'04'!J9+'05'!J9+'06'!J9+'07'!J9+'08'!J9+'09'!J9+'10'!J9+'11'!J9+'12'!J9+'13'!J9+'14'!J9+'15'!J9+'16'!J9+'17'!J9+'18'!J9+'19'!J9+'20'!J9+'21'!J9+'22'!J9+'23'!J9+'24'!J9+'25'!J9+'26'!J9+'27'!J9+'28'!J9+'29'!J9+'30'!J9+'31'!J9</f>
        <v>226</v>
      </c>
      <c r="L9" s="9" t="s">
        <v>47</v>
      </c>
      <c r="M9" s="112">
        <f>'01'!M9+'02'!M9+'03'!M9+'04'!M9+'05'!M9+'06'!M9+'07'!M9+'08'!M9+'09'!M9+'10'!M9+'11'!M9+'12'!M9+'13'!M9+'14'!M9+'15'!M9+'16'!M9+'17'!M9+'18'!M9+'19'!M9+'20'!M9+'21'!M9+'22'!M9+'23'!M9+'24'!M9+'25'!M9+'26'!M9+'27'!M9+'28'!M9+'29'!M9+'30'!M9+'31'!M9</f>
        <v>93497305</v>
      </c>
      <c r="N9" s="98">
        <f>'01'!N9+'02'!N9+'03'!N9+'04'!N9+'05'!N9+'06'!N9+'07'!N9+'08'!N9+'09'!N9+'10'!N9+'11'!N9+'12'!N9+'13'!N9+'14'!N9+'15'!N9+'16'!N9+'17'!N9+'18'!N9+'19'!N9+'20'!N9+'21'!N9+'22'!N9+'23'!N9+'24'!N9+'25'!N9+'26'!N9+'27'!N9+'28'!N9+'29'!N9+'30'!N9+'31'!N9</f>
        <v>1288</v>
      </c>
    </row>
    <row r="10" spans="2:14" ht="31.5" customHeight="1" thickBot="1" x14ac:dyDescent="0.3">
      <c r="B10" s="25" t="s">
        <v>3</v>
      </c>
      <c r="C10" s="105">
        <f>'01'!C10</f>
        <v>520000000</v>
      </c>
      <c r="D10" s="31"/>
      <c r="E10" s="99" t="s">
        <v>30</v>
      </c>
      <c r="F10" s="10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4659</v>
      </c>
      <c r="G10" s="100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2276</v>
      </c>
      <c r="H10" s="10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28</v>
      </c>
      <c r="I10" s="100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1696</v>
      </c>
      <c r="J10" s="101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6</v>
      </c>
      <c r="L10" s="9" t="s">
        <v>48</v>
      </c>
      <c r="M10" s="112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66850018</v>
      </c>
      <c r="N10" s="98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1053</v>
      </c>
    </row>
    <row r="11" spans="2:14" ht="31.5" customHeight="1" x14ac:dyDescent="0.25">
      <c r="B11" s="71" t="s">
        <v>4</v>
      </c>
      <c r="C11" s="105">
        <f>'31'!C11</f>
        <v>536788500</v>
      </c>
      <c r="D11" s="32"/>
      <c r="E11" s="52" t="s">
        <v>31</v>
      </c>
      <c r="F11" s="53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289</v>
      </c>
      <c r="G11" s="53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136</v>
      </c>
      <c r="H11" s="53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3</v>
      </c>
      <c r="I11" s="53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150</v>
      </c>
      <c r="J11" s="53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9" t="s">
        <v>49</v>
      </c>
      <c r="M11" s="112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622727</v>
      </c>
      <c r="N11" s="98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8</v>
      </c>
    </row>
    <row r="12" spans="2:14" ht="31.5" customHeight="1" x14ac:dyDescent="0.25">
      <c r="B12" s="26" t="s">
        <v>5</v>
      </c>
      <c r="C12" s="109">
        <f>C11/C10</f>
        <v>1.032285576923077</v>
      </c>
      <c r="E12" s="13" t="s">
        <v>32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1152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579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19</v>
      </c>
      <c r="I12" s="26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554</v>
      </c>
      <c r="J12" s="26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207" t="s">
        <v>59</v>
      </c>
      <c r="M12" s="208"/>
      <c r="N12" s="209"/>
    </row>
    <row r="13" spans="2:14" ht="31.5" customHeight="1" x14ac:dyDescent="0.25">
      <c r="B13" s="25" t="s">
        <v>6</v>
      </c>
      <c r="C13" s="10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6732</v>
      </c>
      <c r="E13" s="13" t="s">
        <v>33</v>
      </c>
      <c r="F13" s="26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4204</v>
      </c>
      <c r="G13" s="26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1505</v>
      </c>
      <c r="H13" s="26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6</v>
      </c>
      <c r="I13" s="26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1610</v>
      </c>
      <c r="J13" s="26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6</v>
      </c>
      <c r="L13" s="10" t="s">
        <v>17</v>
      </c>
      <c r="M13" s="112" t="e">
        <f>'01'!M13+'02'!M13+'03'!M13+'04'!M13+'05'!M13+'06'!M13+'07'!M13+'08'!M13+'09'!M13+'10'!M13+'11'!M13+'12'!M13+'15'!M13+'14'!M13+'15'!#REF!+'16'!M13+'17'!M13+'18'!M13+'19'!M13+'20'!M13+'21'!M13+'22'!M13+'23'!M13+'24'!M13+'25'!M13+'26'!M13+'27'!M13+'28'!M13+'29'!M13+'30'!M13+'31'!M13</f>
        <v>#REF!</v>
      </c>
      <c r="N13" s="98" t="e">
        <f>'01'!N13+'02'!N13+'03'!N13+'04'!N13+'05'!N13+'06'!N13+'07'!N13+'08'!N13+'09'!N13+'10'!N13+'11'!N13+'12'!N13+'15'!N13+'14'!N13+'15'!#REF!+'16'!N13+'17'!N13+'18'!N13+'19'!N13+'20'!N13+'21'!N13+'22'!N13+'23'!N13+'24'!N13+'25'!N13+'26'!N13+'27'!N13+'28'!N13+'29'!N13+'30'!N13+'31'!N13</f>
        <v>#REF!</v>
      </c>
    </row>
    <row r="14" spans="2:14" ht="31.5" customHeight="1" x14ac:dyDescent="0.25">
      <c r="B14" s="25" t="s">
        <v>7</v>
      </c>
      <c r="C14" s="108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79216.211934156381</v>
      </c>
      <c r="E14" s="13" t="s">
        <v>34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0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0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26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0</v>
      </c>
      <c r="J14" s="26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1" t="s">
        <v>18</v>
      </c>
      <c r="M14" s="112" t="e">
        <f>'01'!M14+'02'!M14+'03'!M14+'04'!M14+'05'!M14+'06'!M14+'07'!M14+'08'!M14+'09'!M14+'10'!M14+'11'!M14+'12'!M14+'15'!M14+'14'!M14+'15'!#REF!+'16'!M14+'17'!M14+'18'!M14+'19'!M14+'20'!M14+'21'!M14+'22'!M14+'23'!M14+'24'!M14+'25'!M14+'26'!M14+'27'!M14+'28'!M14+'29'!M14+'30'!M14+'31'!M14</f>
        <v>#REF!</v>
      </c>
      <c r="N14" s="98" t="e">
        <f>'01'!N14+'02'!N14+'03'!N14+'04'!N14+'05'!N14+'06'!N14+'07'!N14+'08'!N14+'09'!N14+'10'!N14+'11'!N14+'12'!N14+'15'!N14+'14'!N14+'15'!#REF!+'16'!N14+'17'!N14+'18'!N14+'19'!N14+'20'!N14+'21'!N14+'22'!N14+'23'!N14+'24'!N14+'25'!N14+'26'!N14+'27'!N14+'28'!N14+'29'!N14+'30'!N14+'31'!N14</f>
        <v>#REF!</v>
      </c>
    </row>
    <row r="15" spans="2:14" ht="31.5" customHeight="1" thickBot="1" x14ac:dyDescent="0.3">
      <c r="B15" s="25" t="s">
        <v>8</v>
      </c>
      <c r="C15" s="103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1.0852426767011758</v>
      </c>
      <c r="E15" s="46" t="s">
        <v>35</v>
      </c>
      <c r="F15" s="4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4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0</v>
      </c>
      <c r="H15" s="4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47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47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33" t="s">
        <v>60</v>
      </c>
      <c r="M15" s="133" t="s">
        <v>67</v>
      </c>
      <c r="N15" s="133" t="s">
        <v>61</v>
      </c>
    </row>
    <row r="16" spans="2:14" ht="31.5" customHeight="1" thickBot="1" x14ac:dyDescent="0.3">
      <c r="B16" s="11" t="s">
        <v>9</v>
      </c>
      <c r="C16" s="104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1.2999999999999999E-2</v>
      </c>
      <c r="E16" s="58" t="s">
        <v>36</v>
      </c>
      <c r="F16" s="59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448</v>
      </c>
      <c r="G16" s="59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331</v>
      </c>
      <c r="H16" s="59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32</v>
      </c>
      <c r="I16" s="59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262</v>
      </c>
      <c r="J16" s="102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98" t="s">
        <v>62</v>
      </c>
      <c r="M16" s="98" t="e">
        <f>'01'!M16+'02'!M16+'03'!M16+'04'!M16+'05'!M16+'06'!M16+'07'!M16+'08'!M16+'09'!M16+'10'!M16+'11'!M16+'12'!M16+'15'!M16+'14'!M16+'15'!#REF!+'16'!M16+'17'!M16+'18'!M16+'19'!M16+'20'!M16+'21'!M16+'22'!M16+'23'!M16+'24'!M16+'25'!M16+'26'!M16+'27'!M16+'28'!M16+'29'!M16+'30'!M16+'31'!M16</f>
        <v>#REF!</v>
      </c>
      <c r="N16" s="98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0</v>
      </c>
    </row>
    <row r="17" spans="2:14" ht="31.5" customHeight="1" thickBot="1" x14ac:dyDescent="0.3">
      <c r="B17" s="5"/>
      <c r="C17" s="41"/>
      <c r="D17" s="5"/>
      <c r="E17" s="99" t="s">
        <v>37</v>
      </c>
      <c r="F17" s="100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00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1992</v>
      </c>
      <c r="H17" s="100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</v>
      </c>
      <c r="I17" s="100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01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98" t="s">
        <v>63</v>
      </c>
      <c r="M17" s="98" t="e">
        <f>'01'!M17+'02'!M17+'03'!M17+'04'!M17+'05'!M17+'06'!M17+'07'!M17+'08'!M17+'09'!M17+'10'!M17+'11'!M17+'12'!M17+'15'!M17+'14'!M17+'15'!#REF!+'16'!M17+'17'!M17+'18'!M17+'19'!M17+'20'!M17+'21'!M17+'22'!M17+'23'!M17+'24'!M17+'25'!M17+'26'!M17+'27'!M17+'28'!M17+'29'!M17+'30'!M17+'31'!M17</f>
        <v>#REF!</v>
      </c>
      <c r="N17" s="98">
        <f>'01'!N17+'02'!N17+'03'!N17+'04'!N17+'05'!N17+'06'!N17+'07'!N17+'08'!N17+'09'!N17+'10'!N17+'11'!N17+'12'!N17+'13'!N17+'14'!N17+'15'!N17+'16'!N17+'17'!N17+'18'!N17+'19'!N17+'20'!N17+'21'!N17+'22'!N17+'23'!N17+'24'!N17+'25'!N17+'26'!N17+'27'!N17+'28'!N17+'29'!N17+'30'!N17+'31'!N17</f>
        <v>0</v>
      </c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53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1196</v>
      </c>
      <c r="H18" s="53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53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53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98" t="s">
        <v>65</v>
      </c>
      <c r="M18" s="98" t="e">
        <f>'01'!M18+'02'!M18+'03'!M18+'04'!M18+'05'!M18+'06'!M18+'07'!M18+'08'!M18+'09'!M18+'10'!M18+'11'!M18+'12'!M18+'15'!M18+'14'!M18+'15'!#REF!+'16'!M18+'17'!M18+'18'!M18+'19'!M18+'20'!M18+'21'!M18+'22'!M18+'23'!M18+'24'!M18+'25'!M18+'26'!M18+'27'!M18+'28'!M18+'29'!M18+'30'!M18+'31'!M18</f>
        <v>#REF!</v>
      </c>
      <c r="N18" s="98">
        <f>'01'!N18+'02'!N18+'03'!N18+'04'!N18+'05'!N18+'06'!N18+'07'!N18+'08'!N18+'09'!N18+'10'!N18+'11'!N18+'12'!N18+'13'!N18+'14'!N18+'15'!N18+'16'!N18+'17'!N18+'18'!N18+'19'!N18+'20'!N18+'21'!N18+'22'!N18+'23'!N18+'24'!N18+'25'!N18+'26'!N18+'27'!N18+'28'!N18+'29'!N18+'30'!N18+'31'!N18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4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0</v>
      </c>
      <c r="G19" s="4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796</v>
      </c>
      <c r="H19" s="4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</v>
      </c>
      <c r="I19" s="47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0</v>
      </c>
      <c r="J19" s="47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98" t="s">
        <v>64</v>
      </c>
      <c r="M19" s="98" t="e">
        <f>'01'!M19+'02'!M19+'03'!M19+'04'!M19+'05'!M19+'06'!M19+'07'!M19+'08'!M19+'09'!M19+'10'!M19+'11'!M19+'12'!M19+'15'!M19+'14'!M19+'15'!#REF!+'16'!M19+'17'!M19+'18'!M19+'19'!M19+'20'!M19+'21'!M19+'22'!M19+'23'!M19+'24'!M19+'25'!M19+'26'!M19+'27'!M19+'28'!M19+'29'!M19+'30'!M19+'31'!M19</f>
        <v>#REF!</v>
      </c>
      <c r="N19" s="98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90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59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20" s="59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460</v>
      </c>
      <c r="H20" s="59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59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0</v>
      </c>
      <c r="J20" s="102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98" t="s">
        <v>66</v>
      </c>
      <c r="M20" s="98" t="e">
        <f>'01'!M20+'02'!M20+'03'!M20+'04'!M20+'05'!M20+'06'!M20+'07'!M20+'08'!M20+'09'!M20+'10'!M20+'11'!M20+'12'!M20+'15'!M20+'14'!M20+'15'!#REF!+'16'!M20+'17'!M20+'18'!M20+'19'!M20+'20'!M20+'21'!M20+'22'!M20+'23'!M20+'24'!M20+'25'!M20+'26'!M20+'27'!M20+'28'!M20+'29'!M20+'30'!M20+'31'!M20</f>
        <v>#REF!</v>
      </c>
      <c r="N20" s="98">
        <f>'01'!N20+'02'!N20+'03'!N20+'04'!N20+'05'!N20+'06'!N20+'07'!N20+'08'!N20+'09'!N20+'10'!N20+'11'!N20+'12'!N20+'13'!N20+'14'!N20+'15'!N20+'16'!N20+'17'!N20+'18'!N20+'19'!N20+'20'!N20+'21'!N20+'22'!N20+'23'!N20+'24'!N20+'25'!N20+'26'!N20+'27'!N20+'28'!N20+'29'!N20+'30'!N20+'31'!N20</f>
        <v>5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53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0</v>
      </c>
      <c r="G21" s="53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17</v>
      </c>
      <c r="H21" s="53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53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0</v>
      </c>
      <c r="J21" s="53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207" t="s">
        <v>68</v>
      </c>
      <c r="M21" s="208"/>
      <c r="N21" s="209"/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443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26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0</v>
      </c>
      <c r="J22" s="26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140" t="s">
        <v>69</v>
      </c>
      <c r="M22" s="154" t="e">
        <f>'01'!M22+'02'!M22+'03'!M22+'04'!M22+'05'!M22+'06'!M22+'07'!M22+'08'!M22+'09'!M22+'10'!M22+'11'!M22+'12'!M22+'15'!M22+'14'!M22+'15'!#REF!+'16'!M22+'17'!M22+'18'!M22+'19'!M22+'20'!M22+'21'!M22+'22'!M22+'23'!M22+'24'!M22+'25'!M22+'26'!M22+'27'!M22+'28'!M22+'29'!M22+'30'!M22+'31'!M22</f>
        <v>#REF!</v>
      </c>
      <c r="N22" s="150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2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L23" s="141" t="s">
        <v>70</v>
      </c>
      <c r="M23" s="155" t="e">
        <f>'01'!M23+'02'!M23+'03'!M23+'04'!M23+'05'!M23+'06'!M23+'07'!M23+'08'!M23+'09'!M23+'10'!M23+'11'!M23+'12'!M23+'15'!M23+'14'!M23+'15'!#REF!+'16'!M23+'17'!M23+'18'!M23+'19'!M23+'20'!M23+'21'!M23+'22'!M23+'23'!M23+'24'!M23+'25'!M23+'26'!M23+'27'!M23+'28'!M23+'29'!M23+'30'!M23+'31'!M23</f>
        <v>#REF!</v>
      </c>
      <c r="N23" s="35">
        <f>'01'!N23+'02'!N23+'03'!N23+'04'!N23+'05'!N23+'06'!N23+'07'!N23+'08'!N23+'09'!N23+'10'!N23+'11'!N23+'12'!N23+'13'!N23+'14'!N23+'15'!N23+'16'!N23+'17'!N23+'18'!N23+'19'!N23+'20'!N23+'21'!N23+'22'!N23+'23'!N23+'24'!N23+'25'!N23+'26'!N23+'27'!N23+'28'!N23+'29'!N23+'30'!N23+'31'!N23</f>
        <v>247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3">
    <mergeCell ref="L12:N12"/>
    <mergeCell ref="B18:C18"/>
    <mergeCell ref="L21:N21"/>
  </mergeCell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8"/>
  <sheetViews>
    <sheetView topLeftCell="A10" zoomScale="80" zoomScaleNormal="80" workbookViewId="0">
      <selection activeCell="P13" sqref="P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16507500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16437500</v>
      </c>
      <c r="E4" s="58" t="s">
        <v>25</v>
      </c>
      <c r="F4" s="118"/>
      <c r="G4" s="119">
        <v>340</v>
      </c>
      <c r="H4" s="120">
        <v>16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70000</v>
      </c>
      <c r="E5" s="52" t="s">
        <v>26</v>
      </c>
      <c r="F5" s="121">
        <v>213</v>
      </c>
      <c r="G5" s="122">
        <v>183</v>
      </c>
      <c r="H5" s="123">
        <v>14</v>
      </c>
      <c r="I5" s="56">
        <v>16</v>
      </c>
      <c r="J5" s="57"/>
      <c r="L5" s="7" t="s">
        <v>58</v>
      </c>
      <c r="M5" s="112">
        <v>490000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124">
        <v>133</v>
      </c>
      <c r="G6" s="125">
        <v>131</v>
      </c>
      <c r="H6" s="126">
        <v>2</v>
      </c>
      <c r="I6" s="29">
        <v>0</v>
      </c>
      <c r="J6" s="30"/>
      <c r="L6" s="8" t="s">
        <v>45</v>
      </c>
      <c r="M6" s="112">
        <v>3949068</v>
      </c>
      <c r="N6" s="98">
        <v>62</v>
      </c>
    </row>
    <row r="7" spans="2:14" ht="31.5" customHeight="1" thickBot="1" x14ac:dyDescent="0.3">
      <c r="B7" s="78" t="s">
        <v>21</v>
      </c>
      <c r="C7" s="94">
        <f>'07'!C7+'08'!C6</f>
        <v>200000</v>
      </c>
      <c r="E7" s="13" t="s">
        <v>27</v>
      </c>
      <c r="F7" s="124">
        <v>12</v>
      </c>
      <c r="G7" s="125">
        <v>12</v>
      </c>
      <c r="H7" s="126">
        <v>0</v>
      </c>
      <c r="I7" s="29">
        <v>0</v>
      </c>
      <c r="J7" s="30"/>
      <c r="L7" s="9" t="s">
        <v>44</v>
      </c>
      <c r="M7" s="112">
        <v>2569083</v>
      </c>
      <c r="N7" s="98">
        <v>31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127">
        <v>14</v>
      </c>
      <c r="G8" s="128">
        <v>14</v>
      </c>
      <c r="H8" s="129">
        <v>0</v>
      </c>
      <c r="I8" s="50">
        <v>0</v>
      </c>
      <c r="J8" s="51"/>
      <c r="L8" s="9" t="s">
        <v>46</v>
      </c>
      <c r="M8" s="112">
        <v>2604545</v>
      </c>
      <c r="N8" s="98">
        <v>35</v>
      </c>
    </row>
    <row r="9" spans="2:14" ht="31.5" customHeight="1" thickBot="1" x14ac:dyDescent="0.3">
      <c r="B9" s="78" t="s">
        <v>2</v>
      </c>
      <c r="C9" s="94">
        <f>'07'!C9+'08'!C8</f>
        <v>1062000</v>
      </c>
      <c r="E9" s="58" t="s">
        <v>29</v>
      </c>
      <c r="F9" s="118">
        <v>64</v>
      </c>
      <c r="G9" s="119">
        <v>21</v>
      </c>
      <c r="H9" s="120">
        <v>0</v>
      </c>
      <c r="I9" s="62">
        <v>35</v>
      </c>
      <c r="J9" s="63">
        <v>8</v>
      </c>
      <c r="L9" s="9" t="s">
        <v>47</v>
      </c>
      <c r="M9" s="112">
        <v>3585090</v>
      </c>
      <c r="N9" s="98">
        <v>43</v>
      </c>
    </row>
    <row r="10" spans="2:14" ht="31.5" customHeight="1" thickBot="1" x14ac:dyDescent="0.3">
      <c r="B10" s="68" t="s">
        <v>3</v>
      </c>
      <c r="C10" s="95">
        <f>'07'!C10</f>
        <v>520000000</v>
      </c>
      <c r="D10" s="31"/>
      <c r="E10" s="58" t="s">
        <v>30</v>
      </c>
      <c r="F10" s="118">
        <v>80</v>
      </c>
      <c r="G10" s="119">
        <v>80</v>
      </c>
      <c r="H10" s="120">
        <v>0</v>
      </c>
      <c r="I10" s="62"/>
      <c r="J10" s="63"/>
      <c r="L10" s="9" t="s">
        <v>48</v>
      </c>
      <c r="M10" s="112">
        <v>1809089</v>
      </c>
      <c r="N10" s="98">
        <v>32</v>
      </c>
    </row>
    <row r="11" spans="2:14" ht="31.5" customHeight="1" thickBot="1" x14ac:dyDescent="0.3">
      <c r="B11" s="79" t="s">
        <v>4</v>
      </c>
      <c r="C11" s="96">
        <f>C3+'07'!C11</f>
        <v>157313000</v>
      </c>
      <c r="D11" s="32"/>
      <c r="E11" s="52" t="s">
        <v>31</v>
      </c>
      <c r="F11" s="121">
        <v>11</v>
      </c>
      <c r="G11" s="122">
        <v>7</v>
      </c>
      <c r="H11" s="123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0.30252499999999999</v>
      </c>
      <c r="E12" s="13" t="s">
        <v>32</v>
      </c>
      <c r="F12" s="124">
        <v>42</v>
      </c>
      <c r="G12" s="125">
        <v>21</v>
      </c>
      <c r="H12" s="126">
        <v>0</v>
      </c>
      <c r="I12" s="29">
        <v>21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208</v>
      </c>
      <c r="E13" s="13" t="s">
        <v>33</v>
      </c>
      <c r="F13" s="124">
        <v>200</v>
      </c>
      <c r="G13" s="125">
        <v>40</v>
      </c>
      <c r="H13" s="126">
        <v>0</v>
      </c>
      <c r="I13" s="29">
        <v>116</v>
      </c>
      <c r="J13" s="30"/>
      <c r="L13" s="10" t="s">
        <v>17</v>
      </c>
      <c r="M13" s="112">
        <v>440000</v>
      </c>
      <c r="N13" s="98">
        <v>8</v>
      </c>
    </row>
    <row r="14" spans="2:14" ht="31.5" customHeight="1" x14ac:dyDescent="0.25">
      <c r="B14" s="25" t="s">
        <v>7</v>
      </c>
      <c r="C14" s="116">
        <v>79370</v>
      </c>
      <c r="E14" s="13" t="s">
        <v>34</v>
      </c>
      <c r="F14" s="124"/>
      <c r="G14" s="125">
        <v>0</v>
      </c>
      <c r="H14" s="126">
        <v>0</v>
      </c>
      <c r="I14" s="29"/>
      <c r="J14" s="30"/>
      <c r="L14" s="11" t="s">
        <v>18</v>
      </c>
      <c r="M14" s="112">
        <v>352000</v>
      </c>
      <c r="N14" s="98">
        <v>4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12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110">
        <v>50</v>
      </c>
      <c r="G16" s="110">
        <v>26</v>
      </c>
      <c r="H16" s="110">
        <v>1</v>
      </c>
      <c r="I16" s="64">
        <v>23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118"/>
      <c r="G17" s="119">
        <v>53</v>
      </c>
      <c r="H17" s="120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121"/>
      <c r="G18" s="122">
        <v>34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127"/>
      <c r="G19" s="128">
        <v>19</v>
      </c>
      <c r="H19" s="129">
        <v>0</v>
      </c>
      <c r="I19" s="50"/>
      <c r="J19" s="51"/>
      <c r="L19" s="98" t="s">
        <v>74</v>
      </c>
      <c r="M19" s="98">
        <v>5</v>
      </c>
      <c r="N19" s="98">
        <v>3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118"/>
      <c r="G20" s="119">
        <v>5</v>
      </c>
      <c r="H20" s="120">
        <v>0</v>
      </c>
      <c r="I20" s="62"/>
      <c r="J20" s="63"/>
      <c r="L20" s="98" t="s">
        <v>75</v>
      </c>
      <c r="M20" s="98">
        <v>3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121"/>
      <c r="G21" s="122">
        <v>0</v>
      </c>
      <c r="H21" s="123">
        <v>0</v>
      </c>
      <c r="I21" s="56"/>
      <c r="J21" s="57"/>
      <c r="L21" s="98" t="s">
        <v>76</v>
      </c>
      <c r="M21" s="98">
        <v>5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124"/>
      <c r="G22" s="125">
        <v>5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22</v>
      </c>
      <c r="N23" s="35">
        <v>9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B1:N28"/>
  <sheetViews>
    <sheetView topLeftCell="A10" zoomScale="80" zoomScaleNormal="80" workbookViewId="0">
      <selection activeCell="J14" sqref="J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22736000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22260000</v>
      </c>
      <c r="E4" s="58" t="s">
        <v>25</v>
      </c>
      <c r="F4" s="59"/>
      <c r="G4" s="60">
        <v>599</v>
      </c>
      <c r="H4" s="61">
        <v>52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376000</v>
      </c>
      <c r="E5" s="52" t="s">
        <v>26</v>
      </c>
      <c r="F5" s="53">
        <v>359</v>
      </c>
      <c r="G5" s="54">
        <v>333</v>
      </c>
      <c r="H5" s="55">
        <v>21</v>
      </c>
      <c r="I5" s="56">
        <v>3</v>
      </c>
      <c r="J5" s="57">
        <v>2</v>
      </c>
      <c r="L5" s="7" t="s">
        <v>58</v>
      </c>
      <c r="M5" s="112">
        <v>553636</v>
      </c>
      <c r="N5" s="98">
        <v>10</v>
      </c>
    </row>
    <row r="6" spans="2:14" ht="31.5" customHeight="1" thickBot="1" x14ac:dyDescent="0.3">
      <c r="B6" s="42" t="s">
        <v>19</v>
      </c>
      <c r="C6" s="93">
        <v>100000</v>
      </c>
      <c r="E6" s="13" t="s">
        <v>14</v>
      </c>
      <c r="F6" s="26">
        <v>254</v>
      </c>
      <c r="G6" s="27">
        <v>231</v>
      </c>
      <c r="H6" s="28">
        <v>22</v>
      </c>
      <c r="I6" s="29">
        <v>1</v>
      </c>
      <c r="J6" s="30"/>
      <c r="L6" s="8" t="s">
        <v>45</v>
      </c>
      <c r="M6" s="112">
        <v>6530308</v>
      </c>
      <c r="N6" s="98">
        <v>94</v>
      </c>
    </row>
    <row r="7" spans="2:14" ht="31.5" customHeight="1" thickBot="1" x14ac:dyDescent="0.3">
      <c r="B7" s="78" t="s">
        <v>21</v>
      </c>
      <c r="C7" s="94">
        <f>'02'!C6+'09'!C6</f>
        <v>300000</v>
      </c>
      <c r="E7" s="13" t="s">
        <v>27</v>
      </c>
      <c r="F7" s="26">
        <v>16</v>
      </c>
      <c r="G7" s="27">
        <v>10</v>
      </c>
      <c r="H7" s="28">
        <v>6</v>
      </c>
      <c r="I7" s="29"/>
      <c r="J7" s="30"/>
      <c r="L7" s="9" t="s">
        <v>44</v>
      </c>
      <c r="M7" s="112">
        <v>3334253</v>
      </c>
      <c r="N7" s="98">
        <v>42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28</v>
      </c>
      <c r="G8" s="48">
        <v>25</v>
      </c>
      <c r="H8" s="49">
        <v>3</v>
      </c>
      <c r="I8" s="50"/>
      <c r="J8" s="51"/>
      <c r="L8" s="9" t="s">
        <v>46</v>
      </c>
      <c r="M8" s="112">
        <v>3791659</v>
      </c>
      <c r="N8" s="98">
        <v>53</v>
      </c>
    </row>
    <row r="9" spans="2:14" ht="31.5" customHeight="1" thickBot="1" x14ac:dyDescent="0.3">
      <c r="B9" s="78" t="s">
        <v>2</v>
      </c>
      <c r="C9" s="94">
        <f>'02'!C8+'09'!C8</f>
        <v>0</v>
      </c>
      <c r="E9" s="58" t="s">
        <v>29</v>
      </c>
      <c r="F9" s="59">
        <v>96</v>
      </c>
      <c r="G9" s="60">
        <v>29</v>
      </c>
      <c r="H9" s="61">
        <v>0</v>
      </c>
      <c r="I9" s="62">
        <v>59</v>
      </c>
      <c r="J9" s="63">
        <v>8</v>
      </c>
      <c r="L9" s="9" t="s">
        <v>47</v>
      </c>
      <c r="M9" s="112">
        <v>3775456</v>
      </c>
      <c r="N9" s="98">
        <v>50</v>
      </c>
    </row>
    <row r="10" spans="2:14" ht="31.5" customHeight="1" thickBot="1" x14ac:dyDescent="0.3">
      <c r="B10" s="68" t="s">
        <v>3</v>
      </c>
      <c r="C10" s="95">
        <f>'08'!C10</f>
        <v>520000000</v>
      </c>
      <c r="D10" s="31"/>
      <c r="E10" s="58" t="s">
        <v>30</v>
      </c>
      <c r="F10" s="59">
        <v>100</v>
      </c>
      <c r="G10" s="60">
        <v>100</v>
      </c>
      <c r="H10" s="61">
        <v>0</v>
      </c>
      <c r="I10" s="62"/>
      <c r="J10" s="63"/>
      <c r="L10" s="9" t="s">
        <v>48</v>
      </c>
      <c r="M10" s="112">
        <v>2678181</v>
      </c>
      <c r="N10" s="98">
        <v>39</v>
      </c>
    </row>
    <row r="11" spans="2:14" ht="31.5" customHeight="1" thickBot="1" x14ac:dyDescent="0.3">
      <c r="B11" s="79" t="s">
        <v>4</v>
      </c>
      <c r="C11" s="96">
        <f>C3+'08'!C11</f>
        <v>180049000</v>
      </c>
      <c r="D11" s="32"/>
      <c r="E11" s="52" t="s">
        <v>31</v>
      </c>
      <c r="F11" s="53">
        <v>7</v>
      </c>
      <c r="G11" s="54">
        <v>3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0.34624807692307691</v>
      </c>
      <c r="E12" s="13" t="s">
        <v>32</v>
      </c>
      <c r="F12" s="26">
        <v>41</v>
      </c>
      <c r="G12" s="27">
        <v>24</v>
      </c>
      <c r="H12" s="28">
        <v>0</v>
      </c>
      <c r="I12" s="29">
        <v>17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288</v>
      </c>
      <c r="E13" s="13" t="s">
        <v>33</v>
      </c>
      <c r="F13" s="26">
        <v>199</v>
      </c>
      <c r="G13" s="27">
        <v>73</v>
      </c>
      <c r="H13" s="28">
        <v>0</v>
      </c>
      <c r="I13" s="29">
        <v>74</v>
      </c>
      <c r="J13" s="30"/>
      <c r="L13" s="10" t="s">
        <v>17</v>
      </c>
      <c r="M13" s="112">
        <v>660000</v>
      </c>
      <c r="N13" s="98">
        <v>12</v>
      </c>
    </row>
    <row r="14" spans="2:14" ht="31.5" customHeight="1" x14ac:dyDescent="0.25">
      <c r="B14" s="25" t="s">
        <v>7</v>
      </c>
      <c r="C14" s="116">
        <v>78948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616000</v>
      </c>
      <c r="N14" s="98">
        <v>7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23</v>
      </c>
      <c r="G16" s="65">
        <v>17</v>
      </c>
      <c r="H16" s="64">
        <v>0</v>
      </c>
      <c r="I16" s="64">
        <v>6</v>
      </c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89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59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30</v>
      </c>
      <c r="H19" s="49">
        <v>0</v>
      </c>
      <c r="I19" s="50"/>
      <c r="J19" s="51"/>
      <c r="L19" s="98" t="s">
        <v>74</v>
      </c>
      <c r="M19" s="98">
        <v>8</v>
      </c>
      <c r="N19" s="98">
        <v>8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16</v>
      </c>
      <c r="H20" s="61">
        <v>0</v>
      </c>
      <c r="I20" s="62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4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16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9</v>
      </c>
      <c r="N23" s="35">
        <v>13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FFFF00"/>
  </sheetPr>
  <dimension ref="B1:P28"/>
  <sheetViews>
    <sheetView topLeftCell="A10" zoomScale="80" zoomScaleNormal="80" workbookViewId="0">
      <selection activeCell="J12" sqref="J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32513000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31532000</v>
      </c>
      <c r="E4" s="58" t="s">
        <v>25</v>
      </c>
      <c r="F4" s="59"/>
      <c r="G4" s="60">
        <v>774</v>
      </c>
      <c r="H4" s="61">
        <v>170</v>
      </c>
      <c r="I4" s="62"/>
      <c r="J4" s="63"/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681000</v>
      </c>
      <c r="E5" s="52" t="s">
        <v>26</v>
      </c>
      <c r="F5" s="53">
        <v>562</v>
      </c>
      <c r="G5" s="54">
        <v>444</v>
      </c>
      <c r="H5" s="55">
        <v>91</v>
      </c>
      <c r="I5" s="56">
        <v>26</v>
      </c>
      <c r="J5" s="57">
        <v>1</v>
      </c>
      <c r="L5" s="7" t="s">
        <v>58</v>
      </c>
      <c r="M5" s="112">
        <v>923638</v>
      </c>
      <c r="N5" s="98">
        <v>11</v>
      </c>
    </row>
    <row r="6" spans="2:16" ht="31.5" customHeight="1" thickBot="1" x14ac:dyDescent="0.3">
      <c r="B6" s="42" t="s">
        <v>19</v>
      </c>
      <c r="C6" s="93">
        <v>300000</v>
      </c>
      <c r="E6" s="13" t="s">
        <v>14</v>
      </c>
      <c r="F6" s="26">
        <v>362</v>
      </c>
      <c r="G6" s="27">
        <v>292</v>
      </c>
      <c r="H6" s="28">
        <v>70</v>
      </c>
      <c r="I6" s="29">
        <v>0</v>
      </c>
      <c r="J6" s="30"/>
      <c r="L6" s="8" t="s">
        <v>45</v>
      </c>
      <c r="M6" s="112">
        <v>8971820</v>
      </c>
      <c r="N6" s="98">
        <v>121</v>
      </c>
    </row>
    <row r="7" spans="2:16" ht="31.5" customHeight="1" thickBot="1" x14ac:dyDescent="0.3">
      <c r="B7" s="78" t="s">
        <v>21</v>
      </c>
      <c r="C7" s="94">
        <f>'09'!C7+'10'!C6</f>
        <v>600000</v>
      </c>
      <c r="E7" s="13" t="s">
        <v>27</v>
      </c>
      <c r="F7" s="26">
        <v>10</v>
      </c>
      <c r="G7" s="27">
        <v>4</v>
      </c>
      <c r="H7" s="28">
        <v>6</v>
      </c>
      <c r="I7" s="29">
        <v>0</v>
      </c>
      <c r="J7" s="30"/>
      <c r="L7" s="9" t="s">
        <v>44</v>
      </c>
      <c r="M7" s="112">
        <v>4922432</v>
      </c>
      <c r="N7" s="98">
        <v>60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41</v>
      </c>
      <c r="G8" s="48">
        <v>34</v>
      </c>
      <c r="H8" s="49">
        <v>3</v>
      </c>
      <c r="I8" s="50">
        <v>0</v>
      </c>
      <c r="J8" s="51"/>
      <c r="L8" s="9" t="s">
        <v>46</v>
      </c>
      <c r="M8" s="112">
        <v>4323624</v>
      </c>
      <c r="N8" s="98">
        <v>59</v>
      </c>
    </row>
    <row r="9" spans="2:16" ht="31.5" customHeight="1" thickBot="1" x14ac:dyDescent="0.3">
      <c r="B9" s="78" t="s">
        <v>2</v>
      </c>
      <c r="C9" s="94">
        <f>'09'!C9+'10'!C8</f>
        <v>0</v>
      </c>
      <c r="E9" s="58" t="s">
        <v>29</v>
      </c>
      <c r="F9" s="59">
        <v>88</v>
      </c>
      <c r="G9" s="60">
        <v>33</v>
      </c>
      <c r="H9" s="61">
        <v>0</v>
      </c>
      <c r="I9" s="62">
        <v>45</v>
      </c>
      <c r="J9" s="63">
        <v>10</v>
      </c>
      <c r="L9" s="9" t="s">
        <v>47</v>
      </c>
      <c r="M9" s="112">
        <v>6128537</v>
      </c>
      <c r="N9" s="98">
        <v>70</v>
      </c>
    </row>
    <row r="10" spans="2:16" ht="31.5" customHeight="1" thickBot="1" x14ac:dyDescent="0.3">
      <c r="B10" s="68" t="s">
        <v>3</v>
      </c>
      <c r="C10" s="95">
        <f>'09'!C10</f>
        <v>520000000</v>
      </c>
      <c r="D10" s="31"/>
      <c r="E10" s="58" t="s">
        <v>30</v>
      </c>
      <c r="F10" s="59">
        <v>280</v>
      </c>
      <c r="G10" s="60">
        <v>152</v>
      </c>
      <c r="H10" s="61">
        <v>6</v>
      </c>
      <c r="I10" s="62"/>
      <c r="J10" s="63"/>
      <c r="L10" s="9" t="s">
        <v>48</v>
      </c>
      <c r="M10" s="112">
        <v>4282068</v>
      </c>
      <c r="N10" s="98">
        <v>64</v>
      </c>
    </row>
    <row r="11" spans="2:16" ht="31.5" customHeight="1" thickBot="1" x14ac:dyDescent="0.3">
      <c r="B11" s="79" t="s">
        <v>4</v>
      </c>
      <c r="C11" s="96">
        <f>C3+'09'!C11</f>
        <v>212562000</v>
      </c>
      <c r="D11" s="32"/>
      <c r="E11" s="52" t="s">
        <v>31</v>
      </c>
      <c r="F11" s="53">
        <v>14</v>
      </c>
      <c r="G11" s="54">
        <v>11</v>
      </c>
      <c r="H11" s="55">
        <v>1</v>
      </c>
      <c r="I11" s="56">
        <v>2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0.40877307692307691</v>
      </c>
      <c r="E12" s="13" t="s">
        <v>32</v>
      </c>
      <c r="F12" s="26">
        <v>50</v>
      </c>
      <c r="G12" s="27">
        <v>29</v>
      </c>
      <c r="H12" s="28">
        <v>5</v>
      </c>
      <c r="I12" s="29">
        <v>16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385</v>
      </c>
      <c r="E13" s="13" t="s">
        <v>33</v>
      </c>
      <c r="F13" s="26">
        <v>216</v>
      </c>
      <c r="G13" s="27">
        <v>112</v>
      </c>
      <c r="H13" s="28">
        <v>0</v>
      </c>
      <c r="I13" s="29">
        <v>32</v>
      </c>
      <c r="J13" s="30"/>
      <c r="L13" s="10" t="s">
        <v>17</v>
      </c>
      <c r="M13" s="112">
        <v>770000</v>
      </c>
      <c r="N13" s="98">
        <v>14</v>
      </c>
    </row>
    <row r="14" spans="2:16" ht="31.5" customHeight="1" x14ac:dyDescent="0.25">
      <c r="B14" s="25" t="s">
        <v>7</v>
      </c>
      <c r="C14" s="116">
        <v>84452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528000</v>
      </c>
      <c r="N14" s="98">
        <v>6</v>
      </c>
    </row>
    <row r="15" spans="2:16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1">
        <v>5</v>
      </c>
      <c r="H16" s="111">
        <v>6</v>
      </c>
      <c r="I16" s="64"/>
      <c r="J16" s="66"/>
      <c r="L16" s="98" t="s">
        <v>62</v>
      </c>
      <c r="M16" s="98">
        <v>12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169</v>
      </c>
      <c r="H17" s="61">
        <v>0</v>
      </c>
      <c r="I17" s="62"/>
      <c r="J17" s="63"/>
      <c r="L17" s="98" t="s">
        <v>63</v>
      </c>
      <c r="M17" s="98">
        <v>13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101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68</v>
      </c>
      <c r="H19" s="49">
        <v>0</v>
      </c>
      <c r="I19" s="50"/>
      <c r="J19" s="51"/>
      <c r="L19" s="98" t="s">
        <v>74</v>
      </c>
      <c r="M19" s="98">
        <v>4</v>
      </c>
      <c r="N19" s="98">
        <v>3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24</v>
      </c>
      <c r="H20" s="61">
        <v>0</v>
      </c>
      <c r="I20" s="62"/>
      <c r="J20" s="63"/>
      <c r="L20" s="98" t="s">
        <v>75</v>
      </c>
      <c r="M20" s="98">
        <v>11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1</v>
      </c>
      <c r="H21" s="55">
        <v>0</v>
      </c>
      <c r="I21" s="56"/>
      <c r="J21" s="57"/>
      <c r="L21" s="98" t="s">
        <v>76</v>
      </c>
      <c r="M21" s="98">
        <v>4</v>
      </c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23</v>
      </c>
      <c r="H22" s="28">
        <v>0</v>
      </c>
      <c r="I22" s="29"/>
      <c r="J22" s="30"/>
      <c r="L22" s="98" t="s">
        <v>77</v>
      </c>
      <c r="M22" s="98">
        <v>5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17</v>
      </c>
      <c r="N23" s="35">
        <v>17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C5" sqref="C5:C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66" customWidth="1"/>
    <col min="7" max="7" width="10.140625" style="134" bestFit="1" customWidth="1"/>
    <col min="8" max="8" width="11.42578125" style="135" bestFit="1" customWidth="1"/>
    <col min="9" max="9" width="0" style="167" hidden="1" customWidth="1"/>
    <col min="10" max="10" width="10.85546875" style="166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57">
        <f>'04'!C3+'05'!C3+'06'!C3+'07'!C3+'08'!C3+'09'!C3+'10'!C3</f>
        <v>128544500</v>
      </c>
      <c r="D3" s="23"/>
      <c r="E3" s="72" t="s">
        <v>16</v>
      </c>
      <c r="F3" s="168" t="s">
        <v>12</v>
      </c>
      <c r="G3" s="169" t="s">
        <v>10</v>
      </c>
      <c r="H3" s="170" t="s">
        <v>11</v>
      </c>
      <c r="I3" s="171" t="s">
        <v>50</v>
      </c>
      <c r="J3" s="168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173" t="s">
        <v>22</v>
      </c>
      <c r="C4" s="184">
        <f>'04'!C4+'05'!C4+'06'!C4+'07'!C4+'08'!C4+'09'!C4+'10'!C4</f>
        <v>124969500</v>
      </c>
      <c r="E4" s="58" t="s">
        <v>25</v>
      </c>
      <c r="F4" s="118">
        <f>'04'!F4+'05'!F4+'06'!F4+'07'!F4+'08'!F4+'09'!F4+'10'!F4</f>
        <v>0</v>
      </c>
      <c r="G4" s="119">
        <f>'04'!G4+'05'!G4+'06'!G4+'07'!G4+'08'!G4+'09'!G4+'10'!G4</f>
        <v>3078</v>
      </c>
      <c r="H4" s="120">
        <f>'04'!H4+'05'!H4+'06'!H4+'07'!H4+'08'!H4+'09'!H4+'10'!H4</f>
        <v>294</v>
      </c>
      <c r="I4" s="136">
        <f>'04'!I4+'05'!I4+'06'!I4+'07'!I4+'08'!I4+'09'!I4+'10'!I4</f>
        <v>0</v>
      </c>
      <c r="J4" s="118">
        <f>'04'!J4+'05'!J4+'06'!J4+'07'!J4+'08'!J4+'09'!J4+'10'!J4</f>
        <v>0</v>
      </c>
      <c r="L4" s="6" t="s">
        <v>57</v>
      </c>
      <c r="M4" s="112">
        <f>'04'!M4+'05'!M4+'06'!M4+'07'!M4+'08'!M4+'09'!M4+'10'!M4</f>
        <v>0</v>
      </c>
      <c r="N4" s="98">
        <f>'04'!N4+'05'!N4+'06'!N4+'07'!N4+'08'!N4+'09'!N4+'10'!N4</f>
        <v>0</v>
      </c>
    </row>
    <row r="5" spans="2:14" ht="31.5" customHeight="1" x14ac:dyDescent="0.25">
      <c r="B5" s="174" t="s">
        <v>23</v>
      </c>
      <c r="C5" s="185">
        <f>'04'!C5+'05'!C5+'06'!C5+'07'!C5+'08'!C5+'09'!C5+'10'!C5</f>
        <v>2113000</v>
      </c>
      <c r="E5" s="52" t="s">
        <v>26</v>
      </c>
      <c r="F5" s="121">
        <f>'04'!F5+'05'!F5+'06'!F5+'07'!F5+'08'!F5+'09'!F5+'10'!F5</f>
        <v>1790</v>
      </c>
      <c r="G5" s="122">
        <f>'04'!G5+'05'!G5+'06'!G5+'07'!G5+'08'!G5+'09'!G5+'10'!G5</f>
        <v>1699</v>
      </c>
      <c r="H5" s="123">
        <f>'04'!H5+'05'!H5+'06'!H5+'07'!H5+'08'!H5+'09'!H5+'10'!H5</f>
        <v>149</v>
      </c>
      <c r="I5" s="137">
        <f>'04'!I5+'05'!I5+'06'!I5+'07'!I5+'08'!I5+'09'!I5+'10'!I5</f>
        <v>127</v>
      </c>
      <c r="J5" s="121">
        <f>'04'!J5+'05'!J5+'06'!J5+'07'!J5+'08'!J5+'09'!J5+'10'!J5</f>
        <v>3</v>
      </c>
      <c r="L5" s="7" t="s">
        <v>58</v>
      </c>
      <c r="M5" s="112">
        <f>'04'!M5+'05'!M5+'06'!M5+'07'!M5+'08'!M5+'09'!M5+'10'!M5</f>
        <v>2603637</v>
      </c>
      <c r="N5" s="98">
        <f>'04'!N5+'05'!N5+'06'!N5+'07'!N5+'08'!N5+'09'!N5+'10'!N5</f>
        <v>39</v>
      </c>
    </row>
    <row r="6" spans="2:14" ht="31.5" customHeight="1" thickBot="1" x14ac:dyDescent="0.3">
      <c r="B6" s="175" t="s">
        <v>19</v>
      </c>
      <c r="C6" s="186">
        <f>'04'!C6+'05'!C6+'06'!C6+'07'!C6+'08'!C6+'09'!C6+'10'!C6</f>
        <v>400000</v>
      </c>
      <c r="E6" s="13" t="s">
        <v>14</v>
      </c>
      <c r="F6" s="124">
        <f>'04'!F6+'05'!F6+'06'!F6+'07'!F6+'08'!F6+'09'!F6+'10'!F6</f>
        <v>1195</v>
      </c>
      <c r="G6" s="125">
        <f>'04'!G6+'05'!G6+'06'!G6+'07'!G6+'08'!G6+'09'!G6+'10'!G6</f>
        <v>1195</v>
      </c>
      <c r="H6" s="126">
        <f>'04'!H6+'05'!H6+'06'!H6+'07'!H6+'08'!H6+'09'!H6+'10'!H6</f>
        <v>127</v>
      </c>
      <c r="I6" s="138">
        <f>'04'!I6+'05'!I6+'06'!I6+'07'!I6+'08'!I6+'09'!I6+'10'!I6</f>
        <v>11</v>
      </c>
      <c r="J6" s="124">
        <f>'04'!J6+'05'!J6+'06'!J6+'07'!J6+'08'!J6+'09'!J6+'10'!J6</f>
        <v>0</v>
      </c>
      <c r="L6" s="8" t="s">
        <v>45</v>
      </c>
      <c r="M6" s="112">
        <f>'04'!M6+'05'!M6+'06'!M6+'07'!M6+'08'!M6+'09'!M6+'10'!M6</f>
        <v>32750491</v>
      </c>
      <c r="N6" s="98">
        <f>'04'!N6+'05'!N6+'06'!N6+'07'!N6+'08'!N6+'09'!N6+'10'!N6</f>
        <v>474</v>
      </c>
    </row>
    <row r="7" spans="2:14" ht="31.5" customHeight="1" thickBot="1" x14ac:dyDescent="0.3">
      <c r="B7" s="176" t="s">
        <v>21</v>
      </c>
      <c r="C7" s="187">
        <f>'04'!C7+'05'!C7+'06'!C7+'07'!C7+'08'!C7+'09'!C7+'10'!C7</f>
        <v>1900000</v>
      </c>
      <c r="E7" s="13" t="s">
        <v>27</v>
      </c>
      <c r="F7" s="124">
        <f>'04'!F7+'05'!F7+'06'!F7+'07'!F7+'08'!F7+'09'!F7+'10'!F7</f>
        <v>45</v>
      </c>
      <c r="G7" s="125">
        <f>'04'!G7+'05'!G7+'06'!G7+'07'!G7+'08'!G7+'09'!G7+'10'!G7</f>
        <v>33</v>
      </c>
      <c r="H7" s="126">
        <f>'04'!H7+'05'!H7+'06'!H7+'07'!H7+'08'!H7+'09'!H7+'10'!H7</f>
        <v>12</v>
      </c>
      <c r="I7" s="138">
        <f>'04'!I7+'05'!I7+'06'!I7+'07'!I7+'08'!I7+'09'!I7+'10'!I7</f>
        <v>0</v>
      </c>
      <c r="J7" s="124">
        <f>'04'!J7+'05'!J7+'06'!J7+'07'!J7+'08'!J7+'09'!J7+'10'!J7</f>
        <v>0</v>
      </c>
      <c r="L7" s="9" t="s">
        <v>44</v>
      </c>
      <c r="M7" s="112">
        <f>'04'!M7+'05'!M7+'06'!M7+'07'!M7+'08'!M7+'09'!M7+'10'!M7</f>
        <v>19702136</v>
      </c>
      <c r="N7" s="98">
        <f>'04'!N7+'05'!N7+'06'!N7+'07'!N7+'08'!N7+'09'!N7+'10'!N7</f>
        <v>232</v>
      </c>
    </row>
    <row r="8" spans="2:14" ht="35.25" customHeight="1" thickBot="1" x14ac:dyDescent="0.3">
      <c r="B8" s="177" t="s">
        <v>20</v>
      </c>
      <c r="C8" s="188">
        <f>'04'!C8+'05'!C8+'06'!C8+'07'!C8+'08'!C8+'09'!C8+'10'!C8</f>
        <v>1062000</v>
      </c>
      <c r="E8" s="46" t="s">
        <v>28</v>
      </c>
      <c r="F8" s="127">
        <f>'04'!F8+'05'!F8+'06'!F8+'07'!F8+'08'!F8+'09'!F8+'10'!F8</f>
        <v>136</v>
      </c>
      <c r="G8" s="128">
        <f>'04'!G8+'05'!G8+'06'!G8+'07'!G8+'08'!G8+'09'!G8+'10'!G8</f>
        <v>151</v>
      </c>
      <c r="H8" s="129">
        <f>'04'!H8+'05'!H8+'06'!H8+'07'!H8+'08'!H8+'09'!H8+'10'!H8</f>
        <v>6</v>
      </c>
      <c r="I8" s="139">
        <f>'04'!I8+'05'!I8+'06'!I8+'07'!I8+'08'!I8+'09'!I8+'10'!I8</f>
        <v>0</v>
      </c>
      <c r="J8" s="127">
        <f>'04'!J8+'05'!J8+'06'!J8+'07'!J8+'08'!J8+'09'!J8+'10'!J8</f>
        <v>0</v>
      </c>
      <c r="L8" s="9" t="s">
        <v>46</v>
      </c>
      <c r="M8" s="112">
        <f>'04'!M8+'05'!M8+'06'!M8+'07'!M8+'08'!M8+'09'!M8+'10'!M8</f>
        <v>21021750</v>
      </c>
      <c r="N8" s="98">
        <f>'04'!N8+'05'!N8+'06'!N8+'07'!N8+'08'!N8+'09'!N8+'10'!N8</f>
        <v>300</v>
      </c>
    </row>
    <row r="9" spans="2:14" ht="31.5" customHeight="1" thickBot="1" x14ac:dyDescent="0.3">
      <c r="B9" s="176" t="s">
        <v>2</v>
      </c>
      <c r="C9" s="187">
        <f>'04'!C9+'05'!C9+'06'!C9+'07'!C9+'08'!C9+'09'!C9+'10'!C9</f>
        <v>2124000</v>
      </c>
      <c r="E9" s="58" t="s">
        <v>29</v>
      </c>
      <c r="F9" s="118">
        <f>'04'!F9+'05'!F9+'06'!F9+'07'!F9+'08'!F9+'09'!F9+'10'!F9</f>
        <v>614</v>
      </c>
      <c r="G9" s="119">
        <f>'04'!G9+'05'!G9+'06'!G9+'07'!G9+'08'!G9+'09'!G9+'10'!G9</f>
        <v>202</v>
      </c>
      <c r="H9" s="120">
        <f>'04'!H9+'05'!H9+'06'!H9+'07'!H9+'08'!H9+'09'!H9+'10'!H9</f>
        <v>0</v>
      </c>
      <c r="I9" s="136">
        <f>'04'!I9+'05'!I9+'06'!I9+'07'!I9+'08'!I9+'09'!I9+'10'!I9</f>
        <v>358</v>
      </c>
      <c r="J9" s="118">
        <f>'04'!J9+'05'!J9+'06'!J9+'07'!J9+'08'!J9+'09'!J9+'10'!J9</f>
        <v>54</v>
      </c>
      <c r="L9" s="9" t="s">
        <v>47</v>
      </c>
      <c r="M9" s="112">
        <f>'04'!M9+'05'!M9+'06'!M9+'07'!M9+'08'!M9+'09'!M9+'10'!M9</f>
        <v>25314355</v>
      </c>
      <c r="N9" s="98">
        <f>'04'!N9+'05'!N9+'06'!N9+'07'!N9+'08'!N9+'09'!N9+'10'!N9</f>
        <v>322</v>
      </c>
    </row>
    <row r="10" spans="2:14" ht="31.5" customHeight="1" thickBot="1" x14ac:dyDescent="0.3">
      <c r="B10" s="178" t="s">
        <v>3</v>
      </c>
      <c r="C10" s="189">
        <f>'04'!C10+'05'!C10+'06'!C10+'07'!C10+'08'!C10+'09'!C10+'10'!C10</f>
        <v>3640000000</v>
      </c>
      <c r="D10" s="31"/>
      <c r="E10" s="58" t="s">
        <v>30</v>
      </c>
      <c r="F10" s="118">
        <f>'04'!F10+'05'!F10+'06'!F10+'07'!F10+'08'!F10+'09'!F10+'10'!F10</f>
        <v>727</v>
      </c>
      <c r="G10" s="119">
        <f>'04'!G10+'05'!G10+'06'!G10+'07'!G10+'08'!G10+'09'!G10+'10'!G10</f>
        <v>593</v>
      </c>
      <c r="H10" s="120">
        <f>'04'!H10+'05'!H10+'06'!H10+'07'!H10+'08'!H10+'09'!H10+'10'!H10</f>
        <v>12</v>
      </c>
      <c r="I10" s="136">
        <f>'04'!I10+'05'!I10+'06'!I10+'07'!I10+'08'!I10+'09'!I10+'10'!I10</f>
        <v>0</v>
      </c>
      <c r="J10" s="118">
        <f>'04'!J10+'05'!J10+'06'!J10+'07'!J10+'08'!J10+'09'!J10+'10'!J10</f>
        <v>0</v>
      </c>
      <c r="L10" s="9" t="s">
        <v>48</v>
      </c>
      <c r="M10" s="112">
        <f>'04'!M10+'05'!M10+'06'!M10+'07'!M10+'08'!M10+'09'!M10+'10'!M10</f>
        <v>14479511</v>
      </c>
      <c r="N10" s="98">
        <f>'04'!N10+'05'!N10+'06'!N10+'07'!N10+'08'!N10+'09'!N10+'10'!N10</f>
        <v>228</v>
      </c>
    </row>
    <row r="11" spans="2:14" ht="31.5" customHeight="1" thickBot="1" x14ac:dyDescent="0.3">
      <c r="B11" s="179" t="s">
        <v>4</v>
      </c>
      <c r="C11" s="190">
        <f>'04'!C11+'05'!C11+'06'!C11+'07'!C11+'08'!C11+'09'!C11+'10'!C11</f>
        <v>1022609500</v>
      </c>
      <c r="D11" s="32"/>
      <c r="E11" s="52" t="s">
        <v>31</v>
      </c>
      <c r="F11" s="121">
        <f>'04'!F11+'05'!F11+'06'!F11+'07'!F11+'08'!F11+'09'!F11+'10'!F11</f>
        <v>68</v>
      </c>
      <c r="G11" s="122">
        <f>'04'!G11+'05'!G11+'06'!G11+'07'!G11+'08'!G11+'09'!G11+'10'!G11</f>
        <v>36</v>
      </c>
      <c r="H11" s="123">
        <f>'04'!H11+'05'!H11+'06'!H11+'07'!H11+'08'!H11+'09'!H11+'10'!H11</f>
        <v>2</v>
      </c>
      <c r="I11" s="137">
        <f>'04'!I11+'05'!I11+'06'!I11+'07'!I11+'08'!I11+'09'!I11+'10'!I11</f>
        <v>30</v>
      </c>
      <c r="J11" s="121">
        <f>'04'!J11+'05'!J11+'06'!J11+'07'!J11+'08'!J11+'09'!J11+'10'!J11</f>
        <v>0</v>
      </c>
      <c r="L11" s="9" t="s">
        <v>49</v>
      </c>
      <c r="M11" s="112">
        <f>'04'!M11+'05'!M11+'06'!M11+'07'!M11+'08'!M11+'09'!M11+'10'!M11</f>
        <v>0</v>
      </c>
      <c r="N11" s="98">
        <f>'04'!N11+'05'!N11+'06'!N11+'07'!N11+'08'!N11+'09'!N11+'10'!N11</f>
        <v>0</v>
      </c>
    </row>
    <row r="12" spans="2:14" ht="31.5" customHeight="1" thickBot="1" x14ac:dyDescent="0.3">
      <c r="B12" s="180" t="s">
        <v>5</v>
      </c>
      <c r="C12" s="191">
        <f>'04'!C12+'05'!C12+'06'!C12+'07'!C12+'08'!C12+'09'!C12+'10'!C12</f>
        <v>1.9665567307692307</v>
      </c>
      <c r="E12" s="13" t="s">
        <v>32</v>
      </c>
      <c r="F12" s="124">
        <f>'04'!F12+'05'!F12+'06'!F12+'07'!F12+'08'!F12+'09'!F12+'10'!F12</f>
        <v>273</v>
      </c>
      <c r="G12" s="125">
        <f>'04'!G12+'05'!G12+'06'!G12+'07'!G12+'08'!G12+'09'!G12+'10'!G12</f>
        <v>143</v>
      </c>
      <c r="H12" s="126">
        <f>'04'!H12+'05'!H12+'06'!H12+'07'!H12+'08'!H12+'09'!H12+'10'!H12</f>
        <v>10</v>
      </c>
      <c r="I12" s="138">
        <f>'04'!I12+'05'!I12+'06'!I12+'07'!I12+'08'!I12+'09'!I12+'10'!I12</f>
        <v>120</v>
      </c>
      <c r="J12" s="124">
        <f>'04'!J12+'05'!J12+'06'!J12+'07'!J12+'08'!J12+'09'!J12+'10'!J12</f>
        <v>0</v>
      </c>
      <c r="L12" s="207" t="s">
        <v>59</v>
      </c>
      <c r="M12" s="208"/>
      <c r="N12" s="209"/>
    </row>
    <row r="13" spans="2:14" ht="31.5" customHeight="1" x14ac:dyDescent="0.25">
      <c r="B13" s="181" t="s">
        <v>6</v>
      </c>
      <c r="C13" s="192">
        <f>'04'!C13+'05'!C13+'06'!C13+'07'!C13+'08'!C13+'09'!C13+'10'!C13</f>
        <v>1594</v>
      </c>
      <c r="E13" s="13" t="s">
        <v>33</v>
      </c>
      <c r="F13" s="124">
        <f>'04'!F13+'05'!F13+'06'!F13+'07'!F13+'08'!F13+'09'!F13+'10'!F13</f>
        <v>1049</v>
      </c>
      <c r="G13" s="125">
        <f>'04'!G13+'05'!G13+'06'!G13+'07'!G13+'08'!G13+'09'!G13+'10'!G13</f>
        <v>402</v>
      </c>
      <c r="H13" s="126">
        <f>'04'!H13+'05'!H13+'06'!H13+'07'!H13+'08'!H13+'09'!H13+'10'!H13</f>
        <v>0</v>
      </c>
      <c r="I13" s="138">
        <f>'04'!I13+'05'!I13+'06'!I13+'07'!I13+'08'!I13+'09'!I13+'10'!I13</f>
        <v>313</v>
      </c>
      <c r="J13" s="124">
        <f>'04'!J13+'05'!J13+'06'!J13+'07'!J13+'08'!J13+'09'!J13+'10'!J13</f>
        <v>0</v>
      </c>
      <c r="L13" s="10" t="s">
        <v>17</v>
      </c>
      <c r="M13" s="112">
        <f>'04'!M13+'05'!M13+'06'!M13+'07'!M13+'08'!M13+'09'!M13+'10'!M13</f>
        <v>3510000</v>
      </c>
      <c r="N13" s="98">
        <f>'04'!N13+'05'!N13+'06'!N13+'07'!N13+'08'!N13+'09'!N13+'10'!N13</f>
        <v>66</v>
      </c>
    </row>
    <row r="14" spans="2:14" ht="31.5" customHeight="1" x14ac:dyDescent="0.25">
      <c r="B14" s="182" t="s">
        <v>7</v>
      </c>
      <c r="C14" s="193">
        <f>'04'!C14+'05'!C14+'06'!C14+'07'!C14+'08'!C14+'09'!C14+'10'!C14</f>
        <v>559084</v>
      </c>
      <c r="E14" s="13" t="s">
        <v>34</v>
      </c>
      <c r="F14" s="124">
        <f>'04'!F14+'05'!F14+'06'!F14+'07'!F14+'08'!F14+'09'!F14+'10'!F14</f>
        <v>0</v>
      </c>
      <c r="G14" s="125">
        <f>'04'!G14+'05'!G14+'06'!G14+'07'!G14+'08'!G14+'09'!G14+'10'!G14</f>
        <v>0</v>
      </c>
      <c r="H14" s="126">
        <f>'04'!H14+'05'!H14+'06'!H14+'07'!H14+'08'!H14+'09'!H14+'10'!H14</f>
        <v>0</v>
      </c>
      <c r="I14" s="138">
        <f>'04'!I14+'05'!I14+'06'!I14+'07'!I14+'08'!I14+'09'!I14+'10'!I14</f>
        <v>0</v>
      </c>
      <c r="J14" s="124">
        <f>'04'!J14+'05'!J14+'06'!J14+'07'!J14+'08'!J14+'09'!J14+'10'!J14</f>
        <v>0</v>
      </c>
      <c r="L14" s="11" t="s">
        <v>18</v>
      </c>
      <c r="M14" s="112">
        <f>'04'!M14+'05'!M14+'06'!M14+'07'!M14+'08'!M14+'09'!M14+'10'!M14</f>
        <v>2640000</v>
      </c>
      <c r="N14" s="98">
        <f>'04'!N14+'05'!N14+'06'!N14+'07'!N14+'08'!N14+'09'!N14+'10'!N14</f>
        <v>31</v>
      </c>
    </row>
    <row r="15" spans="2:14" ht="31.5" customHeight="1" thickBot="1" x14ac:dyDescent="0.3">
      <c r="B15" s="182" t="s">
        <v>8</v>
      </c>
      <c r="C15" s="193">
        <f>'04'!C15+'05'!C15+'06'!C15+'07'!C15+'08'!C15+'09'!C15+'10'!C15</f>
        <v>0</v>
      </c>
      <c r="E15" s="46" t="s">
        <v>35</v>
      </c>
      <c r="F15" s="127">
        <f>'04'!F15+'05'!F15+'06'!F15+'07'!F15+'08'!F15+'09'!F15+'10'!F15</f>
        <v>0</v>
      </c>
      <c r="G15" s="128">
        <f>'04'!G15+'05'!G15+'06'!G15+'07'!G15+'08'!G15+'09'!G15+'10'!G15</f>
        <v>0</v>
      </c>
      <c r="H15" s="129">
        <f>'04'!H15+'05'!H15+'06'!H15+'07'!H15+'08'!H15+'09'!H15+'10'!H15</f>
        <v>0</v>
      </c>
      <c r="I15" s="139">
        <f>'04'!I15+'05'!I15+'06'!I15+'07'!I15+'08'!I15+'09'!I15+'10'!I15</f>
        <v>0</v>
      </c>
      <c r="J15" s="127">
        <f>'04'!J15+'05'!J15+'06'!J15+'07'!J15+'08'!J15+'09'!J15+'10'!J15</f>
        <v>0</v>
      </c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83" t="s">
        <v>9</v>
      </c>
      <c r="C16" s="194">
        <f>'04'!C16+'05'!C16+'06'!C16+'07'!C16+'08'!C16+'09'!C16+'10'!C16</f>
        <v>0</v>
      </c>
      <c r="E16" s="58" t="s">
        <v>36</v>
      </c>
      <c r="F16" s="110">
        <f>'04'!F16+'05'!F16+'06'!F16+'07'!F16+'08'!F16+'09'!F16+'10'!F16</f>
        <v>283</v>
      </c>
      <c r="G16" s="110">
        <f>'04'!G16+'05'!G16+'06'!G16+'07'!G16+'08'!G16+'09'!G16+'10'!G16</f>
        <v>100</v>
      </c>
      <c r="H16" s="110">
        <f>'04'!H16+'05'!H16+'06'!H16+'07'!H16+'08'!H16+'09'!H16+'10'!H16</f>
        <v>12</v>
      </c>
      <c r="I16" s="110">
        <f>'04'!I16+'05'!I16+'06'!I16+'07'!I16+'08'!I16+'09'!I16+'10'!I16</f>
        <v>182</v>
      </c>
      <c r="J16" s="110">
        <f>'04'!J16+'05'!J16+'06'!J16+'07'!J16+'08'!J16+'09'!J16+'10'!J16</f>
        <v>0</v>
      </c>
      <c r="L16" s="98" t="s">
        <v>62</v>
      </c>
      <c r="M16" s="150">
        <f>'04'!M16+'05'!M16+'06'!M16+'07'!M16+'08'!M16+'09'!M16+'10'!M16</f>
        <v>20</v>
      </c>
      <c r="N16" s="150">
        <f>'04'!N16+'05'!N16+'06'!N16+'07'!N16+'08'!N16+'09'!N16+'10'!N16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8">
        <f>'04'!F17+'05'!F17+'06'!F17+'07'!F17+'08'!F17+'09'!F17+'10'!F17</f>
        <v>0</v>
      </c>
      <c r="G17" s="119">
        <f>'04'!G17+'05'!G17+'06'!G17+'07'!G17+'08'!G17+'09'!G17+'10'!G17</f>
        <v>482</v>
      </c>
      <c r="H17" s="120">
        <f>'04'!H17+'05'!H17+'06'!H17+'07'!H17+'08'!H17+'09'!H17+'10'!H17</f>
        <v>0</v>
      </c>
      <c r="I17" s="136">
        <f>'04'!I17+'05'!I17+'06'!I17+'07'!I17+'08'!I17+'09'!I17+'10'!I17</f>
        <v>0</v>
      </c>
      <c r="J17" s="118">
        <f>'04'!J17+'05'!J17+'06'!J17+'07'!J17+'08'!J17+'09'!J17+'10'!J17</f>
        <v>0</v>
      </c>
      <c r="L17" s="98" t="s">
        <v>63</v>
      </c>
      <c r="M17" s="98">
        <f>'04'!M17+'05'!M17+'06'!M17+'07'!M17+'08'!M17+'09'!M17+'10'!M17</f>
        <v>24</v>
      </c>
      <c r="N17" s="98">
        <f>'04'!N17+'05'!N17+'06'!N17+'07'!N17+'08'!N17+'09'!N17+'10'!N17</f>
        <v>0</v>
      </c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121">
        <f>'04'!F18+'05'!F18+'06'!F18+'07'!F18+'08'!F18+'09'!F18+'10'!F18</f>
        <v>0</v>
      </c>
      <c r="G18" s="122">
        <f>'04'!G18+'05'!G18+'06'!G18+'07'!G18+'08'!G18+'09'!G18+'10'!G18</f>
        <v>296</v>
      </c>
      <c r="H18" s="123">
        <f>'04'!H18+'05'!H18+'06'!H18+'07'!H18+'08'!H18+'09'!H18+'10'!H18</f>
        <v>0</v>
      </c>
      <c r="I18" s="137">
        <f>'04'!I18+'05'!I18+'06'!I18+'07'!I18+'08'!I18+'09'!I18+'10'!I18</f>
        <v>0</v>
      </c>
      <c r="J18" s="121">
        <f>'04'!J18+'05'!J18+'06'!J18+'07'!J18+'08'!J18+'09'!J18+'10'!J18</f>
        <v>0</v>
      </c>
      <c r="L18" s="98" t="s">
        <v>79</v>
      </c>
      <c r="M18" s="98">
        <f>'04'!M18+'05'!M18+'06'!M18+'07'!M18+'08'!M18+'09'!M18+'10'!M18</f>
        <v>0</v>
      </c>
      <c r="N18" s="98">
        <f>'04'!N18+'05'!N18+'06'!N18+'07'!N18+'08'!N18+'09'!N18+'10'!N18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7">
        <f>'04'!F19+'05'!F19+'06'!F19+'07'!F19+'08'!F19+'09'!F19+'10'!F19</f>
        <v>0</v>
      </c>
      <c r="G19" s="128">
        <f>'04'!G19+'05'!G19+'06'!G19+'07'!G19+'08'!G19+'09'!G19+'10'!G19</f>
        <v>186</v>
      </c>
      <c r="H19" s="129">
        <f>'04'!H19+'05'!H19+'06'!H19+'07'!H19+'08'!H19+'09'!H19+'10'!H19</f>
        <v>0</v>
      </c>
      <c r="I19" s="139">
        <f>'04'!I19+'05'!I19+'06'!I19+'07'!I19+'08'!I19+'09'!I19+'10'!I19</f>
        <v>0</v>
      </c>
      <c r="J19" s="127">
        <f>'04'!J19+'05'!J19+'06'!J19+'07'!J19+'08'!J19+'09'!J19+'10'!J19</f>
        <v>0</v>
      </c>
      <c r="L19" s="98" t="s">
        <v>74</v>
      </c>
      <c r="M19" s="98">
        <f>'04'!M19+'05'!M19+'06'!M19+'07'!M19+'08'!M19+'09'!M19+'10'!M19</f>
        <v>17</v>
      </c>
      <c r="N19" s="98">
        <f>'04'!N19+'05'!N19+'06'!N19+'07'!N19+'08'!N19+'09'!N19+'10'!N19</f>
        <v>14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8">
        <f>'04'!F20+'05'!F20+'06'!F20+'07'!F20+'08'!F20+'09'!F20+'10'!F20</f>
        <v>0</v>
      </c>
      <c r="G20" s="119">
        <f>'04'!G20+'05'!G20+'06'!G20+'07'!G20+'08'!G20+'09'!G20+'10'!G20</f>
        <v>49</v>
      </c>
      <c r="H20" s="120">
        <f>'04'!H20+'05'!H20+'06'!H20+'07'!H20+'08'!H20+'09'!H20+'10'!H20</f>
        <v>0</v>
      </c>
      <c r="I20" s="136">
        <f>'04'!I20+'05'!I20+'06'!I20+'07'!I20+'08'!I20+'09'!I20+'10'!I20</f>
        <v>0</v>
      </c>
      <c r="J20" s="118">
        <f>'04'!J20+'05'!J20+'06'!J20+'07'!J20+'08'!J20+'09'!J20+'10'!J20</f>
        <v>0</v>
      </c>
      <c r="L20" s="98" t="s">
        <v>75</v>
      </c>
      <c r="M20" s="98">
        <f>'04'!M20+'05'!M20+'06'!M20+'07'!M20+'08'!M20+'09'!M20+'10'!M20</f>
        <v>22</v>
      </c>
      <c r="N20" s="98">
        <f>'04'!N20+'05'!N20+'06'!N20+'07'!N20+'08'!N20+'09'!N20+'10'!N20</f>
        <v>0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121">
        <f>'04'!F21+'05'!F21+'06'!F21+'07'!F21+'08'!F21+'09'!F21+'10'!F21</f>
        <v>0</v>
      </c>
      <c r="G21" s="122">
        <f>'04'!G21+'05'!G21+'06'!G21+'07'!G21+'08'!G21+'09'!G21+'10'!G21</f>
        <v>1</v>
      </c>
      <c r="H21" s="123">
        <f>'04'!H21+'05'!H21+'06'!H21+'07'!H21+'08'!H21+'09'!H21+'10'!H21</f>
        <v>0</v>
      </c>
      <c r="I21" s="137">
        <f>'04'!I21+'05'!I21+'06'!I21+'07'!I21+'08'!I21+'09'!I21+'10'!I21</f>
        <v>0</v>
      </c>
      <c r="J21" s="121">
        <f>'04'!J21+'05'!J21+'06'!J21+'07'!J21+'08'!J21+'09'!J21+'10'!J21</f>
        <v>0</v>
      </c>
      <c r="L21" s="98" t="s">
        <v>76</v>
      </c>
      <c r="M21" s="98">
        <f>'04'!M21+'05'!M21+'06'!M21+'07'!M21+'08'!M21+'09'!M21+'10'!M21</f>
        <v>13</v>
      </c>
      <c r="N21" s="98">
        <f>'04'!N21+'05'!N21+'06'!N21+'07'!N21+'08'!N21+'09'!N21+'10'!N21</f>
        <v>6</v>
      </c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124">
        <f>'04'!F22+'05'!F22+'06'!F22+'07'!F22+'08'!F22+'09'!F22+'10'!F22</f>
        <v>0</v>
      </c>
      <c r="G22" s="125">
        <f>'04'!G22+'05'!G22+'06'!G22+'07'!G22+'08'!G22+'09'!G22+'10'!G22</f>
        <v>48</v>
      </c>
      <c r="H22" s="126">
        <f>'04'!H22+'05'!H22+'06'!H22+'07'!H22+'08'!H22+'09'!H22+'10'!H22</f>
        <v>0</v>
      </c>
      <c r="I22" s="138">
        <f>'04'!I22+'05'!I22+'06'!I22+'07'!I22+'08'!I22+'09'!I22+'10'!I22</f>
        <v>0</v>
      </c>
      <c r="J22" s="124">
        <f>'04'!J22+'05'!J22+'06'!J22+'07'!J22+'08'!J22+'09'!J22+'10'!J22</f>
        <v>0</v>
      </c>
      <c r="L22" s="98" t="s">
        <v>77</v>
      </c>
      <c r="M22" s="98">
        <f>'04'!M22+'05'!M22+'06'!M22+'07'!M22+'08'!M22+'09'!M22+'10'!M22</f>
        <v>5</v>
      </c>
      <c r="N22" s="98">
        <f>'04'!N22+'05'!N22+'06'!N22+'07'!N22+'08'!N22+'09'!N22+'10'!N22</f>
        <v>0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130">
        <f>'04'!F23+'05'!F23+'06'!F23+'07'!F23+'08'!F23+'09'!F23+'10'!F23</f>
        <v>0</v>
      </c>
      <c r="G23" s="131">
        <f>'04'!G23+'05'!G23+'06'!G23+'07'!G23+'08'!G23+'09'!G23+'10'!G23</f>
        <v>0</v>
      </c>
      <c r="H23" s="132">
        <f>'04'!H23+'05'!H23+'06'!H23+'07'!H23+'08'!H23+'09'!H23+'10'!H23</f>
        <v>0</v>
      </c>
      <c r="I23" s="172">
        <f>'04'!I23+'05'!I23+'06'!I23+'07'!I23+'08'!I23+'09'!I23+'10'!I23</f>
        <v>0</v>
      </c>
      <c r="J23" s="130">
        <f>'04'!J23+'05'!J23+'06'!J23+'07'!J23+'08'!J23+'09'!J23+'10'!J23</f>
        <v>0</v>
      </c>
      <c r="L23" s="35" t="s">
        <v>78</v>
      </c>
      <c r="M23" s="35">
        <f>'04'!M23+'05'!M23+'06'!M23+'07'!M23+'08'!M23+'09'!M23+'10'!M23</f>
        <v>48</v>
      </c>
      <c r="N23" s="35">
        <f>'04'!N23+'05'!N23+'06'!N23+'07'!N23+'08'!N23+'09'!N23+'10'!N23</f>
        <v>39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P28"/>
  <sheetViews>
    <sheetView topLeftCell="A10" zoomScale="80" zoomScaleNormal="80" workbookViewId="0">
      <selection activeCell="W14" sqref="W1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7" width="12.28515625" style="5" customWidth="1"/>
    <col min="18" max="21" width="12.28515625" style="5" bestFit="1" customWidth="1"/>
    <col min="22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14012500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13858500</v>
      </c>
      <c r="E4" s="58" t="s">
        <v>25</v>
      </c>
      <c r="F4" s="59">
        <v>361</v>
      </c>
      <c r="G4" s="119">
        <v>328</v>
      </c>
      <c r="H4" s="120">
        <v>24</v>
      </c>
      <c r="I4" s="62">
        <v>6</v>
      </c>
      <c r="J4" s="63">
        <v>3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154000</v>
      </c>
      <c r="E5" s="52" t="s">
        <v>26</v>
      </c>
      <c r="F5" s="53">
        <v>199</v>
      </c>
      <c r="G5" s="122">
        <v>180</v>
      </c>
      <c r="H5" s="123">
        <v>10</v>
      </c>
      <c r="I5" s="56">
        <v>6</v>
      </c>
      <c r="J5" s="57">
        <v>3</v>
      </c>
      <c r="L5" s="7" t="s">
        <v>58</v>
      </c>
      <c r="M5" s="112">
        <v>223639</v>
      </c>
      <c r="N5" s="98">
        <v>4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132</v>
      </c>
      <c r="G6" s="125">
        <v>125</v>
      </c>
      <c r="H6" s="126">
        <v>7</v>
      </c>
      <c r="I6" s="29">
        <v>0</v>
      </c>
      <c r="J6" s="30"/>
      <c r="L6" s="8" t="s">
        <v>45</v>
      </c>
      <c r="M6" s="112">
        <v>4482717</v>
      </c>
      <c r="N6" s="98">
        <v>57</v>
      </c>
    </row>
    <row r="7" spans="2:16" ht="31.5" customHeight="1" thickBot="1" x14ac:dyDescent="0.3">
      <c r="B7" s="78" t="s">
        <v>21</v>
      </c>
      <c r="C7" s="94">
        <f>'10'!C7+'11'!C6</f>
        <v>600000</v>
      </c>
      <c r="E7" s="13" t="s">
        <v>27</v>
      </c>
      <c r="F7" s="26">
        <v>12</v>
      </c>
      <c r="G7" s="125">
        <v>5</v>
      </c>
      <c r="H7" s="126">
        <v>7</v>
      </c>
      <c r="I7" s="29">
        <v>0</v>
      </c>
      <c r="J7" s="30"/>
      <c r="L7" s="9" t="s">
        <v>44</v>
      </c>
      <c r="M7" s="112">
        <v>1836365</v>
      </c>
      <c r="N7" s="98">
        <v>27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128">
        <v>18</v>
      </c>
      <c r="H8" s="129">
        <v>0</v>
      </c>
      <c r="I8" s="50">
        <v>0</v>
      </c>
      <c r="J8" s="51"/>
      <c r="L8" s="9" t="s">
        <v>46</v>
      </c>
      <c r="M8" s="112">
        <v>2437277</v>
      </c>
      <c r="N8" s="98">
        <v>29</v>
      </c>
    </row>
    <row r="9" spans="2:16" ht="31.5" customHeight="1" thickBot="1" x14ac:dyDescent="0.3">
      <c r="B9" s="78" t="s">
        <v>2</v>
      </c>
      <c r="C9" s="94">
        <f>'10'!C9+'11'!C8</f>
        <v>0</v>
      </c>
      <c r="E9" s="58" t="s">
        <v>29</v>
      </c>
      <c r="F9" s="59">
        <v>71</v>
      </c>
      <c r="G9" s="119">
        <v>32</v>
      </c>
      <c r="H9" s="120">
        <v>0</v>
      </c>
      <c r="I9" s="62">
        <v>33</v>
      </c>
      <c r="J9" s="63">
        <v>6</v>
      </c>
      <c r="L9" s="9" t="s">
        <v>47</v>
      </c>
      <c r="M9" s="112">
        <v>2133635</v>
      </c>
      <c r="N9" s="98">
        <v>31</v>
      </c>
    </row>
    <row r="10" spans="2:16" ht="31.5" customHeight="1" thickBot="1" x14ac:dyDescent="0.3">
      <c r="B10" s="68" t="s">
        <v>3</v>
      </c>
      <c r="C10" s="95">
        <f>'10'!C10</f>
        <v>520000000</v>
      </c>
      <c r="D10" s="31"/>
      <c r="E10" s="58" t="s">
        <v>30</v>
      </c>
      <c r="F10" s="59">
        <v>133</v>
      </c>
      <c r="G10" s="119">
        <v>73</v>
      </c>
      <c r="H10" s="120">
        <v>0</v>
      </c>
      <c r="I10" s="62">
        <v>45</v>
      </c>
      <c r="J10" s="63"/>
      <c r="L10" s="9" t="s">
        <v>48</v>
      </c>
      <c r="M10" s="112">
        <v>1625200</v>
      </c>
      <c r="N10" s="98">
        <v>31</v>
      </c>
    </row>
    <row r="11" spans="2:16" ht="31.5" customHeight="1" thickBot="1" x14ac:dyDescent="0.3">
      <c r="B11" s="79" t="s">
        <v>4</v>
      </c>
      <c r="C11" s="96">
        <f>C3+'10'!C11</f>
        <v>226574500</v>
      </c>
      <c r="D11" s="32"/>
      <c r="E11" s="52" t="s">
        <v>31</v>
      </c>
      <c r="F11" s="53">
        <v>8</v>
      </c>
      <c r="G11" s="122">
        <v>3</v>
      </c>
      <c r="H11" s="123">
        <v>0</v>
      </c>
      <c r="I11" s="56">
        <v>5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0.43572019230769232</v>
      </c>
      <c r="E12" s="13" t="s">
        <v>32</v>
      </c>
      <c r="F12" s="26">
        <v>28</v>
      </c>
      <c r="G12" s="125">
        <v>18</v>
      </c>
      <c r="H12" s="126">
        <v>0</v>
      </c>
      <c r="I12" s="29">
        <v>10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179</v>
      </c>
      <c r="E13" s="13" t="s">
        <v>33</v>
      </c>
      <c r="F13" s="26">
        <v>97</v>
      </c>
      <c r="G13" s="125">
        <v>52</v>
      </c>
      <c r="H13" s="126">
        <v>0</v>
      </c>
      <c r="I13" s="29">
        <v>30</v>
      </c>
      <c r="J13" s="30"/>
      <c r="L13" s="10" t="s">
        <v>17</v>
      </c>
      <c r="M13" s="112">
        <v>275000</v>
      </c>
      <c r="N13" s="98">
        <v>5</v>
      </c>
    </row>
    <row r="14" spans="2:16" ht="31.5" customHeight="1" x14ac:dyDescent="0.25">
      <c r="B14" s="25" t="s">
        <v>7</v>
      </c>
      <c r="C14" s="116">
        <v>78283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/>
      <c r="N14" s="98"/>
    </row>
    <row r="15" spans="2:16" ht="31.5" customHeight="1" thickBot="1" x14ac:dyDescent="0.3">
      <c r="B15" s="25" t="s">
        <v>8</v>
      </c>
      <c r="C15" s="33">
        <v>5.9341430861784825E-2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</v>
      </c>
      <c r="H16" s="110">
        <v>0</v>
      </c>
      <c r="I16" s="64"/>
      <c r="J16" s="66"/>
      <c r="L16" s="98" t="s">
        <v>62</v>
      </c>
      <c r="M16" s="98">
        <v>4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58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36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22</v>
      </c>
      <c r="H19" s="129">
        <v>0</v>
      </c>
      <c r="I19" s="50"/>
      <c r="J19" s="51"/>
      <c r="L19" s="98" t="s">
        <v>74</v>
      </c>
      <c r="M19" s="98">
        <v>2</v>
      </c>
      <c r="N19" s="98">
        <v>6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17</v>
      </c>
      <c r="H20" s="120">
        <v>0</v>
      </c>
      <c r="I20" s="62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2</v>
      </c>
      <c r="H21" s="123">
        <v>0</v>
      </c>
      <c r="I21" s="56"/>
      <c r="J21" s="57"/>
      <c r="L21" s="98" t="s">
        <v>76</v>
      </c>
      <c r="M21" s="98">
        <v>1</v>
      </c>
      <c r="N21" s="98">
        <v>5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15</v>
      </c>
      <c r="H22" s="126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8</v>
      </c>
      <c r="N23" s="35">
        <v>19</v>
      </c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P28"/>
  <sheetViews>
    <sheetView topLeftCell="A10" zoomScale="80" zoomScaleNormal="80" workbookViewId="0">
      <selection activeCell="J11" sqref="J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12610000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12610000</v>
      </c>
      <c r="E4" s="58" t="s">
        <v>25</v>
      </c>
      <c r="F4" s="59">
        <v>383</v>
      </c>
      <c r="G4" s="119">
        <v>320</v>
      </c>
      <c r="H4" s="120">
        <v>46</v>
      </c>
      <c r="I4" s="62">
        <v>16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/>
      <c r="E5" s="52" t="s">
        <v>26</v>
      </c>
      <c r="F5" s="53">
        <v>206</v>
      </c>
      <c r="G5" s="122">
        <v>168</v>
      </c>
      <c r="H5" s="123">
        <v>27</v>
      </c>
      <c r="I5" s="56">
        <v>10</v>
      </c>
      <c r="J5" s="57">
        <v>1</v>
      </c>
      <c r="L5" s="7" t="s">
        <v>58</v>
      </c>
      <c r="M5" s="112">
        <v>212728</v>
      </c>
      <c r="N5" s="98">
        <v>4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144</v>
      </c>
      <c r="G6" s="125">
        <v>125</v>
      </c>
      <c r="H6" s="126">
        <v>13</v>
      </c>
      <c r="I6" s="29">
        <v>6</v>
      </c>
      <c r="J6" s="30"/>
      <c r="L6" s="8" t="s">
        <v>45</v>
      </c>
      <c r="M6" s="112">
        <v>3065311</v>
      </c>
      <c r="N6" s="98">
        <v>42</v>
      </c>
    </row>
    <row r="7" spans="2:16" ht="31.5" customHeight="1" thickBot="1" x14ac:dyDescent="0.3">
      <c r="B7" s="78" t="s">
        <v>21</v>
      </c>
      <c r="C7" s="94">
        <f>'02'!C6+'12'!C6</f>
        <v>200000</v>
      </c>
      <c r="E7" s="13" t="s">
        <v>27</v>
      </c>
      <c r="F7" s="26">
        <v>12</v>
      </c>
      <c r="G7" s="125">
        <v>6</v>
      </c>
      <c r="H7" s="126">
        <v>6</v>
      </c>
      <c r="I7" s="29"/>
      <c r="J7" s="30"/>
      <c r="L7" s="9" t="s">
        <v>44</v>
      </c>
      <c r="M7" s="112">
        <v>2495454</v>
      </c>
      <c r="N7" s="98">
        <v>32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128">
        <v>21</v>
      </c>
      <c r="H8" s="129">
        <v>0</v>
      </c>
      <c r="I8" s="50"/>
      <c r="J8" s="51"/>
      <c r="L8" s="9" t="s">
        <v>46</v>
      </c>
      <c r="M8" s="112">
        <v>1365182</v>
      </c>
      <c r="N8" s="98">
        <v>27</v>
      </c>
    </row>
    <row r="9" spans="2:16" ht="31.5" customHeight="1" thickBot="1" x14ac:dyDescent="0.3">
      <c r="B9" s="78" t="s">
        <v>2</v>
      </c>
      <c r="C9" s="94">
        <f>'02'!C8+'12'!C8</f>
        <v>0</v>
      </c>
      <c r="E9" s="58" t="s">
        <v>29</v>
      </c>
      <c r="F9" s="59">
        <v>44</v>
      </c>
      <c r="G9" s="119">
        <v>20</v>
      </c>
      <c r="H9" s="120">
        <v>0</v>
      </c>
      <c r="I9" s="62">
        <v>18</v>
      </c>
      <c r="J9" s="63">
        <v>6</v>
      </c>
      <c r="L9" s="9" t="s">
        <v>47</v>
      </c>
      <c r="M9" s="112">
        <v>2237271</v>
      </c>
      <c r="N9" s="98">
        <v>34</v>
      </c>
    </row>
    <row r="10" spans="2:16" ht="31.5" customHeight="1" thickBot="1" x14ac:dyDescent="0.3">
      <c r="B10" s="68" t="s">
        <v>3</v>
      </c>
      <c r="C10" s="95">
        <f>'11'!C10</f>
        <v>520000000</v>
      </c>
      <c r="D10" s="31"/>
      <c r="E10" s="58" t="s">
        <v>30</v>
      </c>
      <c r="F10" s="59">
        <v>106</v>
      </c>
      <c r="G10" s="119">
        <v>41</v>
      </c>
      <c r="H10" s="120">
        <v>3</v>
      </c>
      <c r="I10" s="62">
        <v>56</v>
      </c>
      <c r="J10" s="63"/>
      <c r="L10" s="9" t="s">
        <v>48</v>
      </c>
      <c r="M10" s="112">
        <v>2088180</v>
      </c>
      <c r="N10" s="98">
        <v>35</v>
      </c>
    </row>
    <row r="11" spans="2:16" ht="31.5" customHeight="1" thickBot="1" x14ac:dyDescent="0.3">
      <c r="B11" s="79" t="s">
        <v>4</v>
      </c>
      <c r="C11" s="96">
        <f>C3+'11'!C11</f>
        <v>239184500</v>
      </c>
      <c r="D11" s="32"/>
      <c r="E11" s="52" t="s">
        <v>31</v>
      </c>
      <c r="F11" s="53">
        <v>10</v>
      </c>
      <c r="G11" s="122">
        <v>2</v>
      </c>
      <c r="H11" s="123">
        <v>0</v>
      </c>
      <c r="I11" s="56">
        <v>8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0.45997019230769232</v>
      </c>
      <c r="E12" s="13" t="s">
        <v>32</v>
      </c>
      <c r="F12" s="26">
        <v>27</v>
      </c>
      <c r="G12" s="125">
        <v>9</v>
      </c>
      <c r="H12" s="126">
        <v>0</v>
      </c>
      <c r="I12" s="29">
        <v>18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174</v>
      </c>
      <c r="E13" s="13" t="s">
        <v>33</v>
      </c>
      <c r="F13" s="26">
        <v>69</v>
      </c>
      <c r="G13" s="125">
        <v>30</v>
      </c>
      <c r="H13" s="126">
        <v>3</v>
      </c>
      <c r="I13" s="29">
        <v>30</v>
      </c>
      <c r="J13" s="30"/>
      <c r="L13" s="10" t="s">
        <v>17</v>
      </c>
      <c r="M13" s="112">
        <v>110000</v>
      </c>
      <c r="N13" s="98">
        <v>2</v>
      </c>
    </row>
    <row r="14" spans="2:16" ht="31.5" customHeight="1" x14ac:dyDescent="0.25">
      <c r="B14" s="25" t="s">
        <v>7</v>
      </c>
      <c r="C14" s="116">
        <v>72474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/>
      <c r="N14" s="98"/>
    </row>
    <row r="15" spans="2:16" ht="31.5" customHeight="1" thickBot="1" x14ac:dyDescent="0.3">
      <c r="B15" s="25" t="s">
        <v>8</v>
      </c>
      <c r="C15" s="33">
        <v>0.11157613592706847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18</v>
      </c>
      <c r="H16" s="110">
        <v>0</v>
      </c>
      <c r="I16" s="64"/>
      <c r="J16" s="66"/>
      <c r="L16" s="98" t="s">
        <v>62</v>
      </c>
      <c r="M16" s="98">
        <v>10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27</v>
      </c>
      <c r="H17" s="120">
        <v>0</v>
      </c>
      <c r="I17" s="62"/>
      <c r="J17" s="63"/>
      <c r="L17" s="98" t="s">
        <v>63</v>
      </c>
      <c r="M17" s="98">
        <v>8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21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6</v>
      </c>
      <c r="H19" s="129">
        <v>0</v>
      </c>
      <c r="I19" s="50"/>
      <c r="J19" s="51"/>
      <c r="L19" s="98" t="s">
        <v>74</v>
      </c>
      <c r="M19" s="98">
        <v>3</v>
      </c>
      <c r="N19" s="98">
        <v>5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23</v>
      </c>
      <c r="H20" s="120">
        <v>0</v>
      </c>
      <c r="I20" s="62"/>
      <c r="J20" s="63"/>
      <c r="L20" s="98" t="s">
        <v>75</v>
      </c>
      <c r="M20" s="98">
        <v>3</v>
      </c>
      <c r="N20" s="98">
        <v>5</v>
      </c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23</v>
      </c>
      <c r="H22" s="126">
        <v>0</v>
      </c>
      <c r="I22" s="29"/>
      <c r="J22" s="30"/>
      <c r="L22" s="98" t="s">
        <v>77</v>
      </c>
      <c r="M22" s="98">
        <v>4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15</v>
      </c>
      <c r="N23" s="35">
        <v>15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P28"/>
  <sheetViews>
    <sheetView topLeftCell="A10" zoomScale="80" zoomScaleNormal="80" workbookViewId="0">
      <selection activeCell="J10" sqref="J1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13579500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13527500</v>
      </c>
      <c r="E4" s="58" t="s">
        <v>25</v>
      </c>
      <c r="F4" s="59">
        <v>376</v>
      </c>
      <c r="G4" s="119">
        <v>334</v>
      </c>
      <c r="H4" s="120">
        <v>18</v>
      </c>
      <c r="I4" s="62">
        <v>22</v>
      </c>
      <c r="J4" s="63">
        <v>2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52000</v>
      </c>
      <c r="E5" s="52" t="s">
        <v>26</v>
      </c>
      <c r="F5" s="53">
        <v>234</v>
      </c>
      <c r="G5" s="122">
        <v>195</v>
      </c>
      <c r="H5" s="123">
        <v>17</v>
      </c>
      <c r="I5" s="56">
        <v>21</v>
      </c>
      <c r="J5" s="57">
        <v>1</v>
      </c>
      <c r="L5" s="7" t="s">
        <v>58</v>
      </c>
      <c r="M5" s="112">
        <v>281819</v>
      </c>
      <c r="N5" s="98">
        <v>6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116</v>
      </c>
      <c r="G6" s="125">
        <v>114</v>
      </c>
      <c r="H6" s="126">
        <v>1</v>
      </c>
      <c r="I6" s="29">
        <v>1</v>
      </c>
      <c r="J6" s="30"/>
      <c r="L6" s="8" t="s">
        <v>45</v>
      </c>
      <c r="M6" s="112">
        <v>3171959</v>
      </c>
      <c r="N6" s="98">
        <v>50</v>
      </c>
    </row>
    <row r="7" spans="2:16" ht="31.5" customHeight="1" thickBot="1" x14ac:dyDescent="0.3">
      <c r="B7" s="78" t="s">
        <v>21</v>
      </c>
      <c r="C7" s="94">
        <f>'12'!C7+'13'!C6</f>
        <v>200000</v>
      </c>
      <c r="E7" s="13" t="s">
        <v>27</v>
      </c>
      <c r="F7" s="26">
        <v>12</v>
      </c>
      <c r="G7" s="125">
        <v>12</v>
      </c>
      <c r="H7" s="126">
        <v>0</v>
      </c>
      <c r="I7" s="29"/>
      <c r="J7" s="30"/>
      <c r="L7" s="9" t="s">
        <v>44</v>
      </c>
      <c r="M7" s="112">
        <v>2644546</v>
      </c>
      <c r="N7" s="98">
        <v>32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14</v>
      </c>
      <c r="G8" s="128">
        <v>13</v>
      </c>
      <c r="H8" s="129">
        <v>0</v>
      </c>
      <c r="I8" s="50">
        <v>0</v>
      </c>
      <c r="J8" s="51">
        <v>1</v>
      </c>
      <c r="L8" s="9" t="s">
        <v>46</v>
      </c>
      <c r="M8" s="112">
        <v>2976812</v>
      </c>
      <c r="N8" s="98">
        <v>34</v>
      </c>
    </row>
    <row r="9" spans="2:16" ht="31.5" customHeight="1" thickBot="1" x14ac:dyDescent="0.3">
      <c r="B9" s="78" t="s">
        <v>2</v>
      </c>
      <c r="C9" s="94">
        <f>'12'!C9+'13'!C8</f>
        <v>0</v>
      </c>
      <c r="E9" s="58" t="s">
        <v>29</v>
      </c>
      <c r="F9" s="59">
        <v>88</v>
      </c>
      <c r="G9" s="119">
        <v>16</v>
      </c>
      <c r="H9" s="120">
        <v>0</v>
      </c>
      <c r="I9" s="62">
        <v>66</v>
      </c>
      <c r="J9" s="63">
        <v>6</v>
      </c>
      <c r="L9" s="9" t="s">
        <v>47</v>
      </c>
      <c r="M9" s="112">
        <v>2161816</v>
      </c>
      <c r="N9" s="98">
        <v>35</v>
      </c>
    </row>
    <row r="10" spans="2:16" ht="31.5" customHeight="1" thickBot="1" x14ac:dyDescent="0.3">
      <c r="B10" s="68" t="s">
        <v>3</v>
      </c>
      <c r="C10" s="95">
        <f>'12'!C10</f>
        <v>520000000</v>
      </c>
      <c r="D10" s="31"/>
      <c r="E10" s="58" t="s">
        <v>30</v>
      </c>
      <c r="F10" s="59">
        <v>93</v>
      </c>
      <c r="G10" s="119">
        <v>51</v>
      </c>
      <c r="H10" s="120">
        <v>0</v>
      </c>
      <c r="I10" s="62">
        <v>30</v>
      </c>
      <c r="J10" s="63"/>
      <c r="L10" s="9" t="s">
        <v>48</v>
      </c>
      <c r="M10" s="112">
        <v>1104543</v>
      </c>
      <c r="N10" s="98">
        <v>26</v>
      </c>
    </row>
    <row r="11" spans="2:16" ht="31.5" customHeight="1" thickBot="1" x14ac:dyDescent="0.3">
      <c r="B11" s="79" t="s">
        <v>4</v>
      </c>
      <c r="C11" s="96">
        <f>C3+'12'!C11</f>
        <v>252764000</v>
      </c>
      <c r="D11" s="32"/>
      <c r="E11" s="52" t="s">
        <v>31</v>
      </c>
      <c r="F11" s="53">
        <v>11</v>
      </c>
      <c r="G11" s="122">
        <v>3</v>
      </c>
      <c r="H11" s="123">
        <v>0</v>
      </c>
      <c r="I11" s="56">
        <v>8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0.48608461538461539</v>
      </c>
      <c r="E12" s="13" t="s">
        <v>32</v>
      </c>
      <c r="F12" s="26">
        <v>36</v>
      </c>
      <c r="G12" s="125">
        <v>22</v>
      </c>
      <c r="H12" s="126">
        <v>0</v>
      </c>
      <c r="I12" s="29">
        <v>14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195</v>
      </c>
      <c r="E13" s="13" t="s">
        <v>33</v>
      </c>
      <c r="F13" s="26">
        <v>46</v>
      </c>
      <c r="G13" s="125">
        <v>26</v>
      </c>
      <c r="H13" s="126">
        <v>0</v>
      </c>
      <c r="I13" s="29">
        <v>8</v>
      </c>
      <c r="J13" s="30"/>
      <c r="L13" s="10" t="s">
        <v>17</v>
      </c>
      <c r="M13" s="197">
        <v>220000</v>
      </c>
      <c r="N13" s="197">
        <v>4</v>
      </c>
    </row>
    <row r="14" spans="2:16" ht="31.5" customHeight="1" x14ac:dyDescent="0.25">
      <c r="B14" s="25" t="s">
        <v>7</v>
      </c>
      <c r="C14" s="116">
        <v>74209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98"/>
      <c r="N14" s="198"/>
    </row>
    <row r="15" spans="2:16" ht="31.5" customHeight="1" thickBot="1" x14ac:dyDescent="0.3">
      <c r="B15" s="25" t="s">
        <v>8</v>
      </c>
      <c r="C15" s="33">
        <v>6.3701518232512883E-2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6</v>
      </c>
      <c r="H16" s="110">
        <v>0</v>
      </c>
      <c r="I16" s="64"/>
      <c r="J16" s="66"/>
      <c r="L16" s="98" t="s">
        <v>62</v>
      </c>
      <c r="M16" s="195">
        <v>4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48</v>
      </c>
      <c r="H17" s="120">
        <v>0</v>
      </c>
      <c r="I17" s="62"/>
      <c r="J17" s="63"/>
      <c r="L17" s="98" t="s">
        <v>63</v>
      </c>
      <c r="M17" s="195">
        <v>15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26</v>
      </c>
      <c r="H18" s="123">
        <v>0</v>
      </c>
      <c r="I18" s="56"/>
      <c r="J18" s="57"/>
      <c r="L18" s="98" t="s">
        <v>79</v>
      </c>
      <c r="M18" s="195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22</v>
      </c>
      <c r="H19" s="129">
        <v>0</v>
      </c>
      <c r="I19" s="50"/>
      <c r="J19" s="51"/>
      <c r="L19" s="98" t="s">
        <v>74</v>
      </c>
      <c r="M19" s="195">
        <v>1</v>
      </c>
      <c r="N19" s="98">
        <v>7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23</v>
      </c>
      <c r="H20" s="120">
        <v>0</v>
      </c>
      <c r="I20" s="62"/>
      <c r="J20" s="63"/>
      <c r="L20" s="98" t="s">
        <v>75</v>
      </c>
      <c r="M20" s="195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195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23</v>
      </c>
      <c r="H22" s="126">
        <v>0</v>
      </c>
      <c r="I22" s="29"/>
      <c r="J22" s="30"/>
      <c r="L22" s="98" t="s">
        <v>77</v>
      </c>
      <c r="M22" s="195">
        <v>4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196">
        <v>16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P28"/>
  <sheetViews>
    <sheetView topLeftCell="A13" zoomScale="80" zoomScaleNormal="80" workbookViewId="0">
      <selection activeCell="J11" sqref="J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14428000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13512000</v>
      </c>
      <c r="E4" s="58" t="s">
        <v>25</v>
      </c>
      <c r="F4" s="59">
        <v>357</v>
      </c>
      <c r="G4" s="119">
        <v>340</v>
      </c>
      <c r="H4" s="120">
        <v>9</v>
      </c>
      <c r="I4" s="62">
        <v>6</v>
      </c>
      <c r="J4" s="63">
        <v>2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496000</v>
      </c>
      <c r="E5" s="52" t="s">
        <v>26</v>
      </c>
      <c r="F5" s="53">
        <v>214</v>
      </c>
      <c r="G5" s="122">
        <v>200</v>
      </c>
      <c r="H5" s="123">
        <v>7</v>
      </c>
      <c r="I5" s="56">
        <v>6</v>
      </c>
      <c r="J5" s="57">
        <v>1</v>
      </c>
      <c r="L5" s="7" t="s">
        <v>58</v>
      </c>
      <c r="M5" s="112">
        <v>118182</v>
      </c>
      <c r="N5" s="98">
        <v>2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114</v>
      </c>
      <c r="G6" s="125">
        <v>112</v>
      </c>
      <c r="H6" s="126">
        <v>2</v>
      </c>
      <c r="I6" s="29">
        <v>0</v>
      </c>
      <c r="J6" s="30"/>
      <c r="L6" s="8" t="s">
        <v>45</v>
      </c>
      <c r="M6" s="112">
        <v>3340000</v>
      </c>
      <c r="N6" s="98">
        <v>46</v>
      </c>
    </row>
    <row r="7" spans="2:16" ht="31.5" customHeight="1" thickBot="1" x14ac:dyDescent="0.3">
      <c r="B7" s="78" t="s">
        <v>21</v>
      </c>
      <c r="C7" s="94">
        <f>'13'!C7+'14'!C6</f>
        <v>200000</v>
      </c>
      <c r="E7" s="13" t="s">
        <v>27</v>
      </c>
      <c r="F7" s="26">
        <v>4</v>
      </c>
      <c r="G7" s="125">
        <v>4</v>
      </c>
      <c r="H7" s="126">
        <v>0</v>
      </c>
      <c r="I7" s="29">
        <v>0</v>
      </c>
      <c r="J7" s="30"/>
      <c r="L7" s="9" t="s">
        <v>44</v>
      </c>
      <c r="M7" s="112">
        <v>2648177</v>
      </c>
      <c r="N7" s="98">
        <v>27</v>
      </c>
    </row>
    <row r="8" spans="2:16" ht="35.25" customHeight="1" thickBot="1" x14ac:dyDescent="0.3">
      <c r="B8" s="43" t="s">
        <v>20</v>
      </c>
      <c r="C8" s="95">
        <v>420000</v>
      </c>
      <c r="E8" s="46" t="s">
        <v>28</v>
      </c>
      <c r="F8" s="47">
        <v>25</v>
      </c>
      <c r="G8" s="128">
        <v>24</v>
      </c>
      <c r="H8" s="129">
        <v>0</v>
      </c>
      <c r="I8" s="50">
        <v>0</v>
      </c>
      <c r="J8" s="51">
        <v>1</v>
      </c>
      <c r="L8" s="9" t="s">
        <v>46</v>
      </c>
      <c r="M8" s="112">
        <v>2111196</v>
      </c>
      <c r="N8" s="98">
        <v>33</v>
      </c>
    </row>
    <row r="9" spans="2:16" ht="31.5" customHeight="1" thickBot="1" x14ac:dyDescent="0.3">
      <c r="B9" s="78" t="s">
        <v>2</v>
      </c>
      <c r="C9" s="94">
        <f>'13'!C9+'14'!C8</f>
        <v>420000</v>
      </c>
      <c r="E9" s="58" t="s">
        <v>29</v>
      </c>
      <c r="F9" s="59">
        <v>81</v>
      </c>
      <c r="G9" s="119">
        <v>30</v>
      </c>
      <c r="H9" s="120">
        <v>0</v>
      </c>
      <c r="I9" s="62">
        <v>44</v>
      </c>
      <c r="J9" s="63">
        <v>7</v>
      </c>
      <c r="L9" s="9" t="s">
        <v>47</v>
      </c>
      <c r="M9" s="112">
        <v>3259084</v>
      </c>
      <c r="N9" s="98">
        <v>34</v>
      </c>
    </row>
    <row r="10" spans="2:16" ht="31.5" customHeight="1" thickBot="1" x14ac:dyDescent="0.3">
      <c r="B10" s="68" t="s">
        <v>3</v>
      </c>
      <c r="C10" s="95">
        <f>'13'!C10</f>
        <v>520000000</v>
      </c>
      <c r="D10" s="31"/>
      <c r="E10" s="58" t="s">
        <v>30</v>
      </c>
      <c r="F10" s="59">
        <v>174</v>
      </c>
      <c r="G10" s="119">
        <v>58</v>
      </c>
      <c r="H10" s="120">
        <v>0</v>
      </c>
      <c r="I10" s="62">
        <v>77</v>
      </c>
      <c r="J10" s="63"/>
      <c r="L10" s="9" t="s">
        <v>48</v>
      </c>
      <c r="M10" s="112">
        <v>1639996</v>
      </c>
      <c r="N10" s="98">
        <v>31</v>
      </c>
    </row>
    <row r="11" spans="2:16" ht="31.5" customHeight="1" thickBot="1" x14ac:dyDescent="0.3">
      <c r="B11" s="79" t="s">
        <v>4</v>
      </c>
      <c r="C11" s="96">
        <f>C3+'13'!C11</f>
        <v>267192000</v>
      </c>
      <c r="D11" s="32"/>
      <c r="E11" s="52" t="s">
        <v>31</v>
      </c>
      <c r="F11" s="53">
        <v>8</v>
      </c>
      <c r="G11" s="122">
        <v>4</v>
      </c>
      <c r="H11" s="123">
        <v>0</v>
      </c>
      <c r="I11" s="56">
        <v>4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0.5138307692307692</v>
      </c>
      <c r="E12" s="13" t="s">
        <v>32</v>
      </c>
      <c r="F12" s="26">
        <v>34</v>
      </c>
      <c r="G12" s="125">
        <v>11</v>
      </c>
      <c r="H12" s="126">
        <v>0</v>
      </c>
      <c r="I12" s="29">
        <v>23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173</v>
      </c>
      <c r="E13" s="13" t="s">
        <v>33</v>
      </c>
      <c r="F13" s="26">
        <v>132</v>
      </c>
      <c r="G13" s="125">
        <v>43</v>
      </c>
      <c r="H13" s="126">
        <v>0</v>
      </c>
      <c r="I13" s="29">
        <v>50</v>
      </c>
      <c r="J13" s="30"/>
      <c r="L13" s="10" t="s">
        <v>17</v>
      </c>
      <c r="M13" s="112">
        <v>440000</v>
      </c>
      <c r="N13" s="98">
        <v>8</v>
      </c>
    </row>
    <row r="14" spans="2:16" ht="31.5" customHeight="1" x14ac:dyDescent="0.25">
      <c r="B14" s="25" t="s">
        <v>7</v>
      </c>
      <c r="C14" s="116">
        <v>83401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6" ht="31.5" customHeight="1" thickBot="1" x14ac:dyDescent="0.3">
      <c r="B15" s="25" t="s">
        <v>8</v>
      </c>
      <c r="C15" s="33">
        <v>5.4750666839223E-2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/>
      <c r="E16" s="58" t="s">
        <v>36</v>
      </c>
      <c r="F16" s="64"/>
      <c r="G16" s="110">
        <v>13</v>
      </c>
      <c r="H16" s="110">
        <v>0</v>
      </c>
      <c r="I16" s="64"/>
      <c r="J16" s="66"/>
      <c r="L16" s="98" t="s">
        <v>62</v>
      </c>
      <c r="M16" s="98">
        <v>4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32</v>
      </c>
      <c r="H17" s="120">
        <v>0</v>
      </c>
      <c r="I17" s="62"/>
      <c r="J17" s="63"/>
      <c r="L17" s="98" t="s">
        <v>63</v>
      </c>
      <c r="M17" s="98">
        <v>10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18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14</v>
      </c>
      <c r="H19" s="129">
        <v>0</v>
      </c>
      <c r="I19" s="50"/>
      <c r="J19" s="51"/>
      <c r="L19" s="98" t="s">
        <v>74</v>
      </c>
      <c r="M19" s="98">
        <v>3</v>
      </c>
      <c r="N19" s="98">
        <v>5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28</v>
      </c>
      <c r="H20" s="120">
        <v>0</v>
      </c>
      <c r="I20" s="62"/>
      <c r="J20" s="63"/>
      <c r="L20" s="98" t="s">
        <v>75</v>
      </c>
      <c r="M20" s="98">
        <v>5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8</v>
      </c>
      <c r="H21" s="123">
        <v>0</v>
      </c>
      <c r="I21" s="56"/>
      <c r="J21" s="57"/>
      <c r="L21" s="98" t="s">
        <v>76</v>
      </c>
      <c r="M21" s="98">
        <v>2</v>
      </c>
      <c r="N21" s="98">
        <v>2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20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14</v>
      </c>
      <c r="N23" s="35">
        <v>6</v>
      </c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P28"/>
  <sheetViews>
    <sheetView topLeftCell="A13" zoomScale="80" zoomScaleNormal="80" workbookViewId="0">
      <selection activeCell="J11" sqref="J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11677000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11390000</v>
      </c>
      <c r="E4" s="58" t="s">
        <v>25</v>
      </c>
      <c r="F4" s="59">
        <v>362</v>
      </c>
      <c r="G4" s="119">
        <v>313</v>
      </c>
      <c r="H4" s="120">
        <v>40</v>
      </c>
      <c r="I4" s="62">
        <v>8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287000</v>
      </c>
      <c r="E5" s="52" t="s">
        <v>26</v>
      </c>
      <c r="F5" s="53">
        <v>199</v>
      </c>
      <c r="G5" s="122">
        <v>172</v>
      </c>
      <c r="H5" s="123">
        <v>19</v>
      </c>
      <c r="I5" s="56">
        <v>8</v>
      </c>
      <c r="J5" s="57"/>
      <c r="L5" s="7" t="s">
        <v>58</v>
      </c>
      <c r="M5" s="112">
        <v>90908</v>
      </c>
      <c r="N5" s="98">
        <v>3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142</v>
      </c>
      <c r="G6" s="125">
        <v>121</v>
      </c>
      <c r="H6" s="126">
        <v>21</v>
      </c>
      <c r="I6" s="29"/>
      <c r="J6" s="30"/>
      <c r="L6" s="8" t="s">
        <v>45</v>
      </c>
      <c r="M6" s="112">
        <v>2840544</v>
      </c>
      <c r="N6" s="98">
        <v>49</v>
      </c>
    </row>
    <row r="7" spans="2:16" ht="31.5" customHeight="1" thickBot="1" x14ac:dyDescent="0.3">
      <c r="B7" s="78" t="s">
        <v>21</v>
      </c>
      <c r="C7" s="94">
        <f>'02'!C6+'15'!C6</f>
        <v>200000</v>
      </c>
      <c r="E7" s="13" t="s">
        <v>27</v>
      </c>
      <c r="F7" s="26"/>
      <c r="G7" s="125">
        <v>0</v>
      </c>
      <c r="H7" s="126">
        <v>0</v>
      </c>
      <c r="I7" s="29"/>
      <c r="J7" s="30"/>
      <c r="L7" s="9" t="s">
        <v>44</v>
      </c>
      <c r="M7" s="112">
        <v>1487563</v>
      </c>
      <c r="N7" s="98">
        <v>21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128">
        <v>20</v>
      </c>
      <c r="H8" s="129">
        <v>0</v>
      </c>
      <c r="I8" s="50">
        <v>0</v>
      </c>
      <c r="J8" s="51">
        <v>1</v>
      </c>
      <c r="L8" s="9" t="s">
        <v>46</v>
      </c>
      <c r="M8" s="112">
        <v>2523822</v>
      </c>
      <c r="N8" s="98">
        <v>34</v>
      </c>
    </row>
    <row r="9" spans="2:16" ht="31.5" customHeight="1" thickBot="1" x14ac:dyDescent="0.3">
      <c r="B9" s="78" t="s">
        <v>2</v>
      </c>
      <c r="C9" s="94">
        <f>'02'!C8+'15'!C8</f>
        <v>0</v>
      </c>
      <c r="E9" s="58" t="s">
        <v>29</v>
      </c>
      <c r="F9" s="59">
        <v>76</v>
      </c>
      <c r="G9" s="119">
        <v>12</v>
      </c>
      <c r="H9" s="120">
        <v>0</v>
      </c>
      <c r="I9" s="62">
        <v>58</v>
      </c>
      <c r="J9" s="63">
        <v>6</v>
      </c>
      <c r="L9" s="9" t="s">
        <v>47</v>
      </c>
      <c r="M9" s="112">
        <v>2152328</v>
      </c>
      <c r="N9" s="98">
        <v>32</v>
      </c>
    </row>
    <row r="10" spans="2:16" ht="31.5" customHeight="1" thickBot="1" x14ac:dyDescent="0.3">
      <c r="B10" s="68" t="s">
        <v>3</v>
      </c>
      <c r="C10" s="95">
        <f>'14'!C10</f>
        <v>520000000</v>
      </c>
      <c r="D10" s="31"/>
      <c r="E10" s="58" t="s">
        <v>30</v>
      </c>
      <c r="F10" s="59">
        <v>220</v>
      </c>
      <c r="G10" s="119">
        <v>52</v>
      </c>
      <c r="H10" s="120">
        <v>0</v>
      </c>
      <c r="I10" s="62">
        <v>149</v>
      </c>
      <c r="J10" s="63"/>
      <c r="L10" s="9" t="s">
        <v>48</v>
      </c>
      <c r="M10" s="112">
        <v>1517442</v>
      </c>
      <c r="N10" s="98">
        <v>23</v>
      </c>
    </row>
    <row r="11" spans="2:16" ht="31.5" customHeight="1" thickBot="1" x14ac:dyDescent="0.3">
      <c r="B11" s="79" t="s">
        <v>4</v>
      </c>
      <c r="C11" s="96">
        <f>C3+'14'!C11</f>
        <v>278869000</v>
      </c>
      <c r="D11" s="32"/>
      <c r="E11" s="52" t="s">
        <v>31</v>
      </c>
      <c r="F11" s="53">
        <v>10</v>
      </c>
      <c r="G11" s="122">
        <v>2</v>
      </c>
      <c r="H11" s="123">
        <v>0</v>
      </c>
      <c r="I11" s="56">
        <v>8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0.53628653846153851</v>
      </c>
      <c r="E12" s="13" t="s">
        <v>32</v>
      </c>
      <c r="F12" s="26">
        <v>31</v>
      </c>
      <c r="G12" s="125">
        <v>8</v>
      </c>
      <c r="H12" s="126">
        <v>0</v>
      </c>
      <c r="I12" s="29">
        <v>23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162</v>
      </c>
      <c r="E13" s="13" t="s">
        <v>33</v>
      </c>
      <c r="F13" s="26">
        <v>179</v>
      </c>
      <c r="G13" s="125">
        <v>42</v>
      </c>
      <c r="H13" s="126">
        <v>0</v>
      </c>
      <c r="I13" s="29">
        <v>118</v>
      </c>
      <c r="J13" s="30"/>
      <c r="L13" s="10" t="s">
        <v>17</v>
      </c>
      <c r="M13" s="112">
        <v>165000</v>
      </c>
      <c r="N13" s="98">
        <v>3</v>
      </c>
    </row>
    <row r="14" spans="2:16" ht="31.5" customHeight="1" x14ac:dyDescent="0.25">
      <c r="B14" s="25" t="s">
        <v>7</v>
      </c>
      <c r="C14" s="116">
        <v>70331.358024691363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1.8343502713785185E-2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3</v>
      </c>
      <c r="H16" s="110">
        <v>1</v>
      </c>
      <c r="I16" s="64"/>
      <c r="J16" s="66"/>
      <c r="L16" s="98" t="s">
        <v>62</v>
      </c>
      <c r="M16" s="98">
        <v>9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52</v>
      </c>
      <c r="H17" s="120">
        <v>0</v>
      </c>
      <c r="I17" s="62"/>
      <c r="J17" s="63"/>
      <c r="L17" s="98" t="s">
        <v>63</v>
      </c>
      <c r="M17" s="98">
        <v>8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33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19</v>
      </c>
      <c r="H19" s="129">
        <v>0</v>
      </c>
      <c r="I19" s="50"/>
      <c r="J19" s="51"/>
      <c r="L19" s="98" t="s">
        <v>74</v>
      </c>
      <c r="M19" s="98">
        <v>2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9</v>
      </c>
      <c r="H20" s="120">
        <v>0</v>
      </c>
      <c r="I20" s="62"/>
      <c r="J20" s="63"/>
      <c r="L20" s="98" t="s">
        <v>75</v>
      </c>
      <c r="M20" s="98">
        <v>4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9</v>
      </c>
      <c r="H22" s="126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4</v>
      </c>
      <c r="N23" s="35">
        <v>16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B1:P28"/>
  <sheetViews>
    <sheetView topLeftCell="A7" zoomScale="80" zoomScaleNormal="80" workbookViewId="0">
      <selection activeCell="J12" sqref="J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22413000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21813000</v>
      </c>
      <c r="E4" s="58" t="s">
        <v>25</v>
      </c>
      <c r="F4" s="59">
        <v>705</v>
      </c>
      <c r="G4" s="60">
        <v>603</v>
      </c>
      <c r="H4" s="61">
        <v>65</v>
      </c>
      <c r="I4" s="62">
        <v>37</v>
      </c>
      <c r="J4" s="63"/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600000</v>
      </c>
      <c r="E5" s="52" t="s">
        <v>26</v>
      </c>
      <c r="F5" s="53">
        <v>408</v>
      </c>
      <c r="G5" s="54">
        <v>336</v>
      </c>
      <c r="H5" s="55">
        <v>35</v>
      </c>
      <c r="I5" s="56">
        <v>37</v>
      </c>
      <c r="J5" s="57"/>
      <c r="L5" s="7" t="s">
        <v>58</v>
      </c>
      <c r="M5" s="112">
        <v>264546</v>
      </c>
      <c r="N5" s="98">
        <v>5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254</v>
      </c>
      <c r="G6" s="27">
        <v>226</v>
      </c>
      <c r="H6" s="28">
        <v>28</v>
      </c>
      <c r="I6" s="29">
        <v>0</v>
      </c>
      <c r="J6" s="30"/>
      <c r="L6" s="8" t="s">
        <v>45</v>
      </c>
      <c r="M6" s="112">
        <v>5993635</v>
      </c>
      <c r="N6" s="98">
        <v>84</v>
      </c>
    </row>
    <row r="7" spans="2:16" ht="31.5" customHeight="1" thickBot="1" x14ac:dyDescent="0.3">
      <c r="B7" s="78" t="s">
        <v>21</v>
      </c>
      <c r="C7" s="94">
        <f>'15'!C7+'16'!C6</f>
        <v>200000</v>
      </c>
      <c r="E7" s="13" t="s">
        <v>27</v>
      </c>
      <c r="F7" s="26"/>
      <c r="G7" s="27">
        <v>0</v>
      </c>
      <c r="H7" s="28">
        <v>0</v>
      </c>
      <c r="I7" s="29"/>
      <c r="J7" s="30"/>
      <c r="L7" s="9" t="s">
        <v>44</v>
      </c>
      <c r="M7" s="112">
        <v>2981812</v>
      </c>
      <c r="N7" s="98">
        <v>45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43</v>
      </c>
      <c r="G8" s="48">
        <v>41</v>
      </c>
      <c r="H8" s="49">
        <v>2</v>
      </c>
      <c r="I8" s="50"/>
      <c r="J8" s="51"/>
      <c r="L8" s="9" t="s">
        <v>46</v>
      </c>
      <c r="M8" s="112">
        <v>3792729</v>
      </c>
      <c r="N8" s="98">
        <v>53</v>
      </c>
    </row>
    <row r="9" spans="2:16" ht="31.5" customHeight="1" thickBot="1" x14ac:dyDescent="0.3">
      <c r="B9" s="78" t="s">
        <v>2</v>
      </c>
      <c r="C9" s="94">
        <f>'15'!C9+'16'!C8</f>
        <v>0</v>
      </c>
      <c r="E9" s="58" t="s">
        <v>29</v>
      </c>
      <c r="F9" s="59">
        <v>88</v>
      </c>
      <c r="G9" s="60">
        <v>37</v>
      </c>
      <c r="H9" s="61">
        <v>2</v>
      </c>
      <c r="I9" s="62">
        <v>37</v>
      </c>
      <c r="J9" s="63">
        <v>12</v>
      </c>
      <c r="L9" s="9" t="s">
        <v>47</v>
      </c>
      <c r="M9" s="112">
        <v>4127697</v>
      </c>
      <c r="N9" s="98">
        <v>55</v>
      </c>
    </row>
    <row r="10" spans="2:16" ht="31.5" customHeight="1" thickBot="1" x14ac:dyDescent="0.3">
      <c r="B10" s="68" t="s">
        <v>3</v>
      </c>
      <c r="C10" s="95">
        <f>'15'!C10</f>
        <v>520000000</v>
      </c>
      <c r="D10" s="31"/>
      <c r="E10" s="58" t="s">
        <v>30</v>
      </c>
      <c r="F10" s="59">
        <v>273</v>
      </c>
      <c r="G10" s="60">
        <v>106</v>
      </c>
      <c r="H10" s="61">
        <v>1</v>
      </c>
      <c r="I10" s="62">
        <v>123</v>
      </c>
      <c r="J10" s="63"/>
      <c r="L10" s="9" t="s">
        <v>48</v>
      </c>
      <c r="M10" s="112">
        <v>3215448</v>
      </c>
      <c r="N10" s="98">
        <v>54</v>
      </c>
    </row>
    <row r="11" spans="2:16" ht="31.5" customHeight="1" thickBot="1" x14ac:dyDescent="0.3">
      <c r="B11" s="79" t="s">
        <v>4</v>
      </c>
      <c r="C11" s="96">
        <f>C3+'15'!C11</f>
        <v>301282000</v>
      </c>
      <c r="D11" s="32"/>
      <c r="E11" s="52" t="s">
        <v>31</v>
      </c>
      <c r="F11" s="53">
        <v>7</v>
      </c>
      <c r="G11" s="54">
        <v>4</v>
      </c>
      <c r="H11" s="55">
        <v>1</v>
      </c>
      <c r="I11" s="56">
        <v>2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0.57938846153846157</v>
      </c>
      <c r="E12" s="13" t="s">
        <v>32</v>
      </c>
      <c r="F12" s="26">
        <v>35</v>
      </c>
      <c r="G12" s="27">
        <v>22</v>
      </c>
      <c r="H12" s="28">
        <v>0</v>
      </c>
      <c r="I12" s="29">
        <v>13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296</v>
      </c>
      <c r="E13" s="13" t="s">
        <v>33</v>
      </c>
      <c r="F13" s="26">
        <v>231</v>
      </c>
      <c r="G13" s="27">
        <v>80</v>
      </c>
      <c r="H13" s="28">
        <v>0</v>
      </c>
      <c r="I13" s="29">
        <v>108</v>
      </c>
      <c r="J13" s="30"/>
      <c r="L13" s="10" t="s">
        <v>17</v>
      </c>
      <c r="M13" s="112">
        <v>605000</v>
      </c>
      <c r="N13" s="98">
        <v>11</v>
      </c>
    </row>
    <row r="14" spans="2:16" ht="31.5" customHeight="1" x14ac:dyDescent="0.25">
      <c r="B14" s="25" t="s">
        <v>7</v>
      </c>
      <c r="C14" s="116">
        <v>75721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6.3840431368832343E-2</v>
      </c>
      <c r="E15" s="46" t="s">
        <v>35</v>
      </c>
      <c r="F15" s="47"/>
      <c r="G15" s="27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3">
        <v>7</v>
      </c>
      <c r="H16" s="64">
        <v>10</v>
      </c>
      <c r="I16" s="64"/>
      <c r="J16" s="66"/>
      <c r="L16" s="98" t="s">
        <v>62</v>
      </c>
      <c r="M16" s="98">
        <v>4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94</v>
      </c>
      <c r="H17" s="61">
        <v>0</v>
      </c>
      <c r="I17" s="62"/>
      <c r="J17" s="63"/>
      <c r="L17" s="98" t="s">
        <v>63</v>
      </c>
      <c r="M17" s="98">
        <v>15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57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37</v>
      </c>
      <c r="H19" s="49">
        <v>0</v>
      </c>
      <c r="I19" s="50"/>
      <c r="J19" s="51"/>
      <c r="L19" s="98" t="s">
        <v>74</v>
      </c>
      <c r="M19" s="98">
        <v>1</v>
      </c>
      <c r="N19" s="98">
        <v>5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23</v>
      </c>
      <c r="H20" s="61">
        <v>0</v>
      </c>
      <c r="I20" s="62"/>
      <c r="J20" s="63"/>
      <c r="L20" s="98" t="s">
        <v>75</v>
      </c>
      <c r="M20" s="98">
        <v>4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3</v>
      </c>
      <c r="H21" s="55">
        <v>0</v>
      </c>
      <c r="I21" s="56"/>
      <c r="J21" s="57"/>
      <c r="L21" s="98" t="s">
        <v>76</v>
      </c>
      <c r="M21" s="98">
        <v>2</v>
      </c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20</v>
      </c>
      <c r="H22" s="28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13</v>
      </c>
      <c r="N23" s="35">
        <v>10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8"/>
  <sheetViews>
    <sheetView topLeftCell="A7" zoomScale="80" zoomScaleNormal="80" workbookViewId="0">
      <selection activeCell="C15" sqref="C15:C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2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86">
        <f>C4+C5+C6+C8</f>
        <v>29421500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1">
        <v>29140500</v>
      </c>
      <c r="E4" s="58" t="s">
        <v>25</v>
      </c>
      <c r="F4" s="59"/>
      <c r="G4" s="60">
        <v>606</v>
      </c>
      <c r="H4" s="61">
        <v>5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87">
        <v>281000</v>
      </c>
      <c r="E5" s="52" t="s">
        <v>26</v>
      </c>
      <c r="F5" s="53">
        <v>358</v>
      </c>
      <c r="G5" s="54">
        <v>339</v>
      </c>
      <c r="H5" s="55">
        <v>3</v>
      </c>
      <c r="I5" s="56">
        <v>16</v>
      </c>
      <c r="J5" s="57"/>
      <c r="L5" s="7" t="s">
        <v>58</v>
      </c>
      <c r="M5" s="112">
        <v>620907</v>
      </c>
      <c r="N5" s="98">
        <v>14</v>
      </c>
    </row>
    <row r="6" spans="2:14" ht="31.5" customHeight="1" thickBot="1" x14ac:dyDescent="0.3">
      <c r="B6" s="42" t="s">
        <v>19</v>
      </c>
      <c r="C6" s="88"/>
      <c r="E6" s="13" t="s">
        <v>14</v>
      </c>
      <c r="F6" s="26">
        <v>253</v>
      </c>
      <c r="G6" s="27">
        <v>251</v>
      </c>
      <c r="H6" s="28">
        <v>2</v>
      </c>
      <c r="I6" s="29">
        <v>0</v>
      </c>
      <c r="J6" s="30"/>
      <c r="L6" s="8" t="s">
        <v>45</v>
      </c>
      <c r="M6" s="112">
        <v>8023868</v>
      </c>
      <c r="N6" s="98">
        <v>114</v>
      </c>
    </row>
    <row r="7" spans="2:14" ht="31.5" customHeight="1" thickBot="1" x14ac:dyDescent="0.3">
      <c r="B7" s="78" t="s">
        <v>21</v>
      </c>
      <c r="C7" s="89">
        <f>C6</f>
        <v>0</v>
      </c>
      <c r="E7" s="13" t="s">
        <v>27</v>
      </c>
      <c r="F7" s="26">
        <v>15</v>
      </c>
      <c r="G7" s="27">
        <v>14</v>
      </c>
      <c r="H7" s="28">
        <v>0</v>
      </c>
      <c r="I7" s="29">
        <v>1</v>
      </c>
      <c r="J7" s="30"/>
      <c r="L7" s="9" t="s">
        <v>44</v>
      </c>
      <c r="M7" s="112">
        <v>4530731</v>
      </c>
      <c r="N7" s="98">
        <v>50</v>
      </c>
    </row>
    <row r="8" spans="2:14" ht="35.25" customHeight="1" thickBot="1" x14ac:dyDescent="0.3">
      <c r="B8" s="43" t="s">
        <v>20</v>
      </c>
      <c r="C8" s="90"/>
      <c r="E8" s="46" t="s">
        <v>28</v>
      </c>
      <c r="F8" s="47">
        <v>21</v>
      </c>
      <c r="G8" s="48">
        <v>21</v>
      </c>
      <c r="H8" s="49">
        <v>0</v>
      </c>
      <c r="I8" s="50">
        <v>0</v>
      </c>
      <c r="J8" s="51"/>
      <c r="L8" s="9" t="s">
        <v>46</v>
      </c>
      <c r="M8" s="112">
        <v>5619093</v>
      </c>
      <c r="N8" s="98">
        <v>80</v>
      </c>
    </row>
    <row r="9" spans="2:14" ht="31.5" customHeight="1" thickBot="1" x14ac:dyDescent="0.3">
      <c r="B9" s="78" t="s">
        <v>2</v>
      </c>
      <c r="C9" s="89">
        <f>C8</f>
        <v>0</v>
      </c>
      <c r="E9" s="58" t="s">
        <v>29</v>
      </c>
      <c r="F9" s="59">
        <v>79</v>
      </c>
      <c r="G9" s="60">
        <v>43</v>
      </c>
      <c r="H9" s="61">
        <v>0</v>
      </c>
      <c r="I9" s="62">
        <v>28</v>
      </c>
      <c r="J9" s="63">
        <v>8</v>
      </c>
      <c r="L9" s="9" t="s">
        <v>47</v>
      </c>
      <c r="M9" s="112">
        <v>4399098</v>
      </c>
      <c r="N9" s="98">
        <v>78</v>
      </c>
    </row>
    <row r="10" spans="2:14" ht="31.5" customHeight="1" thickBot="1" x14ac:dyDescent="0.3">
      <c r="B10" s="68" t="s">
        <v>3</v>
      </c>
      <c r="C10" s="95">
        <v>520000000</v>
      </c>
      <c r="D10" s="31"/>
      <c r="E10" s="58" t="s">
        <v>30</v>
      </c>
      <c r="F10" s="59">
        <v>145</v>
      </c>
      <c r="G10" s="60">
        <v>145</v>
      </c>
      <c r="H10" s="61">
        <v>0</v>
      </c>
      <c r="I10" s="62"/>
      <c r="J10" s="63"/>
      <c r="L10" s="9" t="s">
        <v>48</v>
      </c>
      <c r="M10" s="112">
        <v>3545453</v>
      </c>
      <c r="N10" s="98">
        <v>77</v>
      </c>
    </row>
    <row r="11" spans="2:14" ht="31.5" customHeight="1" thickBot="1" x14ac:dyDescent="0.3">
      <c r="B11" s="79" t="s">
        <v>4</v>
      </c>
      <c r="C11" s="96">
        <f>C3</f>
        <v>29421500</v>
      </c>
      <c r="D11" s="32"/>
      <c r="E11" s="52" t="s">
        <v>31</v>
      </c>
      <c r="F11" s="53">
        <v>12</v>
      </c>
      <c r="G11" s="54">
        <v>6</v>
      </c>
      <c r="H11" s="55">
        <v>0</v>
      </c>
      <c r="I11" s="56">
        <v>6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5.6579807692307693E-2</v>
      </c>
      <c r="E12" s="13" t="s">
        <v>32</v>
      </c>
      <c r="F12" s="26">
        <v>76</v>
      </c>
      <c r="G12" s="27">
        <v>65</v>
      </c>
      <c r="H12" s="28">
        <v>0</v>
      </c>
      <c r="I12" s="29">
        <v>11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413</v>
      </c>
      <c r="E13" s="13" t="s">
        <v>33</v>
      </c>
      <c r="F13" s="26">
        <v>164</v>
      </c>
      <c r="G13" s="27">
        <v>49</v>
      </c>
      <c r="H13" s="28">
        <v>0</v>
      </c>
      <c r="I13" s="29">
        <v>24</v>
      </c>
      <c r="J13" s="30"/>
      <c r="L13" s="10" t="s">
        <v>17</v>
      </c>
      <c r="M13" s="112">
        <v>850000</v>
      </c>
      <c r="N13" s="98">
        <v>17</v>
      </c>
    </row>
    <row r="14" spans="2:14" ht="31.5" customHeight="1" x14ac:dyDescent="0.25">
      <c r="B14" s="25" t="s">
        <v>7</v>
      </c>
      <c r="C14" s="116">
        <v>71240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640000</v>
      </c>
      <c r="N14" s="98">
        <v>8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95</v>
      </c>
      <c r="G16" s="110">
        <v>48</v>
      </c>
      <c r="H16" s="64">
        <v>0</v>
      </c>
      <c r="I16" s="64">
        <v>47</v>
      </c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203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88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115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13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13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B1:P28"/>
  <sheetViews>
    <sheetView topLeftCell="A10" zoomScale="80" zoomScaleNormal="80" workbookViewId="0">
      <selection activeCell="K12" sqref="K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22500000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21859000</v>
      </c>
      <c r="E4" s="58" t="s">
        <v>25</v>
      </c>
      <c r="F4" s="59">
        <v>868</v>
      </c>
      <c r="G4" s="60">
        <v>662</v>
      </c>
      <c r="H4" s="61">
        <v>175</v>
      </c>
      <c r="I4" s="62">
        <v>31</v>
      </c>
      <c r="J4" s="63"/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341000</v>
      </c>
      <c r="E5" s="52" t="s">
        <v>26</v>
      </c>
      <c r="F5" s="53">
        <v>449</v>
      </c>
      <c r="G5" s="54">
        <v>345</v>
      </c>
      <c r="H5" s="55">
        <v>79</v>
      </c>
      <c r="I5" s="56">
        <v>25</v>
      </c>
      <c r="J5" s="57"/>
      <c r="L5" s="7" t="s">
        <v>58</v>
      </c>
      <c r="M5" s="112">
        <v>1289094</v>
      </c>
      <c r="N5" s="98">
        <v>14</v>
      </c>
    </row>
    <row r="6" spans="2:16" ht="31.5" customHeight="1" thickBot="1" x14ac:dyDescent="0.3">
      <c r="B6" s="42" t="s">
        <v>19</v>
      </c>
      <c r="C6" s="93">
        <v>300000</v>
      </c>
      <c r="E6" s="13" t="s">
        <v>14</v>
      </c>
      <c r="F6" s="26">
        <v>367</v>
      </c>
      <c r="G6" s="27">
        <v>273</v>
      </c>
      <c r="H6" s="28">
        <v>88</v>
      </c>
      <c r="I6" s="29">
        <v>6</v>
      </c>
      <c r="J6" s="30"/>
      <c r="L6" s="8" t="s">
        <v>45</v>
      </c>
      <c r="M6" s="112">
        <v>6254003</v>
      </c>
      <c r="N6" s="98">
        <v>94</v>
      </c>
    </row>
    <row r="7" spans="2:16" ht="31.5" customHeight="1" thickBot="1" x14ac:dyDescent="0.3">
      <c r="B7" s="78" t="s">
        <v>21</v>
      </c>
      <c r="C7" s="94">
        <f>'16'!C7+'17'!C6</f>
        <v>500000</v>
      </c>
      <c r="E7" s="13" t="s">
        <v>27</v>
      </c>
      <c r="F7" s="26">
        <v>16</v>
      </c>
      <c r="G7" s="27">
        <v>8</v>
      </c>
      <c r="H7" s="28">
        <v>8</v>
      </c>
      <c r="I7" s="29">
        <v>0</v>
      </c>
      <c r="J7" s="30"/>
      <c r="L7" s="9" t="s">
        <v>44</v>
      </c>
      <c r="M7" s="112">
        <v>3065851</v>
      </c>
      <c r="N7" s="98">
        <v>44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36</v>
      </c>
      <c r="G8" s="48">
        <v>36</v>
      </c>
      <c r="H8" s="49">
        <v>0</v>
      </c>
      <c r="I8" s="50">
        <v>0</v>
      </c>
      <c r="J8" s="51"/>
      <c r="L8" s="9" t="s">
        <v>46</v>
      </c>
      <c r="M8" s="112">
        <v>3991828</v>
      </c>
      <c r="N8" s="98">
        <v>47</v>
      </c>
    </row>
    <row r="9" spans="2:16" ht="31.5" customHeight="1" thickBot="1" x14ac:dyDescent="0.3">
      <c r="B9" s="78" t="s">
        <v>2</v>
      </c>
      <c r="C9" s="94">
        <f>'16'!C9+'17'!C8</f>
        <v>0</v>
      </c>
      <c r="E9" s="58" t="s">
        <v>29</v>
      </c>
      <c r="F9" s="59">
        <v>105</v>
      </c>
      <c r="G9" s="60">
        <v>33</v>
      </c>
      <c r="H9" s="61">
        <v>0</v>
      </c>
      <c r="I9" s="62">
        <v>62</v>
      </c>
      <c r="J9" s="63">
        <v>10</v>
      </c>
      <c r="L9" s="9" t="s">
        <v>47</v>
      </c>
      <c r="M9" s="112">
        <v>3117053</v>
      </c>
      <c r="N9" s="98">
        <v>42</v>
      </c>
    </row>
    <row r="10" spans="2:16" ht="31.5" customHeight="1" thickBot="1" x14ac:dyDescent="0.3">
      <c r="B10" s="68" t="s">
        <v>3</v>
      </c>
      <c r="C10" s="95">
        <f>'16'!C10</f>
        <v>520000000</v>
      </c>
      <c r="D10" s="31"/>
      <c r="E10" s="58" t="s">
        <v>30</v>
      </c>
      <c r="F10" s="59">
        <v>258</v>
      </c>
      <c r="G10" s="60">
        <v>91</v>
      </c>
      <c r="H10" s="61">
        <v>0</v>
      </c>
      <c r="I10" s="62">
        <v>135</v>
      </c>
      <c r="J10" s="63"/>
      <c r="L10" s="9" t="s">
        <v>48</v>
      </c>
      <c r="M10" s="112">
        <v>2735446</v>
      </c>
      <c r="N10" s="98">
        <v>36</v>
      </c>
    </row>
    <row r="11" spans="2:16" ht="31.5" customHeight="1" thickBot="1" x14ac:dyDescent="0.3">
      <c r="B11" s="79" t="s">
        <v>4</v>
      </c>
      <c r="C11" s="96">
        <f>C3+'16'!C11</f>
        <v>323782000</v>
      </c>
      <c r="D11" s="32"/>
      <c r="E11" s="52" t="s">
        <v>31</v>
      </c>
      <c r="F11" s="53">
        <v>11</v>
      </c>
      <c r="G11" s="54">
        <v>5</v>
      </c>
      <c r="H11" s="55">
        <v>0</v>
      </c>
      <c r="I11" s="56">
        <v>6</v>
      </c>
      <c r="J11" s="57"/>
      <c r="L11" s="9" t="s">
        <v>49</v>
      </c>
      <c r="M11" s="112"/>
      <c r="N11" s="98"/>
      <c r="P11" s="199"/>
    </row>
    <row r="12" spans="2:16" ht="31.5" customHeight="1" thickBot="1" x14ac:dyDescent="0.3">
      <c r="B12" s="80" t="s">
        <v>5</v>
      </c>
      <c r="C12" s="69">
        <f>C11/C10</f>
        <v>0.6226576923076923</v>
      </c>
      <c r="E12" s="13" t="s">
        <v>32</v>
      </c>
      <c r="F12" s="26">
        <v>42</v>
      </c>
      <c r="G12" s="27">
        <v>11</v>
      </c>
      <c r="H12" s="28">
        <v>0</v>
      </c>
      <c r="I12" s="29">
        <v>31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277</v>
      </c>
      <c r="E13" s="13" t="s">
        <v>33</v>
      </c>
      <c r="F13" s="26">
        <v>205</v>
      </c>
      <c r="G13" s="27">
        <v>75</v>
      </c>
      <c r="H13" s="28">
        <v>0</v>
      </c>
      <c r="I13" s="29">
        <v>98</v>
      </c>
      <c r="J13" s="30"/>
      <c r="L13" s="10" t="s">
        <v>17</v>
      </c>
      <c r="M13" s="112">
        <v>495000</v>
      </c>
      <c r="N13" s="98">
        <v>9</v>
      </c>
    </row>
    <row r="14" spans="2:16" ht="31.5" customHeight="1" x14ac:dyDescent="0.25">
      <c r="B14" s="25" t="s">
        <v>7</v>
      </c>
      <c r="C14" s="116">
        <v>81230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6" ht="31.5" customHeight="1" thickBot="1" x14ac:dyDescent="0.3">
      <c r="B15" s="25" t="s">
        <v>8</v>
      </c>
      <c r="C15" s="33">
        <v>0.05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1.2999999999999999E-2</v>
      </c>
      <c r="E16" s="58" t="s">
        <v>36</v>
      </c>
      <c r="F16" s="64"/>
      <c r="G16" s="113">
        <v>0</v>
      </c>
      <c r="H16" s="64">
        <v>0</v>
      </c>
      <c r="I16" s="64"/>
      <c r="J16" s="66"/>
      <c r="L16" s="98" t="s">
        <v>62</v>
      </c>
      <c r="M16" s="98">
        <v>10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65</v>
      </c>
      <c r="H17" s="61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36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29</v>
      </c>
      <c r="H19" s="49">
        <v>0</v>
      </c>
      <c r="I19" s="50"/>
      <c r="J19" s="51"/>
      <c r="L19" s="98" t="s">
        <v>74</v>
      </c>
      <c r="M19" s="98">
        <v>2</v>
      </c>
      <c r="N19" s="98">
        <v>6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24</v>
      </c>
      <c r="H20" s="61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3</v>
      </c>
      <c r="N21" s="98">
        <v>5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24</v>
      </c>
      <c r="H22" s="28">
        <v>0</v>
      </c>
      <c r="I22" s="29"/>
      <c r="J22" s="30"/>
      <c r="L22" s="98" t="s">
        <v>77</v>
      </c>
      <c r="M22" s="98">
        <v>4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2</v>
      </c>
      <c r="N23" s="35">
        <v>19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C5" sqref="C5:C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42" customWidth="1"/>
    <col min="7" max="7" width="11.42578125" style="143" bestFit="1" customWidth="1"/>
    <col min="8" max="8" width="11.42578125" style="145" bestFit="1" customWidth="1"/>
    <col min="9" max="9" width="0" style="146" hidden="1" customWidth="1"/>
    <col min="10" max="10" width="11.42578125" style="148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56" t="s">
        <v>1</v>
      </c>
      <c r="C3" s="157">
        <f>'11'!C3+'12'!C3+'13'!C3+'14'!C3+'15'!C3+'16'!C3+'17'!C3</f>
        <v>111220000</v>
      </c>
      <c r="D3" s="23"/>
      <c r="E3" s="72" t="s">
        <v>16</v>
      </c>
      <c r="F3" s="168" t="s">
        <v>12</v>
      </c>
      <c r="G3" s="169" t="s">
        <v>10</v>
      </c>
      <c r="H3" s="170" t="s">
        <v>11</v>
      </c>
      <c r="I3" s="147" t="s">
        <v>50</v>
      </c>
      <c r="J3" s="149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158">
        <f>'11'!C4+'12'!C4+'13'!C4+'14'!C4+'15'!C4+'16'!C4+'17'!C4</f>
        <v>108570000</v>
      </c>
      <c r="E4" s="58" t="s">
        <v>25</v>
      </c>
      <c r="F4" s="118">
        <f>'11'!F4+'12'!F4+'13'!F4+'14'!F4+'15'!F4+'16'!F4+'17'!F4</f>
        <v>3412</v>
      </c>
      <c r="G4" s="119">
        <f>'11'!G4+'12'!G4+'13'!G4+'14'!G4+'15'!G4+'16'!G4+'17'!G4</f>
        <v>2900</v>
      </c>
      <c r="H4" s="120">
        <f>'11'!H4+'12'!H4+'13'!H4+'14'!H4+'15'!H4+'16'!H4+'17'!H4</f>
        <v>377</v>
      </c>
      <c r="I4" s="144">
        <f>'11'!I4+'12'!I4+'13'!I4+'14'!I4+'15'!I4+'16'!I4+'17'!I4</f>
        <v>126</v>
      </c>
      <c r="J4" s="144">
        <f>'11'!J4+'12'!J4+'13'!J4+'14'!J4+'15'!J4+'16'!J4+'17'!J4</f>
        <v>9</v>
      </c>
      <c r="L4" s="6" t="s">
        <v>57</v>
      </c>
      <c r="M4" s="112" t="e">
        <f>'11'!M4+'12'!M4+'13'!M4+'14'!M4+'15'!#REF!+'16'!M4+'17'!M4</f>
        <v>#REF!</v>
      </c>
      <c r="N4" s="98" t="e">
        <f>'11'!N4+'12'!N4+'13'!N4+'14'!N4+'15'!#REF!+'16'!N4+'17'!N4</f>
        <v>#REF!</v>
      </c>
    </row>
    <row r="5" spans="2:14" ht="31.5" customHeight="1" thickBot="1" x14ac:dyDescent="0.3">
      <c r="B5" s="71" t="s">
        <v>23</v>
      </c>
      <c r="C5" s="108">
        <f>'11'!C5+'12'!C5+'13'!C5+'14'!C5+'15'!C5+'16'!C5+'17'!C5</f>
        <v>1930000</v>
      </c>
      <c r="E5" s="52" t="s">
        <v>26</v>
      </c>
      <c r="F5" s="121">
        <f>'11'!F5+'12'!F5+'13'!F5+'14'!F5+'15'!F5+'16'!F5+'17'!F5</f>
        <v>1909</v>
      </c>
      <c r="G5" s="122">
        <f>'11'!G5+'12'!G5+'13'!G5+'14'!G5+'15'!G5+'16'!G5+'17'!G5</f>
        <v>1596</v>
      </c>
      <c r="H5" s="123">
        <f>'11'!H5+'12'!H5+'13'!H5+'14'!H5+'15'!H5+'16'!H5+'17'!H5</f>
        <v>194</v>
      </c>
      <c r="I5" s="144">
        <f>'11'!I5+'12'!I5+'13'!I5+'14'!I5+'15'!I5+'16'!I5+'17'!I5</f>
        <v>113</v>
      </c>
      <c r="J5" s="144">
        <f>'11'!J5+'12'!J5+'13'!J5+'14'!J5+'15'!J5+'16'!J5+'17'!J5</f>
        <v>6</v>
      </c>
      <c r="L5" s="7" t="s">
        <v>58</v>
      </c>
      <c r="M5" s="112">
        <f>'11'!M5+'12'!M5+'13'!M5+'14'!M5+'15'!M4+'16'!M5+'17'!M5</f>
        <v>2390008</v>
      </c>
      <c r="N5" s="98">
        <f>'11'!N5+'12'!N5+'13'!N5+'14'!N5+'15'!N4+'16'!N5+'17'!N5</f>
        <v>35</v>
      </c>
    </row>
    <row r="6" spans="2:14" ht="31.5" customHeight="1" thickBot="1" x14ac:dyDescent="0.3">
      <c r="B6" s="42" t="s">
        <v>19</v>
      </c>
      <c r="C6" s="159">
        <f>'11'!C6+'12'!C6+'13'!C6+'14'!C6+'15'!C6+'16'!C6+'17'!C6</f>
        <v>300000</v>
      </c>
      <c r="E6" s="13" t="s">
        <v>14</v>
      </c>
      <c r="F6" s="124">
        <f>'11'!F6+'12'!F6+'13'!F6+'14'!F6+'15'!F6+'16'!F6+'17'!F6</f>
        <v>1269</v>
      </c>
      <c r="G6" s="125">
        <f>'11'!G6+'12'!G6+'13'!G6+'14'!G6+'15'!G6+'16'!G6+'17'!G6</f>
        <v>1096</v>
      </c>
      <c r="H6" s="126">
        <f>'11'!H6+'12'!H6+'13'!H6+'14'!H6+'15'!H6+'16'!H6+'17'!H6</f>
        <v>160</v>
      </c>
      <c r="I6" s="144">
        <f>'11'!I6+'12'!I6+'13'!I6+'14'!I6+'15'!I6+'16'!I6+'17'!I6</f>
        <v>13</v>
      </c>
      <c r="J6" s="144">
        <f>'11'!J6+'12'!J6+'13'!J6+'14'!J6+'15'!J6+'16'!J6+'17'!J6</f>
        <v>0</v>
      </c>
      <c r="L6" s="8" t="s">
        <v>45</v>
      </c>
      <c r="M6" s="112">
        <f>'11'!M6+'12'!M6+'13'!M6+'14'!M6+'15'!M6+'16'!M6+'17'!M6</f>
        <v>29148169</v>
      </c>
      <c r="N6" s="98">
        <f>'11'!N6+'12'!N6+'13'!N6+'14'!N6+'15'!N6+'16'!N6+'17'!N6</f>
        <v>422</v>
      </c>
    </row>
    <row r="7" spans="2:14" ht="31.5" customHeight="1" thickBot="1" x14ac:dyDescent="0.3">
      <c r="B7" s="78" t="s">
        <v>21</v>
      </c>
      <c r="C7" s="160">
        <f>'11'!C7+'12'!C7+'13'!C7+'14'!C7+'15'!C7+'16'!C7+'17'!C7</f>
        <v>2100000</v>
      </c>
      <c r="E7" s="13" t="s">
        <v>27</v>
      </c>
      <c r="F7" s="124">
        <f>'11'!F7+'12'!F7+'13'!F7+'14'!F7+'15'!F7+'16'!F7+'17'!F7</f>
        <v>56</v>
      </c>
      <c r="G7" s="125">
        <f>'11'!G7+'12'!G7+'13'!G7+'14'!G7+'15'!G7+'16'!G7+'17'!G7</f>
        <v>35</v>
      </c>
      <c r="H7" s="126">
        <f>'11'!H7+'12'!H7+'13'!H7+'14'!H7+'15'!H7+'16'!H7+'17'!H7</f>
        <v>21</v>
      </c>
      <c r="I7" s="144">
        <f>'11'!I7+'12'!I7+'13'!I7+'14'!I7+'15'!I7+'16'!I7+'17'!I7</f>
        <v>0</v>
      </c>
      <c r="J7" s="144">
        <f>'11'!J7+'12'!J7+'13'!J7+'14'!J7+'15'!J7+'16'!J7+'17'!J7</f>
        <v>0</v>
      </c>
      <c r="L7" s="9" t="s">
        <v>44</v>
      </c>
      <c r="M7" s="112">
        <f>'11'!M7+'12'!M7+'13'!M7+'14'!M7+'15'!M7+'16'!M7+'17'!M7</f>
        <v>17159768</v>
      </c>
      <c r="N7" s="98">
        <f>'11'!N7+'12'!N7+'13'!N7+'14'!N7+'15'!N7+'16'!N7+'17'!N7</f>
        <v>228</v>
      </c>
    </row>
    <row r="8" spans="2:14" ht="35.25" customHeight="1" thickBot="1" x14ac:dyDescent="0.3">
      <c r="B8" s="43" t="s">
        <v>20</v>
      </c>
      <c r="C8" s="161">
        <f>'11'!C8+'12'!C8+'13'!C8+'14'!C8+'15'!C8+'16'!C8+'17'!C8</f>
        <v>420000</v>
      </c>
      <c r="E8" s="46" t="s">
        <v>28</v>
      </c>
      <c r="F8" s="127">
        <f>'11'!F8+'12'!F8+'13'!F8+'14'!F8+'15'!F8+'16'!F8+'17'!F8</f>
        <v>178</v>
      </c>
      <c r="G8" s="128">
        <f>'11'!G8+'12'!G8+'13'!G8+'14'!G8+'15'!G8+'16'!G8+'17'!G8</f>
        <v>173</v>
      </c>
      <c r="H8" s="129">
        <f>'11'!H8+'12'!H8+'13'!H8+'14'!H8+'15'!H8+'16'!H8+'17'!H8</f>
        <v>2</v>
      </c>
      <c r="I8" s="144">
        <f>'11'!I8+'12'!I8+'13'!I8+'14'!I8+'15'!I8+'16'!I8+'17'!I8</f>
        <v>0</v>
      </c>
      <c r="J8" s="144">
        <f>'11'!J8+'12'!J8+'13'!J8+'14'!J8+'15'!J8+'16'!J8+'17'!J8</f>
        <v>3</v>
      </c>
      <c r="L8" s="9" t="s">
        <v>46</v>
      </c>
      <c r="M8" s="112">
        <f>'11'!M8+'12'!M8+'13'!M8+'14'!M8+'15'!M8+'16'!M8+'17'!M8</f>
        <v>19198846</v>
      </c>
      <c r="N8" s="98">
        <f>'11'!N8+'12'!N8+'13'!N8+'14'!N8+'15'!N8+'16'!N8+'17'!N8</f>
        <v>257</v>
      </c>
    </row>
    <row r="9" spans="2:14" ht="31.5" customHeight="1" thickBot="1" x14ac:dyDescent="0.3">
      <c r="B9" s="78" t="s">
        <v>2</v>
      </c>
      <c r="C9" s="160">
        <f>'11'!C9+'12'!C9+'13'!C9+'14'!C9+'15'!C9+'16'!C9+'17'!C9</f>
        <v>420000</v>
      </c>
      <c r="E9" s="58" t="s">
        <v>29</v>
      </c>
      <c r="F9" s="118">
        <f>'11'!F9+'12'!F9+'13'!F9+'14'!F9+'15'!F9+'16'!F9+'17'!F9</f>
        <v>553</v>
      </c>
      <c r="G9" s="119">
        <f>'11'!G9+'12'!G9+'13'!G9+'14'!G9+'15'!G9+'16'!G9+'17'!G9</f>
        <v>180</v>
      </c>
      <c r="H9" s="120">
        <f>'11'!H9+'12'!H9+'13'!H9+'14'!H9+'15'!H9+'16'!H9+'17'!H9</f>
        <v>2</v>
      </c>
      <c r="I9" s="144">
        <f>'11'!I9+'12'!I9+'13'!I9+'14'!I9+'15'!I9+'16'!I9+'17'!I9</f>
        <v>318</v>
      </c>
      <c r="J9" s="144">
        <f>'11'!J9+'12'!J9+'13'!J9+'14'!J9+'15'!J9+'16'!J9+'17'!J9</f>
        <v>53</v>
      </c>
      <c r="L9" s="9" t="s">
        <v>47</v>
      </c>
      <c r="M9" s="112">
        <f>'11'!M9+'12'!M9+'13'!M9+'14'!M9+'15'!M9+'16'!M9+'17'!M9</f>
        <v>19188884</v>
      </c>
      <c r="N9" s="98">
        <f>'11'!N9+'12'!N9+'13'!N9+'14'!N9+'15'!N9+'16'!N9+'17'!N9</f>
        <v>263</v>
      </c>
    </row>
    <row r="10" spans="2:14" ht="31.5" customHeight="1" thickBot="1" x14ac:dyDescent="0.3">
      <c r="B10" s="68" t="s">
        <v>3</v>
      </c>
      <c r="C10" s="162">
        <f>'11'!C10+'12'!C10+'13'!C10+'14'!C10+'15'!C10+'16'!C10+'17'!C10</f>
        <v>3640000000</v>
      </c>
      <c r="D10" s="31"/>
      <c r="E10" s="58" t="s">
        <v>30</v>
      </c>
      <c r="F10" s="118">
        <f>'11'!F10+'12'!F10+'13'!F10+'14'!F10+'15'!F10+'16'!F10+'17'!F10</f>
        <v>1257</v>
      </c>
      <c r="G10" s="119">
        <f>'11'!G10+'12'!G10+'13'!G10+'14'!G10+'15'!G10+'16'!G10+'17'!G10</f>
        <v>472</v>
      </c>
      <c r="H10" s="120">
        <f>'11'!H10+'12'!H10+'13'!H10+'14'!H10+'15'!H10+'16'!H10+'17'!H10</f>
        <v>4</v>
      </c>
      <c r="I10" s="144">
        <f>'11'!I10+'12'!I10+'13'!I10+'14'!I10+'15'!I10+'16'!I10+'17'!I10</f>
        <v>615</v>
      </c>
      <c r="J10" s="144">
        <f>'11'!J10+'12'!J10+'13'!J10+'14'!J10+'15'!J10+'16'!J10+'17'!J10</f>
        <v>0</v>
      </c>
      <c r="L10" s="9" t="s">
        <v>48</v>
      </c>
      <c r="M10" s="112">
        <f>'11'!M10+'12'!M10+'13'!M10+'14'!M10+'15'!M10+'16'!M10+'17'!M10</f>
        <v>13926255</v>
      </c>
      <c r="N10" s="98">
        <f>'11'!N10+'12'!N10+'13'!N10+'14'!N10+'15'!N10+'16'!N10+'17'!N10</f>
        <v>236</v>
      </c>
    </row>
    <row r="11" spans="2:14" ht="31.5" customHeight="1" thickBot="1" x14ac:dyDescent="0.3">
      <c r="B11" s="79" t="s">
        <v>4</v>
      </c>
      <c r="C11" s="163">
        <f>'11'!C11+'12'!C11+'13'!C11+'14'!C11+'15'!C11+'16'!C11+'17'!C11</f>
        <v>1889648000</v>
      </c>
      <c r="D11" s="32"/>
      <c r="E11" s="52" t="s">
        <v>31</v>
      </c>
      <c r="F11" s="121">
        <f>'11'!F11+'12'!F11+'13'!F11+'14'!F11+'15'!F11+'16'!F11+'17'!F11</f>
        <v>65</v>
      </c>
      <c r="G11" s="122">
        <f>'11'!G11+'12'!G11+'13'!G11+'14'!G11+'15'!G11+'16'!G11+'17'!G11</f>
        <v>23</v>
      </c>
      <c r="H11" s="123">
        <f>'11'!H11+'12'!H11+'13'!H11+'14'!H11+'15'!H11+'16'!H11+'17'!H11</f>
        <v>1</v>
      </c>
      <c r="I11" s="144">
        <f>'11'!I11+'12'!I11+'13'!I11+'14'!I11+'15'!I11+'16'!I11+'17'!I11</f>
        <v>41</v>
      </c>
      <c r="J11" s="144">
        <f>'11'!J11+'12'!J11+'13'!J11+'14'!J11+'15'!J11+'16'!J11+'17'!J11</f>
        <v>0</v>
      </c>
      <c r="L11" s="9" t="s">
        <v>49</v>
      </c>
      <c r="M11" s="112">
        <f>'11'!M11+'12'!M11+'13'!M11+'14'!M11+'15'!M11+'16'!M11+'17'!M11</f>
        <v>0</v>
      </c>
      <c r="N11" s="98">
        <f>'11'!N11+'12'!N11+'13'!N11+'14'!N11+'15'!N11+'16'!N11+'17'!N11</f>
        <v>0</v>
      </c>
    </row>
    <row r="12" spans="2:14" ht="31.5" customHeight="1" thickBot="1" x14ac:dyDescent="0.3">
      <c r="B12" s="80" t="s">
        <v>5</v>
      </c>
      <c r="C12" s="164">
        <f>'11'!C12+'12'!C12+'13'!C12+'14'!C12+'15'!C12+'16'!C12+'17'!C12</f>
        <v>3.6339384615384613</v>
      </c>
      <c r="E12" s="13" t="s">
        <v>32</v>
      </c>
      <c r="F12" s="124">
        <f>'11'!F12+'12'!F12+'13'!F12+'14'!F12+'15'!F12+'16'!F12+'17'!F12</f>
        <v>233</v>
      </c>
      <c r="G12" s="125">
        <f>'11'!G12+'12'!G12+'13'!G12+'14'!G12+'15'!G12+'16'!G12+'17'!G12</f>
        <v>101</v>
      </c>
      <c r="H12" s="126">
        <f>'11'!H12+'12'!H12+'13'!H12+'14'!H12+'15'!H12+'16'!H12+'17'!H12</f>
        <v>0</v>
      </c>
      <c r="I12" s="144">
        <f>'11'!I12+'12'!I12+'13'!I12+'14'!I12+'15'!I12+'16'!I12+'17'!I12</f>
        <v>132</v>
      </c>
      <c r="J12" s="144">
        <f>'11'!J12+'12'!J12+'13'!J12+'14'!J12+'15'!J12+'16'!J12+'17'!J12</f>
        <v>0</v>
      </c>
      <c r="L12" s="207" t="s">
        <v>59</v>
      </c>
      <c r="M12" s="208"/>
      <c r="N12" s="209"/>
    </row>
    <row r="13" spans="2:14" ht="31.5" customHeight="1" thickBot="1" x14ac:dyDescent="0.3">
      <c r="B13" s="10" t="s">
        <v>6</v>
      </c>
      <c r="C13" s="24">
        <f>'11'!C13+'12'!C13+'13'!C13+'14'!C13+'15'!C13+'16'!C13+'17'!C13</f>
        <v>1456</v>
      </c>
      <c r="E13" s="13" t="s">
        <v>33</v>
      </c>
      <c r="F13" s="124">
        <f>'11'!F13+'12'!F13+'13'!F13+'14'!F13+'15'!F13+'16'!F13+'17'!F13</f>
        <v>959</v>
      </c>
      <c r="G13" s="125">
        <f>'11'!G13+'12'!G13+'13'!G13+'14'!G13+'15'!G13+'16'!G13+'17'!G13</f>
        <v>348</v>
      </c>
      <c r="H13" s="126">
        <f>'11'!H13+'12'!H13+'13'!H13+'14'!H13+'15'!H13+'16'!H13+'17'!H13</f>
        <v>3</v>
      </c>
      <c r="I13" s="144">
        <f>'11'!I13+'12'!I13+'13'!I13+'14'!I13+'15'!I13+'16'!I13+'17'!I13</f>
        <v>442</v>
      </c>
      <c r="J13" s="144">
        <f>'11'!J13+'12'!J13+'13'!J13+'14'!J13+'15'!J13+'16'!J13+'17'!J13</f>
        <v>0</v>
      </c>
      <c r="L13" s="10" t="s">
        <v>17</v>
      </c>
      <c r="M13" s="112" t="e">
        <f>'11'!M13+'12'!M13+'15'!M13+'14'!M13+'15'!#REF!+'16'!M13+'17'!M13</f>
        <v>#REF!</v>
      </c>
      <c r="N13" s="98" t="e">
        <f>'11'!N13+'12'!N13+'15'!N13+'14'!N13+'15'!#REF!+'16'!N13+'17'!N13</f>
        <v>#REF!</v>
      </c>
    </row>
    <row r="14" spans="2:14" ht="31.5" customHeight="1" thickBot="1" x14ac:dyDescent="0.3">
      <c r="B14" s="25" t="s">
        <v>7</v>
      </c>
      <c r="C14" s="116">
        <f>'11'!C14+'12'!C14+'13'!C14+'14'!C14+'15'!C14+'16'!C14+'17'!C14</f>
        <v>535649.35802469135</v>
      </c>
      <c r="E14" s="13" t="s">
        <v>34</v>
      </c>
      <c r="F14" s="124">
        <f>'11'!F14+'12'!F14+'13'!F14+'14'!F14+'15'!F14+'16'!F14+'17'!F14</f>
        <v>0</v>
      </c>
      <c r="G14" s="125">
        <f>'11'!G14+'12'!G14+'13'!G14+'14'!G14+'15'!G14+'16'!G14+'17'!G14</f>
        <v>0</v>
      </c>
      <c r="H14" s="126">
        <f>'11'!H14+'12'!H14+'13'!H14+'14'!H14+'15'!H14+'16'!H14+'17'!H14</f>
        <v>0</v>
      </c>
      <c r="I14" s="144">
        <f>'11'!I14+'12'!I14+'13'!I14+'14'!I14+'15'!I14+'16'!I14+'17'!I14</f>
        <v>0</v>
      </c>
      <c r="J14" s="144">
        <f>'11'!J14+'12'!J14+'13'!J14+'14'!J14+'15'!J14+'16'!J14+'17'!J14</f>
        <v>0</v>
      </c>
      <c r="L14" s="11" t="s">
        <v>18</v>
      </c>
      <c r="M14" s="112" t="e">
        <f>'11'!M14+'12'!M14+'15'!M14+'14'!M14+'15'!#REF!+'16'!M14+'17'!M14</f>
        <v>#REF!</v>
      </c>
      <c r="N14" s="98" t="e">
        <f>'11'!N14+'12'!N14+'15'!N14+'14'!N14+'15'!#REF!+'16'!N14+'17'!N14</f>
        <v>#REF!</v>
      </c>
    </row>
    <row r="15" spans="2:14" ht="31.5" customHeight="1" thickBot="1" x14ac:dyDescent="0.3">
      <c r="B15" s="25" t="s">
        <v>8</v>
      </c>
      <c r="C15" s="116">
        <f>'11'!C15+'12'!C15+'13'!C15+'14'!C15+'15'!C15+'16'!C15+'17'!C15</f>
        <v>0.42155368594320669</v>
      </c>
      <c r="E15" s="46" t="s">
        <v>35</v>
      </c>
      <c r="F15" s="127">
        <f>'11'!F15+'12'!F15+'13'!F15+'14'!F15+'15'!F15+'16'!F15+'17'!F15</f>
        <v>0</v>
      </c>
      <c r="G15" s="128">
        <f>'11'!G15+'12'!G15+'13'!G15+'14'!G15+'15'!G15+'16'!G15+'17'!G15</f>
        <v>0</v>
      </c>
      <c r="H15" s="129">
        <f>'11'!H15+'12'!H15+'13'!H15+'14'!H15+'15'!H15+'16'!H15+'17'!H15</f>
        <v>0</v>
      </c>
      <c r="I15" s="144">
        <f>'11'!I15+'12'!I15+'13'!I15+'14'!I15+'15'!I15+'16'!I15+'17'!I15</f>
        <v>0</v>
      </c>
      <c r="J15" s="144">
        <f>'11'!J15+'12'!J15+'13'!J15+'14'!J15+'15'!J15+'16'!J15+'17'!J15</f>
        <v>0</v>
      </c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165">
        <f>'11'!C16+'12'!C16+'13'!C16+'14'!C16+'15'!C16+'16'!C16+'17'!C16</f>
        <v>1.2999999999999999E-2</v>
      </c>
      <c r="E16" s="58" t="s">
        <v>36</v>
      </c>
      <c r="F16" s="110">
        <f>'11'!F16+'12'!F16+'13'!F16+'14'!F16+'15'!F16+'16'!F16+'17'!F16</f>
        <v>0</v>
      </c>
      <c r="G16" s="110">
        <f>'11'!G16+'12'!G16+'13'!G16+'14'!G16+'15'!G16+'16'!G16+'17'!G16</f>
        <v>48</v>
      </c>
      <c r="H16" s="110">
        <f>'11'!H16+'12'!H16+'13'!H16+'14'!H16+'15'!H16+'16'!H16+'17'!H16</f>
        <v>11</v>
      </c>
      <c r="I16" s="144">
        <f>'11'!I16+'12'!I16+'13'!I16+'14'!I16+'15'!I16+'16'!I16+'17'!I16</f>
        <v>0</v>
      </c>
      <c r="J16" s="144">
        <f>'11'!J16+'12'!J16+'13'!J16+'14'!J16+'15'!J16+'16'!J16+'17'!J16</f>
        <v>0</v>
      </c>
      <c r="L16" s="98" t="s">
        <v>62</v>
      </c>
      <c r="M16" s="98" t="e">
        <f>'11'!M16+'12'!M16+'15'!M16+'14'!M16+'15'!#REF!+'16'!M16+'17'!M16</f>
        <v>#REF!</v>
      </c>
      <c r="N16" s="98">
        <f>'11'!N16+'12'!N16+'13'!N16+'14'!N16+'15'!N16+'16'!N16+'17'!N16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8">
        <f>'11'!F17+'12'!F17+'13'!F17+'14'!F17+'15'!F17+'16'!F17+'17'!F17</f>
        <v>0</v>
      </c>
      <c r="G17" s="119">
        <f>'11'!G17+'12'!G17+'13'!G17+'14'!G17+'15'!G17+'16'!G17+'17'!G17</f>
        <v>376</v>
      </c>
      <c r="H17" s="120">
        <f>'11'!H17+'12'!H17+'13'!H17+'14'!H17+'15'!H17+'16'!H17+'17'!H17</f>
        <v>0</v>
      </c>
      <c r="I17" s="144">
        <f>'11'!I17+'12'!I17+'13'!I17+'14'!I17+'15'!I17+'16'!I17+'17'!I17</f>
        <v>0</v>
      </c>
      <c r="J17" s="144">
        <f>'11'!J17+'12'!J17+'13'!J17+'14'!J17+'15'!J17+'16'!J17+'17'!J17</f>
        <v>0</v>
      </c>
      <c r="L17" s="98" t="s">
        <v>63</v>
      </c>
      <c r="M17" s="98" t="e">
        <f>'11'!M17+'12'!M17+'15'!M17+'14'!M17+'15'!#REF!+'16'!M17+'17'!M17</f>
        <v>#REF!</v>
      </c>
      <c r="N17" s="98">
        <f>'11'!N17+'12'!N17+'13'!N17+'14'!N17+'15'!N17+'16'!N17+'17'!N17</f>
        <v>0</v>
      </c>
    </row>
    <row r="18" spans="2:14" ht="33.75" customHeight="1" thickBot="1" x14ac:dyDescent="0.3">
      <c r="B18" s="210" t="s">
        <v>51</v>
      </c>
      <c r="C18" s="210"/>
      <c r="D18" s="5"/>
      <c r="E18" s="67" t="s">
        <v>38</v>
      </c>
      <c r="F18" s="121">
        <f>'11'!F18+'12'!F18+'13'!F18+'14'!F18+'15'!F18+'16'!F18+'17'!F18</f>
        <v>0</v>
      </c>
      <c r="G18" s="122">
        <f>'11'!G18+'12'!G18+'13'!G18+'14'!G18+'15'!G18+'16'!G18+'17'!G18</f>
        <v>227</v>
      </c>
      <c r="H18" s="123">
        <f>'11'!H18+'12'!H18+'13'!H18+'14'!H18+'15'!H18+'16'!H18+'17'!H18</f>
        <v>0</v>
      </c>
      <c r="I18" s="144">
        <f>'11'!I18+'12'!I18+'13'!I18+'14'!I18+'15'!I18+'16'!I18+'17'!I18</f>
        <v>0</v>
      </c>
      <c r="J18" s="144">
        <f>'11'!J18+'12'!J18+'13'!J18+'14'!J18+'15'!J18+'16'!J18+'17'!J18</f>
        <v>0</v>
      </c>
      <c r="L18" s="98" t="s">
        <v>79</v>
      </c>
      <c r="M18" s="98" t="e">
        <f>'11'!M18+'12'!M18+'15'!M18+'14'!M18+'15'!#REF!+'16'!M18+'17'!M18</f>
        <v>#REF!</v>
      </c>
      <c r="N18" s="98">
        <f>'11'!N18+'12'!N18+'13'!N18+'14'!N18+'15'!N18+'16'!N18+'17'!N18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7">
        <f>'11'!F19+'12'!F19+'13'!F19+'14'!F19+'15'!F19+'16'!F19+'17'!F19</f>
        <v>0</v>
      </c>
      <c r="G19" s="128">
        <f>'11'!G19+'12'!G19+'13'!G19+'14'!G19+'15'!G19+'16'!G19+'17'!G19</f>
        <v>149</v>
      </c>
      <c r="H19" s="129">
        <f>'11'!H19+'12'!H19+'13'!H19+'14'!H19+'15'!H19+'16'!H19+'17'!H19</f>
        <v>0</v>
      </c>
      <c r="I19" s="144">
        <f>'11'!I19+'12'!I19+'13'!I19+'14'!I19+'15'!I19+'16'!I19+'17'!I19</f>
        <v>0</v>
      </c>
      <c r="J19" s="144">
        <f>'11'!J19+'12'!J19+'13'!J19+'14'!J19+'15'!J19+'16'!J19+'17'!J19</f>
        <v>0</v>
      </c>
      <c r="L19" s="98" t="s">
        <v>74</v>
      </c>
      <c r="M19" s="98" t="e">
        <f>'11'!M19+'12'!M19+'15'!M19+'14'!M19+'15'!#REF!+'16'!M19+'17'!M19</f>
        <v>#REF!</v>
      </c>
      <c r="N19" s="98">
        <f>'11'!N19+'12'!N19+'13'!N19+'14'!N19+'15'!N19+'16'!N19+'17'!N19</f>
        <v>34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8">
        <f>'11'!F20+'12'!F20+'13'!F20+'14'!F20+'15'!F20+'16'!F20+'17'!F20</f>
        <v>0</v>
      </c>
      <c r="G20" s="119">
        <f>'11'!G20+'12'!G20+'13'!G20+'14'!G20+'15'!G20+'16'!G20+'17'!G20</f>
        <v>147</v>
      </c>
      <c r="H20" s="120">
        <f>'11'!H20+'12'!H20+'13'!H20+'14'!H20+'15'!H20+'16'!H20+'17'!H20</f>
        <v>0</v>
      </c>
      <c r="I20" s="144">
        <f>'11'!I20+'12'!I20+'13'!I20+'14'!I20+'15'!I20+'16'!I20+'17'!I20</f>
        <v>0</v>
      </c>
      <c r="J20" s="144">
        <f>'11'!J20+'12'!J20+'13'!J20+'14'!J20+'15'!J20+'16'!J20+'17'!J20</f>
        <v>0</v>
      </c>
      <c r="L20" s="98" t="s">
        <v>75</v>
      </c>
      <c r="M20" s="98" t="e">
        <f>'11'!M20+'12'!M20+'15'!M20+'14'!M20+'15'!#REF!+'16'!M20+'17'!M20</f>
        <v>#REF!</v>
      </c>
      <c r="N20" s="98">
        <f>'11'!N20+'12'!N20+'13'!N20+'14'!N20+'15'!N20+'16'!N20+'17'!N20</f>
        <v>5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121">
        <f>'11'!F21+'12'!F21+'13'!F21+'14'!F21+'15'!F21+'16'!F21+'17'!F21</f>
        <v>0</v>
      </c>
      <c r="G21" s="122">
        <f>'11'!G21+'12'!G21+'13'!G21+'14'!G21+'15'!G21+'16'!G21+'17'!G21</f>
        <v>13</v>
      </c>
      <c r="H21" s="123">
        <f>'11'!H21+'12'!H21+'13'!H21+'14'!H21+'15'!H21+'16'!H21+'17'!H21</f>
        <v>0</v>
      </c>
      <c r="I21" s="144">
        <f>'11'!I21+'12'!I21+'13'!I21+'14'!I21+'15'!I21+'16'!I21+'17'!I21</f>
        <v>0</v>
      </c>
      <c r="J21" s="144">
        <f>'11'!J21+'12'!J21+'13'!J21+'14'!J21+'15'!J21+'16'!J21+'17'!J21</f>
        <v>0</v>
      </c>
      <c r="L21" s="98" t="s">
        <v>76</v>
      </c>
      <c r="M21" s="98" t="e">
        <f>'11'!M21+'12'!M21+'15'!M21+'14'!M21+'15'!#REF!+'16'!M21+'17'!M21</f>
        <v>#REF!</v>
      </c>
      <c r="N21" s="98">
        <f>'11'!N21+'12'!N21+'13'!N21+'14'!N21+'15'!N21+'16'!N21+'17'!N21</f>
        <v>12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124">
        <f>'11'!F22+'12'!F22+'13'!F22+'14'!F22+'15'!F22+'16'!F22+'17'!F22</f>
        <v>0</v>
      </c>
      <c r="G22" s="125">
        <f>'11'!G22+'12'!G22+'13'!G22+'14'!G22+'15'!G22+'16'!G22+'17'!G22</f>
        <v>134</v>
      </c>
      <c r="H22" s="126">
        <f>'11'!H22+'12'!H22+'13'!H22+'14'!H22+'15'!H22+'16'!H22+'17'!H22</f>
        <v>0</v>
      </c>
      <c r="I22" s="144">
        <f>'11'!I22+'12'!I22+'13'!I22+'14'!I22+'15'!I22+'16'!I22+'17'!I22</f>
        <v>0</v>
      </c>
      <c r="J22" s="144">
        <f>'11'!J22+'12'!J22+'13'!J22+'14'!J22+'15'!J22+'16'!J22+'17'!J22</f>
        <v>0</v>
      </c>
      <c r="L22" s="98" t="s">
        <v>77</v>
      </c>
      <c r="M22" s="98" t="e">
        <f>'11'!M22+'12'!M22+'15'!M22+'14'!M22+'15'!#REF!+'16'!M22+'17'!M22</f>
        <v>#REF!</v>
      </c>
      <c r="N22" s="98">
        <f>'11'!N22+'12'!N22+'13'!N22+'14'!N22+'15'!N22+'16'!N22+'17'!N22</f>
        <v>0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130">
        <f>'11'!F23+'12'!F23+'13'!F23+'14'!F23+'15'!F23+'16'!F23+'17'!F23</f>
        <v>0</v>
      </c>
      <c r="G23" s="131">
        <f>'11'!G23+'12'!G23+'13'!G23+'14'!G23+'15'!G23+'16'!G23+'17'!G23</f>
        <v>0</v>
      </c>
      <c r="H23" s="132">
        <f>'11'!H23+'12'!H23+'13'!H23+'14'!H23+'15'!H23+'16'!H23+'17'!H23</f>
        <v>0</v>
      </c>
      <c r="I23" s="144">
        <f>'11'!I23+'12'!I23+'13'!I23+'14'!I23+'15'!I23+'16'!I23+'17'!I23</f>
        <v>0</v>
      </c>
      <c r="J23" s="144">
        <f>'11'!J23+'12'!J23+'13'!J23+'14'!J23+'15'!J23+'16'!J23+'17'!J23</f>
        <v>0</v>
      </c>
      <c r="L23" s="35" t="s">
        <v>78</v>
      </c>
      <c r="M23" s="98" t="e">
        <f>'11'!M23+'12'!M23+'15'!M23+'14'!M23+'15'!#REF!+'16'!M23+'17'!M23</f>
        <v>#REF!</v>
      </c>
      <c r="N23" s="98">
        <f>'11'!N23+'12'!N23+'13'!N23+'14'!N23+'15'!N23+'16'!N23+'17'!N23</f>
        <v>89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P28"/>
  <sheetViews>
    <sheetView topLeftCell="A18" zoomScale="80" zoomScaleNormal="80" workbookViewId="0">
      <selection activeCell="E4" sqref="E4:E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11874000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11493000</v>
      </c>
      <c r="E4" s="58" t="s">
        <v>25</v>
      </c>
      <c r="F4" s="59">
        <v>363</v>
      </c>
      <c r="G4" s="119">
        <v>302</v>
      </c>
      <c r="H4" s="120">
        <v>41</v>
      </c>
      <c r="I4" s="62">
        <v>20</v>
      </c>
      <c r="J4" s="63"/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381000</v>
      </c>
      <c r="E5" s="52" t="s">
        <v>26</v>
      </c>
      <c r="F5" s="53">
        <v>211</v>
      </c>
      <c r="G5" s="122">
        <v>163</v>
      </c>
      <c r="H5" s="123">
        <v>32</v>
      </c>
      <c r="I5" s="56">
        <v>16</v>
      </c>
      <c r="J5" s="57"/>
      <c r="L5" s="7" t="s">
        <v>58</v>
      </c>
      <c r="M5" s="112">
        <v>262727</v>
      </c>
      <c r="N5" s="98">
        <v>4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120</v>
      </c>
      <c r="G6" s="125">
        <v>109</v>
      </c>
      <c r="H6" s="126">
        <v>7</v>
      </c>
      <c r="I6" s="29">
        <v>4</v>
      </c>
      <c r="J6" s="30"/>
      <c r="L6" s="8" t="s">
        <v>45</v>
      </c>
      <c r="M6" s="112">
        <v>3228182</v>
      </c>
      <c r="N6" s="98">
        <v>42</v>
      </c>
    </row>
    <row r="7" spans="2:16" ht="31.5" customHeight="1" thickBot="1" x14ac:dyDescent="0.3">
      <c r="B7" s="78" t="s">
        <v>21</v>
      </c>
      <c r="C7" s="94">
        <f>'02'!C6+'18'!C6</f>
        <v>200000</v>
      </c>
      <c r="E7" s="13" t="s">
        <v>27</v>
      </c>
      <c r="F7" s="26">
        <v>8</v>
      </c>
      <c r="G7" s="125">
        <v>6</v>
      </c>
      <c r="H7" s="126">
        <v>2</v>
      </c>
      <c r="I7" s="29">
        <v>0</v>
      </c>
      <c r="J7" s="30"/>
      <c r="L7" s="9" t="s">
        <v>44</v>
      </c>
      <c r="M7" s="112">
        <v>1706904</v>
      </c>
      <c r="N7" s="98">
        <v>25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24</v>
      </c>
      <c r="G8" s="128">
        <v>24</v>
      </c>
      <c r="H8" s="129">
        <v>0</v>
      </c>
      <c r="I8" s="50">
        <v>0</v>
      </c>
      <c r="J8" s="51"/>
      <c r="L8" s="9" t="s">
        <v>46</v>
      </c>
      <c r="M8" s="112">
        <v>1633631</v>
      </c>
      <c r="N8" s="98">
        <v>20</v>
      </c>
    </row>
    <row r="9" spans="2:16" ht="31.5" customHeight="1" thickBot="1" x14ac:dyDescent="0.3">
      <c r="B9" s="78" t="s">
        <v>2</v>
      </c>
      <c r="C9" s="94">
        <f>'02'!C8+'18'!C8</f>
        <v>0</v>
      </c>
      <c r="E9" s="58" t="s">
        <v>29</v>
      </c>
      <c r="F9" s="59">
        <v>86</v>
      </c>
      <c r="G9" s="119">
        <v>19</v>
      </c>
      <c r="H9" s="120">
        <v>0</v>
      </c>
      <c r="I9" s="62">
        <v>60</v>
      </c>
      <c r="J9" s="63">
        <v>7</v>
      </c>
      <c r="L9" s="9" t="s">
        <v>47</v>
      </c>
      <c r="M9" s="112">
        <v>2625449</v>
      </c>
      <c r="N9" s="98">
        <v>38</v>
      </c>
    </row>
    <row r="10" spans="2:16" ht="31.5" customHeight="1" thickBot="1" x14ac:dyDescent="0.3">
      <c r="B10" s="68" t="s">
        <v>3</v>
      </c>
      <c r="C10" s="95">
        <f>'17'!C10</f>
        <v>520000000</v>
      </c>
      <c r="D10" s="31"/>
      <c r="E10" s="58" t="s">
        <v>30</v>
      </c>
      <c r="F10" s="59">
        <v>154</v>
      </c>
      <c r="G10" s="119">
        <v>58</v>
      </c>
      <c r="H10" s="120">
        <v>0</v>
      </c>
      <c r="I10" s="62">
        <v>84</v>
      </c>
      <c r="J10" s="63"/>
      <c r="L10" s="9" t="s">
        <v>48</v>
      </c>
      <c r="M10" s="112">
        <v>1338181</v>
      </c>
      <c r="N10" s="98">
        <v>19</v>
      </c>
    </row>
    <row r="11" spans="2:16" ht="31.5" customHeight="1" thickBot="1" x14ac:dyDescent="0.3">
      <c r="B11" s="79" t="s">
        <v>4</v>
      </c>
      <c r="C11" s="96">
        <f>C3+'17'!C11</f>
        <v>335656000</v>
      </c>
      <c r="D11" s="32"/>
      <c r="E11" s="52" t="s">
        <v>31</v>
      </c>
      <c r="F11" s="53">
        <v>8</v>
      </c>
      <c r="G11" s="122">
        <v>3</v>
      </c>
      <c r="H11" s="123">
        <v>0</v>
      </c>
      <c r="I11" s="56">
        <v>5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0.6454923076923077</v>
      </c>
      <c r="E12" s="13" t="s">
        <v>32</v>
      </c>
      <c r="F12" s="26">
        <v>32</v>
      </c>
      <c r="G12" s="125">
        <v>15</v>
      </c>
      <c r="H12" s="126">
        <v>0</v>
      </c>
      <c r="I12" s="29">
        <v>17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148</v>
      </c>
      <c r="E13" s="13" t="s">
        <v>33</v>
      </c>
      <c r="F13" s="26">
        <v>114</v>
      </c>
      <c r="G13" s="125">
        <v>40</v>
      </c>
      <c r="H13" s="126">
        <v>0</v>
      </c>
      <c r="I13" s="29">
        <v>62</v>
      </c>
      <c r="J13" s="30"/>
      <c r="L13" s="10" t="s">
        <v>17</v>
      </c>
      <c r="M13" s="112">
        <v>220000</v>
      </c>
      <c r="N13" s="98">
        <v>4</v>
      </c>
    </row>
    <row r="14" spans="2:16" ht="31.5" customHeight="1" x14ac:dyDescent="0.25">
      <c r="B14" s="25" t="s">
        <v>7</v>
      </c>
      <c r="C14" s="116">
        <v>80234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/>
      <c r="N14" s="98"/>
    </row>
    <row r="15" spans="2:16" ht="31.5" customHeight="1" thickBot="1" x14ac:dyDescent="0.3">
      <c r="B15" s="25" t="s">
        <v>8</v>
      </c>
      <c r="C15" s="33">
        <v>6.5827033198968918E-2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38</v>
      </c>
      <c r="H17" s="120">
        <v>0</v>
      </c>
      <c r="I17" s="62"/>
      <c r="J17" s="63"/>
      <c r="L17" s="98" t="s">
        <v>63</v>
      </c>
      <c r="M17" s="98">
        <v>9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22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16</v>
      </c>
      <c r="H19" s="12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7</v>
      </c>
      <c r="H20" s="120">
        <v>0</v>
      </c>
      <c r="I20" s="62"/>
      <c r="J20" s="63"/>
      <c r="L20" s="98" t="s">
        <v>75</v>
      </c>
      <c r="M20" s="98">
        <v>2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>
        <v>2</v>
      </c>
      <c r="N21" s="98">
        <v>1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7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7</v>
      </c>
      <c r="N23" s="35">
        <v>9</v>
      </c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P28"/>
  <sheetViews>
    <sheetView topLeftCell="A13" zoomScale="80" zoomScaleNormal="80" workbookViewId="0">
      <selection activeCell="C19" sqref="C19:C2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12488500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12488500</v>
      </c>
      <c r="E4" s="58" t="s">
        <v>25</v>
      </c>
      <c r="F4" s="59">
        <v>376</v>
      </c>
      <c r="G4" s="119">
        <v>333</v>
      </c>
      <c r="H4" s="120">
        <v>0</v>
      </c>
      <c r="I4" s="62">
        <v>42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/>
      <c r="E5" s="52" t="s">
        <v>26</v>
      </c>
      <c r="F5" s="53">
        <v>229</v>
      </c>
      <c r="G5" s="122">
        <v>189</v>
      </c>
      <c r="H5" s="123">
        <v>0</v>
      </c>
      <c r="I5" s="56">
        <v>39</v>
      </c>
      <c r="J5" s="57">
        <v>1</v>
      </c>
      <c r="L5" s="7" t="s">
        <v>58</v>
      </c>
      <c r="M5" s="112">
        <v>189091</v>
      </c>
      <c r="N5" s="98">
        <v>5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123</v>
      </c>
      <c r="G6" s="125">
        <v>120</v>
      </c>
      <c r="H6" s="126">
        <v>0</v>
      </c>
      <c r="I6" s="29">
        <v>3</v>
      </c>
      <c r="J6" s="30"/>
      <c r="L6" s="8" t="s">
        <v>45</v>
      </c>
      <c r="M6" s="112">
        <v>1909853</v>
      </c>
      <c r="N6" s="98">
        <v>33</v>
      </c>
    </row>
    <row r="7" spans="2:16" ht="31.5" customHeight="1" thickBot="1" x14ac:dyDescent="0.3">
      <c r="B7" s="78" t="s">
        <v>21</v>
      </c>
      <c r="C7" s="94">
        <f>'18'!C7+'19'!C6</f>
        <v>200000</v>
      </c>
      <c r="E7" s="13" t="s">
        <v>27</v>
      </c>
      <c r="F7" s="26">
        <v>3</v>
      </c>
      <c r="G7" s="125">
        <v>3</v>
      </c>
      <c r="H7" s="126">
        <v>0</v>
      </c>
      <c r="I7" s="29">
        <v>0</v>
      </c>
      <c r="J7" s="30"/>
      <c r="L7" s="9" t="s">
        <v>44</v>
      </c>
      <c r="M7" s="112">
        <v>2549993</v>
      </c>
      <c r="N7" s="98">
        <v>21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128">
        <v>21</v>
      </c>
      <c r="H8" s="129">
        <v>0</v>
      </c>
      <c r="I8" s="50">
        <v>0</v>
      </c>
      <c r="J8" s="51"/>
      <c r="L8" s="9" t="s">
        <v>46</v>
      </c>
      <c r="M8" s="112">
        <v>2394544</v>
      </c>
      <c r="N8" s="98">
        <v>36</v>
      </c>
    </row>
    <row r="9" spans="2:16" ht="31.5" customHeight="1" thickBot="1" x14ac:dyDescent="0.3">
      <c r="B9" s="78" t="s">
        <v>2</v>
      </c>
      <c r="C9" s="94">
        <f>'18'!C9+'19'!C8</f>
        <v>0</v>
      </c>
      <c r="E9" s="58" t="s">
        <v>29</v>
      </c>
      <c r="F9" s="59">
        <v>86</v>
      </c>
      <c r="G9" s="119">
        <v>15</v>
      </c>
      <c r="H9" s="120">
        <v>1</v>
      </c>
      <c r="I9" s="62">
        <v>64</v>
      </c>
      <c r="J9" s="63">
        <v>6</v>
      </c>
      <c r="L9" s="9" t="s">
        <v>47</v>
      </c>
      <c r="M9" s="112">
        <v>2231812</v>
      </c>
      <c r="N9" s="98">
        <v>30</v>
      </c>
    </row>
    <row r="10" spans="2:16" ht="31.5" customHeight="1" thickBot="1" x14ac:dyDescent="0.3">
      <c r="B10" s="68" t="s">
        <v>3</v>
      </c>
      <c r="C10" s="95">
        <f>'18'!C10</f>
        <v>520000000</v>
      </c>
      <c r="D10" s="31"/>
      <c r="E10" s="58" t="s">
        <v>30</v>
      </c>
      <c r="F10" s="59">
        <v>136</v>
      </c>
      <c r="G10" s="119">
        <v>62</v>
      </c>
      <c r="H10" s="120">
        <v>0</v>
      </c>
      <c r="I10" s="62">
        <v>60</v>
      </c>
      <c r="J10" s="63"/>
      <c r="L10" s="9" t="s">
        <v>48</v>
      </c>
      <c r="M10" s="112">
        <v>3229993</v>
      </c>
      <c r="N10" s="98">
        <v>22</v>
      </c>
    </row>
    <row r="11" spans="2:16" ht="31.5" customHeight="1" thickBot="1" x14ac:dyDescent="0.3">
      <c r="B11" s="79" t="s">
        <v>4</v>
      </c>
      <c r="C11" s="96">
        <f>C3+'18'!C11</f>
        <v>348144500</v>
      </c>
      <c r="D11" s="32"/>
      <c r="E11" s="52" t="s">
        <v>31</v>
      </c>
      <c r="F11" s="53">
        <v>10</v>
      </c>
      <c r="G11" s="122">
        <v>6</v>
      </c>
      <c r="H11" s="123">
        <v>0</v>
      </c>
      <c r="I11" s="56">
        <v>4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0.66950865384615388</v>
      </c>
      <c r="E12" s="13" t="s">
        <v>32</v>
      </c>
      <c r="F12" s="26">
        <v>32</v>
      </c>
      <c r="G12" s="125">
        <v>12</v>
      </c>
      <c r="H12" s="126">
        <v>0</v>
      </c>
      <c r="I12" s="29">
        <v>20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147</v>
      </c>
      <c r="E13" s="13" t="s">
        <v>33</v>
      </c>
      <c r="F13" s="26">
        <v>94</v>
      </c>
      <c r="G13" s="125">
        <v>44</v>
      </c>
      <c r="H13" s="126">
        <v>0</v>
      </c>
      <c r="I13" s="29">
        <v>36</v>
      </c>
      <c r="J13" s="30"/>
      <c r="L13" s="10" t="s">
        <v>17</v>
      </c>
      <c r="M13" s="112">
        <v>165000</v>
      </c>
      <c r="N13" s="98">
        <v>3</v>
      </c>
    </row>
    <row r="14" spans="2:16" ht="31.5" customHeight="1" x14ac:dyDescent="0.25">
      <c r="B14" s="25" t="s">
        <v>7</v>
      </c>
      <c r="C14" s="116">
        <v>94788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6" ht="31.5" customHeight="1" thickBot="1" x14ac:dyDescent="0.3">
      <c r="B15" s="25" t="s">
        <v>8</v>
      </c>
      <c r="C15" s="33">
        <v>0.18892810307421753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/>
      <c r="E16" s="58" t="s">
        <v>36</v>
      </c>
      <c r="F16" s="64"/>
      <c r="G16" s="110">
        <v>8</v>
      </c>
      <c r="H16" s="110">
        <v>0</v>
      </c>
      <c r="I16" s="64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32</v>
      </c>
      <c r="H17" s="120">
        <v>0</v>
      </c>
      <c r="I17" s="62"/>
      <c r="J17" s="63"/>
      <c r="L17" s="98" t="s">
        <v>63</v>
      </c>
      <c r="M17" s="98">
        <v>4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19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13</v>
      </c>
      <c r="H19" s="129">
        <v>0</v>
      </c>
      <c r="I19" s="50"/>
      <c r="J19" s="51"/>
      <c r="L19" s="98" t="s">
        <v>74</v>
      </c>
      <c r="M19" s="98">
        <v>2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27</v>
      </c>
      <c r="H20" s="120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27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11</v>
      </c>
      <c r="N23" s="35">
        <v>11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P28"/>
  <sheetViews>
    <sheetView topLeftCell="A7" zoomScale="80" zoomScaleNormal="80" workbookViewId="0">
      <selection activeCell="J11" sqref="J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15875500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15470500</v>
      </c>
      <c r="E4" s="58" t="s">
        <v>25</v>
      </c>
      <c r="F4" s="59">
        <v>382</v>
      </c>
      <c r="G4" s="119">
        <v>357</v>
      </c>
      <c r="H4" s="120">
        <v>16</v>
      </c>
      <c r="I4" s="62">
        <v>8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114">
        <v>405000</v>
      </c>
      <c r="E5" s="52" t="s">
        <v>26</v>
      </c>
      <c r="F5" s="53">
        <v>231</v>
      </c>
      <c r="G5" s="122">
        <v>212</v>
      </c>
      <c r="H5" s="123">
        <v>11</v>
      </c>
      <c r="I5" s="56">
        <v>8</v>
      </c>
      <c r="J5" s="57"/>
      <c r="L5" s="7" t="s">
        <v>58</v>
      </c>
      <c r="M5" s="112">
        <v>309999</v>
      </c>
      <c r="N5" s="98">
        <v>7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114</v>
      </c>
      <c r="G6" s="125">
        <v>114</v>
      </c>
      <c r="H6" s="126">
        <v>0</v>
      </c>
      <c r="I6" s="29">
        <v>0</v>
      </c>
      <c r="J6" s="30"/>
      <c r="L6" s="8" t="s">
        <v>45</v>
      </c>
      <c r="M6" s="112">
        <v>4269641</v>
      </c>
      <c r="N6" s="98">
        <v>59</v>
      </c>
    </row>
    <row r="7" spans="2:16" ht="31.5" customHeight="1" thickBot="1" x14ac:dyDescent="0.3">
      <c r="B7" s="78" t="s">
        <v>21</v>
      </c>
      <c r="C7" s="94">
        <f>'19'!C7+'20'!C6</f>
        <v>200000</v>
      </c>
      <c r="E7" s="13" t="s">
        <v>27</v>
      </c>
      <c r="F7" s="26">
        <v>12</v>
      </c>
      <c r="G7" s="125">
        <v>10</v>
      </c>
      <c r="H7" s="126">
        <v>2</v>
      </c>
      <c r="I7" s="29">
        <v>0</v>
      </c>
      <c r="J7" s="30"/>
      <c r="L7" s="9" t="s">
        <v>44</v>
      </c>
      <c r="M7" s="112">
        <v>2969095</v>
      </c>
      <c r="N7" s="98">
        <v>36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25</v>
      </c>
      <c r="G8" s="128">
        <v>21</v>
      </c>
      <c r="H8" s="129">
        <v>3</v>
      </c>
      <c r="I8" s="50">
        <v>0</v>
      </c>
      <c r="J8" s="51">
        <v>1</v>
      </c>
      <c r="L8" s="9" t="s">
        <v>46</v>
      </c>
      <c r="M8" s="112">
        <v>2847277</v>
      </c>
      <c r="N8" s="98">
        <v>35</v>
      </c>
    </row>
    <row r="9" spans="2:16" ht="31.5" customHeight="1" thickBot="1" x14ac:dyDescent="0.3">
      <c r="B9" s="78" t="s">
        <v>2</v>
      </c>
      <c r="C9" s="94">
        <f>'19'!C9+'20'!C8</f>
        <v>0</v>
      </c>
      <c r="E9" s="58" t="s">
        <v>29</v>
      </c>
      <c r="F9" s="59">
        <v>125</v>
      </c>
      <c r="G9" s="119">
        <v>31</v>
      </c>
      <c r="H9" s="120">
        <v>12</v>
      </c>
      <c r="I9" s="62">
        <v>75</v>
      </c>
      <c r="J9" s="63">
        <v>7</v>
      </c>
      <c r="L9" s="9" t="s">
        <v>47</v>
      </c>
      <c r="M9" s="112">
        <v>2160001</v>
      </c>
      <c r="N9" s="98">
        <v>37</v>
      </c>
    </row>
    <row r="10" spans="2:16" ht="31.5" customHeight="1" thickBot="1" x14ac:dyDescent="0.3">
      <c r="B10" s="68" t="s">
        <v>3</v>
      </c>
      <c r="C10" s="95">
        <f>'19'!C10</f>
        <v>520000000</v>
      </c>
      <c r="D10" s="31"/>
      <c r="E10" s="58" t="s">
        <v>30</v>
      </c>
      <c r="F10" s="59">
        <v>138</v>
      </c>
      <c r="G10" s="119">
        <v>69</v>
      </c>
      <c r="H10" s="120">
        <v>3</v>
      </c>
      <c r="I10" s="62">
        <v>36</v>
      </c>
      <c r="J10" s="63"/>
      <c r="L10" s="9" t="s">
        <v>48</v>
      </c>
      <c r="M10" s="112">
        <v>1876360</v>
      </c>
      <c r="N10" s="98">
        <v>34</v>
      </c>
    </row>
    <row r="11" spans="2:16" ht="31.5" customHeight="1" thickBot="1" x14ac:dyDescent="0.3">
      <c r="B11" s="79" t="s">
        <v>4</v>
      </c>
      <c r="C11" s="96">
        <f>C3+'19'!C11</f>
        <v>364020000</v>
      </c>
      <c r="D11" s="32"/>
      <c r="E11" s="52" t="s">
        <v>31</v>
      </c>
      <c r="F11" s="53">
        <v>4</v>
      </c>
      <c r="G11" s="122">
        <v>2</v>
      </c>
      <c r="H11" s="123">
        <v>0</v>
      </c>
      <c r="I11" s="56">
        <v>2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0.7000384615384615</v>
      </c>
      <c r="E12" s="13" t="s">
        <v>32</v>
      </c>
      <c r="F12" s="26">
        <v>38</v>
      </c>
      <c r="G12" s="125">
        <v>19</v>
      </c>
      <c r="H12" s="126">
        <v>2</v>
      </c>
      <c r="I12" s="29">
        <v>17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208</v>
      </c>
      <c r="E13" s="13" t="s">
        <v>33</v>
      </c>
      <c r="F13" s="26">
        <v>96</v>
      </c>
      <c r="G13" s="125">
        <v>48</v>
      </c>
      <c r="H13" s="126">
        <v>1</v>
      </c>
      <c r="I13" s="29">
        <v>17</v>
      </c>
      <c r="J13" s="30"/>
      <c r="L13" s="10" t="s">
        <v>17</v>
      </c>
      <c r="M13" s="112">
        <v>275000</v>
      </c>
      <c r="N13" s="98">
        <v>5</v>
      </c>
    </row>
    <row r="14" spans="2:16" ht="31.5" customHeight="1" x14ac:dyDescent="0.25">
      <c r="B14" s="25" t="s">
        <v>7</v>
      </c>
      <c r="C14" s="116">
        <v>76325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6" ht="31.5" customHeight="1" thickBot="1" x14ac:dyDescent="0.3">
      <c r="B15" s="25" t="s">
        <v>8</v>
      </c>
      <c r="C15" s="33">
        <v>7.0000000000000007E-2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16</v>
      </c>
      <c r="H16" s="110">
        <v>0</v>
      </c>
      <c r="I16" s="64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63</v>
      </c>
      <c r="H17" s="120">
        <v>0</v>
      </c>
      <c r="I17" s="62"/>
      <c r="J17" s="63"/>
      <c r="L17" s="98" t="s">
        <v>63</v>
      </c>
      <c r="M17" s="98">
        <v>23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32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31</v>
      </c>
      <c r="H19" s="129">
        <v>0</v>
      </c>
      <c r="I19" s="50"/>
      <c r="J19" s="51"/>
      <c r="L19" s="98" t="s">
        <v>74</v>
      </c>
      <c r="M19" s="98">
        <v>5</v>
      </c>
      <c r="N19" s="98">
        <v>3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18</v>
      </c>
      <c r="H20" s="120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2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16</v>
      </c>
      <c r="H22" s="126">
        <v>0</v>
      </c>
      <c r="I22" s="29"/>
      <c r="J22" s="30"/>
      <c r="L22" s="98" t="s">
        <v>77</v>
      </c>
      <c r="M22" s="98">
        <v>5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10</v>
      </c>
      <c r="N23" s="35">
        <v>10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1:P28"/>
  <sheetViews>
    <sheetView zoomScale="80" zoomScaleNormal="80" workbookViewId="0">
      <selection activeCell="J6" sqref="J6"/>
    </sheetView>
  </sheetViews>
  <sheetFormatPr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.140625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21497500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14794500</v>
      </c>
      <c r="E4" s="58" t="s">
        <v>25</v>
      </c>
      <c r="F4" s="59">
        <v>355</v>
      </c>
      <c r="G4" s="60">
        <v>328</v>
      </c>
      <c r="H4" s="61">
        <v>22</v>
      </c>
      <c r="I4" s="62">
        <v>4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115">
        <v>443000</v>
      </c>
      <c r="E5" s="52" t="s">
        <v>26</v>
      </c>
      <c r="F5" s="53">
        <v>187</v>
      </c>
      <c r="G5" s="54">
        <v>176</v>
      </c>
      <c r="H5" s="55">
        <v>10</v>
      </c>
      <c r="I5" s="56">
        <v>0</v>
      </c>
      <c r="J5" s="57">
        <v>1</v>
      </c>
      <c r="L5" s="7" t="s">
        <v>58</v>
      </c>
      <c r="M5" s="112">
        <v>475454</v>
      </c>
      <c r="N5" s="98">
        <v>4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126</v>
      </c>
      <c r="G6" s="27">
        <v>115</v>
      </c>
      <c r="H6" s="28">
        <v>11</v>
      </c>
      <c r="I6" s="29">
        <v>0</v>
      </c>
      <c r="J6" s="30"/>
      <c r="L6" s="8" t="s">
        <v>45</v>
      </c>
      <c r="M6" s="112">
        <v>4427773</v>
      </c>
      <c r="N6" s="98">
        <v>49</v>
      </c>
    </row>
    <row r="7" spans="2:16" ht="31.5" customHeight="1" thickBot="1" x14ac:dyDescent="0.3">
      <c r="B7" s="78" t="s">
        <v>21</v>
      </c>
      <c r="C7" s="94">
        <f>'02'!C6+'21'!C6</f>
        <v>200000</v>
      </c>
      <c r="E7" s="13" t="s">
        <v>27</v>
      </c>
      <c r="F7" s="26">
        <v>17</v>
      </c>
      <c r="G7" s="27">
        <v>13</v>
      </c>
      <c r="H7" s="28">
        <v>0</v>
      </c>
      <c r="I7" s="29">
        <v>4</v>
      </c>
      <c r="J7" s="30"/>
      <c r="L7" s="9" t="s">
        <v>44</v>
      </c>
      <c r="M7" s="112">
        <v>2404541</v>
      </c>
      <c r="N7" s="98">
        <v>27</v>
      </c>
    </row>
    <row r="8" spans="2:16" ht="35.25" customHeight="1" thickBot="1" x14ac:dyDescent="0.3">
      <c r="B8" s="43" t="s">
        <v>20</v>
      </c>
      <c r="C8" s="95">
        <v>6260000</v>
      </c>
      <c r="E8" s="46" t="s">
        <v>28</v>
      </c>
      <c r="F8" s="47">
        <v>25</v>
      </c>
      <c r="G8" s="48">
        <v>24</v>
      </c>
      <c r="H8" s="49">
        <v>1</v>
      </c>
      <c r="I8" s="50">
        <v>0</v>
      </c>
      <c r="J8" s="51"/>
      <c r="L8" s="9" t="s">
        <v>46</v>
      </c>
      <c r="M8" s="112">
        <v>3509999</v>
      </c>
      <c r="N8" s="98">
        <v>42</v>
      </c>
    </row>
    <row r="9" spans="2:16" ht="31.5" customHeight="1" thickBot="1" x14ac:dyDescent="0.3">
      <c r="B9" s="78" t="s">
        <v>2</v>
      </c>
      <c r="C9" s="94">
        <f>'02'!C8+'21'!C8</f>
        <v>6260000</v>
      </c>
      <c r="E9" s="58" t="s">
        <v>29</v>
      </c>
      <c r="F9" s="59">
        <v>78</v>
      </c>
      <c r="G9" s="60">
        <v>29</v>
      </c>
      <c r="H9" s="61">
        <v>0</v>
      </c>
      <c r="I9" s="62">
        <v>42</v>
      </c>
      <c r="J9" s="63">
        <v>7</v>
      </c>
      <c r="L9" s="9" t="s">
        <v>47</v>
      </c>
      <c r="M9" s="112">
        <v>2104740</v>
      </c>
      <c r="N9" s="98">
        <v>36</v>
      </c>
    </row>
    <row r="10" spans="2:16" ht="31.5" customHeight="1" thickBot="1" x14ac:dyDescent="0.3">
      <c r="B10" s="68" t="s">
        <v>3</v>
      </c>
      <c r="C10" s="95">
        <f>'20'!C10</f>
        <v>520000000</v>
      </c>
      <c r="D10" s="31"/>
      <c r="E10" s="58" t="s">
        <v>30</v>
      </c>
      <c r="F10" s="59">
        <v>155</v>
      </c>
      <c r="G10" s="60">
        <v>64</v>
      </c>
      <c r="H10" s="61">
        <v>0</v>
      </c>
      <c r="I10" s="62">
        <v>52</v>
      </c>
      <c r="J10" s="63"/>
      <c r="L10" s="9" t="s">
        <v>48</v>
      </c>
      <c r="M10" s="112">
        <v>874546</v>
      </c>
      <c r="N10" s="98">
        <v>15</v>
      </c>
    </row>
    <row r="11" spans="2:16" ht="31.5" customHeight="1" thickBot="1" x14ac:dyDescent="0.3">
      <c r="B11" s="79" t="s">
        <v>4</v>
      </c>
      <c r="C11" s="96">
        <f>C3+'20'!C11</f>
        <v>385517500</v>
      </c>
      <c r="D11" s="32"/>
      <c r="E11" s="52" t="s">
        <v>31</v>
      </c>
      <c r="F11" s="53">
        <v>11</v>
      </c>
      <c r="G11" s="54">
        <v>5</v>
      </c>
      <c r="H11" s="55">
        <v>0</v>
      </c>
      <c r="I11" s="56">
        <v>6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0.74137980769230771</v>
      </c>
      <c r="E12" s="13" t="s">
        <v>32</v>
      </c>
      <c r="F12" s="26">
        <v>33</v>
      </c>
      <c r="G12" s="27">
        <v>11</v>
      </c>
      <c r="H12" s="28">
        <v>0</v>
      </c>
      <c r="I12" s="29">
        <v>22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173</v>
      </c>
      <c r="E13" s="13" t="s">
        <v>33</v>
      </c>
      <c r="F13" s="26">
        <v>111</v>
      </c>
      <c r="G13" s="27">
        <v>48</v>
      </c>
      <c r="H13" s="28">
        <v>0</v>
      </c>
      <c r="I13" s="29">
        <v>24</v>
      </c>
      <c r="J13" s="30"/>
      <c r="L13" s="10" t="s">
        <v>17</v>
      </c>
      <c r="M13" s="112">
        <v>440000</v>
      </c>
      <c r="N13" s="98">
        <v>8</v>
      </c>
    </row>
    <row r="14" spans="2:16" ht="31.5" customHeight="1" x14ac:dyDescent="0.25">
      <c r="B14" s="25" t="s">
        <v>7</v>
      </c>
      <c r="C14" s="116">
        <v>88078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6" ht="31.5" customHeight="1" thickBot="1" x14ac:dyDescent="0.3">
      <c r="B15" s="25" t="s">
        <v>8</v>
      </c>
      <c r="C15" s="33">
        <v>5.1091361069103038E-2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11</v>
      </c>
      <c r="H16" s="64">
        <v>0</v>
      </c>
      <c r="I16" s="64"/>
      <c r="J16" s="66"/>
      <c r="L16" s="98" t="s">
        <v>62</v>
      </c>
      <c r="M16" s="98">
        <v>6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49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34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15</v>
      </c>
      <c r="H19" s="49">
        <v>0</v>
      </c>
      <c r="I19" s="50"/>
      <c r="J19" s="51"/>
      <c r="L19" s="98" t="s">
        <v>74</v>
      </c>
      <c r="M19" s="98">
        <v>4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19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1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18</v>
      </c>
      <c r="H22" s="28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P28"/>
  <sheetViews>
    <sheetView topLeftCell="A10" zoomScale="80" zoomScaleNormal="80" workbookViewId="0">
      <selection activeCell="P15" sqref="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425781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14308000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13847000</v>
      </c>
      <c r="E4" s="58" t="s">
        <v>25</v>
      </c>
      <c r="F4" s="59">
        <v>380</v>
      </c>
      <c r="G4" s="60">
        <v>299</v>
      </c>
      <c r="H4" s="61">
        <v>44</v>
      </c>
      <c r="I4" s="62">
        <v>36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115">
        <v>461000</v>
      </c>
      <c r="E5" s="52" t="s">
        <v>26</v>
      </c>
      <c r="F5" s="53">
        <v>214</v>
      </c>
      <c r="G5" s="54">
        <v>158</v>
      </c>
      <c r="H5" s="55">
        <v>27</v>
      </c>
      <c r="I5" s="56">
        <v>28</v>
      </c>
      <c r="J5" s="57">
        <v>1</v>
      </c>
      <c r="L5" s="7" t="s">
        <v>58</v>
      </c>
      <c r="M5" s="112">
        <v>139091</v>
      </c>
      <c r="N5" s="98">
        <v>2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130</v>
      </c>
      <c r="G6" s="27">
        <v>113</v>
      </c>
      <c r="H6" s="28">
        <v>11</v>
      </c>
      <c r="I6" s="29">
        <v>6</v>
      </c>
      <c r="J6" s="30"/>
      <c r="L6" s="8" t="s">
        <v>45</v>
      </c>
      <c r="M6" s="112">
        <v>4426722</v>
      </c>
      <c r="N6" s="98">
        <v>45</v>
      </c>
    </row>
    <row r="7" spans="2:16" ht="31.5" customHeight="1" thickBot="1" x14ac:dyDescent="0.3">
      <c r="B7" s="78" t="s">
        <v>21</v>
      </c>
      <c r="C7" s="94">
        <f>'21'!C7+'22'!C6</f>
        <v>200000</v>
      </c>
      <c r="E7" s="13" t="s">
        <v>27</v>
      </c>
      <c r="F7" s="26">
        <v>15</v>
      </c>
      <c r="G7" s="27">
        <v>7</v>
      </c>
      <c r="H7" s="28">
        <v>6</v>
      </c>
      <c r="I7" s="29">
        <v>2</v>
      </c>
      <c r="J7" s="30"/>
      <c r="L7" s="9" t="s">
        <v>44</v>
      </c>
      <c r="M7" s="112">
        <v>1489997</v>
      </c>
      <c r="N7" s="98">
        <v>20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48">
        <v>21</v>
      </c>
      <c r="H8" s="49">
        <v>0</v>
      </c>
      <c r="I8" s="50"/>
      <c r="J8" s="51"/>
      <c r="L8" s="9" t="s">
        <v>46</v>
      </c>
      <c r="M8" s="112">
        <v>2691821</v>
      </c>
      <c r="N8" s="98">
        <v>29</v>
      </c>
    </row>
    <row r="9" spans="2:16" ht="31.5" customHeight="1" thickBot="1" x14ac:dyDescent="0.3">
      <c r="B9" s="78" t="s">
        <v>2</v>
      </c>
      <c r="C9" s="94">
        <f>'21'!C9+'22'!C8</f>
        <v>6260000</v>
      </c>
      <c r="E9" s="58" t="s">
        <v>29</v>
      </c>
      <c r="F9" s="59">
        <v>66</v>
      </c>
      <c r="G9" s="60">
        <v>36</v>
      </c>
      <c r="H9" s="61">
        <v>0</v>
      </c>
      <c r="I9" s="62">
        <v>24</v>
      </c>
      <c r="J9" s="63">
        <v>6</v>
      </c>
      <c r="L9" s="9" t="s">
        <v>47</v>
      </c>
      <c r="M9" s="112">
        <v>2189091</v>
      </c>
      <c r="N9" s="98">
        <v>30</v>
      </c>
    </row>
    <row r="10" spans="2:16" ht="31.5" customHeight="1" thickBot="1" x14ac:dyDescent="0.3">
      <c r="B10" s="68" t="s">
        <v>3</v>
      </c>
      <c r="C10" s="95">
        <f>'21'!C10</f>
        <v>520000000</v>
      </c>
      <c r="D10" s="31"/>
      <c r="E10" s="58" t="s">
        <v>30</v>
      </c>
      <c r="F10" s="59">
        <v>214</v>
      </c>
      <c r="G10" s="60">
        <v>58</v>
      </c>
      <c r="H10" s="61">
        <v>0</v>
      </c>
      <c r="I10" s="62">
        <v>125</v>
      </c>
      <c r="J10" s="63"/>
      <c r="L10" s="9" t="s">
        <v>48</v>
      </c>
      <c r="M10" s="112">
        <v>1983633</v>
      </c>
      <c r="N10" s="98">
        <v>27</v>
      </c>
    </row>
    <row r="11" spans="2:16" ht="31.5" customHeight="1" thickBot="1" x14ac:dyDescent="0.3">
      <c r="B11" s="79" t="s">
        <v>4</v>
      </c>
      <c r="C11" s="96">
        <f>C3+'21'!C11</f>
        <v>399825500</v>
      </c>
      <c r="D11" s="32"/>
      <c r="E11" s="52" t="s">
        <v>31</v>
      </c>
      <c r="F11" s="53">
        <v>13</v>
      </c>
      <c r="G11" s="54">
        <v>6</v>
      </c>
      <c r="H11" s="55">
        <v>0</v>
      </c>
      <c r="I11" s="56">
        <v>7</v>
      </c>
      <c r="J11" s="57"/>
      <c r="L11" s="9" t="s">
        <v>49</v>
      </c>
      <c r="M11" s="112">
        <v>84545</v>
      </c>
      <c r="N11" s="98">
        <v>2</v>
      </c>
    </row>
    <row r="12" spans="2:16" ht="31.5" customHeight="1" thickBot="1" x14ac:dyDescent="0.3">
      <c r="B12" s="80" t="s">
        <v>5</v>
      </c>
      <c r="C12" s="69">
        <f>C11/C10</f>
        <v>0.76889519230769232</v>
      </c>
      <c r="E12" s="13" t="s">
        <v>32</v>
      </c>
      <c r="F12" s="26">
        <v>32</v>
      </c>
      <c r="G12" s="27">
        <v>15</v>
      </c>
      <c r="H12" s="28">
        <v>0</v>
      </c>
      <c r="I12" s="29">
        <v>17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155</v>
      </c>
      <c r="E13" s="13" t="s">
        <v>33</v>
      </c>
      <c r="F13" s="26">
        <v>169</v>
      </c>
      <c r="G13" s="27">
        <v>37</v>
      </c>
      <c r="H13" s="28">
        <v>0</v>
      </c>
      <c r="I13" s="29">
        <v>101</v>
      </c>
      <c r="J13" s="30"/>
      <c r="L13" s="10" t="s">
        <v>17</v>
      </c>
      <c r="M13" s="112">
        <v>385000</v>
      </c>
      <c r="N13" s="98">
        <v>7</v>
      </c>
    </row>
    <row r="14" spans="2:16" ht="31.5" customHeight="1" x14ac:dyDescent="0.25">
      <c r="B14" s="25" t="s">
        <v>7</v>
      </c>
      <c r="C14" s="116">
        <v>92310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2.8934861615879229E-2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60">
        <v>10</v>
      </c>
      <c r="H16" s="64">
        <v>0</v>
      </c>
      <c r="I16" s="64"/>
      <c r="J16" s="66"/>
      <c r="L16" s="98" t="s">
        <v>62</v>
      </c>
      <c r="M16" s="98">
        <v>7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40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33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7</v>
      </c>
      <c r="H19" s="49">
        <v>0</v>
      </c>
      <c r="I19" s="50"/>
      <c r="J19" s="51"/>
      <c r="L19" s="98" t="s">
        <v>74</v>
      </c>
      <c r="M19" s="98">
        <v>2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17</v>
      </c>
      <c r="H20" s="61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17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10</v>
      </c>
      <c r="N23" s="35">
        <v>2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00B0F0"/>
  </sheetPr>
  <dimension ref="B1:P28"/>
  <sheetViews>
    <sheetView topLeftCell="A10" zoomScale="80" zoomScaleNormal="80" workbookViewId="0">
      <selection activeCell="P12" sqref="P12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10.28515625" style="20" bestFit="1" customWidth="1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23797000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23679000</v>
      </c>
      <c r="E4" s="58" t="s">
        <v>25</v>
      </c>
      <c r="F4" s="59">
        <v>711</v>
      </c>
      <c r="G4" s="119">
        <v>669</v>
      </c>
      <c r="H4" s="120">
        <v>31</v>
      </c>
      <c r="I4" s="136">
        <v>10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115">
        <v>118000</v>
      </c>
      <c r="E5" s="52" t="s">
        <v>26</v>
      </c>
      <c r="F5" s="53">
        <v>381</v>
      </c>
      <c r="G5" s="122">
        <v>367</v>
      </c>
      <c r="H5" s="123">
        <v>8</v>
      </c>
      <c r="I5" s="137">
        <v>6</v>
      </c>
      <c r="J5" s="57"/>
      <c r="L5" s="7" t="s">
        <v>58</v>
      </c>
      <c r="M5" s="112">
        <v>469089</v>
      </c>
      <c r="N5" s="98">
        <v>10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274</v>
      </c>
      <c r="G6" s="125">
        <v>250</v>
      </c>
      <c r="H6" s="126">
        <v>21</v>
      </c>
      <c r="I6" s="138">
        <v>3</v>
      </c>
      <c r="J6" s="30"/>
      <c r="L6" s="8" t="s">
        <v>45</v>
      </c>
      <c r="M6" s="112">
        <v>5649080</v>
      </c>
      <c r="N6" s="98">
        <v>84</v>
      </c>
    </row>
    <row r="7" spans="2:16" ht="31.5" customHeight="1" thickBot="1" x14ac:dyDescent="0.3">
      <c r="B7" s="78" t="s">
        <v>21</v>
      </c>
      <c r="C7" s="94">
        <f>'22'!C7+'23'!C6</f>
        <v>200000</v>
      </c>
      <c r="E7" s="13" t="s">
        <v>27</v>
      </c>
      <c r="F7" s="26">
        <v>18</v>
      </c>
      <c r="G7" s="125">
        <v>15</v>
      </c>
      <c r="H7" s="126">
        <v>2</v>
      </c>
      <c r="I7" s="138">
        <v>1</v>
      </c>
      <c r="J7" s="30"/>
      <c r="L7" s="9" t="s">
        <v>44</v>
      </c>
      <c r="M7" s="112">
        <v>2874535</v>
      </c>
      <c r="N7" s="98">
        <v>38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38</v>
      </c>
      <c r="G8" s="128">
        <v>37</v>
      </c>
      <c r="H8" s="129">
        <v>0</v>
      </c>
      <c r="I8" s="139">
        <v>0</v>
      </c>
      <c r="J8" s="51">
        <v>1</v>
      </c>
      <c r="L8" s="9" t="s">
        <v>46</v>
      </c>
      <c r="M8" s="112">
        <v>3007272</v>
      </c>
      <c r="N8" s="98">
        <v>43</v>
      </c>
    </row>
    <row r="9" spans="2:16" ht="31.5" customHeight="1" thickBot="1" x14ac:dyDescent="0.3">
      <c r="B9" s="78" t="s">
        <v>2</v>
      </c>
      <c r="C9" s="94">
        <f>'22'!C9+'23'!C8</f>
        <v>6260000</v>
      </c>
      <c r="E9" s="58" t="s">
        <v>29</v>
      </c>
      <c r="F9" s="59">
        <v>87</v>
      </c>
      <c r="G9" s="119">
        <v>27</v>
      </c>
      <c r="H9" s="120">
        <v>0</v>
      </c>
      <c r="I9" s="136">
        <v>46</v>
      </c>
      <c r="J9" s="63">
        <v>14</v>
      </c>
      <c r="L9" s="9" t="s">
        <v>47</v>
      </c>
      <c r="M9" s="112">
        <v>5812732</v>
      </c>
      <c r="N9" s="98">
        <v>64</v>
      </c>
    </row>
    <row r="10" spans="2:16" ht="31.5" customHeight="1" thickBot="1" x14ac:dyDescent="0.3">
      <c r="B10" s="68" t="s">
        <v>3</v>
      </c>
      <c r="C10" s="95">
        <f>'22'!C10</f>
        <v>520000000</v>
      </c>
      <c r="D10" s="31"/>
      <c r="E10" s="58" t="s">
        <v>30</v>
      </c>
      <c r="F10" s="59">
        <v>227</v>
      </c>
      <c r="G10" s="119">
        <v>86</v>
      </c>
      <c r="H10" s="120">
        <v>1</v>
      </c>
      <c r="I10" s="136">
        <v>102</v>
      </c>
      <c r="J10" s="63"/>
      <c r="L10" s="9" t="s">
        <v>48</v>
      </c>
      <c r="M10" s="112">
        <v>3731819</v>
      </c>
      <c r="N10" s="98">
        <v>57</v>
      </c>
    </row>
    <row r="11" spans="2:16" ht="31.5" customHeight="1" thickBot="1" x14ac:dyDescent="0.3">
      <c r="B11" s="79" t="s">
        <v>4</v>
      </c>
      <c r="C11" s="96">
        <f>C3+'22'!C11</f>
        <v>423622500</v>
      </c>
      <c r="D11" s="32"/>
      <c r="E11" s="52" t="s">
        <v>31</v>
      </c>
      <c r="F11" s="53">
        <v>10</v>
      </c>
      <c r="G11" s="122">
        <v>4</v>
      </c>
      <c r="H11" s="123">
        <v>0</v>
      </c>
      <c r="I11" s="137">
        <v>6</v>
      </c>
      <c r="J11" s="57"/>
      <c r="L11" s="9" t="s">
        <v>49</v>
      </c>
      <c r="M11" s="112">
        <v>89091</v>
      </c>
      <c r="N11" s="98">
        <v>3</v>
      </c>
    </row>
    <row r="12" spans="2:16" ht="31.5" customHeight="1" thickBot="1" x14ac:dyDescent="0.3">
      <c r="B12" s="80" t="s">
        <v>5</v>
      </c>
      <c r="C12" s="69">
        <f>C11/C10</f>
        <v>0.81465865384615388</v>
      </c>
      <c r="E12" s="13" t="s">
        <v>32</v>
      </c>
      <c r="F12" s="26">
        <v>50</v>
      </c>
      <c r="G12" s="125">
        <v>18</v>
      </c>
      <c r="H12" s="126">
        <v>0</v>
      </c>
      <c r="I12" s="138">
        <v>32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299</v>
      </c>
      <c r="E13" s="13" t="s">
        <v>33</v>
      </c>
      <c r="F13" s="26">
        <v>167</v>
      </c>
      <c r="G13" s="125">
        <v>64</v>
      </c>
      <c r="H13" s="126">
        <v>1</v>
      </c>
      <c r="I13" s="138">
        <v>64</v>
      </c>
      <c r="J13" s="30"/>
      <c r="L13" s="10" t="s">
        <v>17</v>
      </c>
      <c r="M13" s="112">
        <v>605000</v>
      </c>
      <c r="N13" s="98">
        <v>11</v>
      </c>
    </row>
    <row r="14" spans="2:16" ht="31.5" customHeight="1" x14ac:dyDescent="0.25">
      <c r="B14" s="25" t="s">
        <v>7</v>
      </c>
      <c r="C14" s="116">
        <v>79589</v>
      </c>
      <c r="E14" s="13" t="s">
        <v>34</v>
      </c>
      <c r="F14" s="26"/>
      <c r="G14" s="125">
        <v>0</v>
      </c>
      <c r="H14" s="126">
        <v>0</v>
      </c>
      <c r="I14" s="138"/>
      <c r="J14" s="30"/>
      <c r="L14" s="11" t="s">
        <v>18</v>
      </c>
      <c r="M14" s="112">
        <v>88000</v>
      </c>
      <c r="N14" s="98">
        <v>1</v>
      </c>
    </row>
    <row r="15" spans="2:16" ht="31.5" customHeight="1" thickBot="1" x14ac:dyDescent="0.3">
      <c r="B15" s="25" t="s">
        <v>8</v>
      </c>
      <c r="C15" s="33">
        <v>1.8282954594454746E-2</v>
      </c>
      <c r="E15" s="46" t="s">
        <v>35</v>
      </c>
      <c r="F15" s="47"/>
      <c r="G15" s="128">
        <v>0</v>
      </c>
      <c r="H15" s="129">
        <v>0</v>
      </c>
      <c r="I15" s="139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4</v>
      </c>
      <c r="H16" s="110">
        <v>0</v>
      </c>
      <c r="I16" s="110"/>
      <c r="J16" s="66"/>
      <c r="L16" s="98" t="s">
        <v>62</v>
      </c>
      <c r="M16" s="98">
        <v>5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100</v>
      </c>
      <c r="H17" s="120">
        <v>0</v>
      </c>
      <c r="I17" s="136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71</v>
      </c>
      <c r="H18" s="123">
        <v>0</v>
      </c>
      <c r="I18" s="137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29</v>
      </c>
      <c r="H19" s="129">
        <v>0</v>
      </c>
      <c r="I19" s="139"/>
      <c r="J19" s="51"/>
      <c r="L19" s="98" t="s">
        <v>74</v>
      </c>
      <c r="M19" s="98"/>
      <c r="N19" s="98">
        <v>8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27</v>
      </c>
      <c r="H20" s="120">
        <v>0</v>
      </c>
      <c r="I20" s="136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137"/>
      <c r="J21" s="57"/>
      <c r="L21" s="98" t="s">
        <v>76</v>
      </c>
      <c r="M21" s="98">
        <v>4</v>
      </c>
      <c r="N21" s="98">
        <v>2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27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19</v>
      </c>
      <c r="N23" s="35">
        <v>21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B1:P28"/>
  <sheetViews>
    <sheetView topLeftCell="A10" zoomScale="80" zoomScaleNormal="80" workbookViewId="0">
      <selection activeCell="C21" sqref="C2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26991500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26879500</v>
      </c>
      <c r="E4" s="58" t="s">
        <v>25</v>
      </c>
      <c r="F4" s="59">
        <v>857</v>
      </c>
      <c r="G4" s="119">
        <v>705</v>
      </c>
      <c r="H4" s="120">
        <v>132</v>
      </c>
      <c r="I4" s="62">
        <v>18</v>
      </c>
      <c r="J4" s="63">
        <v>2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112000</v>
      </c>
      <c r="E5" s="52" t="s">
        <v>26</v>
      </c>
      <c r="F5" s="53">
        <v>435</v>
      </c>
      <c r="G5" s="122">
        <v>369</v>
      </c>
      <c r="H5" s="123">
        <v>51</v>
      </c>
      <c r="I5" s="56">
        <v>15</v>
      </c>
      <c r="J5" s="57"/>
      <c r="L5" s="7" t="s">
        <v>58</v>
      </c>
      <c r="M5" s="112">
        <v>1183636</v>
      </c>
      <c r="N5" s="98">
        <v>20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357</v>
      </c>
      <c r="G6" s="125">
        <v>274</v>
      </c>
      <c r="H6" s="126">
        <v>79</v>
      </c>
      <c r="I6" s="29">
        <v>3</v>
      </c>
      <c r="J6" s="30">
        <v>1</v>
      </c>
      <c r="L6" s="8" t="s">
        <v>45</v>
      </c>
      <c r="M6" s="112">
        <v>7333628</v>
      </c>
      <c r="N6" s="98">
        <v>100</v>
      </c>
    </row>
    <row r="7" spans="2:16" ht="31.5" customHeight="1" thickBot="1" x14ac:dyDescent="0.3">
      <c r="B7" s="78" t="s">
        <v>21</v>
      </c>
      <c r="C7" s="94">
        <f>'02'!C6+'24'!C6</f>
        <v>200000</v>
      </c>
      <c r="E7" s="13" t="s">
        <v>27</v>
      </c>
      <c r="F7" s="26">
        <v>17</v>
      </c>
      <c r="G7" s="125">
        <v>15</v>
      </c>
      <c r="H7" s="126">
        <v>2</v>
      </c>
      <c r="I7" s="29"/>
      <c r="J7" s="30"/>
      <c r="L7" s="9" t="s">
        <v>44</v>
      </c>
      <c r="M7" s="112">
        <v>3667309</v>
      </c>
      <c r="N7" s="98">
        <v>56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48</v>
      </c>
      <c r="G8" s="128">
        <v>47</v>
      </c>
      <c r="H8" s="129">
        <v>0</v>
      </c>
      <c r="I8" s="50"/>
      <c r="J8" s="51">
        <v>1</v>
      </c>
      <c r="L8" s="9" t="s">
        <v>46</v>
      </c>
      <c r="M8" s="112">
        <v>4742072</v>
      </c>
      <c r="N8" s="98">
        <v>71</v>
      </c>
    </row>
    <row r="9" spans="2:16" ht="31.5" customHeight="1" thickBot="1" x14ac:dyDescent="0.3">
      <c r="B9" s="78" t="s">
        <v>2</v>
      </c>
      <c r="C9" s="94">
        <f>'02'!C8+'24'!C8</f>
        <v>0</v>
      </c>
      <c r="E9" s="58" t="s">
        <v>29</v>
      </c>
      <c r="F9" s="59">
        <v>97</v>
      </c>
      <c r="G9" s="119">
        <v>46</v>
      </c>
      <c r="H9" s="120">
        <v>3</v>
      </c>
      <c r="I9" s="62">
        <v>38</v>
      </c>
      <c r="J9" s="63">
        <v>10</v>
      </c>
      <c r="L9" s="9" t="s">
        <v>47</v>
      </c>
      <c r="M9" s="112">
        <v>3910891</v>
      </c>
      <c r="N9" s="98">
        <v>47</v>
      </c>
    </row>
    <row r="10" spans="2:16" ht="31.5" customHeight="1" thickBot="1" x14ac:dyDescent="0.3">
      <c r="B10" s="68" t="s">
        <v>3</v>
      </c>
      <c r="C10" s="95">
        <f>'23'!C10</f>
        <v>520000000</v>
      </c>
      <c r="D10" s="31"/>
      <c r="E10" s="58" t="s">
        <v>30</v>
      </c>
      <c r="F10" s="59">
        <v>196</v>
      </c>
      <c r="G10" s="119">
        <v>102</v>
      </c>
      <c r="H10" s="120">
        <v>3</v>
      </c>
      <c r="I10" s="62">
        <v>54</v>
      </c>
      <c r="J10" s="63"/>
      <c r="L10" s="9" t="s">
        <v>48</v>
      </c>
      <c r="M10" s="112">
        <v>3273637</v>
      </c>
      <c r="N10" s="98">
        <v>51</v>
      </c>
    </row>
    <row r="11" spans="2:16" ht="31.5" customHeight="1" thickBot="1" x14ac:dyDescent="0.3">
      <c r="B11" s="79" t="s">
        <v>4</v>
      </c>
      <c r="C11" s="96">
        <f>C3+'23'!C11</f>
        <v>450614000</v>
      </c>
      <c r="D11" s="32"/>
      <c r="E11" s="52" t="s">
        <v>31</v>
      </c>
      <c r="F11" s="53">
        <v>10</v>
      </c>
      <c r="G11" s="122">
        <v>8</v>
      </c>
      <c r="H11" s="123">
        <v>0</v>
      </c>
      <c r="I11" s="56">
        <v>2</v>
      </c>
      <c r="J11" s="57"/>
      <c r="L11" s="9" t="s">
        <v>49</v>
      </c>
      <c r="M11" s="112">
        <v>423636</v>
      </c>
      <c r="N11" s="98">
        <v>2</v>
      </c>
    </row>
    <row r="12" spans="2:16" ht="31.5" customHeight="1" thickBot="1" x14ac:dyDescent="0.3">
      <c r="B12" s="80" t="s">
        <v>5</v>
      </c>
      <c r="C12" s="69">
        <f>C11/C10</f>
        <v>0.86656538461538457</v>
      </c>
      <c r="E12" s="13" t="s">
        <v>32</v>
      </c>
      <c r="F12" s="26">
        <v>37</v>
      </c>
      <c r="G12" s="125">
        <v>19</v>
      </c>
      <c r="H12" s="126">
        <v>3</v>
      </c>
      <c r="I12" s="29">
        <v>15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347</v>
      </c>
      <c r="E13" s="13" t="s">
        <v>33</v>
      </c>
      <c r="F13" s="26">
        <v>149</v>
      </c>
      <c r="G13" s="125">
        <v>75</v>
      </c>
      <c r="H13" s="126">
        <v>0</v>
      </c>
      <c r="I13" s="29">
        <v>37</v>
      </c>
      <c r="J13" s="30"/>
      <c r="L13" s="10" t="s">
        <v>17</v>
      </c>
      <c r="M13" s="112">
        <v>495000</v>
      </c>
      <c r="N13" s="98">
        <v>9</v>
      </c>
    </row>
    <row r="14" spans="2:16" ht="31.5" customHeight="1" x14ac:dyDescent="0.25">
      <c r="B14" s="25" t="s">
        <v>7</v>
      </c>
      <c r="C14" s="116">
        <v>77788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3.0395365722442301E-2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9</v>
      </c>
      <c r="I16" s="64"/>
      <c r="J16" s="66"/>
      <c r="L16" s="98" t="s">
        <v>62</v>
      </c>
      <c r="M16" s="98">
        <v>9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124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77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47</v>
      </c>
      <c r="H19" s="129">
        <v>0</v>
      </c>
      <c r="I19" s="50"/>
      <c r="J19" s="51"/>
      <c r="L19" s="98" t="s">
        <v>74</v>
      </c>
      <c r="M19" s="98">
        <v>3</v>
      </c>
      <c r="N19" s="98">
        <v>5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23</v>
      </c>
      <c r="H20" s="120">
        <v>0</v>
      </c>
      <c r="I20" s="62"/>
      <c r="J20" s="63"/>
      <c r="L20" s="98" t="s">
        <v>75</v>
      </c>
      <c r="M20" s="98">
        <v>8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>
        <v>3</v>
      </c>
      <c r="N21" s="98">
        <v>3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23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24</v>
      </c>
      <c r="N23" s="35">
        <v>16</v>
      </c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G25" s="134"/>
      <c r="H25" s="13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C5" sqref="C5:C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66" customWidth="1"/>
    <col min="7" max="7" width="10.140625" style="134" bestFit="1" customWidth="1"/>
    <col min="8" max="8" width="11.42578125" style="135" bestFit="1" customWidth="1"/>
    <col min="9" max="9" width="0" style="167" hidden="1" customWidth="1"/>
    <col min="10" max="10" width="11.42578125" style="21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57">
        <f>'18'!C3+'19'!C3+'20'!C3+'21'!C3+'22'!C3+'23'!C3+'24'!C3</f>
        <v>126832000</v>
      </c>
      <c r="D3" s="23"/>
      <c r="E3" s="72" t="s">
        <v>16</v>
      </c>
      <c r="F3" s="168" t="s">
        <v>12</v>
      </c>
      <c r="G3" s="169" t="s">
        <v>10</v>
      </c>
      <c r="H3" s="170" t="s">
        <v>11</v>
      </c>
      <c r="I3" s="171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173" t="s">
        <v>22</v>
      </c>
      <c r="C4" s="184">
        <f>'18'!C4+'19'!C4+'20'!C4+'21'!C4+'22'!C4+'23'!C4+'24'!C4</f>
        <v>118652000</v>
      </c>
      <c r="E4" s="58" t="s">
        <v>25</v>
      </c>
      <c r="F4" s="118">
        <f>'18'!F4+'19'!F4+'20'!F4+'21'!F4+'22'!F4+'23'!F4+'24'!F4</f>
        <v>3424</v>
      </c>
      <c r="G4" s="119">
        <f>'18'!G4+'19'!G4+'20'!G4+'21'!G4+'22'!G4+'23'!G4+'24'!G4</f>
        <v>2993</v>
      </c>
      <c r="H4" s="120">
        <f>'18'!H4+'19'!H4+'20'!H4+'21'!H4+'22'!H4+'23'!H4+'24'!H4</f>
        <v>286</v>
      </c>
      <c r="I4" s="118">
        <f>'18'!I4+'19'!I4+'20'!I4+'21'!I4+'22'!I4+'23'!I4+'24'!I4</f>
        <v>138</v>
      </c>
      <c r="J4" s="63">
        <f>'01'!J4+'02'!J4+'03'!J4</f>
        <v>0</v>
      </c>
      <c r="L4" s="6" t="s">
        <v>57</v>
      </c>
      <c r="M4" s="112">
        <f>'01'!M4+'02'!M4+'03'!M4</f>
        <v>0</v>
      </c>
      <c r="N4" s="98">
        <f>'01'!N4+'02'!N4+'03'!N4</f>
        <v>0</v>
      </c>
    </row>
    <row r="5" spans="2:14" ht="31.5" customHeight="1" thickBot="1" x14ac:dyDescent="0.3">
      <c r="B5" s="174" t="s">
        <v>23</v>
      </c>
      <c r="C5" s="185">
        <f>'18'!C5+'19'!C5+'20'!C5+'21'!C5+'22'!C5+'23'!C5+'24'!C5</f>
        <v>1920000</v>
      </c>
      <c r="E5" s="52" t="s">
        <v>26</v>
      </c>
      <c r="F5" s="121">
        <f>'18'!F5+'19'!F5+'20'!F5+'21'!F5+'22'!F5+'23'!F5+'24'!F5</f>
        <v>1888</v>
      </c>
      <c r="G5" s="122">
        <f>'18'!G5+'19'!G5+'20'!G5+'21'!G5+'22'!G5+'23'!G5+'24'!G5</f>
        <v>1634</v>
      </c>
      <c r="H5" s="123">
        <f>'18'!H5+'19'!H5+'20'!H5+'21'!H5+'22'!H5+'23'!H5+'24'!H5</f>
        <v>139</v>
      </c>
      <c r="I5" s="118">
        <f>'18'!I5+'19'!I5+'20'!I5+'21'!I5+'22'!I5+'23'!I5+'24'!I5</f>
        <v>112</v>
      </c>
      <c r="J5" s="57">
        <f>'01'!J5+'02'!J5+'03'!J5</f>
        <v>1</v>
      </c>
      <c r="L5" s="7" t="s">
        <v>58</v>
      </c>
      <c r="M5" s="112">
        <f>'01'!M5+'02'!M5+'03'!M5</f>
        <v>1298179</v>
      </c>
      <c r="N5" s="98">
        <f>'01'!N5+'02'!N5+'03'!N5</f>
        <v>23</v>
      </c>
    </row>
    <row r="6" spans="2:14" ht="31.5" customHeight="1" thickBot="1" x14ac:dyDescent="0.3">
      <c r="B6" s="175" t="s">
        <v>19</v>
      </c>
      <c r="C6" s="186">
        <f>'18'!C6+'19'!C6+'20'!C6+'21'!C6+'22'!C6+'23'!C6+'24'!C6</f>
        <v>0</v>
      </c>
      <c r="E6" s="13" t="s">
        <v>14</v>
      </c>
      <c r="F6" s="124">
        <f>'18'!F6+'19'!F6+'20'!F6+'21'!F6+'22'!F6+'23'!F6+'24'!F6</f>
        <v>1244</v>
      </c>
      <c r="G6" s="125">
        <f>'18'!G6+'19'!G6+'20'!G6+'21'!G6+'22'!G6+'23'!G6+'24'!G6</f>
        <v>1095</v>
      </c>
      <c r="H6" s="126">
        <f>'18'!H6+'19'!H6+'20'!H6+'21'!H6+'22'!H6+'23'!H6+'24'!H6</f>
        <v>129</v>
      </c>
      <c r="I6" s="118">
        <f>'18'!I6+'19'!I6+'20'!I6+'21'!I6+'22'!I6+'23'!I6+'24'!I6</f>
        <v>19</v>
      </c>
      <c r="J6" s="30">
        <f>'01'!J6+'02'!J6+'03'!J6</f>
        <v>0</v>
      </c>
      <c r="L6" s="8" t="s">
        <v>45</v>
      </c>
      <c r="M6" s="112">
        <f>'01'!M6+'02'!M6+'03'!M6</f>
        <v>24545667</v>
      </c>
      <c r="N6" s="98">
        <f>'01'!N6+'02'!N6+'03'!N6</f>
        <v>332</v>
      </c>
    </row>
    <row r="7" spans="2:14" ht="31.5" customHeight="1" thickBot="1" x14ac:dyDescent="0.3">
      <c r="B7" s="176" t="s">
        <v>21</v>
      </c>
      <c r="C7" s="187">
        <f>'18'!C7+'19'!C7+'20'!C7+'21'!C7+'22'!C7+'23'!C7+'24'!C7</f>
        <v>1400000</v>
      </c>
      <c r="E7" s="13" t="s">
        <v>27</v>
      </c>
      <c r="F7" s="124">
        <f>'18'!F7+'19'!F7+'20'!F7+'21'!F7+'22'!F7+'23'!F7+'24'!F7</f>
        <v>90</v>
      </c>
      <c r="G7" s="125">
        <f>'18'!G7+'19'!G7+'20'!G7+'21'!G7+'22'!G7+'23'!G7+'24'!G7</f>
        <v>69</v>
      </c>
      <c r="H7" s="126">
        <f>'18'!H7+'19'!H7+'20'!H7+'21'!H7+'22'!H7+'23'!H7+'24'!H7</f>
        <v>14</v>
      </c>
      <c r="I7" s="118">
        <f>'18'!I7+'19'!I7+'20'!I7+'21'!I7+'22'!I7+'23'!I7+'24'!I7</f>
        <v>7</v>
      </c>
      <c r="J7" s="30">
        <f>'01'!J7+'02'!J7+'03'!J7</f>
        <v>0</v>
      </c>
      <c r="L7" s="9" t="s">
        <v>44</v>
      </c>
      <c r="M7" s="112">
        <f>'01'!M7+'02'!M7+'03'!M7</f>
        <v>12910197</v>
      </c>
      <c r="N7" s="98">
        <f>'01'!N7+'02'!N7+'03'!N7</f>
        <v>158</v>
      </c>
    </row>
    <row r="8" spans="2:14" ht="35.25" customHeight="1" thickBot="1" x14ac:dyDescent="0.3">
      <c r="B8" s="177" t="s">
        <v>20</v>
      </c>
      <c r="C8" s="188">
        <f>'18'!C8+'19'!C8+'20'!C8+'21'!C8+'22'!C8+'23'!C8+'24'!C8</f>
        <v>6260000</v>
      </c>
      <c r="E8" s="46" t="s">
        <v>28</v>
      </c>
      <c r="F8" s="127">
        <f>'18'!F8+'19'!F8+'20'!F8+'21'!F8+'22'!F8+'23'!F8+'24'!F8</f>
        <v>202</v>
      </c>
      <c r="G8" s="128">
        <f>'18'!G8+'19'!G8+'20'!G8+'21'!G8+'22'!G8+'23'!G8+'24'!G8</f>
        <v>195</v>
      </c>
      <c r="H8" s="129">
        <f>'18'!H8+'19'!H8+'20'!H8+'21'!H8+'22'!H8+'23'!H8+'24'!H8</f>
        <v>4</v>
      </c>
      <c r="I8" s="118">
        <f>'18'!I8+'19'!I8+'20'!I8+'21'!I8+'22'!I8+'23'!I8+'24'!I8</f>
        <v>0</v>
      </c>
      <c r="J8" s="51">
        <f>'01'!J8+'02'!J8+'03'!J8</f>
        <v>0</v>
      </c>
      <c r="L8" s="9" t="s">
        <v>46</v>
      </c>
      <c r="M8" s="112">
        <f>'01'!M8+'02'!M8+'03'!M8</f>
        <v>15451360</v>
      </c>
      <c r="N8" s="98">
        <f>'01'!N8+'02'!N8+'03'!N8</f>
        <v>196</v>
      </c>
    </row>
    <row r="9" spans="2:14" ht="31.5" customHeight="1" thickBot="1" x14ac:dyDescent="0.3">
      <c r="B9" s="176" t="s">
        <v>2</v>
      </c>
      <c r="C9" s="187">
        <f>'18'!C9+'19'!C9+'20'!C9+'21'!C9+'22'!C9+'23'!C9+'24'!C9</f>
        <v>18780000</v>
      </c>
      <c r="E9" s="58" t="s">
        <v>29</v>
      </c>
      <c r="F9" s="118">
        <f>'18'!F9+'19'!F9+'20'!F9+'21'!F9+'22'!F9+'23'!F9+'24'!F9</f>
        <v>625</v>
      </c>
      <c r="G9" s="119">
        <f>'18'!G9+'19'!G9+'20'!G9+'21'!G9+'22'!G9+'23'!G9+'24'!G9</f>
        <v>203</v>
      </c>
      <c r="H9" s="120">
        <f>'18'!H9+'19'!H9+'20'!H9+'21'!H9+'22'!H9+'23'!H9+'24'!H9</f>
        <v>16</v>
      </c>
      <c r="I9" s="118">
        <f>'18'!I9+'19'!I9+'20'!I9+'21'!I9+'22'!I9+'23'!I9+'24'!I9</f>
        <v>349</v>
      </c>
      <c r="J9" s="63">
        <f>'01'!J9+'02'!J9+'03'!J9</f>
        <v>26</v>
      </c>
      <c r="L9" s="9" t="s">
        <v>47</v>
      </c>
      <c r="M9" s="112">
        <f>'01'!M9+'02'!M9+'03'!M9</f>
        <v>11348101</v>
      </c>
      <c r="N9" s="98">
        <f>'01'!N9+'02'!N9+'03'!N9</f>
        <v>179</v>
      </c>
    </row>
    <row r="10" spans="2:14" ht="31.5" customHeight="1" thickBot="1" x14ac:dyDescent="0.3">
      <c r="B10" s="178" t="s">
        <v>3</v>
      </c>
      <c r="C10" s="189">
        <f>'18'!C10+'19'!C10+'20'!C10+'21'!C10+'22'!C10+'23'!C10+'24'!C10</f>
        <v>3640000000</v>
      </c>
      <c r="D10" s="31"/>
      <c r="E10" s="58" t="s">
        <v>30</v>
      </c>
      <c r="F10" s="118">
        <f>'18'!F10+'19'!F10+'20'!F10+'21'!F10+'22'!F10+'23'!F10+'24'!F10</f>
        <v>1220</v>
      </c>
      <c r="G10" s="119">
        <f>'18'!G10+'19'!G10+'20'!G10+'21'!G10+'22'!G10+'23'!G10+'24'!G10</f>
        <v>499</v>
      </c>
      <c r="H10" s="120">
        <f>'18'!H10+'19'!H10+'20'!H10+'21'!H10+'22'!H10+'23'!H10+'24'!H10</f>
        <v>7</v>
      </c>
      <c r="I10" s="118">
        <f>'18'!I10+'19'!I10+'20'!I10+'21'!I10+'22'!I10+'23'!I10+'24'!I10</f>
        <v>513</v>
      </c>
      <c r="J10" s="63">
        <f>'01'!J10+'02'!J10+'03'!J10</f>
        <v>0</v>
      </c>
      <c r="L10" s="9" t="s">
        <v>48</v>
      </c>
      <c r="M10" s="112">
        <f>'01'!M10+'02'!M10+'03'!M10</f>
        <v>10039729</v>
      </c>
      <c r="N10" s="98">
        <f>'01'!N10+'02'!N10+'03'!N10</f>
        <v>178</v>
      </c>
    </row>
    <row r="11" spans="2:14" ht="31.5" customHeight="1" thickBot="1" x14ac:dyDescent="0.3">
      <c r="B11" s="179" t="s">
        <v>4</v>
      </c>
      <c r="C11" s="190">
        <f>'18'!C11+'19'!C11+'20'!C11+'21'!C11+'22'!C11+'23'!C11+'24'!C11</f>
        <v>2707400000</v>
      </c>
      <c r="D11" s="32"/>
      <c r="E11" s="52" t="s">
        <v>31</v>
      </c>
      <c r="F11" s="121">
        <f>'18'!F11+'19'!F11+'20'!F11+'21'!F11+'22'!F11+'23'!F11+'24'!F11</f>
        <v>66</v>
      </c>
      <c r="G11" s="122">
        <f>'18'!G11+'19'!G11+'20'!G11+'21'!G11+'22'!G11+'23'!G11+'24'!G11</f>
        <v>34</v>
      </c>
      <c r="H11" s="123">
        <f>'18'!H11+'19'!H11+'20'!H11+'21'!H11+'22'!H11+'23'!H11+'24'!H11</f>
        <v>0</v>
      </c>
      <c r="I11" s="118">
        <f>'18'!I11+'19'!I11+'20'!I11+'21'!I11+'22'!I11+'23'!I11+'24'!I11</f>
        <v>32</v>
      </c>
      <c r="J11" s="57">
        <f>'01'!J11+'02'!J11+'03'!J11</f>
        <v>0</v>
      </c>
      <c r="L11" s="9" t="s">
        <v>49</v>
      </c>
      <c r="M11" s="112">
        <f>'01'!M11+'02'!M11+'03'!M11</f>
        <v>0</v>
      </c>
      <c r="N11" s="98">
        <f>'01'!N11+'02'!N11+'03'!N11</f>
        <v>0</v>
      </c>
    </row>
    <row r="12" spans="2:14" ht="31.5" customHeight="1" thickBot="1" x14ac:dyDescent="0.3">
      <c r="B12" s="180" t="s">
        <v>5</v>
      </c>
      <c r="C12" s="191">
        <f>'18'!C12+'19'!C12+'20'!C12+'21'!C12+'22'!C12+'23'!C12+'24'!C12</f>
        <v>5.2065384615384609</v>
      </c>
      <c r="E12" s="13" t="s">
        <v>32</v>
      </c>
      <c r="F12" s="124">
        <f>'18'!F12+'19'!F12+'20'!F12+'21'!F12+'22'!F12+'23'!F12+'24'!F12</f>
        <v>254</v>
      </c>
      <c r="G12" s="125">
        <f>'18'!G12+'19'!G12+'20'!G12+'21'!G12+'22'!G12+'23'!G12+'24'!G12</f>
        <v>109</v>
      </c>
      <c r="H12" s="126">
        <f>'18'!H12+'19'!H12+'20'!H12+'21'!H12+'22'!H12+'23'!H12+'24'!H12</f>
        <v>5</v>
      </c>
      <c r="I12" s="118">
        <f>'18'!I12+'19'!I12+'20'!I12+'21'!I12+'22'!I12+'23'!I12+'24'!I12</f>
        <v>140</v>
      </c>
      <c r="J12" s="30">
        <f>'01'!J12+'02'!J12+'03'!J12</f>
        <v>0</v>
      </c>
      <c r="L12" s="207" t="s">
        <v>59</v>
      </c>
      <c r="M12" s="208"/>
      <c r="N12" s="209"/>
    </row>
    <row r="13" spans="2:14" ht="31.5" customHeight="1" thickBot="1" x14ac:dyDescent="0.3">
      <c r="B13" s="181" t="s">
        <v>6</v>
      </c>
      <c r="C13" s="192">
        <f>'18'!C13+'19'!C13+'20'!C13+'21'!C13+'22'!C13+'23'!C13+'24'!C13</f>
        <v>1477</v>
      </c>
      <c r="E13" s="13" t="s">
        <v>33</v>
      </c>
      <c r="F13" s="124">
        <f>'18'!F13+'19'!F13+'20'!F13+'21'!F13+'22'!F13+'23'!F13+'24'!F13</f>
        <v>900</v>
      </c>
      <c r="G13" s="125">
        <f>'18'!G13+'19'!G13+'20'!G13+'21'!G13+'22'!G13+'23'!G13+'24'!G13</f>
        <v>356</v>
      </c>
      <c r="H13" s="126">
        <f>'18'!H13+'19'!H13+'20'!H13+'21'!H13+'22'!H13+'23'!H13+'24'!H13</f>
        <v>2</v>
      </c>
      <c r="I13" s="118">
        <f>'18'!I13+'19'!I13+'20'!I13+'21'!I13+'22'!I13+'23'!I13+'24'!I13</f>
        <v>341</v>
      </c>
      <c r="J13" s="30">
        <f>'01'!J13+'02'!J13+'03'!J13</f>
        <v>0</v>
      </c>
      <c r="L13" s="10" t="s">
        <v>17</v>
      </c>
      <c r="M13" s="112">
        <f>'01'!M13+'02'!M13+'03'!M13</f>
        <v>2450000</v>
      </c>
      <c r="N13" s="98">
        <f>'01'!N13+'02'!N13+'03'!N13</f>
        <v>49</v>
      </c>
    </row>
    <row r="14" spans="2:14" ht="31.5" customHeight="1" thickBot="1" x14ac:dyDescent="0.3">
      <c r="B14" s="182" t="s">
        <v>7</v>
      </c>
      <c r="C14" s="193">
        <f>'18'!C14+'19'!C14+'20'!C14+'21'!C14+'22'!C14+'23'!C14+'24'!C14</f>
        <v>589112</v>
      </c>
      <c r="E14" s="13" t="s">
        <v>34</v>
      </c>
      <c r="F14" s="124">
        <f>'18'!F14+'19'!F14+'20'!F14+'21'!F14+'22'!F14+'23'!F14+'24'!F14</f>
        <v>0</v>
      </c>
      <c r="G14" s="125">
        <f>'18'!G14+'19'!G14+'20'!G14+'21'!G14+'22'!G14+'23'!G14+'24'!G14</f>
        <v>0</v>
      </c>
      <c r="H14" s="126">
        <f>'18'!H14+'19'!H14+'20'!H14+'21'!H14+'22'!H14+'23'!H14+'24'!H14</f>
        <v>0</v>
      </c>
      <c r="I14" s="118">
        <f>'18'!I14+'19'!I14+'20'!I14+'21'!I14+'22'!I14+'23'!I14+'24'!I14</f>
        <v>0</v>
      </c>
      <c r="J14" s="30">
        <f>'01'!J14+'02'!J14+'03'!J14</f>
        <v>0</v>
      </c>
      <c r="L14" s="11" t="s">
        <v>18</v>
      </c>
      <c r="M14" s="112">
        <f>'01'!M14+'02'!M14+'03'!M14</f>
        <v>1040000</v>
      </c>
      <c r="N14" s="98">
        <f>'01'!N14+'02'!N14+'03'!N14</f>
        <v>13</v>
      </c>
    </row>
    <row r="15" spans="2:14" ht="31.5" customHeight="1" thickBot="1" x14ac:dyDescent="0.3">
      <c r="B15" s="182" t="s">
        <v>8</v>
      </c>
      <c r="C15" s="193">
        <f>'18'!C15+'19'!C15+'20'!C15+'21'!C15+'22'!C15+'23'!C15+'24'!C15</f>
        <v>0.45345967927506575</v>
      </c>
      <c r="E15" s="46" t="s">
        <v>35</v>
      </c>
      <c r="F15" s="127">
        <f>'18'!F15+'19'!F15+'20'!F15+'21'!F15+'22'!F15+'23'!F15+'24'!F15</f>
        <v>0</v>
      </c>
      <c r="G15" s="128">
        <f>'18'!G15+'19'!G15+'20'!G15+'21'!G15+'22'!G15+'23'!G15+'24'!G15</f>
        <v>0</v>
      </c>
      <c r="H15" s="129">
        <f>'18'!H15+'19'!H15+'20'!H15+'21'!H15+'22'!H15+'23'!H15+'24'!H15</f>
        <v>0</v>
      </c>
      <c r="I15" s="118">
        <f>'18'!I15+'19'!I15+'20'!I15+'21'!I15+'22'!I15+'23'!I15+'24'!I15</f>
        <v>0</v>
      </c>
      <c r="J15" s="51">
        <f>'01'!J15+'02'!J15+'03'!J15</f>
        <v>0</v>
      </c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83" t="s">
        <v>9</v>
      </c>
      <c r="C16" s="194">
        <f>'18'!C16+'19'!C16+'20'!C16+'21'!C16+'22'!C16+'23'!C16+'24'!C16</f>
        <v>0</v>
      </c>
      <c r="E16" s="58" t="s">
        <v>36</v>
      </c>
      <c r="F16" s="110">
        <f>'18'!F16+'19'!F16+'20'!F16+'21'!F16+'22'!F16+'23'!F16+'24'!F16</f>
        <v>0</v>
      </c>
      <c r="G16" s="110">
        <f>'18'!G16+'19'!G16+'20'!G16+'21'!G16+'22'!G16+'23'!G16+'24'!G16</f>
        <v>49</v>
      </c>
      <c r="H16" s="110">
        <f>'18'!H16+'19'!H16+'20'!H16+'21'!H16+'22'!H16+'23'!H16+'24'!H16</f>
        <v>9</v>
      </c>
      <c r="I16" s="118">
        <f>'18'!I16+'19'!I16+'20'!I16+'21'!I16+'22'!I16+'23'!I16+'24'!I16</f>
        <v>0</v>
      </c>
      <c r="J16" s="66">
        <f>'01'!J16+'02'!J16+'03'!J16</f>
        <v>0</v>
      </c>
      <c r="L16" s="98" t="s">
        <v>62</v>
      </c>
      <c r="M16" s="98">
        <f>'01'!M16+'02'!M16+'03'!M16</f>
        <v>8</v>
      </c>
      <c r="N16" s="98">
        <f>'01'!N16+'02'!N16+'03'!N16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8">
        <f>'18'!F17+'19'!F17+'20'!F17+'21'!F17+'22'!F17+'23'!F17+'24'!F17</f>
        <v>0</v>
      </c>
      <c r="G17" s="119">
        <f>'18'!G17+'19'!G17+'20'!G17+'21'!G17+'22'!G17+'23'!G17+'24'!G17</f>
        <v>446</v>
      </c>
      <c r="H17" s="120">
        <f>'18'!H17+'19'!H17+'20'!H17+'21'!H17+'22'!H17+'23'!H17+'24'!H17</f>
        <v>0</v>
      </c>
      <c r="I17" s="118">
        <f>'18'!I17+'19'!I17+'20'!I17+'21'!I17+'22'!I17+'23'!I17+'24'!I17</f>
        <v>0</v>
      </c>
      <c r="J17" s="63">
        <f>'01'!J17+'02'!J17+'03'!J17</f>
        <v>0</v>
      </c>
      <c r="L17" s="98" t="s">
        <v>63</v>
      </c>
      <c r="M17" s="98">
        <f>'01'!M17+'02'!M17+'03'!M17</f>
        <v>0</v>
      </c>
      <c r="N17" s="98">
        <f>'01'!N17+'02'!N17+'03'!N17</f>
        <v>0</v>
      </c>
    </row>
    <row r="18" spans="2:14" ht="33.75" customHeight="1" thickBot="1" x14ac:dyDescent="0.3">
      <c r="B18" s="210" t="s">
        <v>51</v>
      </c>
      <c r="C18" s="210"/>
      <c r="D18" s="5"/>
      <c r="E18" s="67" t="s">
        <v>38</v>
      </c>
      <c r="F18" s="121">
        <f>'18'!F18+'19'!F18+'20'!F18+'21'!F18+'22'!F18+'23'!F18+'24'!F18</f>
        <v>0</v>
      </c>
      <c r="G18" s="122">
        <f>'18'!G18+'19'!G18+'20'!G18+'21'!G18+'22'!G18+'23'!G18+'24'!G18</f>
        <v>288</v>
      </c>
      <c r="H18" s="123">
        <f>'18'!H18+'19'!H18+'20'!H18+'21'!H18+'22'!H18+'23'!H18+'24'!H18</f>
        <v>0</v>
      </c>
      <c r="I18" s="118">
        <f>'18'!I18+'19'!I18+'20'!I18+'21'!I18+'22'!I18+'23'!I18+'24'!I18</f>
        <v>0</v>
      </c>
      <c r="J18" s="57">
        <f>'01'!J18+'02'!J18+'03'!J18</f>
        <v>0</v>
      </c>
      <c r="L18" s="98" t="s">
        <v>79</v>
      </c>
      <c r="M18" s="98">
        <f>'01'!M18+'02'!M18+'03'!M18</f>
        <v>0</v>
      </c>
      <c r="N18" s="98">
        <f>'01'!N18+'02'!N18+'03'!N18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7">
        <f>'18'!F19+'19'!F19+'20'!F19+'21'!F19+'22'!F19+'23'!F19+'24'!F19</f>
        <v>0</v>
      </c>
      <c r="G19" s="128">
        <f>'18'!G19+'19'!G19+'20'!G19+'21'!G19+'22'!G19+'23'!G19+'24'!G19</f>
        <v>158</v>
      </c>
      <c r="H19" s="129">
        <f>'18'!H19+'19'!H19+'20'!H19+'21'!H19+'22'!H19+'23'!H19+'24'!H19</f>
        <v>0</v>
      </c>
      <c r="I19" s="118">
        <f>'18'!I19+'19'!I19+'20'!I19+'21'!I19+'22'!I19+'23'!I19+'24'!I19</f>
        <v>0</v>
      </c>
      <c r="J19" s="51">
        <f>'01'!J19+'02'!J19+'03'!J19</f>
        <v>0</v>
      </c>
      <c r="L19" s="98" t="s">
        <v>74</v>
      </c>
      <c r="M19" s="98">
        <f>'01'!M19+'02'!M19+'03'!M19</f>
        <v>0</v>
      </c>
      <c r="N19" s="98">
        <f>'01'!N19+'02'!N19+'03'!N19</f>
        <v>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8">
        <f>'18'!F20+'19'!F20+'20'!F20+'21'!F20+'22'!F20+'23'!F20+'24'!F20</f>
        <v>0</v>
      </c>
      <c r="G20" s="119">
        <f>'18'!G20+'19'!G20+'20'!G20+'21'!G20+'22'!G20+'23'!G20+'24'!G20</f>
        <v>138</v>
      </c>
      <c r="H20" s="120">
        <f>'18'!H20+'19'!H20+'20'!H20+'21'!H20+'22'!H20+'23'!H20+'24'!H20</f>
        <v>0</v>
      </c>
      <c r="I20" s="118">
        <f>'18'!I20+'19'!I20+'20'!I20+'21'!I20+'22'!I20+'23'!I20+'24'!I20</f>
        <v>0</v>
      </c>
      <c r="J20" s="63">
        <f>'01'!J20+'02'!J20+'03'!J20</f>
        <v>0</v>
      </c>
      <c r="L20" s="98" t="s">
        <v>75</v>
      </c>
      <c r="M20" s="98">
        <f>'01'!M20+'02'!M20+'03'!M20</f>
        <v>0</v>
      </c>
      <c r="N20" s="98">
        <f>'01'!N20+'02'!N20+'03'!N20</f>
        <v>0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121">
        <f>'18'!F21+'19'!F21+'20'!F21+'21'!F21+'22'!F21+'23'!F21+'24'!F21</f>
        <v>0</v>
      </c>
      <c r="G21" s="122">
        <f>'18'!G21+'19'!G21+'20'!G21+'21'!G21+'22'!G21+'23'!G21+'24'!G21</f>
        <v>3</v>
      </c>
      <c r="H21" s="123">
        <f>'18'!H21+'19'!H21+'20'!H21+'21'!H21+'22'!H21+'23'!H21+'24'!H21</f>
        <v>0</v>
      </c>
      <c r="I21" s="118">
        <f>'18'!I21+'19'!I21+'20'!I21+'21'!I21+'22'!I21+'23'!I21+'24'!I21</f>
        <v>0</v>
      </c>
      <c r="J21" s="57">
        <f>'01'!J21+'02'!J21+'03'!J21</f>
        <v>0</v>
      </c>
      <c r="L21" s="98" t="s">
        <v>76</v>
      </c>
      <c r="M21" s="98">
        <f>'01'!M21+'02'!M21+'03'!M21</f>
        <v>0</v>
      </c>
      <c r="N21" s="98">
        <f>'01'!N21+'02'!N21+'03'!N21</f>
        <v>0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124">
        <f>'18'!F22+'19'!F22+'20'!F22+'21'!F22+'22'!F22+'23'!F22+'24'!F22</f>
        <v>0</v>
      </c>
      <c r="G22" s="125">
        <f>'18'!G22+'19'!G22+'20'!G22+'21'!G22+'22'!G22+'23'!G22+'24'!G22</f>
        <v>135</v>
      </c>
      <c r="H22" s="126">
        <f>'18'!H22+'19'!H22+'20'!H22+'21'!H22+'22'!H22+'23'!H22+'24'!H22</f>
        <v>0</v>
      </c>
      <c r="I22" s="118">
        <f>'18'!I22+'19'!I22+'20'!I22+'21'!I22+'22'!I22+'23'!I22+'24'!I22</f>
        <v>0</v>
      </c>
      <c r="J22" s="30">
        <f>'01'!J22+'02'!J22+'03'!J22</f>
        <v>0</v>
      </c>
      <c r="L22" s="98" t="s">
        <v>77</v>
      </c>
      <c r="M22" s="98">
        <f>'01'!M22+'02'!M22+'03'!M22</f>
        <v>0</v>
      </c>
      <c r="N22" s="98">
        <f>'01'!N22+'02'!N22+'03'!N22</f>
        <v>0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130">
        <f>'18'!F23+'19'!F23+'20'!F23+'21'!F23+'22'!F23+'23'!F23+'24'!F23</f>
        <v>0</v>
      </c>
      <c r="G23" s="131">
        <f>'18'!G23+'19'!G23+'20'!G23+'21'!G23+'22'!G23+'23'!G23+'24'!G23</f>
        <v>0</v>
      </c>
      <c r="H23" s="132">
        <f>'18'!H23+'19'!H23+'20'!H23+'21'!H23+'22'!H23+'23'!H23+'24'!H23</f>
        <v>0</v>
      </c>
      <c r="I23" s="118">
        <f>'18'!I23+'19'!I23+'20'!I23+'21'!I23+'22'!I23+'23'!I23+'24'!I23</f>
        <v>0</v>
      </c>
      <c r="J23" s="40">
        <f>'01'!J23+'02'!J23+'03'!J23</f>
        <v>0</v>
      </c>
      <c r="L23" s="35" t="s">
        <v>78</v>
      </c>
      <c r="M23" s="35">
        <f>'01'!M23+'02'!M23+'03'!M23</f>
        <v>0</v>
      </c>
      <c r="N23" s="35">
        <f>'01'!N23+'02'!N23+'03'!N23</f>
        <v>0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B1:N28"/>
  <sheetViews>
    <sheetView topLeftCell="A4" zoomScale="80" zoomScaleNormal="80" workbookViewId="0">
      <selection activeCell="C15" sqref="C15:C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23548000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23004000</v>
      </c>
      <c r="E4" s="58" t="s">
        <v>25</v>
      </c>
      <c r="F4" s="59"/>
      <c r="G4" s="60">
        <v>631</v>
      </c>
      <c r="H4" s="61">
        <v>53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344000</v>
      </c>
      <c r="E5" s="52" t="s">
        <v>26</v>
      </c>
      <c r="F5" s="53">
        <v>368</v>
      </c>
      <c r="G5" s="54">
        <v>328</v>
      </c>
      <c r="H5" s="55">
        <v>24</v>
      </c>
      <c r="I5" s="56">
        <v>15</v>
      </c>
      <c r="J5" s="57">
        <v>1</v>
      </c>
      <c r="L5" s="7" t="s">
        <v>58</v>
      </c>
      <c r="M5" s="112">
        <v>389999</v>
      </c>
      <c r="N5" s="98">
        <v>6</v>
      </c>
    </row>
    <row r="6" spans="2:14" ht="31.5" customHeight="1" thickBot="1" x14ac:dyDescent="0.3">
      <c r="B6" s="42" t="s">
        <v>19</v>
      </c>
      <c r="C6" s="93">
        <v>200000</v>
      </c>
      <c r="E6" s="13" t="s">
        <v>14</v>
      </c>
      <c r="F6" s="26">
        <v>308</v>
      </c>
      <c r="G6" s="27">
        <v>269</v>
      </c>
      <c r="H6" s="28">
        <v>32</v>
      </c>
      <c r="I6" s="29">
        <v>7</v>
      </c>
      <c r="J6" s="30"/>
      <c r="L6" s="8" t="s">
        <v>45</v>
      </c>
      <c r="M6" s="112">
        <v>6786514</v>
      </c>
      <c r="N6" s="98">
        <v>90</v>
      </c>
    </row>
    <row r="7" spans="2:14" ht="31.5" customHeight="1" thickBot="1" x14ac:dyDescent="0.3">
      <c r="B7" s="78" t="s">
        <v>21</v>
      </c>
      <c r="C7" s="94">
        <f>'01'!C6+'02'!C6</f>
        <v>200000</v>
      </c>
      <c r="E7" s="13" t="s">
        <v>27</v>
      </c>
      <c r="F7" s="26">
        <v>12</v>
      </c>
      <c r="G7" s="27">
        <v>10</v>
      </c>
      <c r="H7" s="28">
        <v>2</v>
      </c>
      <c r="I7" s="29">
        <v>0</v>
      </c>
      <c r="J7" s="30"/>
      <c r="L7" s="9" t="s">
        <v>44</v>
      </c>
      <c r="M7" s="112">
        <v>2864910</v>
      </c>
      <c r="N7" s="98">
        <v>36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24</v>
      </c>
      <c r="G8" s="48">
        <v>24</v>
      </c>
      <c r="H8" s="49">
        <v>0</v>
      </c>
      <c r="I8" s="50">
        <v>0</v>
      </c>
      <c r="J8" s="51"/>
      <c r="L8" s="9" t="s">
        <v>46</v>
      </c>
      <c r="M8" s="112">
        <v>3926449</v>
      </c>
      <c r="N8" s="98">
        <v>49</v>
      </c>
    </row>
    <row r="9" spans="2:14" ht="31.5" customHeight="1" thickBot="1" x14ac:dyDescent="0.3">
      <c r="B9" s="78" t="s">
        <v>2</v>
      </c>
      <c r="C9" s="94">
        <f>'01'!C8+'02'!C8</f>
        <v>0</v>
      </c>
      <c r="E9" s="58" t="s">
        <v>29</v>
      </c>
      <c r="F9" s="59">
        <v>102</v>
      </c>
      <c r="G9" s="60">
        <v>29</v>
      </c>
      <c r="H9" s="61">
        <v>0</v>
      </c>
      <c r="I9" s="62">
        <v>65</v>
      </c>
      <c r="J9" s="63">
        <v>8</v>
      </c>
      <c r="L9" s="9" t="s">
        <v>47</v>
      </c>
      <c r="M9" s="112">
        <v>3475269</v>
      </c>
      <c r="N9" s="98">
        <v>48</v>
      </c>
    </row>
    <row r="10" spans="2:14" ht="31.5" customHeight="1" thickBot="1" x14ac:dyDescent="0.3">
      <c r="B10" s="68" t="s">
        <v>3</v>
      </c>
      <c r="C10" s="95">
        <f>'01'!C10</f>
        <v>520000000</v>
      </c>
      <c r="D10" s="31"/>
      <c r="E10" s="58" t="s">
        <v>30</v>
      </c>
      <c r="F10" s="59">
        <v>89</v>
      </c>
      <c r="G10" s="60">
        <v>89</v>
      </c>
      <c r="H10" s="61">
        <v>0</v>
      </c>
      <c r="I10" s="62"/>
      <c r="J10" s="63"/>
      <c r="L10" s="9" t="s">
        <v>48</v>
      </c>
      <c r="M10" s="112">
        <v>3193905</v>
      </c>
      <c r="N10" s="98">
        <v>50</v>
      </c>
    </row>
    <row r="11" spans="2:14" ht="31.5" customHeight="1" thickBot="1" x14ac:dyDescent="0.3">
      <c r="B11" s="79" t="s">
        <v>4</v>
      </c>
      <c r="C11" s="96">
        <f>C3+'01'!C11</f>
        <v>52969500</v>
      </c>
      <c r="D11" s="32"/>
      <c r="E11" s="52" t="s">
        <v>31</v>
      </c>
      <c r="F11" s="53">
        <v>12</v>
      </c>
      <c r="G11" s="54">
        <v>8</v>
      </c>
      <c r="H11" s="55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0.10186442307692307</v>
      </c>
      <c r="E12" s="13" t="s">
        <v>32</v>
      </c>
      <c r="F12" s="26">
        <v>39</v>
      </c>
      <c r="G12" s="27">
        <v>27</v>
      </c>
      <c r="H12" s="28">
        <v>0</v>
      </c>
      <c r="I12" s="29">
        <v>12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279</v>
      </c>
      <c r="E13" s="13" t="s">
        <v>33</v>
      </c>
      <c r="F13" s="26">
        <v>137</v>
      </c>
      <c r="G13" s="27">
        <v>35</v>
      </c>
      <c r="H13" s="28">
        <v>0</v>
      </c>
      <c r="I13" s="29">
        <v>37</v>
      </c>
      <c r="J13" s="30"/>
      <c r="L13" s="10" t="s">
        <v>17</v>
      </c>
      <c r="M13" s="112">
        <v>750000</v>
      </c>
      <c r="N13" s="98">
        <v>15</v>
      </c>
    </row>
    <row r="14" spans="2:14" ht="31.5" customHeight="1" x14ac:dyDescent="0.25">
      <c r="B14" s="25" t="s">
        <v>7</v>
      </c>
      <c r="C14" s="116">
        <v>84411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320000</v>
      </c>
      <c r="N14" s="98">
        <v>4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47</v>
      </c>
      <c r="G16" s="110">
        <v>24</v>
      </c>
      <c r="H16" s="64">
        <v>0</v>
      </c>
      <c r="I16" s="64">
        <v>23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76</v>
      </c>
      <c r="H17" s="61">
        <v>1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40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36</v>
      </c>
      <c r="H19" s="49">
        <v>1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8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8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P28"/>
  <sheetViews>
    <sheetView topLeftCell="A15" zoomScale="80" zoomScaleNormal="80" workbookViewId="0">
      <selection activeCell="H4" sqref="H4:H2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0.1406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11387500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11023500</v>
      </c>
      <c r="E4" s="58" t="s">
        <v>25</v>
      </c>
      <c r="F4" s="59">
        <v>351</v>
      </c>
      <c r="G4" s="119">
        <v>278</v>
      </c>
      <c r="H4" s="120">
        <v>55</v>
      </c>
      <c r="I4" s="62">
        <v>16</v>
      </c>
      <c r="J4" s="63">
        <v>2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364000</v>
      </c>
      <c r="E5" s="52" t="s">
        <v>26</v>
      </c>
      <c r="F5" s="53">
        <v>194</v>
      </c>
      <c r="G5" s="122">
        <v>142</v>
      </c>
      <c r="H5" s="123">
        <v>37</v>
      </c>
      <c r="I5" s="56">
        <v>13</v>
      </c>
      <c r="J5" s="57">
        <v>2</v>
      </c>
      <c r="L5" s="7" t="s">
        <v>58</v>
      </c>
      <c r="M5" s="112">
        <v>198183</v>
      </c>
      <c r="N5" s="98">
        <v>5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128</v>
      </c>
      <c r="G6" s="125">
        <v>112</v>
      </c>
      <c r="H6" s="126">
        <v>13</v>
      </c>
      <c r="I6" s="29">
        <v>3</v>
      </c>
      <c r="J6" s="30"/>
      <c r="L6" s="8" t="s">
        <v>45</v>
      </c>
      <c r="M6" s="112">
        <v>2378181</v>
      </c>
      <c r="N6" s="98">
        <v>40</v>
      </c>
    </row>
    <row r="7" spans="2:16" ht="31.5" customHeight="1" thickBot="1" x14ac:dyDescent="0.3">
      <c r="B7" s="78" t="s">
        <v>21</v>
      </c>
      <c r="C7" s="94">
        <f>'24'!C7+'25'!C6</f>
        <v>200000</v>
      </c>
      <c r="E7" s="13" t="s">
        <v>27</v>
      </c>
      <c r="F7" s="26">
        <v>8</v>
      </c>
      <c r="G7" s="125">
        <v>6</v>
      </c>
      <c r="H7" s="126">
        <v>2</v>
      </c>
      <c r="I7" s="29"/>
      <c r="J7" s="30"/>
      <c r="L7" s="9" t="s">
        <v>44</v>
      </c>
      <c r="M7" s="112">
        <v>2656907</v>
      </c>
      <c r="N7" s="98">
        <v>34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128">
        <v>18</v>
      </c>
      <c r="H8" s="129">
        <v>3</v>
      </c>
      <c r="I8" s="50"/>
      <c r="J8" s="51"/>
      <c r="L8" s="9" t="s">
        <v>46</v>
      </c>
      <c r="M8" s="112">
        <v>2310005</v>
      </c>
      <c r="N8" s="98">
        <v>25</v>
      </c>
    </row>
    <row r="9" spans="2:16" ht="31.5" customHeight="1" thickBot="1" x14ac:dyDescent="0.3">
      <c r="B9" s="78" t="s">
        <v>2</v>
      </c>
      <c r="C9" s="94">
        <f>'24'!C9+'25'!C8</f>
        <v>0</v>
      </c>
      <c r="E9" s="58" t="s">
        <v>29</v>
      </c>
      <c r="F9" s="59">
        <v>84</v>
      </c>
      <c r="G9" s="119">
        <v>17</v>
      </c>
      <c r="H9" s="120">
        <v>0</v>
      </c>
      <c r="I9" s="62">
        <v>62</v>
      </c>
      <c r="J9" s="63">
        <v>5</v>
      </c>
      <c r="L9" s="9" t="s">
        <v>47</v>
      </c>
      <c r="M9" s="112">
        <v>1561816</v>
      </c>
      <c r="N9" s="98">
        <v>25</v>
      </c>
    </row>
    <row r="10" spans="2:16" ht="31.5" customHeight="1" thickBot="1" x14ac:dyDescent="0.3">
      <c r="B10" s="68" t="s">
        <v>3</v>
      </c>
      <c r="C10" s="95">
        <f>'24'!C10</f>
        <v>520000000</v>
      </c>
      <c r="D10" s="31"/>
      <c r="E10" s="58" t="s">
        <v>30</v>
      </c>
      <c r="F10" s="59">
        <v>143</v>
      </c>
      <c r="G10" s="119">
        <v>53</v>
      </c>
      <c r="H10" s="120">
        <v>0</v>
      </c>
      <c r="I10" s="62">
        <v>68</v>
      </c>
      <c r="J10" s="63"/>
      <c r="L10" s="9" t="s">
        <v>48</v>
      </c>
      <c r="M10" s="112">
        <v>1221818</v>
      </c>
      <c r="N10" s="98">
        <v>17</v>
      </c>
    </row>
    <row r="11" spans="2:16" ht="31.5" customHeight="1" thickBot="1" x14ac:dyDescent="0.3">
      <c r="B11" s="79" t="s">
        <v>4</v>
      </c>
      <c r="C11" s="96">
        <f>C3+'24'!C11</f>
        <v>462001500</v>
      </c>
      <c r="D11" s="32"/>
      <c r="E11" s="52" t="s">
        <v>31</v>
      </c>
      <c r="F11" s="53">
        <v>9</v>
      </c>
      <c r="G11" s="122">
        <v>3</v>
      </c>
      <c r="H11" s="123">
        <v>0</v>
      </c>
      <c r="I11" s="56">
        <v>6</v>
      </c>
      <c r="J11" s="57"/>
      <c r="L11" s="9" t="s">
        <v>49</v>
      </c>
      <c r="M11" s="112">
        <v>25455</v>
      </c>
      <c r="N11" s="98">
        <v>1</v>
      </c>
    </row>
    <row r="12" spans="2:16" ht="31.5" customHeight="1" thickBot="1" x14ac:dyDescent="0.3">
      <c r="B12" s="80" t="s">
        <v>5</v>
      </c>
      <c r="C12" s="69">
        <f>C11/C10</f>
        <v>0.88846442307692308</v>
      </c>
      <c r="E12" s="13" t="s">
        <v>32</v>
      </c>
      <c r="F12" s="26">
        <v>35</v>
      </c>
      <c r="G12" s="125">
        <v>19</v>
      </c>
      <c r="H12" s="126">
        <v>0</v>
      </c>
      <c r="I12" s="29">
        <v>16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147</v>
      </c>
      <c r="E13" s="13" t="s">
        <v>33</v>
      </c>
      <c r="F13" s="26">
        <v>99</v>
      </c>
      <c r="G13" s="125">
        <v>31</v>
      </c>
      <c r="H13" s="126">
        <v>0</v>
      </c>
      <c r="I13" s="29">
        <v>46</v>
      </c>
      <c r="J13" s="30"/>
      <c r="L13" s="10" t="s">
        <v>17</v>
      </c>
      <c r="M13" s="112">
        <v>220000</v>
      </c>
      <c r="N13" s="98">
        <v>4</v>
      </c>
    </row>
    <row r="14" spans="2:16" ht="31.5" customHeight="1" x14ac:dyDescent="0.25">
      <c r="B14" s="25" t="s">
        <v>7</v>
      </c>
      <c r="C14" s="116">
        <v>77467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0.03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0</v>
      </c>
      <c r="H16" s="110">
        <v>0</v>
      </c>
      <c r="I16" s="64"/>
      <c r="J16" s="66"/>
      <c r="L16" s="98" t="s">
        <v>62</v>
      </c>
      <c r="M16" s="98">
        <v>7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40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32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8</v>
      </c>
      <c r="H19" s="129">
        <v>0</v>
      </c>
      <c r="I19" s="50"/>
      <c r="J19" s="51"/>
      <c r="L19" s="98" t="s">
        <v>74</v>
      </c>
      <c r="M19" s="98"/>
      <c r="N19" s="98">
        <v>6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12</v>
      </c>
      <c r="H20" s="120">
        <v>0</v>
      </c>
      <c r="I20" s="62"/>
      <c r="J20" s="63"/>
      <c r="L20" s="98" t="s">
        <v>75</v>
      </c>
      <c r="M20" s="98">
        <v>3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>
        <v>6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12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18</v>
      </c>
      <c r="N23" s="35">
        <v>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P28"/>
  <sheetViews>
    <sheetView topLeftCell="A13" zoomScale="80" zoomScaleNormal="80" workbookViewId="0">
      <selection activeCell="P15" sqref="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20.85546875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1406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13742500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13392500</v>
      </c>
      <c r="E4" s="58" t="s">
        <v>25</v>
      </c>
      <c r="F4" s="59">
        <v>346</v>
      </c>
      <c r="G4" s="119">
        <v>315</v>
      </c>
      <c r="H4" s="120">
        <v>0</v>
      </c>
      <c r="I4" s="62">
        <v>30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115">
        <v>350000</v>
      </c>
      <c r="E5" s="52" t="s">
        <v>26</v>
      </c>
      <c r="F5" s="53">
        <v>206</v>
      </c>
      <c r="G5" s="122">
        <v>179</v>
      </c>
      <c r="H5" s="123">
        <v>0</v>
      </c>
      <c r="I5" s="56">
        <v>27</v>
      </c>
      <c r="J5" s="57"/>
      <c r="L5" s="7" t="s">
        <v>58</v>
      </c>
      <c r="M5" s="112">
        <v>164547</v>
      </c>
      <c r="N5" s="98">
        <v>3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118</v>
      </c>
      <c r="G6" s="125">
        <v>115</v>
      </c>
      <c r="H6" s="126">
        <v>0</v>
      </c>
      <c r="I6" s="29">
        <v>3</v>
      </c>
      <c r="J6" s="30"/>
      <c r="L6" s="8" t="s">
        <v>45</v>
      </c>
      <c r="M6" s="112">
        <v>3534513</v>
      </c>
      <c r="N6" s="98">
        <v>53</v>
      </c>
    </row>
    <row r="7" spans="2:16" ht="31.5" customHeight="1" thickBot="1" x14ac:dyDescent="0.3">
      <c r="B7" s="78" t="s">
        <v>21</v>
      </c>
      <c r="C7" s="94">
        <f>'25'!C7+'26'!C6</f>
        <v>200000</v>
      </c>
      <c r="E7" s="13" t="s">
        <v>27</v>
      </c>
      <c r="F7" s="26"/>
      <c r="G7" s="125">
        <v>0</v>
      </c>
      <c r="H7" s="126">
        <v>0</v>
      </c>
      <c r="I7" s="29">
        <v>0</v>
      </c>
      <c r="J7" s="30"/>
      <c r="L7" s="9" t="s">
        <v>44</v>
      </c>
      <c r="M7" s="112">
        <v>3654463</v>
      </c>
      <c r="N7" s="98">
        <v>40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22</v>
      </c>
      <c r="G8" s="128">
        <v>21</v>
      </c>
      <c r="H8" s="129">
        <v>0</v>
      </c>
      <c r="I8" s="50">
        <v>0</v>
      </c>
      <c r="J8" s="51">
        <v>1</v>
      </c>
      <c r="L8" s="9" t="s">
        <v>46</v>
      </c>
      <c r="M8" s="112">
        <v>2034546</v>
      </c>
      <c r="N8" s="98">
        <v>35</v>
      </c>
    </row>
    <row r="9" spans="2:16" ht="31.5" customHeight="1" thickBot="1" x14ac:dyDescent="0.3">
      <c r="B9" s="78" t="s">
        <v>2</v>
      </c>
      <c r="C9" s="94">
        <f>'25'!C9+'26'!C8</f>
        <v>0</v>
      </c>
      <c r="E9" s="58" t="s">
        <v>29</v>
      </c>
      <c r="F9" s="59">
        <v>75</v>
      </c>
      <c r="G9" s="119">
        <v>33</v>
      </c>
      <c r="H9" s="120">
        <v>0</v>
      </c>
      <c r="I9" s="62">
        <v>36</v>
      </c>
      <c r="J9" s="63">
        <v>6</v>
      </c>
      <c r="L9" s="9" t="s">
        <v>47</v>
      </c>
      <c r="M9" s="112">
        <v>1936091</v>
      </c>
      <c r="N9" s="98">
        <v>28</v>
      </c>
    </row>
    <row r="10" spans="2:16" ht="31.5" customHeight="1" thickBot="1" x14ac:dyDescent="0.3">
      <c r="B10" s="68" t="s">
        <v>3</v>
      </c>
      <c r="C10" s="95">
        <f>'25'!C10</f>
        <v>520000000</v>
      </c>
      <c r="D10" s="31"/>
      <c r="E10" s="58" t="s">
        <v>30</v>
      </c>
      <c r="F10" s="59">
        <v>171</v>
      </c>
      <c r="G10" s="119">
        <v>53</v>
      </c>
      <c r="H10" s="120">
        <v>0</v>
      </c>
      <c r="I10" s="62">
        <v>93</v>
      </c>
      <c r="J10" s="63"/>
      <c r="L10" s="9" t="s">
        <v>48</v>
      </c>
      <c r="M10" s="112">
        <v>1083635</v>
      </c>
      <c r="N10" s="98">
        <v>21</v>
      </c>
    </row>
    <row r="11" spans="2:16" ht="31.5" customHeight="1" thickBot="1" x14ac:dyDescent="0.3">
      <c r="B11" s="79" t="s">
        <v>4</v>
      </c>
      <c r="C11" s="96">
        <f>C3+'25'!C11</f>
        <v>475744000</v>
      </c>
      <c r="D11" s="32"/>
      <c r="E11" s="52" t="s">
        <v>31</v>
      </c>
      <c r="F11" s="53">
        <v>11</v>
      </c>
      <c r="G11" s="122">
        <v>5</v>
      </c>
      <c r="H11" s="123">
        <v>0</v>
      </c>
      <c r="I11" s="56">
        <v>6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0.91489230769230767</v>
      </c>
      <c r="E12" s="13" t="s">
        <v>32</v>
      </c>
      <c r="F12" s="26">
        <v>41</v>
      </c>
      <c r="G12" s="125">
        <v>24</v>
      </c>
      <c r="H12" s="126">
        <v>0</v>
      </c>
      <c r="I12" s="29">
        <v>17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180</v>
      </c>
      <c r="E13" s="13" t="s">
        <v>33</v>
      </c>
      <c r="F13" s="26">
        <v>119</v>
      </c>
      <c r="G13" s="125">
        <v>24</v>
      </c>
      <c r="H13" s="126">
        <v>0</v>
      </c>
      <c r="I13" s="29">
        <v>70</v>
      </c>
      <c r="J13" s="30"/>
      <c r="L13" s="10" t="s">
        <v>17</v>
      </c>
      <c r="M13" s="112">
        <v>275000</v>
      </c>
      <c r="N13" s="98">
        <v>5</v>
      </c>
    </row>
    <row r="14" spans="2:16" ht="31.5" customHeight="1" x14ac:dyDescent="0.25">
      <c r="B14" s="25" t="s">
        <v>7</v>
      </c>
      <c r="C14" s="116">
        <v>76350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176000</v>
      </c>
      <c r="N14" s="98">
        <v>2</v>
      </c>
    </row>
    <row r="15" spans="2:16" ht="31.5" customHeight="1" thickBot="1" x14ac:dyDescent="0.3">
      <c r="B15" s="25" t="s">
        <v>8</v>
      </c>
      <c r="C15" s="33">
        <v>0.09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7</v>
      </c>
      <c r="H16" s="110">
        <v>0</v>
      </c>
      <c r="I16" s="64"/>
      <c r="J16" s="66"/>
      <c r="L16" s="98" t="s">
        <v>62</v>
      </c>
      <c r="M16" s="98">
        <v>6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39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25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14</v>
      </c>
      <c r="H19" s="129">
        <v>0</v>
      </c>
      <c r="I19" s="50"/>
      <c r="J19" s="51"/>
      <c r="L19" s="98" t="s">
        <v>74</v>
      </c>
      <c r="M19" s="98">
        <v>1</v>
      </c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15</v>
      </c>
      <c r="H20" s="120">
        <v>0</v>
      </c>
      <c r="I20" s="62"/>
      <c r="J20" s="63"/>
      <c r="L20" s="98" t="s">
        <v>75</v>
      </c>
      <c r="M20" s="98">
        <v>4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>
        <v>3</v>
      </c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15</v>
      </c>
      <c r="H22" s="126">
        <v>0</v>
      </c>
      <c r="I22" s="29"/>
      <c r="J22" s="30"/>
      <c r="L22" s="98" t="s">
        <v>77</v>
      </c>
      <c r="M22" s="98">
        <v>1</v>
      </c>
      <c r="N22" s="98"/>
    </row>
    <row r="23" spans="2:14" ht="31.5" customHeight="1" x14ac:dyDescent="0.25">
      <c r="B23" s="12" t="s">
        <v>56</v>
      </c>
      <c r="C23" s="117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14</v>
      </c>
      <c r="N23" s="35"/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G25" s="134"/>
      <c r="H25" s="135"/>
      <c r="M25" s="85"/>
      <c r="N25" s="41"/>
    </row>
    <row r="26" spans="2:14" x14ac:dyDescent="0.25">
      <c r="B26" s="5"/>
      <c r="C26" s="5"/>
      <c r="D26" s="5"/>
      <c r="G26" s="134"/>
      <c r="H26" s="13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B1:P28"/>
  <sheetViews>
    <sheetView topLeftCell="A10" zoomScale="80" zoomScaleNormal="80" workbookViewId="0">
      <selection activeCell="P15" sqref="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12298000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11812000</v>
      </c>
      <c r="E4" s="58" t="s">
        <v>25</v>
      </c>
      <c r="F4" s="59"/>
      <c r="G4" s="60">
        <v>299</v>
      </c>
      <c r="H4" s="61">
        <v>44</v>
      </c>
      <c r="I4" s="62"/>
      <c r="J4" s="63"/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486000</v>
      </c>
      <c r="E5" s="52" t="s">
        <v>26</v>
      </c>
      <c r="F5" s="53">
        <v>204</v>
      </c>
      <c r="G5" s="54">
        <v>163</v>
      </c>
      <c r="H5" s="55">
        <v>32</v>
      </c>
      <c r="I5" s="56">
        <v>8</v>
      </c>
      <c r="J5" s="57">
        <v>1</v>
      </c>
      <c r="L5" s="7" t="s">
        <v>58</v>
      </c>
      <c r="M5" s="112">
        <v>605456</v>
      </c>
      <c r="N5" s="98">
        <v>7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130</v>
      </c>
      <c r="G6" s="27">
        <v>118</v>
      </c>
      <c r="H6" s="28">
        <v>12</v>
      </c>
      <c r="I6" s="29"/>
      <c r="J6" s="30"/>
      <c r="L6" s="8" t="s">
        <v>45</v>
      </c>
      <c r="M6" s="112">
        <v>2488868</v>
      </c>
      <c r="N6" s="98">
        <v>37</v>
      </c>
    </row>
    <row r="7" spans="2:16" ht="31.5" customHeight="1" thickBot="1" x14ac:dyDescent="0.3">
      <c r="B7" s="78" t="s">
        <v>21</v>
      </c>
      <c r="C7" s="94">
        <f>'26'!C7+'27'!C6</f>
        <v>200000</v>
      </c>
      <c r="E7" s="13" t="s">
        <v>27</v>
      </c>
      <c r="F7" s="26">
        <v>0</v>
      </c>
      <c r="G7" s="27">
        <v>0</v>
      </c>
      <c r="H7" s="28">
        <v>0</v>
      </c>
      <c r="I7" s="29"/>
      <c r="J7" s="30"/>
      <c r="L7" s="9" t="s">
        <v>44</v>
      </c>
      <c r="M7" s="112">
        <v>2193434</v>
      </c>
      <c r="N7" s="98">
        <v>22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18</v>
      </c>
      <c r="G8" s="48">
        <v>18</v>
      </c>
      <c r="H8" s="49">
        <v>0</v>
      </c>
      <c r="I8" s="50"/>
      <c r="J8" s="51"/>
      <c r="L8" s="9" t="s">
        <v>46</v>
      </c>
      <c r="M8" s="112">
        <v>1668179</v>
      </c>
      <c r="N8" s="98">
        <v>24</v>
      </c>
    </row>
    <row r="9" spans="2:16" ht="31.5" customHeight="1" thickBot="1" x14ac:dyDescent="0.3">
      <c r="B9" s="78" t="s">
        <v>2</v>
      </c>
      <c r="C9" s="94">
        <f>'26'!C9+'27'!C8</f>
        <v>0</v>
      </c>
      <c r="E9" s="58" t="s">
        <v>29</v>
      </c>
      <c r="F9" s="59">
        <v>68</v>
      </c>
      <c r="G9" s="60">
        <v>29</v>
      </c>
      <c r="H9" s="61">
        <v>0</v>
      </c>
      <c r="I9" s="62">
        <v>34</v>
      </c>
      <c r="J9" s="63">
        <v>5</v>
      </c>
      <c r="L9" s="9" t="s">
        <v>47</v>
      </c>
      <c r="M9" s="112">
        <v>2699632</v>
      </c>
      <c r="N9" s="98">
        <v>45</v>
      </c>
    </row>
    <row r="10" spans="2:16" ht="31.5" customHeight="1" thickBot="1" x14ac:dyDescent="0.3">
      <c r="B10" s="68" t="s">
        <v>3</v>
      </c>
      <c r="C10" s="95">
        <f>'26'!C10</f>
        <v>520000000</v>
      </c>
      <c r="D10" s="31"/>
      <c r="E10" s="58" t="s">
        <v>30</v>
      </c>
      <c r="F10" s="59">
        <v>132</v>
      </c>
      <c r="G10" s="60">
        <v>37</v>
      </c>
      <c r="H10" s="61">
        <v>0</v>
      </c>
      <c r="I10" s="62">
        <v>83</v>
      </c>
      <c r="J10" s="63"/>
      <c r="L10" s="9" t="s">
        <v>48</v>
      </c>
      <c r="M10" s="112">
        <v>1523633</v>
      </c>
      <c r="N10" s="98">
        <v>26</v>
      </c>
    </row>
    <row r="11" spans="2:16" ht="31.5" customHeight="1" thickBot="1" x14ac:dyDescent="0.3">
      <c r="B11" s="79" t="s">
        <v>4</v>
      </c>
      <c r="C11" s="96">
        <f>C3+'26'!C11</f>
        <v>488042000</v>
      </c>
      <c r="D11" s="32"/>
      <c r="E11" s="52" t="s">
        <v>31</v>
      </c>
      <c r="F11" s="53">
        <v>10</v>
      </c>
      <c r="G11" s="54">
        <v>5</v>
      </c>
      <c r="H11" s="55">
        <v>0</v>
      </c>
      <c r="I11" s="56">
        <v>5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0.93854230769230773</v>
      </c>
      <c r="E12" s="13" t="s">
        <v>32</v>
      </c>
      <c r="F12" s="26">
        <v>39</v>
      </c>
      <c r="G12" s="27">
        <v>7</v>
      </c>
      <c r="H12" s="28">
        <v>0</v>
      </c>
      <c r="I12" s="29">
        <v>32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161</v>
      </c>
      <c r="E13" s="13" t="s">
        <v>33</v>
      </c>
      <c r="F13" s="26">
        <v>83</v>
      </c>
      <c r="G13" s="27">
        <v>25</v>
      </c>
      <c r="H13" s="28">
        <v>0</v>
      </c>
      <c r="I13" s="29">
        <v>46</v>
      </c>
      <c r="J13" s="30"/>
      <c r="L13" s="10" t="s">
        <v>17</v>
      </c>
      <c r="M13" s="112">
        <v>220000</v>
      </c>
      <c r="N13" s="98">
        <v>4</v>
      </c>
    </row>
    <row r="14" spans="2:16" ht="31.5" customHeight="1" x14ac:dyDescent="0.25">
      <c r="B14" s="25" t="s">
        <v>7</v>
      </c>
      <c r="C14" s="116">
        <v>76387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0</v>
      </c>
      <c r="N14" s="98">
        <v>0</v>
      </c>
    </row>
    <row r="15" spans="2:16" ht="31.5" customHeight="1" thickBot="1" x14ac:dyDescent="0.3">
      <c r="B15" s="25" t="s">
        <v>8</v>
      </c>
      <c r="C15" s="33">
        <v>5.5476703993480855E-2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65">
        <v>6</v>
      </c>
      <c r="H16" s="64">
        <v>0</v>
      </c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28</v>
      </c>
      <c r="H17" s="61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19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9</v>
      </c>
      <c r="H19" s="49">
        <v>0</v>
      </c>
      <c r="I19" s="50"/>
      <c r="J19" s="51"/>
      <c r="L19" s="98" t="s">
        <v>74</v>
      </c>
      <c r="M19" s="98">
        <v>2</v>
      </c>
      <c r="N19" s="98">
        <v>9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31</v>
      </c>
      <c r="H20" s="61">
        <v>0</v>
      </c>
      <c r="I20" s="62"/>
      <c r="J20" s="63"/>
      <c r="L20" s="98" t="s">
        <v>75</v>
      </c>
      <c r="M20" s="98">
        <v>3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>
        <v>1</v>
      </c>
      <c r="N21" s="98">
        <v>8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31</v>
      </c>
      <c r="H22" s="28">
        <v>0</v>
      </c>
      <c r="I22" s="29"/>
      <c r="J22" s="30"/>
      <c r="L22" s="98" t="s">
        <v>77</v>
      </c>
      <c r="M22" s="98">
        <v>3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>
        <v>21</v>
      </c>
      <c r="N23" s="35">
        <v>14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B1:P28"/>
  <sheetViews>
    <sheetView topLeftCell="A10" zoomScale="80" zoomScaleNormal="80" workbookViewId="0">
      <selection activeCell="Q20" sqref="Q20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12726000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12565000</v>
      </c>
      <c r="E4" s="58" t="s">
        <v>25</v>
      </c>
      <c r="F4" s="59">
        <v>355</v>
      </c>
      <c r="G4" s="119">
        <v>322</v>
      </c>
      <c r="H4" s="120">
        <v>15</v>
      </c>
      <c r="I4" s="62">
        <v>17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161000</v>
      </c>
      <c r="E5" s="52" t="s">
        <v>26</v>
      </c>
      <c r="F5" s="53">
        <v>187</v>
      </c>
      <c r="G5" s="122">
        <v>159</v>
      </c>
      <c r="H5" s="123">
        <v>11</v>
      </c>
      <c r="I5" s="56">
        <v>17</v>
      </c>
      <c r="J5" s="57"/>
      <c r="L5" s="7" t="s">
        <v>58</v>
      </c>
      <c r="M5" s="112">
        <v>155454</v>
      </c>
      <c r="N5" s="98">
        <v>5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134</v>
      </c>
      <c r="G6" s="125">
        <v>131</v>
      </c>
      <c r="H6" s="126">
        <v>3</v>
      </c>
      <c r="I6" s="29"/>
      <c r="J6" s="30"/>
      <c r="L6" s="8" t="s">
        <v>45</v>
      </c>
      <c r="M6" s="112">
        <v>2769094</v>
      </c>
      <c r="N6" s="98">
        <v>43</v>
      </c>
    </row>
    <row r="7" spans="2:16" ht="31.5" customHeight="1" thickBot="1" x14ac:dyDescent="0.3">
      <c r="B7" s="78" t="s">
        <v>21</v>
      </c>
      <c r="C7" s="94">
        <f>'27'!C6+'28'!C6</f>
        <v>0</v>
      </c>
      <c r="E7" s="13" t="s">
        <v>27</v>
      </c>
      <c r="F7" s="26">
        <v>12</v>
      </c>
      <c r="G7" s="125">
        <v>11</v>
      </c>
      <c r="H7" s="126">
        <v>1</v>
      </c>
      <c r="I7" s="29"/>
      <c r="J7" s="30"/>
      <c r="L7" s="9" t="s">
        <v>44</v>
      </c>
      <c r="M7" s="112">
        <v>2559997</v>
      </c>
      <c r="N7" s="98">
        <v>32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22</v>
      </c>
      <c r="G8" s="128">
        <v>21</v>
      </c>
      <c r="H8" s="129">
        <v>0</v>
      </c>
      <c r="I8" s="50"/>
      <c r="J8" s="51">
        <v>1</v>
      </c>
      <c r="L8" s="9" t="s">
        <v>46</v>
      </c>
      <c r="M8" s="112">
        <v>1984541</v>
      </c>
      <c r="N8" s="98">
        <v>34</v>
      </c>
    </row>
    <row r="9" spans="2:16" ht="31.5" customHeight="1" thickBot="1" x14ac:dyDescent="0.3">
      <c r="B9" s="78" t="s">
        <v>2</v>
      </c>
      <c r="C9" s="94">
        <f>'27'!C8+'28'!C8</f>
        <v>0</v>
      </c>
      <c r="E9" s="58" t="s">
        <v>29</v>
      </c>
      <c r="F9" s="59">
        <v>55</v>
      </c>
      <c r="G9" s="119">
        <v>16</v>
      </c>
      <c r="H9" s="120">
        <v>0</v>
      </c>
      <c r="I9" s="62">
        <v>33</v>
      </c>
      <c r="J9" s="63">
        <v>6</v>
      </c>
      <c r="L9" s="9" t="s">
        <v>47</v>
      </c>
      <c r="M9" s="112">
        <v>2390911</v>
      </c>
      <c r="N9" s="98">
        <v>44</v>
      </c>
    </row>
    <row r="10" spans="2:16" ht="31.5" customHeight="1" thickBot="1" x14ac:dyDescent="0.3">
      <c r="B10" s="68" t="s">
        <v>3</v>
      </c>
      <c r="C10" s="95">
        <f>'27'!C10</f>
        <v>520000000</v>
      </c>
      <c r="D10" s="31"/>
      <c r="E10" s="58" t="s">
        <v>30</v>
      </c>
      <c r="F10" s="59">
        <v>131</v>
      </c>
      <c r="G10" s="119">
        <v>52</v>
      </c>
      <c r="H10" s="120">
        <v>0</v>
      </c>
      <c r="I10" s="62">
        <v>46</v>
      </c>
      <c r="J10" s="63"/>
      <c r="L10" s="9" t="s">
        <v>48</v>
      </c>
      <c r="M10" s="112">
        <v>1709089</v>
      </c>
      <c r="N10" s="98">
        <v>29</v>
      </c>
    </row>
    <row r="11" spans="2:16" ht="31.5" customHeight="1" thickBot="1" x14ac:dyDescent="0.3">
      <c r="B11" s="79" t="s">
        <v>4</v>
      </c>
      <c r="C11" s="96">
        <f>C3+'27'!C11</f>
        <v>500768000</v>
      </c>
      <c r="D11" s="32"/>
      <c r="E11" s="52" t="s">
        <v>31</v>
      </c>
      <c r="F11" s="53">
        <v>6</v>
      </c>
      <c r="G11" s="122">
        <v>2</v>
      </c>
      <c r="H11" s="123">
        <v>0</v>
      </c>
      <c r="I11" s="56">
        <v>4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0.96301538461538461</v>
      </c>
      <c r="E12" s="13" t="s">
        <v>32</v>
      </c>
      <c r="F12" s="26">
        <v>44</v>
      </c>
      <c r="G12" s="125">
        <v>17</v>
      </c>
      <c r="H12" s="126">
        <v>0</v>
      </c>
      <c r="I12" s="29">
        <v>27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187</v>
      </c>
      <c r="E13" s="13" t="s">
        <v>33</v>
      </c>
      <c r="F13" s="26">
        <v>81</v>
      </c>
      <c r="G13" s="125">
        <v>33</v>
      </c>
      <c r="H13" s="126">
        <v>0</v>
      </c>
      <c r="I13" s="29">
        <v>15</v>
      </c>
      <c r="J13" s="30"/>
      <c r="L13" s="10" t="s">
        <v>17</v>
      </c>
      <c r="M13" s="112">
        <v>330000</v>
      </c>
      <c r="N13" s="98">
        <v>6</v>
      </c>
    </row>
    <row r="14" spans="2:16" ht="31.5" customHeight="1" x14ac:dyDescent="0.25">
      <c r="B14" s="25" t="s">
        <v>7</v>
      </c>
      <c r="C14" s="116">
        <v>68053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6" ht="31.5" customHeight="1" thickBot="1" x14ac:dyDescent="0.3">
      <c r="B15" s="25" t="s">
        <v>8</v>
      </c>
      <c r="C15" s="33">
        <v>7.7000865440578067E-3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14</v>
      </c>
      <c r="H16" s="110">
        <v>0</v>
      </c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44</v>
      </c>
      <c r="H17" s="120">
        <v>0</v>
      </c>
      <c r="I17" s="62"/>
      <c r="J17" s="63"/>
      <c r="L17" s="98" t="s">
        <v>63</v>
      </c>
      <c r="M17" s="98">
        <v>12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31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13</v>
      </c>
      <c r="H19" s="129">
        <v>0</v>
      </c>
      <c r="I19" s="50"/>
      <c r="J19" s="51"/>
      <c r="L19" s="98" t="s">
        <v>74</v>
      </c>
      <c r="M19" s="98">
        <v>4</v>
      </c>
      <c r="N19" s="98">
        <v>2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15</v>
      </c>
      <c r="H20" s="120">
        <v>0</v>
      </c>
      <c r="I20" s="62"/>
      <c r="J20" s="63"/>
      <c r="L20" s="98" t="s">
        <v>75</v>
      </c>
      <c r="M20" s="98">
        <v>2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>
        <v>4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15</v>
      </c>
      <c r="H22" s="126">
        <v>0</v>
      </c>
      <c r="I22" s="29"/>
      <c r="J22" s="30"/>
      <c r="L22" s="98" t="s">
        <v>77</v>
      </c>
      <c r="M22" s="98">
        <v>3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15</v>
      </c>
      <c r="N23" s="35">
        <v>8</v>
      </c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G25" s="134"/>
      <c r="H25" s="13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P28"/>
  <sheetViews>
    <sheetView topLeftCell="A7" zoomScale="80" zoomScaleNormal="80" workbookViewId="0">
      <selection activeCell="P11" sqref="P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13866000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13676000</v>
      </c>
      <c r="E4" s="58" t="s">
        <v>25</v>
      </c>
      <c r="F4" s="59">
        <v>374</v>
      </c>
      <c r="G4" s="119">
        <v>343</v>
      </c>
      <c r="H4" s="120">
        <v>13</v>
      </c>
      <c r="I4" s="62">
        <v>17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92">
        <v>190000</v>
      </c>
      <c r="E5" s="52" t="s">
        <v>26</v>
      </c>
      <c r="F5" s="53">
        <v>200</v>
      </c>
      <c r="G5" s="122">
        <v>186</v>
      </c>
      <c r="H5" s="123">
        <v>4</v>
      </c>
      <c r="I5" s="56">
        <v>10</v>
      </c>
      <c r="J5" s="57"/>
      <c r="L5" s="7" t="s">
        <v>58</v>
      </c>
      <c r="M5" s="112">
        <v>80000</v>
      </c>
      <c r="N5" s="98">
        <v>1</v>
      </c>
    </row>
    <row r="6" spans="2:16" ht="31.5" customHeight="1" thickBot="1" x14ac:dyDescent="0.3">
      <c r="B6" s="42" t="s">
        <v>19</v>
      </c>
      <c r="C6" s="93"/>
      <c r="E6" s="13" t="s">
        <v>14</v>
      </c>
      <c r="F6" s="26">
        <v>140</v>
      </c>
      <c r="G6" s="125">
        <v>131</v>
      </c>
      <c r="H6" s="126">
        <v>2</v>
      </c>
      <c r="I6" s="29">
        <v>7</v>
      </c>
      <c r="J6" s="30"/>
      <c r="L6" s="8" t="s">
        <v>45</v>
      </c>
      <c r="M6" s="112">
        <v>2889085</v>
      </c>
      <c r="N6" s="98">
        <v>44</v>
      </c>
    </row>
    <row r="7" spans="2:16" ht="31.5" customHeight="1" thickBot="1" x14ac:dyDescent="0.3">
      <c r="B7" s="78" t="s">
        <v>21</v>
      </c>
      <c r="C7" s="94">
        <f>'28'!C7+'29'!C6</f>
        <v>0</v>
      </c>
      <c r="E7" s="13" t="s">
        <v>27</v>
      </c>
      <c r="F7" s="26">
        <v>12</v>
      </c>
      <c r="G7" s="125">
        <v>12</v>
      </c>
      <c r="H7" s="126">
        <v>0</v>
      </c>
      <c r="I7" s="29"/>
      <c r="J7" s="30"/>
      <c r="L7" s="9" t="s">
        <v>44</v>
      </c>
      <c r="M7" s="112">
        <v>1208181</v>
      </c>
      <c r="N7" s="98">
        <v>21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22</v>
      </c>
      <c r="G8" s="128">
        <v>14</v>
      </c>
      <c r="H8" s="129">
        <v>7</v>
      </c>
      <c r="I8" s="50"/>
      <c r="J8" s="51">
        <v>1</v>
      </c>
      <c r="L8" s="9" t="s">
        <v>46</v>
      </c>
      <c r="M8" s="112">
        <v>2520399</v>
      </c>
      <c r="N8" s="98">
        <v>37</v>
      </c>
    </row>
    <row r="9" spans="2:16" ht="31.5" customHeight="1" thickBot="1" x14ac:dyDescent="0.3">
      <c r="B9" s="78" t="s">
        <v>2</v>
      </c>
      <c r="C9" s="94">
        <f>'28'!C9+'29'!C8</f>
        <v>0</v>
      </c>
      <c r="E9" s="58" t="s">
        <v>29</v>
      </c>
      <c r="F9" s="59">
        <v>81</v>
      </c>
      <c r="G9" s="119">
        <v>33</v>
      </c>
      <c r="H9" s="120">
        <v>0</v>
      </c>
      <c r="I9" s="62">
        <v>42</v>
      </c>
      <c r="J9" s="63">
        <v>6</v>
      </c>
      <c r="L9" s="9" t="s">
        <v>47</v>
      </c>
      <c r="M9" s="112">
        <v>3413711</v>
      </c>
      <c r="N9" s="98">
        <v>36</v>
      </c>
    </row>
    <row r="10" spans="2:16" ht="31.5" customHeight="1" thickBot="1" x14ac:dyDescent="0.3">
      <c r="B10" s="68" t="s">
        <v>3</v>
      </c>
      <c r="C10" s="95">
        <f>'28'!C10</f>
        <v>520000000</v>
      </c>
      <c r="D10" s="31"/>
      <c r="E10" s="58" t="s">
        <v>30</v>
      </c>
      <c r="F10" s="59">
        <v>211</v>
      </c>
      <c r="G10" s="119">
        <v>55</v>
      </c>
      <c r="H10" s="120">
        <v>5</v>
      </c>
      <c r="I10" s="62">
        <v>125</v>
      </c>
      <c r="J10" s="63"/>
      <c r="L10" s="9" t="s">
        <v>48</v>
      </c>
      <c r="M10" s="112">
        <v>2494547</v>
      </c>
      <c r="N10" s="98">
        <v>37</v>
      </c>
    </row>
    <row r="11" spans="2:16" ht="31.5" customHeight="1" thickBot="1" x14ac:dyDescent="0.3">
      <c r="B11" s="79" t="s">
        <v>4</v>
      </c>
      <c r="C11" s="96">
        <f>C3+'28'!C11</f>
        <v>514634000</v>
      </c>
      <c r="D11" s="32"/>
      <c r="E11" s="52" t="s">
        <v>31</v>
      </c>
      <c r="F11" s="53">
        <v>8</v>
      </c>
      <c r="G11" s="122">
        <v>1</v>
      </c>
      <c r="H11" s="123">
        <v>0</v>
      </c>
      <c r="I11" s="56">
        <v>7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0.9896807692307692</v>
      </c>
      <c r="E12" s="13" t="s">
        <v>32</v>
      </c>
      <c r="F12" s="26">
        <v>27</v>
      </c>
      <c r="G12" s="125">
        <v>8</v>
      </c>
      <c r="H12" s="126">
        <v>4</v>
      </c>
      <c r="I12" s="29">
        <v>15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176</v>
      </c>
      <c r="E13" s="13" t="s">
        <v>33</v>
      </c>
      <c r="F13" s="26">
        <v>176</v>
      </c>
      <c r="G13" s="125">
        <v>46</v>
      </c>
      <c r="H13" s="126">
        <v>1</v>
      </c>
      <c r="I13" s="29">
        <v>103</v>
      </c>
      <c r="J13" s="30"/>
      <c r="L13" s="10" t="s">
        <v>17</v>
      </c>
      <c r="M13" s="112">
        <v>385000</v>
      </c>
      <c r="N13" s="98">
        <v>7</v>
      </c>
    </row>
    <row r="14" spans="2:16" ht="31.5" customHeight="1" x14ac:dyDescent="0.25">
      <c r="B14" s="25" t="s">
        <v>7</v>
      </c>
      <c r="C14" s="116">
        <v>78787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88000</v>
      </c>
      <c r="N14" s="98">
        <v>1</v>
      </c>
    </row>
    <row r="15" spans="2:16" ht="31.5" customHeight="1" thickBot="1" x14ac:dyDescent="0.3">
      <c r="B15" s="25" t="s">
        <v>8</v>
      </c>
      <c r="C15" s="33">
        <v>3.7101566279722064E-3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15</v>
      </c>
      <c r="H16" s="110">
        <v>0</v>
      </c>
      <c r="I16" s="64"/>
      <c r="J16" s="66"/>
      <c r="L16" s="98" t="s">
        <v>62</v>
      </c>
      <c r="M16" s="98">
        <v>8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58</v>
      </c>
      <c r="H17" s="120">
        <v>0</v>
      </c>
      <c r="I17" s="62"/>
      <c r="J17" s="63"/>
      <c r="L17" s="98" t="s">
        <v>63</v>
      </c>
      <c r="M17" s="98">
        <v>10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39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19</v>
      </c>
      <c r="H19" s="129">
        <v>0</v>
      </c>
      <c r="I19" s="50"/>
      <c r="J19" s="51"/>
      <c r="L19" s="98" t="s">
        <v>74</v>
      </c>
      <c r="M19" s="98">
        <v>4</v>
      </c>
      <c r="N19" s="98">
        <v>2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12</v>
      </c>
      <c r="H20" s="120">
        <v>0</v>
      </c>
      <c r="I20" s="62"/>
      <c r="J20" s="63"/>
      <c r="L20" s="98" t="s">
        <v>75</v>
      </c>
      <c r="M20" s="98">
        <v>6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>
        <v>6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12</v>
      </c>
      <c r="H22" s="126">
        <v>0</v>
      </c>
      <c r="I22" s="29"/>
      <c r="J22" s="30"/>
      <c r="L22" s="98" t="s">
        <v>77</v>
      </c>
      <c r="M22" s="98"/>
      <c r="N22" s="98">
        <v>2</v>
      </c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16</v>
      </c>
      <c r="N23" s="35">
        <v>7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rgb="FF00B0F0"/>
  </sheetPr>
  <dimension ref="B1:P28"/>
  <sheetViews>
    <sheetView topLeftCell="A7" zoomScale="80" zoomScaleNormal="80" workbookViewId="0">
      <selection activeCell="Q11" sqref="Q11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0.28515625" style="18" bestFit="1" customWidth="1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6" ht="26.25" customHeight="1" x14ac:dyDescent="0.25"/>
    <row r="2" spans="2:16" ht="27.75" customHeight="1" thickBot="1" x14ac:dyDescent="0.3">
      <c r="B2" s="2" t="s">
        <v>0</v>
      </c>
    </row>
    <row r="3" spans="2:16" ht="48" customHeight="1" thickBot="1" x14ac:dyDescent="0.3">
      <c r="B3" s="1" t="s">
        <v>1</v>
      </c>
      <c r="C3" s="91">
        <f>C4+C5+C6+C8</f>
        <v>22154500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6" ht="31.5" customHeight="1" thickBot="1" x14ac:dyDescent="0.3">
      <c r="B4" s="70" t="s">
        <v>22</v>
      </c>
      <c r="C4" s="84">
        <v>21587500</v>
      </c>
      <c r="E4" s="58" t="s">
        <v>25</v>
      </c>
      <c r="F4" s="59">
        <v>613</v>
      </c>
      <c r="G4" s="119">
        <v>539</v>
      </c>
      <c r="H4" s="120">
        <v>54</v>
      </c>
      <c r="I4" s="62">
        <v>19</v>
      </c>
      <c r="J4" s="63">
        <v>1</v>
      </c>
      <c r="L4" s="6" t="s">
        <v>57</v>
      </c>
      <c r="M4" s="112"/>
      <c r="N4" s="98"/>
    </row>
    <row r="5" spans="2:16" ht="31.5" customHeight="1" x14ac:dyDescent="0.25">
      <c r="B5" s="71" t="s">
        <v>23</v>
      </c>
      <c r="C5" s="84">
        <v>267000</v>
      </c>
      <c r="E5" s="52" t="s">
        <v>26</v>
      </c>
      <c r="F5" s="53">
        <v>373</v>
      </c>
      <c r="G5" s="122">
        <v>318</v>
      </c>
      <c r="H5" s="123">
        <v>40</v>
      </c>
      <c r="I5" s="56">
        <v>15</v>
      </c>
      <c r="J5" s="57"/>
      <c r="L5" s="7" t="s">
        <v>58</v>
      </c>
      <c r="M5" s="112">
        <v>557272</v>
      </c>
      <c r="N5" s="98">
        <v>10</v>
      </c>
    </row>
    <row r="6" spans="2:16" ht="31.5" customHeight="1" thickBot="1" x14ac:dyDescent="0.3">
      <c r="B6" s="42" t="s">
        <v>19</v>
      </c>
      <c r="C6" s="93">
        <v>300000</v>
      </c>
      <c r="E6" s="13" t="s">
        <v>14</v>
      </c>
      <c r="F6" s="26">
        <v>184</v>
      </c>
      <c r="G6" s="125">
        <v>169</v>
      </c>
      <c r="H6" s="126">
        <v>11</v>
      </c>
      <c r="I6" s="29">
        <v>4</v>
      </c>
      <c r="J6" s="30"/>
      <c r="L6" s="8" t="s">
        <v>45</v>
      </c>
      <c r="M6" s="112">
        <v>4563639</v>
      </c>
      <c r="N6" s="98">
        <v>72</v>
      </c>
    </row>
    <row r="7" spans="2:16" ht="31.5" customHeight="1" thickBot="1" x14ac:dyDescent="0.3">
      <c r="B7" s="78" t="s">
        <v>21</v>
      </c>
      <c r="C7" s="94">
        <f>'29'!C7+'30'!C6</f>
        <v>300000</v>
      </c>
      <c r="E7" s="13" t="s">
        <v>27</v>
      </c>
      <c r="F7" s="26">
        <v>12</v>
      </c>
      <c r="G7" s="125">
        <v>11</v>
      </c>
      <c r="H7" s="126">
        <v>1</v>
      </c>
      <c r="I7" s="29"/>
      <c r="J7" s="30"/>
      <c r="L7" s="9" t="s">
        <v>44</v>
      </c>
      <c r="M7" s="112">
        <v>3828183</v>
      </c>
      <c r="N7" s="98">
        <v>49</v>
      </c>
    </row>
    <row r="8" spans="2:16" ht="35.25" customHeight="1" thickBot="1" x14ac:dyDescent="0.3">
      <c r="B8" s="43" t="s">
        <v>20</v>
      </c>
      <c r="C8" s="95"/>
      <c r="E8" s="46" t="s">
        <v>28</v>
      </c>
      <c r="F8" s="47">
        <v>44</v>
      </c>
      <c r="G8" s="128">
        <v>41</v>
      </c>
      <c r="H8" s="129">
        <v>2</v>
      </c>
      <c r="I8" s="50"/>
      <c r="J8" s="51">
        <v>1</v>
      </c>
      <c r="L8" s="9" t="s">
        <v>46</v>
      </c>
      <c r="M8" s="112">
        <v>2518800</v>
      </c>
      <c r="N8" s="98">
        <v>37</v>
      </c>
    </row>
    <row r="9" spans="2:16" ht="31.5" customHeight="1" thickBot="1" x14ac:dyDescent="0.3">
      <c r="B9" s="78" t="s">
        <v>2</v>
      </c>
      <c r="C9" s="94">
        <f>'29'!C9+'30'!C8</f>
        <v>0</v>
      </c>
      <c r="E9" s="58" t="s">
        <v>29</v>
      </c>
      <c r="F9" s="59">
        <v>112</v>
      </c>
      <c r="G9" s="119">
        <v>25</v>
      </c>
      <c r="H9" s="120">
        <v>0</v>
      </c>
      <c r="I9" s="62">
        <v>79</v>
      </c>
      <c r="J9" s="63">
        <v>8</v>
      </c>
      <c r="L9" s="9" t="s">
        <v>47</v>
      </c>
      <c r="M9" s="112">
        <v>4609088</v>
      </c>
      <c r="N9" s="98">
        <v>64</v>
      </c>
    </row>
    <row r="10" spans="2:16" ht="31.5" customHeight="1" thickBot="1" x14ac:dyDescent="0.3">
      <c r="B10" s="68" t="s">
        <v>3</v>
      </c>
      <c r="C10" s="95">
        <f>'29'!C10</f>
        <v>520000000</v>
      </c>
      <c r="D10" s="31"/>
      <c r="E10" s="58" t="s">
        <v>30</v>
      </c>
      <c r="F10" s="59">
        <v>307</v>
      </c>
      <c r="G10" s="119">
        <v>102</v>
      </c>
      <c r="H10" s="120">
        <v>0</v>
      </c>
      <c r="I10" s="62">
        <v>153</v>
      </c>
      <c r="J10" s="63">
        <v>6</v>
      </c>
      <c r="L10" s="9" t="s">
        <v>48</v>
      </c>
      <c r="M10" s="112">
        <v>4063632</v>
      </c>
      <c r="N10" s="98">
        <v>56</v>
      </c>
    </row>
    <row r="11" spans="2:16" ht="31.5" customHeight="1" thickBot="1" x14ac:dyDescent="0.3">
      <c r="B11" s="79" t="s">
        <v>4</v>
      </c>
      <c r="C11" s="96">
        <f>C3+'29'!C11</f>
        <v>536788500</v>
      </c>
      <c r="D11" s="32"/>
      <c r="E11" s="52" t="s">
        <v>31</v>
      </c>
      <c r="F11" s="53">
        <v>9</v>
      </c>
      <c r="G11" s="122">
        <v>3</v>
      </c>
      <c r="H11" s="123">
        <v>0</v>
      </c>
      <c r="I11" s="56">
        <v>6</v>
      </c>
      <c r="J11" s="57"/>
      <c r="L11" s="9" t="s">
        <v>49</v>
      </c>
      <c r="M11" s="112"/>
      <c r="N11" s="98"/>
    </row>
    <row r="12" spans="2:16" ht="31.5" customHeight="1" thickBot="1" x14ac:dyDescent="0.3">
      <c r="B12" s="80" t="s">
        <v>5</v>
      </c>
      <c r="C12" s="69">
        <f>C11/C10</f>
        <v>1.032285576923077</v>
      </c>
      <c r="E12" s="13" t="s">
        <v>32</v>
      </c>
      <c r="F12" s="26">
        <v>39</v>
      </c>
      <c r="G12" s="125">
        <v>15</v>
      </c>
      <c r="H12" s="126">
        <v>0</v>
      </c>
      <c r="I12" s="29">
        <v>24</v>
      </c>
      <c r="J12" s="30"/>
      <c r="L12" s="207" t="s">
        <v>59</v>
      </c>
      <c r="M12" s="208"/>
      <c r="N12" s="209"/>
    </row>
    <row r="13" spans="2:16" ht="31.5" customHeight="1" x14ac:dyDescent="0.25">
      <c r="B13" s="10" t="s">
        <v>6</v>
      </c>
      <c r="C13" s="24">
        <v>288</v>
      </c>
      <c r="E13" s="13" t="s">
        <v>33</v>
      </c>
      <c r="F13" s="26">
        <v>259</v>
      </c>
      <c r="G13" s="125">
        <v>84</v>
      </c>
      <c r="H13" s="126">
        <v>0</v>
      </c>
      <c r="I13" s="29">
        <v>123</v>
      </c>
      <c r="J13" s="30">
        <v>6</v>
      </c>
      <c r="L13" s="10" t="s">
        <v>17</v>
      </c>
      <c r="M13" s="112">
        <v>385000</v>
      </c>
      <c r="N13" s="98">
        <v>7</v>
      </c>
    </row>
    <row r="14" spans="2:16" ht="31.5" customHeight="1" x14ac:dyDescent="0.25">
      <c r="B14" s="25" t="s">
        <v>7</v>
      </c>
      <c r="C14" s="116">
        <v>76926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>
        <v>440000</v>
      </c>
      <c r="N14" s="98">
        <v>5</v>
      </c>
    </row>
    <row r="15" spans="2:16" ht="31.5" customHeight="1" thickBot="1" x14ac:dyDescent="0.3">
      <c r="B15" s="25" t="s">
        <v>8</v>
      </c>
      <c r="C15" s="33">
        <v>2.3342364317392544E-2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  <c r="P15" s="206"/>
    </row>
    <row r="16" spans="2:16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>
        <v>7</v>
      </c>
      <c r="H16" s="110">
        <v>0</v>
      </c>
      <c r="I16" s="64"/>
      <c r="J16" s="66"/>
      <c r="L16" s="98" t="s">
        <v>62</v>
      </c>
      <c r="M16" s="98">
        <v>10</v>
      </c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110</v>
      </c>
      <c r="H17" s="120">
        <v>0</v>
      </c>
      <c r="I17" s="62"/>
      <c r="J17" s="63"/>
      <c r="L17" s="98" t="s">
        <v>63</v>
      </c>
      <c r="M17" s="98">
        <v>11</v>
      </c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67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43</v>
      </c>
      <c r="H19" s="129">
        <v>0</v>
      </c>
      <c r="I19" s="50"/>
      <c r="J19" s="51"/>
      <c r="L19" s="98" t="s">
        <v>74</v>
      </c>
      <c r="M19" s="98">
        <v>1</v>
      </c>
      <c r="N19" s="98">
        <v>7</v>
      </c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16</v>
      </c>
      <c r="H20" s="120">
        <v>0</v>
      </c>
      <c r="I20" s="62"/>
      <c r="J20" s="63"/>
      <c r="L20" s="98" t="s">
        <v>75</v>
      </c>
      <c r="M20" s="98">
        <v>4</v>
      </c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>
        <v>2</v>
      </c>
      <c r="N21" s="98">
        <v>4</v>
      </c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16</v>
      </c>
      <c r="H22" s="126">
        <v>0</v>
      </c>
      <c r="I22" s="29"/>
      <c r="J22" s="30"/>
      <c r="L22" s="98" t="s">
        <v>77</v>
      </c>
      <c r="M22" s="98">
        <v>3</v>
      </c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>
        <v>0</v>
      </c>
      <c r="H23" s="132">
        <v>0</v>
      </c>
      <c r="I23" s="39"/>
      <c r="J23" s="40"/>
      <c r="L23" s="35" t="s">
        <v>78</v>
      </c>
      <c r="M23" s="35">
        <v>21</v>
      </c>
      <c r="N23" s="35">
        <v>17</v>
      </c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8"/>
  <sheetViews>
    <sheetView topLeftCell="A2" zoomScale="80" zoomScaleNormal="80" workbookViewId="0">
      <selection activeCell="L16" sqref="L1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/>
      <c r="E4" s="58" t="s">
        <v>25</v>
      </c>
      <c r="F4" s="59"/>
      <c r="G4" s="119"/>
      <c r="H4" s="120"/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/>
      <c r="E5" s="52" t="s">
        <v>26</v>
      </c>
      <c r="F5" s="53"/>
      <c r="G5" s="122"/>
      <c r="H5" s="123"/>
      <c r="I5" s="56"/>
      <c r="J5" s="57"/>
      <c r="L5" s="7" t="s">
        <v>58</v>
      </c>
      <c r="M5" s="112"/>
      <c r="N5" s="98"/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125"/>
      <c r="H6" s="126"/>
      <c r="I6" s="29"/>
      <c r="J6" s="30"/>
      <c r="L6" s="8" t="s">
        <v>45</v>
      </c>
      <c r="M6" s="112"/>
      <c r="N6" s="98"/>
    </row>
    <row r="7" spans="2:14" ht="31.5" customHeight="1" thickBot="1" x14ac:dyDescent="0.3">
      <c r="B7" s="78" t="s">
        <v>21</v>
      </c>
      <c r="C7" s="94">
        <f>'30'!C7+'31'!C6</f>
        <v>300000</v>
      </c>
      <c r="E7" s="13" t="s">
        <v>27</v>
      </c>
      <c r="F7" s="26"/>
      <c r="G7" s="125"/>
      <c r="H7" s="126"/>
      <c r="I7" s="29"/>
      <c r="J7" s="30"/>
      <c r="L7" s="9" t="s">
        <v>44</v>
      </c>
      <c r="M7" s="112"/>
      <c r="N7" s="98"/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128"/>
      <c r="H8" s="129"/>
      <c r="I8" s="50"/>
      <c r="J8" s="51"/>
      <c r="L8" s="9" t="s">
        <v>46</v>
      </c>
      <c r="M8" s="112"/>
      <c r="N8" s="98"/>
    </row>
    <row r="9" spans="2:14" ht="31.5" customHeight="1" thickBot="1" x14ac:dyDescent="0.3">
      <c r="B9" s="78" t="s">
        <v>2</v>
      </c>
      <c r="C9" s="94">
        <f>'30'!C9+'31'!C8</f>
        <v>0</v>
      </c>
      <c r="E9" s="58" t="s">
        <v>29</v>
      </c>
      <c r="F9" s="59"/>
      <c r="G9" s="119"/>
      <c r="H9" s="120"/>
      <c r="I9" s="62"/>
      <c r="J9" s="63"/>
      <c r="L9" s="9" t="s">
        <v>47</v>
      </c>
      <c r="M9" s="112"/>
      <c r="N9" s="98"/>
    </row>
    <row r="10" spans="2:14" ht="31.5" customHeight="1" thickBot="1" x14ac:dyDescent="0.3">
      <c r="B10" s="68" t="s">
        <v>3</v>
      </c>
      <c r="C10" s="95">
        <f>'30'!C10</f>
        <v>520000000</v>
      </c>
      <c r="D10" s="31"/>
      <c r="E10" s="58" t="s">
        <v>30</v>
      </c>
      <c r="F10" s="59"/>
      <c r="G10" s="119"/>
      <c r="H10" s="120"/>
      <c r="I10" s="62"/>
      <c r="J10" s="63"/>
      <c r="L10" s="9" t="s">
        <v>48</v>
      </c>
      <c r="M10" s="112"/>
      <c r="N10" s="98"/>
    </row>
    <row r="11" spans="2:14" ht="31.5" customHeight="1" thickBot="1" x14ac:dyDescent="0.3">
      <c r="B11" s="79" t="s">
        <v>4</v>
      </c>
      <c r="C11" s="96">
        <f>C3+'30'!C11</f>
        <v>536788500</v>
      </c>
      <c r="D11" s="32"/>
      <c r="E11" s="52" t="s">
        <v>31</v>
      </c>
      <c r="F11" s="53"/>
      <c r="G11" s="122"/>
      <c r="H11" s="123"/>
      <c r="I11" s="56"/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1.032285576923077</v>
      </c>
      <c r="E12" s="13" t="s">
        <v>32</v>
      </c>
      <c r="F12" s="26"/>
      <c r="G12" s="125"/>
      <c r="H12" s="126"/>
      <c r="I12" s="29"/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/>
      <c r="E13" s="13" t="s">
        <v>33</v>
      </c>
      <c r="F13" s="26"/>
      <c r="G13" s="125"/>
      <c r="H13" s="126"/>
      <c r="I13" s="29"/>
      <c r="J13" s="30"/>
      <c r="L13" s="10" t="s">
        <v>17</v>
      </c>
      <c r="M13" s="112"/>
      <c r="N13" s="98"/>
    </row>
    <row r="14" spans="2:14" ht="31.5" customHeight="1" x14ac:dyDescent="0.25">
      <c r="B14" s="25" t="s">
        <v>7</v>
      </c>
      <c r="C14" s="116"/>
      <c r="E14" s="13" t="s">
        <v>34</v>
      </c>
      <c r="F14" s="26"/>
      <c r="G14" s="125"/>
      <c r="H14" s="126"/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8"/>
      <c r="H15" s="129"/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/>
      <c r="G16" s="110"/>
      <c r="H16" s="110"/>
      <c r="I16" s="64"/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/>
      <c r="H17" s="120"/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/>
      <c r="H18" s="123"/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/>
      <c r="H19" s="129"/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/>
      <c r="H20" s="120"/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/>
      <c r="H21" s="123"/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/>
      <c r="H22" s="126"/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131"/>
      <c r="H23" s="132"/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G24" s="134"/>
      <c r="H24" s="13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Q4" sqref="Q4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66" customWidth="1"/>
    <col min="7" max="7" width="10.140625" style="134" bestFit="1" customWidth="1"/>
    <col min="8" max="8" width="11.42578125" style="135" bestFit="1" customWidth="1"/>
    <col min="9" max="9" width="0" style="167" hidden="1" customWidth="1"/>
    <col min="10" max="10" width="11.42578125" style="21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57">
        <f>'25'!C3+'26'!C3+'27'!C3+'28'!C3+'29'!C3+'30'!C3+'31'!C3</f>
        <v>86174500</v>
      </c>
      <c r="D3" s="23"/>
      <c r="E3" s="72" t="s">
        <v>16</v>
      </c>
      <c r="F3" s="168" t="s">
        <v>12</v>
      </c>
      <c r="G3" s="169" t="s">
        <v>10</v>
      </c>
      <c r="H3" s="170" t="s">
        <v>11</v>
      </c>
      <c r="I3" s="171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173" t="s">
        <v>22</v>
      </c>
      <c r="C4" s="184">
        <f>'25'!C4+'26'!C4+'27'!C4+'28'!C4+'29'!C4+'30'!C4+'31'!C4</f>
        <v>84056500</v>
      </c>
      <c r="E4" s="58" t="s">
        <v>25</v>
      </c>
      <c r="F4" s="118">
        <f>'25'!F4+'26'!F4+'27'!F4+'28'!F4+'29'!F4+'30'!F4+'31'!F4</f>
        <v>2039</v>
      </c>
      <c r="G4" s="119">
        <f>'25'!G4+'26'!G4+'27'!G4+'28'!G4+'29'!G4+'30'!G4+'31'!G4</f>
        <v>2096</v>
      </c>
      <c r="H4" s="120">
        <f>'25'!H4+'26'!H4+'27'!H4+'28'!H4+'29'!H4+'30'!H4+'31'!H4</f>
        <v>181</v>
      </c>
      <c r="I4" s="118">
        <f>'18'!I4+'19'!I4+'20'!I4+'21'!I4+'22'!I4+'23'!I4+'24'!I4</f>
        <v>138</v>
      </c>
      <c r="J4" s="63">
        <f>'01'!J4+'02'!J4+'03'!J4</f>
        <v>0</v>
      </c>
      <c r="L4" s="6" t="s">
        <v>57</v>
      </c>
      <c r="M4" s="112">
        <f>'25'!M4+'26'!M4+'27'!M4+'28'!M4+'29'!M4+'30'!M4+'31'!M4</f>
        <v>0</v>
      </c>
      <c r="N4" s="98">
        <f>'25'!N4+'26'!N4+'27'!N4+'28'!N4+'29'!N4+'30'!N4+'31'!N4</f>
        <v>0</v>
      </c>
    </row>
    <row r="5" spans="2:14" ht="31.5" customHeight="1" thickBot="1" x14ac:dyDescent="0.3">
      <c r="B5" s="174" t="s">
        <v>23</v>
      </c>
      <c r="C5" s="185">
        <f>'25'!C5+'26'!C5+'27'!C5+'28'!C5+'29'!C5+'30'!C5+'31'!C5</f>
        <v>1818000</v>
      </c>
      <c r="E5" s="52" t="s">
        <v>26</v>
      </c>
      <c r="F5" s="121">
        <f>'25'!F5+'26'!F5+'27'!F5+'28'!F5+'29'!F5+'30'!F5+'31'!F5</f>
        <v>1364</v>
      </c>
      <c r="G5" s="122">
        <f>'25'!G5+'26'!G5+'27'!G5+'28'!G5+'29'!G5+'30'!G5+'31'!G5</f>
        <v>1147</v>
      </c>
      <c r="H5" s="123">
        <f>'25'!H5+'26'!H5+'27'!H5+'28'!H5+'29'!H5+'30'!H5+'31'!H5</f>
        <v>124</v>
      </c>
      <c r="I5" s="118">
        <f>'18'!I5+'19'!I5+'20'!I5+'21'!I5+'22'!I5+'23'!I5+'24'!I5</f>
        <v>112</v>
      </c>
      <c r="J5" s="57">
        <f>'01'!J5+'02'!J5+'03'!J5</f>
        <v>1</v>
      </c>
      <c r="L5" s="7" t="s">
        <v>58</v>
      </c>
      <c r="M5" s="112">
        <f>'25'!M5+'26'!M5+'27'!M5+'28'!M5+'29'!M5+'30'!M5+'31'!M5</f>
        <v>1760912</v>
      </c>
      <c r="N5" s="98">
        <f>'25'!N5+'26'!N5+'27'!N5+'28'!N5+'29'!N5+'30'!N5+'31'!N5</f>
        <v>31</v>
      </c>
    </row>
    <row r="6" spans="2:14" ht="31.5" customHeight="1" thickBot="1" x14ac:dyDescent="0.3">
      <c r="B6" s="175" t="s">
        <v>19</v>
      </c>
      <c r="C6" s="186">
        <f>'25'!C6+'26'!C6+'27'!C6+'28'!C6+'29'!C6+'30'!C6+'31'!C6</f>
        <v>300000</v>
      </c>
      <c r="E6" s="13" t="s">
        <v>14</v>
      </c>
      <c r="F6" s="124">
        <f>'25'!F6+'26'!F6+'27'!F6+'28'!F6+'29'!F6+'30'!F6+'31'!F6</f>
        <v>834</v>
      </c>
      <c r="G6" s="125">
        <f>'25'!G6+'26'!G6+'27'!G6+'28'!G6+'29'!G6+'30'!G6+'31'!G6</f>
        <v>776</v>
      </c>
      <c r="H6" s="126">
        <f>'25'!H6+'26'!H6+'27'!H6+'28'!H6+'29'!H6+'30'!H6+'31'!H6</f>
        <v>41</v>
      </c>
      <c r="I6" s="118">
        <f>'18'!I6+'19'!I6+'20'!I6+'21'!I6+'22'!I6+'23'!I6+'24'!I6</f>
        <v>19</v>
      </c>
      <c r="J6" s="30">
        <f>'01'!J6+'02'!J6+'03'!J6</f>
        <v>0</v>
      </c>
      <c r="L6" s="8" t="s">
        <v>45</v>
      </c>
      <c r="M6" s="112">
        <f>'25'!M6+'26'!M6+'27'!M6+'28'!M6+'29'!M6+'30'!M6+'31'!M6</f>
        <v>18623380</v>
      </c>
      <c r="N6" s="98">
        <f>'25'!N6+'26'!N6+'27'!N6+'28'!N6+'29'!N6+'30'!N6+'31'!N6</f>
        <v>289</v>
      </c>
    </row>
    <row r="7" spans="2:14" ht="31.5" customHeight="1" thickBot="1" x14ac:dyDescent="0.3">
      <c r="B7" s="176" t="s">
        <v>21</v>
      </c>
      <c r="C7" s="187">
        <f>'25'!C7+'26'!C7+'27'!C7+'28'!C7+'29'!C7+'30'!C7+'31'!C7</f>
        <v>1200000</v>
      </c>
      <c r="E7" s="13" t="s">
        <v>27</v>
      </c>
      <c r="F7" s="124">
        <f>'25'!F7+'26'!F7+'27'!F7+'28'!F7+'29'!F7+'30'!F7+'31'!F7</f>
        <v>44</v>
      </c>
      <c r="G7" s="125">
        <f>'25'!G7+'26'!G7+'27'!G7+'28'!G7+'29'!G7+'30'!G7+'31'!G7</f>
        <v>40</v>
      </c>
      <c r="H7" s="126">
        <f>'25'!H7+'26'!H7+'27'!H7+'28'!H7+'29'!H7+'30'!H7+'31'!H7</f>
        <v>4</v>
      </c>
      <c r="I7" s="118">
        <f>'18'!I7+'19'!I7+'20'!I7+'21'!I7+'22'!I7+'23'!I7+'24'!I7</f>
        <v>7</v>
      </c>
      <c r="J7" s="30">
        <f>'01'!J7+'02'!J7+'03'!J7</f>
        <v>0</v>
      </c>
      <c r="L7" s="9" t="s">
        <v>44</v>
      </c>
      <c r="M7" s="112">
        <f>'25'!M7+'26'!M7+'27'!M7+'28'!M7+'29'!M7+'30'!M7+'31'!M7</f>
        <v>16101165</v>
      </c>
      <c r="N7" s="98">
        <f>'25'!N7+'26'!N7+'27'!N7+'28'!N7+'29'!N7+'30'!N7+'31'!N7</f>
        <v>198</v>
      </c>
    </row>
    <row r="8" spans="2:14" ht="35.25" customHeight="1" thickBot="1" x14ac:dyDescent="0.3">
      <c r="B8" s="177" t="s">
        <v>20</v>
      </c>
      <c r="C8" s="188">
        <f>'25'!C8+'26'!C8+'27'!C8+'28'!C8+'29'!C8+'30'!C8+'31'!C8</f>
        <v>0</v>
      </c>
      <c r="E8" s="46" t="s">
        <v>28</v>
      </c>
      <c r="F8" s="127">
        <f>'25'!F8+'26'!F8+'27'!F8+'28'!F8+'29'!F8+'30'!F8+'31'!F8</f>
        <v>149</v>
      </c>
      <c r="G8" s="128">
        <f>'25'!G8+'26'!G8+'27'!G8+'28'!G8+'29'!G8+'30'!G8+'31'!G8</f>
        <v>133</v>
      </c>
      <c r="H8" s="129">
        <f>'25'!H8+'26'!H8+'27'!H8+'28'!H8+'29'!H8+'30'!H8+'31'!H8</f>
        <v>12</v>
      </c>
      <c r="I8" s="118">
        <f>'18'!I8+'19'!I8+'20'!I8+'21'!I8+'22'!I8+'23'!I8+'24'!I8</f>
        <v>0</v>
      </c>
      <c r="J8" s="51">
        <f>'01'!J8+'02'!J8+'03'!J8</f>
        <v>0</v>
      </c>
      <c r="L8" s="9" t="s">
        <v>46</v>
      </c>
      <c r="M8" s="112">
        <f>'25'!M8+'26'!M8+'27'!M8+'28'!M8+'29'!M8+'30'!M8+'31'!M8</f>
        <v>13036470</v>
      </c>
      <c r="N8" s="98">
        <f>'25'!N8+'26'!N8+'27'!N8+'28'!N8+'29'!N8+'30'!N8+'31'!N8</f>
        <v>192</v>
      </c>
    </row>
    <row r="9" spans="2:14" ht="31.5" customHeight="1" thickBot="1" x14ac:dyDescent="0.3">
      <c r="B9" s="176" t="s">
        <v>2</v>
      </c>
      <c r="C9" s="187">
        <f>'25'!C9+'26'!C9+'27'!C9+'28'!C9+'29'!C9+'30'!C9+'31'!C9</f>
        <v>0</v>
      </c>
      <c r="E9" s="58" t="s">
        <v>29</v>
      </c>
      <c r="F9" s="118">
        <f>'25'!F9+'26'!F9+'27'!F9+'28'!F9+'29'!F9+'30'!F9+'31'!F9</f>
        <v>475</v>
      </c>
      <c r="G9" s="119">
        <f>'25'!G9+'26'!G9+'27'!G9+'28'!G9+'29'!G9+'30'!G9+'31'!G9</f>
        <v>153</v>
      </c>
      <c r="H9" s="120">
        <f>'25'!H9+'26'!H9+'27'!H9+'28'!H9+'29'!H9+'30'!H9+'31'!H9</f>
        <v>0</v>
      </c>
      <c r="I9" s="118">
        <f>'18'!I9+'19'!I9+'20'!I9+'21'!I9+'22'!I9+'23'!I9+'24'!I9</f>
        <v>349</v>
      </c>
      <c r="J9" s="63">
        <f>'01'!J9+'02'!J9+'03'!J9</f>
        <v>26</v>
      </c>
      <c r="L9" s="9" t="s">
        <v>47</v>
      </c>
      <c r="M9" s="112">
        <f>'25'!M9+'26'!M9+'27'!M9+'28'!M9+'29'!M9+'30'!M9+'31'!M9</f>
        <v>16611249</v>
      </c>
      <c r="N9" s="98">
        <f>'25'!N9+'26'!N9+'27'!N9+'28'!N9+'29'!N9+'30'!N9+'31'!N9</f>
        <v>242</v>
      </c>
    </row>
    <row r="10" spans="2:14" ht="31.5" customHeight="1" thickBot="1" x14ac:dyDescent="0.3">
      <c r="B10" s="178" t="s">
        <v>3</v>
      </c>
      <c r="C10" s="189">
        <f>'25'!C10+'26'!C10+'27'!C10+'28'!C10+'29'!C10+'30'!C10+'31'!C10</f>
        <v>3640000000</v>
      </c>
      <c r="D10" s="31"/>
      <c r="E10" s="58" t="s">
        <v>30</v>
      </c>
      <c r="F10" s="118">
        <f>'25'!F10+'26'!F10+'27'!F10+'28'!F10+'29'!F10+'30'!F10+'31'!F10</f>
        <v>1095</v>
      </c>
      <c r="G10" s="119">
        <f>'25'!G10+'26'!G10+'27'!G10+'28'!G10+'29'!G10+'30'!G10+'31'!G10</f>
        <v>352</v>
      </c>
      <c r="H10" s="120">
        <f>'25'!H10+'26'!H10+'27'!H10+'28'!H10+'29'!H10+'30'!H10+'31'!H10</f>
        <v>5</v>
      </c>
      <c r="I10" s="118">
        <f>'18'!I10+'19'!I10+'20'!I10+'21'!I10+'22'!I10+'23'!I10+'24'!I10</f>
        <v>513</v>
      </c>
      <c r="J10" s="63">
        <f>'01'!J10+'02'!J10+'03'!J10</f>
        <v>0</v>
      </c>
      <c r="L10" s="9" t="s">
        <v>48</v>
      </c>
      <c r="M10" s="112">
        <f>'25'!M10+'26'!M10+'27'!M10+'28'!M10+'29'!M10+'30'!M10+'31'!M10</f>
        <v>12096354</v>
      </c>
      <c r="N10" s="98">
        <f>'25'!N10+'26'!N10+'27'!N10+'28'!N10+'29'!N10+'30'!N10+'31'!N10</f>
        <v>186</v>
      </c>
    </row>
    <row r="11" spans="2:14" ht="31.5" customHeight="1" thickBot="1" x14ac:dyDescent="0.3">
      <c r="B11" s="179" t="s">
        <v>4</v>
      </c>
      <c r="C11" s="190">
        <f>'25'!C11+'26'!C11+'27'!C11+'28'!C11+'29'!C11+'30'!C11+'31'!C11</f>
        <v>3514766500</v>
      </c>
      <c r="D11" s="32"/>
      <c r="E11" s="52" t="s">
        <v>31</v>
      </c>
      <c r="F11" s="121">
        <f>'25'!F11+'26'!F11+'27'!F11+'28'!F11+'29'!F11+'30'!F11+'31'!F11</f>
        <v>53</v>
      </c>
      <c r="G11" s="122">
        <f>'25'!G11+'26'!G11+'27'!G11+'28'!G11+'29'!G11+'30'!G11+'31'!G11</f>
        <v>19</v>
      </c>
      <c r="H11" s="123">
        <f>'25'!H11+'26'!H11+'27'!H11+'28'!H11+'29'!H11+'30'!H11+'31'!H11</f>
        <v>0</v>
      </c>
      <c r="I11" s="118">
        <f>'18'!I11+'19'!I11+'20'!I11+'21'!I11+'22'!I11+'23'!I11+'24'!I11</f>
        <v>32</v>
      </c>
      <c r="J11" s="57">
        <f>'01'!J11+'02'!J11+'03'!J11</f>
        <v>0</v>
      </c>
      <c r="L11" s="9" t="s">
        <v>49</v>
      </c>
      <c r="M11" s="112">
        <f>'25'!M11+'26'!M11+'27'!M11+'28'!M11+'29'!M11+'30'!M11+'31'!M11</f>
        <v>25455</v>
      </c>
      <c r="N11" s="98">
        <f>'25'!N11+'26'!N11+'27'!N11+'28'!N11+'29'!N11+'30'!N11+'31'!N11</f>
        <v>1</v>
      </c>
    </row>
    <row r="12" spans="2:14" ht="31.5" customHeight="1" thickBot="1" x14ac:dyDescent="0.3">
      <c r="B12" s="180" t="s">
        <v>5</v>
      </c>
      <c r="C12" s="191">
        <f>'25'!C12+'26'!C12+'27'!C12+'28'!C12+'29'!C12+'30'!C12+'31'!C12</f>
        <v>6.7591663461538474</v>
      </c>
      <c r="E12" s="13" t="s">
        <v>32</v>
      </c>
      <c r="F12" s="124">
        <f>'25'!F12+'26'!F12+'27'!F12+'28'!F12+'29'!F12+'30'!F12+'31'!F12</f>
        <v>225</v>
      </c>
      <c r="G12" s="125">
        <f>'25'!G12+'26'!G12+'27'!G12+'28'!G12+'29'!G12+'30'!G12+'31'!G12</f>
        <v>90</v>
      </c>
      <c r="H12" s="126">
        <f>'25'!H12+'26'!H12+'27'!H12+'28'!H12+'29'!H12+'30'!H12+'31'!H12</f>
        <v>4</v>
      </c>
      <c r="I12" s="118">
        <f>'18'!I12+'19'!I12+'20'!I12+'21'!I12+'22'!I12+'23'!I12+'24'!I12</f>
        <v>140</v>
      </c>
      <c r="J12" s="30">
        <f>'01'!J12+'02'!J12+'03'!J12</f>
        <v>0</v>
      </c>
      <c r="L12" s="207" t="s">
        <v>59</v>
      </c>
      <c r="M12" s="208"/>
      <c r="N12" s="209"/>
    </row>
    <row r="13" spans="2:14" ht="31.5" customHeight="1" thickBot="1" x14ac:dyDescent="0.3">
      <c r="B13" s="181" t="s">
        <v>6</v>
      </c>
      <c r="C13" s="192">
        <f>'25'!C13+'26'!C13+'27'!C13+'28'!C13+'29'!C13+'30'!C13+'31'!C13</f>
        <v>1139</v>
      </c>
      <c r="E13" s="13" t="s">
        <v>33</v>
      </c>
      <c r="F13" s="124">
        <f>'25'!F13+'26'!F13+'27'!F13+'28'!F13+'29'!F13+'30'!F13+'31'!F13</f>
        <v>817</v>
      </c>
      <c r="G13" s="125">
        <f>'25'!G13+'26'!G13+'27'!G13+'28'!G13+'29'!G13+'30'!G13+'31'!G13</f>
        <v>243</v>
      </c>
      <c r="H13" s="126">
        <f>'25'!H13+'26'!H13+'27'!H13+'28'!H13+'29'!H13+'30'!H13+'31'!H13</f>
        <v>1</v>
      </c>
      <c r="I13" s="118">
        <f>'18'!I13+'19'!I13+'20'!I13+'21'!I13+'22'!I13+'23'!I13+'24'!I13</f>
        <v>341</v>
      </c>
      <c r="J13" s="30">
        <f>'01'!J13+'02'!J13+'03'!J13</f>
        <v>0</v>
      </c>
      <c r="L13" s="10" t="s">
        <v>17</v>
      </c>
      <c r="M13" s="112">
        <f>'25'!M13+'26'!M13+'27'!M13+'28'!M13+'29'!M13+'30'!M13+'31'!M13</f>
        <v>1815000</v>
      </c>
      <c r="N13" s="98">
        <f>'25'!N13+'26'!N13+'27'!N13+'28'!N13+'29'!N13+'30'!N13+'31'!N13</f>
        <v>33</v>
      </c>
    </row>
    <row r="14" spans="2:14" ht="31.5" customHeight="1" thickBot="1" x14ac:dyDescent="0.3">
      <c r="B14" s="182" t="s">
        <v>7</v>
      </c>
      <c r="C14" s="193">
        <f>'25'!C14+'26'!C14+'27'!C14+'28'!C14+'29'!C14+'30'!C14+'31'!C14</f>
        <v>453970</v>
      </c>
      <c r="E14" s="13" t="s">
        <v>34</v>
      </c>
      <c r="F14" s="124">
        <f>'25'!F14+'26'!F14+'27'!F14+'28'!F14+'29'!F14+'30'!F14+'31'!F14</f>
        <v>0</v>
      </c>
      <c r="G14" s="125">
        <f>'25'!G14+'26'!G14+'27'!G14+'28'!G14+'29'!G14+'30'!G14+'31'!G14</f>
        <v>0</v>
      </c>
      <c r="H14" s="126">
        <f>'25'!H14+'26'!H14+'27'!H14+'28'!H14+'29'!H14+'30'!H14+'31'!H14</f>
        <v>0</v>
      </c>
      <c r="I14" s="118">
        <f>'18'!I14+'19'!I14+'20'!I14+'21'!I14+'22'!I14+'23'!I14+'24'!I14</f>
        <v>0</v>
      </c>
      <c r="J14" s="30">
        <f>'01'!J14+'02'!J14+'03'!J14</f>
        <v>0</v>
      </c>
      <c r="L14" s="11" t="s">
        <v>18</v>
      </c>
      <c r="M14" s="112">
        <f>'25'!M14+'26'!M14+'27'!M14+'28'!M14+'29'!M14+'30'!M14+'31'!M14</f>
        <v>1144000</v>
      </c>
      <c r="N14" s="98">
        <f>'25'!N14+'26'!N14+'27'!N14+'28'!N14+'29'!N14+'30'!N14+'31'!N14</f>
        <v>13</v>
      </c>
    </row>
    <row r="15" spans="2:14" ht="31.5" customHeight="1" thickBot="1" x14ac:dyDescent="0.3">
      <c r="B15" s="182" t="s">
        <v>8</v>
      </c>
      <c r="C15" s="193">
        <f>'25'!C15+'26'!C15+'27'!C15+'28'!C15+'29'!C15+'30'!C15+'31'!C15</f>
        <v>0.21022931148290339</v>
      </c>
      <c r="E15" s="46" t="s">
        <v>35</v>
      </c>
      <c r="F15" s="127">
        <f>'25'!F15+'26'!F15+'27'!F15+'28'!F15+'29'!F15+'30'!F15+'31'!F15</f>
        <v>0</v>
      </c>
      <c r="G15" s="128">
        <f>'25'!G15+'26'!G15+'27'!G15+'28'!G15+'29'!G15+'30'!G15+'31'!G15</f>
        <v>0</v>
      </c>
      <c r="H15" s="129">
        <f>'25'!H15+'26'!H15+'27'!H15+'28'!H15+'29'!H15+'30'!H15+'31'!H15</f>
        <v>0</v>
      </c>
      <c r="I15" s="118">
        <f>'18'!I15+'19'!I15+'20'!I15+'21'!I15+'22'!I15+'23'!I15+'24'!I15</f>
        <v>0</v>
      </c>
      <c r="J15" s="51">
        <f>'01'!J15+'02'!J15+'03'!J15</f>
        <v>0</v>
      </c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83" t="s">
        <v>9</v>
      </c>
      <c r="C16" s="194">
        <f>'25'!C16+'26'!C16+'27'!C16+'28'!C16+'29'!C16+'30'!C16+'31'!C16</f>
        <v>0</v>
      </c>
      <c r="E16" s="58" t="s">
        <v>36</v>
      </c>
      <c r="F16" s="110">
        <f>'25'!F16+'26'!F16+'27'!F16+'28'!F16+'29'!F16+'30'!F16+'31'!F16</f>
        <v>0</v>
      </c>
      <c r="G16" s="110">
        <f>'25'!G16+'26'!G16+'27'!G16+'28'!G16+'29'!G16+'30'!G16+'31'!G16</f>
        <v>49</v>
      </c>
      <c r="H16" s="110">
        <f>'25'!H16+'26'!H16+'27'!H16+'28'!H16+'29'!H16+'30'!H16+'31'!H16</f>
        <v>0</v>
      </c>
      <c r="I16" s="118">
        <f>'18'!I16+'19'!I16+'20'!I16+'21'!I16+'22'!I16+'23'!I16+'24'!I16</f>
        <v>0</v>
      </c>
      <c r="J16" s="66">
        <f>'01'!J16+'02'!J16+'03'!J16</f>
        <v>0</v>
      </c>
      <c r="L16" s="98" t="s">
        <v>62</v>
      </c>
      <c r="M16" s="98">
        <f>'25'!M16+'26'!M16+'27'!M16+'28'!M16+'29'!M16+'30'!M16+'31'!M16</f>
        <v>31</v>
      </c>
      <c r="N16" s="98">
        <f>'25'!N16+'26'!N16+'27'!N16+'28'!N16+'29'!N16+'30'!N16+'31'!N16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8">
        <f>'25'!F17+'26'!F17+'27'!F17+'28'!F17+'29'!F17+'30'!F17+'31'!F17</f>
        <v>0</v>
      </c>
      <c r="G17" s="119">
        <f>'25'!G17+'26'!G17+'27'!G17+'28'!G17+'29'!G17+'30'!G17+'31'!G17</f>
        <v>319</v>
      </c>
      <c r="H17" s="120">
        <f>'25'!H17+'26'!H17+'27'!H17+'28'!H17+'29'!H17+'30'!H17+'31'!H17</f>
        <v>0</v>
      </c>
      <c r="I17" s="118">
        <f>'18'!I17+'19'!I17+'20'!I17+'21'!I17+'22'!I17+'23'!I17+'24'!I17</f>
        <v>0</v>
      </c>
      <c r="J17" s="63">
        <f>'01'!J17+'02'!J17+'03'!J17</f>
        <v>0</v>
      </c>
      <c r="L17" s="98" t="s">
        <v>63</v>
      </c>
      <c r="M17" s="98">
        <f>'25'!M17+'26'!M17+'27'!M17+'28'!M17+'29'!M17+'30'!M17+'31'!M17</f>
        <v>45</v>
      </c>
      <c r="N17" s="98">
        <f>'25'!N17+'26'!N17+'27'!N17+'28'!N17+'29'!N17+'30'!N17+'31'!N17</f>
        <v>0</v>
      </c>
    </row>
    <row r="18" spans="2:14" ht="33.75" customHeight="1" thickBot="1" x14ac:dyDescent="0.3">
      <c r="B18" s="210" t="s">
        <v>51</v>
      </c>
      <c r="C18" s="210"/>
      <c r="D18" s="5"/>
      <c r="E18" s="67" t="s">
        <v>38</v>
      </c>
      <c r="F18" s="121">
        <f>'25'!F18+'26'!F18+'27'!F18+'28'!F18+'29'!F18+'30'!F18+'31'!F18</f>
        <v>0</v>
      </c>
      <c r="G18" s="122">
        <f>'25'!G18+'26'!G18+'27'!G18+'28'!G18+'29'!G18+'30'!G18+'31'!G18</f>
        <v>213</v>
      </c>
      <c r="H18" s="123">
        <f>'25'!H18+'26'!H18+'27'!H18+'28'!H18+'29'!H18+'30'!H18+'31'!H18</f>
        <v>0</v>
      </c>
      <c r="I18" s="118">
        <f>'18'!I18+'19'!I18+'20'!I18+'21'!I18+'22'!I18+'23'!I18+'24'!I18</f>
        <v>0</v>
      </c>
      <c r="J18" s="57">
        <f>'01'!J18+'02'!J18+'03'!J18</f>
        <v>0</v>
      </c>
      <c r="L18" s="98" t="s">
        <v>79</v>
      </c>
      <c r="M18" s="98">
        <f>'25'!M18+'26'!M18+'27'!M18+'28'!M18+'29'!M18+'30'!M18+'31'!M18</f>
        <v>0</v>
      </c>
      <c r="N18" s="98">
        <f>'25'!N18+'26'!N18+'27'!N18+'28'!N18+'29'!N18+'30'!N18+'31'!N18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7">
        <f>'25'!F19+'26'!F19+'27'!F19+'28'!F19+'29'!F19+'30'!F19+'31'!F19</f>
        <v>0</v>
      </c>
      <c r="G19" s="128">
        <f>'25'!G19+'26'!G19+'27'!G19+'28'!G19+'29'!G19+'30'!G19+'31'!G19</f>
        <v>106</v>
      </c>
      <c r="H19" s="129">
        <f>'25'!H19+'26'!H19+'27'!H19+'28'!H19+'29'!H19+'30'!H19+'31'!H19</f>
        <v>0</v>
      </c>
      <c r="I19" s="118">
        <f>'18'!I19+'19'!I19+'20'!I19+'21'!I19+'22'!I19+'23'!I19+'24'!I19</f>
        <v>0</v>
      </c>
      <c r="J19" s="51">
        <f>'01'!J19+'02'!J19+'03'!J19</f>
        <v>0</v>
      </c>
      <c r="L19" s="98" t="s">
        <v>74</v>
      </c>
      <c r="M19" s="98">
        <f>'25'!M19+'26'!M19+'27'!M19+'28'!M19+'29'!M19+'30'!M19+'31'!M19</f>
        <v>12</v>
      </c>
      <c r="N19" s="98">
        <f>'25'!N19+'26'!N19+'27'!N19+'28'!N19+'29'!N19+'30'!N19+'31'!N19</f>
        <v>26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8">
        <f>'25'!F20+'26'!F20+'27'!F20+'28'!F20+'29'!F20+'30'!F20+'31'!F20</f>
        <v>0</v>
      </c>
      <c r="G20" s="119">
        <f>'25'!G20+'26'!G20+'27'!G20+'28'!G20+'29'!G20+'30'!G20+'31'!G20</f>
        <v>101</v>
      </c>
      <c r="H20" s="120">
        <f>'25'!H20+'26'!H20+'27'!H20+'28'!H20+'29'!H20+'30'!H20+'31'!H20</f>
        <v>0</v>
      </c>
      <c r="I20" s="118">
        <f>'18'!I20+'19'!I20+'20'!I20+'21'!I20+'22'!I20+'23'!I20+'24'!I20</f>
        <v>0</v>
      </c>
      <c r="J20" s="63">
        <f>'01'!J20+'02'!J20+'03'!J20</f>
        <v>0</v>
      </c>
      <c r="L20" s="98" t="s">
        <v>75</v>
      </c>
      <c r="M20" s="98">
        <f>'25'!M20+'26'!M20+'27'!M20+'28'!M20+'29'!M20+'30'!M20+'31'!M20</f>
        <v>22</v>
      </c>
      <c r="N20" s="98">
        <f>'25'!N20+'26'!N20+'27'!N20+'28'!N20+'29'!N20+'30'!N20+'31'!N20</f>
        <v>0</v>
      </c>
    </row>
    <row r="21" spans="2:14" ht="31.5" customHeight="1" thickBot="1" x14ac:dyDescent="0.3">
      <c r="B21" s="44" t="s">
        <v>54</v>
      </c>
      <c r="C21" s="98"/>
      <c r="D21" s="5"/>
      <c r="E21" s="52" t="s">
        <v>41</v>
      </c>
      <c r="F21" s="121">
        <f>'25'!F21+'26'!F21+'27'!F21+'28'!F21+'29'!F21+'30'!F21+'31'!F21</f>
        <v>0</v>
      </c>
      <c r="G21" s="122">
        <f>'25'!G21+'26'!G21+'27'!G21+'28'!G21+'29'!G21+'30'!G21+'31'!G21</f>
        <v>0</v>
      </c>
      <c r="H21" s="123">
        <f>'25'!H21+'26'!H21+'27'!H21+'28'!H21+'29'!H21+'30'!H21+'31'!H21</f>
        <v>0</v>
      </c>
      <c r="I21" s="118">
        <f>'18'!I21+'19'!I21+'20'!I21+'21'!I21+'22'!I21+'23'!I21+'24'!I21</f>
        <v>0</v>
      </c>
      <c r="J21" s="57">
        <f>'01'!J21+'02'!J21+'03'!J21</f>
        <v>0</v>
      </c>
      <c r="L21" s="98" t="s">
        <v>76</v>
      </c>
      <c r="M21" s="98">
        <f>'25'!M21+'26'!M21+'27'!M21+'28'!M21+'29'!M21+'30'!M21+'31'!M21</f>
        <v>6</v>
      </c>
      <c r="N21" s="98">
        <f>'25'!N21+'26'!N21+'27'!N21+'28'!N21+'29'!N21+'30'!N21+'31'!N21</f>
        <v>28</v>
      </c>
    </row>
    <row r="22" spans="2:14" ht="31.5" customHeight="1" thickBot="1" x14ac:dyDescent="0.3">
      <c r="B22" s="44" t="s">
        <v>55</v>
      </c>
      <c r="C22" s="98"/>
      <c r="D22" s="5"/>
      <c r="E22" s="13" t="s">
        <v>42</v>
      </c>
      <c r="F22" s="124">
        <f>'25'!F22+'26'!F22+'27'!F22+'28'!F22+'29'!F22+'30'!F22+'31'!F22</f>
        <v>0</v>
      </c>
      <c r="G22" s="125">
        <f>'25'!G22+'26'!G22+'27'!G22+'28'!G22+'29'!G22+'30'!G22+'31'!G22</f>
        <v>101</v>
      </c>
      <c r="H22" s="126">
        <f>'25'!H22+'26'!H22+'27'!H22+'28'!H22+'29'!H22+'30'!H22+'31'!H22</f>
        <v>0</v>
      </c>
      <c r="I22" s="118">
        <f>'18'!I22+'19'!I22+'20'!I22+'21'!I22+'22'!I22+'23'!I22+'24'!I22</f>
        <v>0</v>
      </c>
      <c r="J22" s="30">
        <f>'01'!J22+'02'!J22+'03'!J22</f>
        <v>0</v>
      </c>
      <c r="L22" s="98" t="s">
        <v>77</v>
      </c>
      <c r="M22" s="98">
        <f>'25'!M22+'26'!M22+'27'!M22+'28'!M22+'29'!M22+'30'!M22+'31'!M22</f>
        <v>10</v>
      </c>
      <c r="N22" s="98">
        <f>'25'!N22+'26'!N22+'27'!N22+'28'!N22+'29'!N22+'30'!N22+'31'!N22</f>
        <v>2</v>
      </c>
    </row>
    <row r="23" spans="2:14" ht="31.5" customHeight="1" thickBot="1" x14ac:dyDescent="0.3">
      <c r="B23" s="12" t="s">
        <v>56</v>
      </c>
      <c r="C23" s="35"/>
      <c r="D23" s="5"/>
      <c r="E23" s="14" t="s">
        <v>43</v>
      </c>
      <c r="F23" s="130">
        <f>'25'!F23+'26'!F23+'27'!F23+'28'!F23+'29'!F23+'30'!F23+'31'!F23</f>
        <v>0</v>
      </c>
      <c r="G23" s="131">
        <f>'25'!G23+'26'!G23+'27'!G23+'28'!G23+'29'!G23+'30'!G23+'31'!G23</f>
        <v>0</v>
      </c>
      <c r="H23" s="132">
        <f>'25'!H23+'26'!H23+'27'!H23+'28'!H23+'29'!H23+'30'!H23+'31'!H23</f>
        <v>0</v>
      </c>
      <c r="I23" s="118">
        <f>'18'!I23+'19'!I23+'20'!I23+'21'!I23+'22'!I23+'23'!I23+'24'!I23</f>
        <v>0</v>
      </c>
      <c r="J23" s="40">
        <f>'01'!J23+'02'!J23+'03'!J23</f>
        <v>0</v>
      </c>
      <c r="L23" s="35" t="s">
        <v>78</v>
      </c>
      <c r="M23" s="98">
        <f>'25'!M23+'26'!M23+'27'!M23+'28'!M23+'29'!M23+'30'!M23+'31'!M23</f>
        <v>105</v>
      </c>
      <c r="N23" s="98">
        <f>'25'!N23+'26'!N23+'27'!N23+'28'!N23+'29'!N23+'30'!N23+'31'!N23</f>
        <v>50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00"/>
  </sheetPr>
  <dimension ref="B1:N28"/>
  <sheetViews>
    <sheetView tabSelected="1" topLeftCell="A10" zoomScale="80" zoomScaleNormal="80" workbookViewId="0">
      <selection activeCell="G9" sqref="G9:J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31048000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30617000</v>
      </c>
      <c r="E4" s="58" t="s">
        <v>25</v>
      </c>
      <c r="F4" s="59"/>
      <c r="G4" s="60">
        <v>885</v>
      </c>
      <c r="H4" s="61">
        <v>46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431000</v>
      </c>
      <c r="E5" s="200" t="s">
        <v>26</v>
      </c>
      <c r="F5" s="201">
        <v>576</v>
      </c>
      <c r="G5" s="202">
        <v>485</v>
      </c>
      <c r="H5" s="203">
        <v>33</v>
      </c>
      <c r="I5" s="204">
        <v>24</v>
      </c>
      <c r="J5" s="205"/>
      <c r="L5" s="7" t="s">
        <v>58</v>
      </c>
      <c r="M5" s="112">
        <v>287273</v>
      </c>
      <c r="N5" s="98">
        <v>3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384</v>
      </c>
      <c r="G6" s="27">
        <v>371</v>
      </c>
      <c r="H6" s="28">
        <v>13</v>
      </c>
      <c r="I6" s="29">
        <v>0</v>
      </c>
      <c r="J6" s="30"/>
      <c r="L6" s="8" t="s">
        <v>45</v>
      </c>
      <c r="M6" s="112">
        <v>9735285</v>
      </c>
      <c r="N6" s="98">
        <v>128</v>
      </c>
    </row>
    <row r="7" spans="2:14" ht="31.5" customHeight="1" thickBot="1" x14ac:dyDescent="0.3">
      <c r="B7" s="78" t="s">
        <v>21</v>
      </c>
      <c r="C7" s="94">
        <f>'02'!C6+'03'!C6</f>
        <v>200000</v>
      </c>
      <c r="E7" s="13" t="s">
        <v>27</v>
      </c>
      <c r="F7" s="26">
        <v>0</v>
      </c>
      <c r="G7" s="27">
        <v>0</v>
      </c>
      <c r="H7" s="28">
        <v>0</v>
      </c>
      <c r="I7" s="29">
        <v>0</v>
      </c>
      <c r="J7" s="30"/>
      <c r="L7" s="9" t="s">
        <v>44</v>
      </c>
      <c r="M7" s="112">
        <v>5514556</v>
      </c>
      <c r="N7" s="98">
        <v>72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29</v>
      </c>
      <c r="G8" s="48">
        <v>29</v>
      </c>
      <c r="H8" s="49">
        <v>0</v>
      </c>
      <c r="I8" s="50">
        <v>0</v>
      </c>
      <c r="J8" s="51"/>
      <c r="L8" s="9" t="s">
        <v>46</v>
      </c>
      <c r="M8" s="112">
        <v>5905818</v>
      </c>
      <c r="N8" s="98">
        <v>67</v>
      </c>
    </row>
    <row r="9" spans="2:14" ht="31.5" customHeight="1" thickBot="1" x14ac:dyDescent="0.3">
      <c r="B9" s="78" t="s">
        <v>2</v>
      </c>
      <c r="C9" s="94">
        <f>'02'!C8+'03'!C8</f>
        <v>0</v>
      </c>
      <c r="E9" s="58" t="s">
        <v>29</v>
      </c>
      <c r="F9" s="59">
        <v>90</v>
      </c>
      <c r="G9" s="60">
        <v>65</v>
      </c>
      <c r="H9" s="61">
        <v>0</v>
      </c>
      <c r="I9" s="62">
        <v>15</v>
      </c>
      <c r="J9" s="63">
        <v>10</v>
      </c>
      <c r="L9" s="9" t="s">
        <v>47</v>
      </c>
      <c r="M9" s="112">
        <v>3473734</v>
      </c>
      <c r="N9" s="98">
        <v>53</v>
      </c>
    </row>
    <row r="10" spans="2:14" ht="31.5" customHeight="1" thickBot="1" x14ac:dyDescent="0.3">
      <c r="B10" s="68" t="s">
        <v>3</v>
      </c>
      <c r="C10" s="95">
        <f>'02'!C10</f>
        <v>520000000</v>
      </c>
      <c r="D10" s="31"/>
      <c r="E10" s="58" t="s">
        <v>30</v>
      </c>
      <c r="F10" s="59">
        <v>126</v>
      </c>
      <c r="G10" s="60">
        <v>126</v>
      </c>
      <c r="H10" s="61">
        <v>0</v>
      </c>
      <c r="I10" s="62"/>
      <c r="J10" s="63"/>
      <c r="L10" s="9" t="s">
        <v>48</v>
      </c>
      <c r="M10" s="112">
        <v>3300371</v>
      </c>
      <c r="N10" s="98">
        <v>51</v>
      </c>
    </row>
    <row r="11" spans="2:14" ht="31.5" customHeight="1" thickBot="1" x14ac:dyDescent="0.3">
      <c r="B11" s="79" t="s">
        <v>4</v>
      </c>
      <c r="C11" s="96">
        <f>C3+'02'!C11</f>
        <v>84017500</v>
      </c>
      <c r="D11" s="32"/>
      <c r="E11" s="52" t="s">
        <v>31</v>
      </c>
      <c r="F11" s="53">
        <v>13</v>
      </c>
      <c r="G11" s="54">
        <v>10</v>
      </c>
      <c r="H11" s="55">
        <v>0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0.16157211538461538</v>
      </c>
      <c r="E12" s="13" t="s">
        <v>32</v>
      </c>
      <c r="F12" s="26">
        <v>52</v>
      </c>
      <c r="G12" s="27">
        <v>44</v>
      </c>
      <c r="H12" s="28">
        <v>0</v>
      </c>
      <c r="I12" s="29">
        <v>8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374</v>
      </c>
      <c r="E13" s="13" t="s">
        <v>33</v>
      </c>
      <c r="F13" s="26">
        <v>178</v>
      </c>
      <c r="G13" s="27">
        <v>72</v>
      </c>
      <c r="H13" s="28">
        <v>0</v>
      </c>
      <c r="I13" s="29">
        <v>50</v>
      </c>
      <c r="J13" s="30"/>
      <c r="L13" s="10" t="s">
        <v>17</v>
      </c>
      <c r="M13" s="112">
        <v>850000</v>
      </c>
      <c r="N13" s="98">
        <v>17</v>
      </c>
    </row>
    <row r="14" spans="2:14" ht="31.5" customHeight="1" x14ac:dyDescent="0.25">
      <c r="B14" s="25" t="s">
        <v>7</v>
      </c>
      <c r="C14" s="116">
        <v>83020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80000</v>
      </c>
      <c r="N14" s="98">
        <v>1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23</v>
      </c>
      <c r="G16" s="110">
        <v>13</v>
      </c>
      <c r="H16" s="64">
        <v>0</v>
      </c>
      <c r="I16" s="64">
        <v>10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90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44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46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4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4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N28"/>
  <sheetViews>
    <sheetView zoomScale="80" zoomScaleNormal="80" workbookViewId="0">
      <selection activeCell="P5" sqref="P5:P6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22" customWidth="1"/>
    <col min="4" max="4" width="4.42578125" style="16" customWidth="1"/>
    <col min="5" max="5" width="17.42578125" style="3" bestFit="1" customWidth="1"/>
    <col min="6" max="6" width="10.85546875" style="166" customWidth="1"/>
    <col min="7" max="7" width="10.140625" style="134" bestFit="1" customWidth="1"/>
    <col min="8" max="8" width="11.42578125" style="135" bestFit="1" customWidth="1"/>
    <col min="9" max="9" width="0" style="167" hidden="1" customWidth="1"/>
    <col min="10" max="10" width="11.42578125" style="21" hidden="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54" customHeight="1" thickBot="1" x14ac:dyDescent="0.3">
      <c r="B3" s="1" t="s">
        <v>1</v>
      </c>
      <c r="C3" s="157">
        <f>'01'!C3+'02'!C3+'03'!C3</f>
        <v>84017500</v>
      </c>
      <c r="D3" s="23"/>
      <c r="E3" s="72" t="s">
        <v>16</v>
      </c>
      <c r="F3" s="168" t="s">
        <v>12</v>
      </c>
      <c r="G3" s="169" t="s">
        <v>10</v>
      </c>
      <c r="H3" s="170" t="s">
        <v>11</v>
      </c>
      <c r="I3" s="171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158">
        <f>'01'!C4+'02'!C4+'03'!C4</f>
        <v>82761500</v>
      </c>
      <c r="E4" s="58" t="s">
        <v>25</v>
      </c>
      <c r="F4" s="118">
        <f>'01'!F4+'02'!F4+'03'!F4</f>
        <v>0</v>
      </c>
      <c r="G4" s="119">
        <f>'01'!G4+'02'!G4+'03'!G4</f>
        <v>2122</v>
      </c>
      <c r="H4" s="120">
        <f>'01'!H4+'02'!H4+'03'!H4</f>
        <v>104</v>
      </c>
      <c r="I4" s="136">
        <f>'01'!I4+'02'!I4+'03'!I4</f>
        <v>0</v>
      </c>
      <c r="J4" s="63">
        <f>'01'!J4+'02'!J4+'03'!J4</f>
        <v>0</v>
      </c>
      <c r="L4" s="6" t="s">
        <v>57</v>
      </c>
      <c r="M4" s="112">
        <f>'01'!M4+'02'!M4+'03'!M4</f>
        <v>0</v>
      </c>
      <c r="N4" s="98">
        <f>'01'!N4+'02'!N4+'03'!N4</f>
        <v>0</v>
      </c>
    </row>
    <row r="5" spans="2:14" ht="31.5" customHeight="1" x14ac:dyDescent="0.25">
      <c r="B5" s="71" t="s">
        <v>23</v>
      </c>
      <c r="C5" s="108">
        <f>'01'!C5+'02'!C5+'03'!C5</f>
        <v>1056000</v>
      </c>
      <c r="E5" s="52" t="s">
        <v>26</v>
      </c>
      <c r="F5" s="121">
        <f>'01'!F5+'02'!F5+'03'!F5</f>
        <v>1302</v>
      </c>
      <c r="G5" s="122">
        <f>'01'!G5+'02'!G5+'03'!G5</f>
        <v>1152</v>
      </c>
      <c r="H5" s="123">
        <f>'01'!H5+'02'!H5+'03'!H5</f>
        <v>60</v>
      </c>
      <c r="I5" s="137">
        <f>'01'!I5+'02'!I5+'03'!I5</f>
        <v>55</v>
      </c>
      <c r="J5" s="57">
        <f>'01'!J5+'02'!J5+'03'!J5</f>
        <v>1</v>
      </c>
      <c r="L5" s="7" t="s">
        <v>58</v>
      </c>
      <c r="M5" s="112">
        <f>'01'!M5+'02'!M5+'03'!M5</f>
        <v>1298179</v>
      </c>
      <c r="N5" s="98">
        <f>'01'!N5+'02'!N5+'03'!N5</f>
        <v>23</v>
      </c>
    </row>
    <row r="6" spans="2:14" ht="31.5" customHeight="1" thickBot="1" x14ac:dyDescent="0.3">
      <c r="B6" s="42" t="s">
        <v>19</v>
      </c>
      <c r="C6" s="159">
        <f>'01'!C6+'02'!C6+'03'!C6</f>
        <v>200000</v>
      </c>
      <c r="E6" s="13" t="s">
        <v>14</v>
      </c>
      <c r="F6" s="124">
        <f>'01'!F6+'02'!F6+'03'!F6</f>
        <v>945</v>
      </c>
      <c r="G6" s="125">
        <f>'01'!G6+'02'!G6+'03'!G6</f>
        <v>891</v>
      </c>
      <c r="H6" s="126">
        <f>'01'!H6+'02'!H6+'03'!H6</f>
        <v>47</v>
      </c>
      <c r="I6" s="138">
        <f>'01'!I6+'02'!I6+'03'!I6</f>
        <v>7</v>
      </c>
      <c r="J6" s="30">
        <f>'01'!J6+'02'!J6+'03'!J6</f>
        <v>0</v>
      </c>
      <c r="L6" s="8" t="s">
        <v>45</v>
      </c>
      <c r="M6" s="112">
        <f>'01'!M6+'02'!M6+'03'!M6</f>
        <v>24545667</v>
      </c>
      <c r="N6" s="98">
        <f>'01'!N6+'02'!N6+'03'!N6</f>
        <v>332</v>
      </c>
    </row>
    <row r="7" spans="2:14" ht="31.5" customHeight="1" thickBot="1" x14ac:dyDescent="0.3">
      <c r="B7" s="78" t="s">
        <v>21</v>
      </c>
      <c r="C7" s="160">
        <f>'01'!C7+'02'!C7+'03'!C7</f>
        <v>400000</v>
      </c>
      <c r="E7" s="13" t="s">
        <v>27</v>
      </c>
      <c r="F7" s="124">
        <f>'01'!F7+'02'!F7+'03'!F7</f>
        <v>27</v>
      </c>
      <c r="G7" s="125">
        <f>'01'!G7+'02'!G7+'03'!G7</f>
        <v>24</v>
      </c>
      <c r="H7" s="126">
        <f>'01'!H7+'02'!H7+'03'!H7</f>
        <v>2</v>
      </c>
      <c r="I7" s="138">
        <f>'01'!I7+'02'!I7+'03'!I7</f>
        <v>1</v>
      </c>
      <c r="J7" s="30">
        <f>'01'!J7+'02'!J7+'03'!J7</f>
        <v>0</v>
      </c>
      <c r="L7" s="9" t="s">
        <v>44</v>
      </c>
      <c r="M7" s="112">
        <f>'01'!M7+'02'!M7+'03'!M7</f>
        <v>12910197</v>
      </c>
      <c r="N7" s="98">
        <f>'01'!N7+'02'!N7+'03'!N7</f>
        <v>158</v>
      </c>
    </row>
    <row r="8" spans="2:14" ht="35.25" customHeight="1" thickBot="1" x14ac:dyDescent="0.3">
      <c r="B8" s="43" t="s">
        <v>20</v>
      </c>
      <c r="C8" s="161">
        <f>'01'!C8+'02'!C8+'03'!C8</f>
        <v>0</v>
      </c>
      <c r="E8" s="46" t="s">
        <v>28</v>
      </c>
      <c r="F8" s="127">
        <f>'01'!F8+'02'!F8+'03'!F8</f>
        <v>74</v>
      </c>
      <c r="G8" s="128">
        <f>'01'!G8+'02'!G8+'03'!G8</f>
        <v>74</v>
      </c>
      <c r="H8" s="129">
        <f>'01'!H8+'02'!H8+'03'!H8</f>
        <v>0</v>
      </c>
      <c r="I8" s="139">
        <f>'01'!I8+'02'!I8+'03'!I8</f>
        <v>0</v>
      </c>
      <c r="J8" s="51">
        <f>'01'!J8+'02'!J8+'03'!J8</f>
        <v>0</v>
      </c>
      <c r="L8" s="9" t="s">
        <v>46</v>
      </c>
      <c r="M8" s="112">
        <f>'01'!M8+'02'!M8+'03'!M8</f>
        <v>15451360</v>
      </c>
      <c r="N8" s="98">
        <f>'01'!N8+'02'!N8+'03'!N8</f>
        <v>196</v>
      </c>
    </row>
    <row r="9" spans="2:14" ht="31.5" customHeight="1" thickBot="1" x14ac:dyDescent="0.3">
      <c r="B9" s="78" t="s">
        <v>2</v>
      </c>
      <c r="C9" s="160">
        <f>'01'!C9+'02'!C9+'03'!C9</f>
        <v>0</v>
      </c>
      <c r="E9" s="58" t="s">
        <v>29</v>
      </c>
      <c r="F9" s="118">
        <f>'01'!F9+'02'!F9+'03'!F9</f>
        <v>271</v>
      </c>
      <c r="G9" s="119">
        <f>'01'!G9+'02'!G9+'03'!G9</f>
        <v>137</v>
      </c>
      <c r="H9" s="120">
        <f>'01'!H9+'02'!H9+'03'!H9</f>
        <v>0</v>
      </c>
      <c r="I9" s="136">
        <f>'01'!I9+'02'!I9+'03'!I9</f>
        <v>108</v>
      </c>
      <c r="J9" s="63">
        <f>'01'!J9+'02'!J9+'03'!J9</f>
        <v>26</v>
      </c>
      <c r="L9" s="9" t="s">
        <v>47</v>
      </c>
      <c r="M9" s="112">
        <f>'01'!M9+'02'!M9+'03'!M9</f>
        <v>11348101</v>
      </c>
      <c r="N9" s="98">
        <f>'01'!N9+'02'!N9+'03'!N9</f>
        <v>179</v>
      </c>
    </row>
    <row r="10" spans="2:14" ht="31.5" customHeight="1" thickBot="1" x14ac:dyDescent="0.3">
      <c r="B10" s="68" t="s">
        <v>3</v>
      </c>
      <c r="C10" s="162">
        <f>'01'!C10+'02'!C10+'03'!C10</f>
        <v>1560000000</v>
      </c>
      <c r="D10" s="31"/>
      <c r="E10" s="58" t="s">
        <v>30</v>
      </c>
      <c r="F10" s="118">
        <f>'01'!F10+'02'!F10+'03'!F10</f>
        <v>360</v>
      </c>
      <c r="G10" s="119">
        <f>'01'!G10+'02'!G10+'03'!G10</f>
        <v>360</v>
      </c>
      <c r="H10" s="120">
        <f>'01'!H10+'02'!H10+'03'!H10</f>
        <v>0</v>
      </c>
      <c r="I10" s="136">
        <f>'01'!I10+'02'!I10+'03'!I10</f>
        <v>0</v>
      </c>
      <c r="J10" s="63">
        <f>'01'!J10+'02'!J10+'03'!J10</f>
        <v>0</v>
      </c>
      <c r="L10" s="9" t="s">
        <v>48</v>
      </c>
      <c r="M10" s="112">
        <f>'01'!M10+'02'!M10+'03'!M10</f>
        <v>10039729</v>
      </c>
      <c r="N10" s="98">
        <f>'01'!N10+'02'!N10+'03'!N10</f>
        <v>178</v>
      </c>
    </row>
    <row r="11" spans="2:14" ht="31.5" customHeight="1" thickBot="1" x14ac:dyDescent="0.3">
      <c r="B11" s="79" t="s">
        <v>4</v>
      </c>
      <c r="C11" s="163">
        <f>'01'!C11+'02'!C11+'03'!C11</f>
        <v>166408500</v>
      </c>
      <c r="D11" s="32"/>
      <c r="E11" s="52" t="s">
        <v>31</v>
      </c>
      <c r="F11" s="121">
        <f>'01'!F11+'02'!F11+'03'!F11</f>
        <v>37</v>
      </c>
      <c r="G11" s="122">
        <f>'01'!G11+'02'!G11+'03'!G11</f>
        <v>24</v>
      </c>
      <c r="H11" s="123">
        <f>'01'!H11+'02'!H11+'03'!H11</f>
        <v>0</v>
      </c>
      <c r="I11" s="137">
        <f>'01'!I11+'02'!I11+'03'!I11</f>
        <v>13</v>
      </c>
      <c r="J11" s="57">
        <f>'01'!J11+'02'!J11+'03'!J11</f>
        <v>0</v>
      </c>
      <c r="L11" s="9" t="s">
        <v>49</v>
      </c>
      <c r="M11" s="112">
        <f>'01'!M11+'02'!M11+'03'!M11</f>
        <v>0</v>
      </c>
      <c r="N11" s="98">
        <f>'01'!N11+'02'!N11+'03'!N11</f>
        <v>0</v>
      </c>
    </row>
    <row r="12" spans="2:14" ht="31.5" customHeight="1" thickBot="1" x14ac:dyDescent="0.3">
      <c r="B12" s="80" t="s">
        <v>5</v>
      </c>
      <c r="C12" s="164">
        <f>'01'!C12+'02'!C12+'03'!C12</f>
        <v>0.32001634615384611</v>
      </c>
      <c r="E12" s="13" t="s">
        <v>32</v>
      </c>
      <c r="F12" s="124">
        <f>'01'!F12+'02'!F12+'03'!F12</f>
        <v>167</v>
      </c>
      <c r="G12" s="125">
        <f>'01'!G12+'02'!G12+'03'!G12</f>
        <v>136</v>
      </c>
      <c r="H12" s="126">
        <f>'01'!H12+'02'!H12+'03'!H12</f>
        <v>0</v>
      </c>
      <c r="I12" s="138">
        <f>'01'!I12+'02'!I12+'03'!I12</f>
        <v>31</v>
      </c>
      <c r="J12" s="30">
        <f>'01'!J12+'02'!J12+'03'!J12</f>
        <v>0</v>
      </c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f>'01'!C13+'02'!C13+'03'!C13</f>
        <v>1066</v>
      </c>
      <c r="E13" s="13" t="s">
        <v>33</v>
      </c>
      <c r="F13" s="124">
        <f>'01'!F13+'02'!F13+'03'!F13</f>
        <v>479</v>
      </c>
      <c r="G13" s="125">
        <f>'01'!G13+'02'!G13+'03'!G13</f>
        <v>156</v>
      </c>
      <c r="H13" s="126">
        <f>'01'!H13+'02'!H13+'03'!H13</f>
        <v>0</v>
      </c>
      <c r="I13" s="138">
        <f>'01'!I13+'02'!I13+'03'!I13</f>
        <v>111</v>
      </c>
      <c r="J13" s="30">
        <f>'01'!J13+'02'!J13+'03'!J13</f>
        <v>0</v>
      </c>
      <c r="L13" s="10" t="s">
        <v>17</v>
      </c>
      <c r="M13" s="112">
        <f>'01'!M13+'02'!M13+'03'!M13</f>
        <v>2450000</v>
      </c>
      <c r="N13" s="98">
        <f>'01'!N13+'02'!N13+'03'!N13</f>
        <v>49</v>
      </c>
    </row>
    <row r="14" spans="2:14" ht="31.5" customHeight="1" x14ac:dyDescent="0.25">
      <c r="B14" s="25" t="s">
        <v>7</v>
      </c>
      <c r="C14" s="116">
        <f>'01'!C14+'02'!C14+'03'!C14</f>
        <v>238671</v>
      </c>
      <c r="E14" s="13" t="s">
        <v>34</v>
      </c>
      <c r="F14" s="124">
        <f>'01'!F14+'02'!F14+'03'!F14</f>
        <v>0</v>
      </c>
      <c r="G14" s="125">
        <f>'01'!G14+'02'!G14+'03'!G14</f>
        <v>0</v>
      </c>
      <c r="H14" s="126">
        <f>'01'!H14+'02'!H14+'03'!H14</f>
        <v>0</v>
      </c>
      <c r="I14" s="138">
        <f>'01'!I14+'02'!I14+'03'!I14</f>
        <v>0</v>
      </c>
      <c r="J14" s="30">
        <f>'01'!J14+'02'!J14+'03'!J14</f>
        <v>0</v>
      </c>
      <c r="L14" s="11" t="s">
        <v>18</v>
      </c>
      <c r="M14" s="112">
        <f>'01'!M14+'02'!M14+'03'!M14</f>
        <v>1040000</v>
      </c>
      <c r="N14" s="98">
        <f>'01'!N14+'02'!N14+'03'!N14</f>
        <v>13</v>
      </c>
    </row>
    <row r="15" spans="2:14" ht="31.5" customHeight="1" thickBot="1" x14ac:dyDescent="0.3">
      <c r="B15" s="25" t="s">
        <v>8</v>
      </c>
      <c r="C15" s="116">
        <f>'01'!C15+'02'!C15+'03'!C15</f>
        <v>0</v>
      </c>
      <c r="E15" s="46" t="s">
        <v>35</v>
      </c>
      <c r="F15" s="127">
        <f>'01'!F15+'02'!F15+'03'!F15</f>
        <v>0</v>
      </c>
      <c r="G15" s="128">
        <f>'01'!G15+'02'!G15+'03'!G15</f>
        <v>0</v>
      </c>
      <c r="H15" s="129">
        <f>'01'!H15+'02'!H15+'03'!H15</f>
        <v>0</v>
      </c>
      <c r="I15" s="139">
        <f>'01'!I15+'02'!I15+'03'!I15</f>
        <v>0</v>
      </c>
      <c r="J15" s="51">
        <f>'01'!J15+'02'!J15+'03'!J15</f>
        <v>0</v>
      </c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165">
        <f>'01'!C16+'02'!C16+'03'!C16</f>
        <v>0</v>
      </c>
      <c r="E16" s="58" t="s">
        <v>36</v>
      </c>
      <c r="F16" s="110">
        <f>'01'!F16+'02'!F16+'03'!F16</f>
        <v>165</v>
      </c>
      <c r="G16" s="110">
        <f>'01'!G16+'02'!G16+'03'!G16</f>
        <v>85</v>
      </c>
      <c r="H16" s="110">
        <f>'01'!H16+'02'!H16+'03'!H16</f>
        <v>0</v>
      </c>
      <c r="I16" s="110">
        <f>'01'!I16+'02'!I16+'03'!I16</f>
        <v>80</v>
      </c>
      <c r="J16" s="66">
        <f>'01'!J16+'02'!J16+'03'!J16</f>
        <v>0</v>
      </c>
      <c r="L16" s="98" t="s">
        <v>62</v>
      </c>
      <c r="M16" s="98">
        <f>'01'!M16+'02'!M16+'03'!M16</f>
        <v>8</v>
      </c>
      <c r="N16" s="98">
        <f>'01'!N16+'02'!N16+'03'!N16</f>
        <v>0</v>
      </c>
    </row>
    <row r="17" spans="2:14" ht="31.5" customHeight="1" thickBot="1" x14ac:dyDescent="0.3">
      <c r="B17" s="5"/>
      <c r="C17" s="41"/>
      <c r="D17" s="5"/>
      <c r="E17" s="58" t="s">
        <v>37</v>
      </c>
      <c r="F17" s="118">
        <f>'01'!F17+'02'!F17+'03'!F17</f>
        <v>0</v>
      </c>
      <c r="G17" s="119">
        <f>'01'!G17+'02'!G17+'03'!G17</f>
        <v>369</v>
      </c>
      <c r="H17" s="120">
        <f>'01'!H17+'02'!H17+'03'!H17</f>
        <v>1</v>
      </c>
      <c r="I17" s="136">
        <f>'01'!I17+'02'!I17+'03'!I17</f>
        <v>0</v>
      </c>
      <c r="J17" s="63">
        <f>'01'!J17+'02'!J17+'03'!J17</f>
        <v>0</v>
      </c>
      <c r="L17" s="98" t="s">
        <v>63</v>
      </c>
      <c r="M17" s="98">
        <f>'01'!M17+'02'!M17+'03'!M17</f>
        <v>0</v>
      </c>
      <c r="N17" s="98">
        <f>'01'!N17+'02'!N17+'03'!N17</f>
        <v>0</v>
      </c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121">
        <f>'01'!F18+'02'!F18+'03'!F18</f>
        <v>0</v>
      </c>
      <c r="G18" s="122">
        <f>'01'!G18+'02'!G18+'03'!G18</f>
        <v>172</v>
      </c>
      <c r="H18" s="123">
        <f>'01'!H18+'02'!H18+'03'!H18</f>
        <v>0</v>
      </c>
      <c r="I18" s="137">
        <f>'01'!I18+'02'!I18+'03'!I18</f>
        <v>0</v>
      </c>
      <c r="J18" s="57">
        <f>'01'!J18+'02'!J18+'03'!J18</f>
        <v>0</v>
      </c>
      <c r="L18" s="98" t="s">
        <v>79</v>
      </c>
      <c r="M18" s="98">
        <f>'01'!M18+'02'!M18+'03'!M18</f>
        <v>0</v>
      </c>
      <c r="N18" s="98">
        <f>'01'!N18+'02'!N18+'03'!N18</f>
        <v>0</v>
      </c>
    </row>
    <row r="19" spans="2:14" ht="31.5" customHeight="1" thickBot="1" x14ac:dyDescent="0.3">
      <c r="B19" s="45" t="s">
        <v>52</v>
      </c>
      <c r="C19" s="97"/>
      <c r="D19" s="5"/>
      <c r="E19" s="46" t="s">
        <v>39</v>
      </c>
      <c r="F19" s="127">
        <f>'01'!F19+'02'!F19+'03'!F19</f>
        <v>0</v>
      </c>
      <c r="G19" s="128">
        <f>'01'!G19+'02'!G19+'03'!G19</f>
        <v>197</v>
      </c>
      <c r="H19" s="129">
        <f>'01'!H19+'02'!H19+'03'!H19</f>
        <v>1</v>
      </c>
      <c r="I19" s="139">
        <f>'01'!I19+'02'!I19+'03'!I19</f>
        <v>0</v>
      </c>
      <c r="J19" s="51">
        <f>'01'!J19+'02'!J19+'03'!J19</f>
        <v>0</v>
      </c>
      <c r="L19" s="98" t="s">
        <v>74</v>
      </c>
      <c r="M19" s="98">
        <f>'01'!M19+'02'!M19+'03'!M19</f>
        <v>0</v>
      </c>
      <c r="N19" s="98">
        <f>'01'!N19+'02'!N19+'03'!N19</f>
        <v>0</v>
      </c>
    </row>
    <row r="20" spans="2:14" ht="31.5" customHeight="1" thickBot="1" x14ac:dyDescent="0.3">
      <c r="B20" s="44" t="s">
        <v>53</v>
      </c>
      <c r="C20" s="98"/>
      <c r="D20" s="5"/>
      <c r="E20" s="58" t="s">
        <v>40</v>
      </c>
      <c r="F20" s="118">
        <f>'01'!F20+'02'!F20+'03'!F20</f>
        <v>0</v>
      </c>
      <c r="G20" s="119">
        <f>'01'!G20+'02'!G20+'03'!G20</f>
        <v>25</v>
      </c>
      <c r="H20" s="120">
        <f>'01'!H20+'02'!H20+'03'!H20</f>
        <v>0</v>
      </c>
      <c r="I20" s="136">
        <f>'01'!I20+'02'!I20+'03'!I20</f>
        <v>0</v>
      </c>
      <c r="J20" s="63">
        <f>'01'!J20+'02'!J20+'03'!J20</f>
        <v>0</v>
      </c>
      <c r="L20" s="98" t="s">
        <v>75</v>
      </c>
      <c r="M20" s="98">
        <f>'01'!M20+'02'!M20+'03'!M20</f>
        <v>0</v>
      </c>
      <c r="N20" s="98">
        <f>'01'!N20+'02'!N20+'03'!N20</f>
        <v>0</v>
      </c>
    </row>
    <row r="21" spans="2:14" ht="31.5" customHeight="1" x14ac:dyDescent="0.25">
      <c r="B21" s="44" t="s">
        <v>54</v>
      </c>
      <c r="C21" s="98"/>
      <c r="D21" s="5"/>
      <c r="E21" s="52" t="s">
        <v>41</v>
      </c>
      <c r="F21" s="121">
        <f>'01'!F21+'02'!F21+'03'!F21</f>
        <v>0</v>
      </c>
      <c r="G21" s="122">
        <f>'01'!G21+'02'!G21+'03'!G21</f>
        <v>0</v>
      </c>
      <c r="H21" s="123">
        <f>'01'!H21+'02'!H21+'03'!H21</f>
        <v>0</v>
      </c>
      <c r="I21" s="137">
        <f>'01'!I21+'02'!I21+'03'!I21</f>
        <v>0</v>
      </c>
      <c r="J21" s="57">
        <f>'01'!J21+'02'!J21+'03'!J21</f>
        <v>0</v>
      </c>
      <c r="L21" s="98" t="s">
        <v>76</v>
      </c>
      <c r="M21" s="98">
        <f>'01'!M21+'02'!M21+'03'!M21</f>
        <v>0</v>
      </c>
      <c r="N21" s="98">
        <f>'01'!N21+'02'!N21+'03'!N21</f>
        <v>0</v>
      </c>
    </row>
    <row r="22" spans="2:14" ht="31.5" customHeight="1" x14ac:dyDescent="0.25">
      <c r="B22" s="44" t="s">
        <v>55</v>
      </c>
      <c r="C22" s="98"/>
      <c r="D22" s="5"/>
      <c r="E22" s="13" t="s">
        <v>42</v>
      </c>
      <c r="F22" s="124">
        <f>'01'!F22+'02'!F22+'03'!F22</f>
        <v>0</v>
      </c>
      <c r="G22" s="125">
        <f>'01'!G22+'02'!G22+'03'!G22</f>
        <v>25</v>
      </c>
      <c r="H22" s="126">
        <f>'01'!H22+'02'!H22+'03'!H22</f>
        <v>0</v>
      </c>
      <c r="I22" s="138">
        <f>'01'!I22+'02'!I22+'03'!I22</f>
        <v>0</v>
      </c>
      <c r="J22" s="30">
        <f>'01'!J22+'02'!J22+'03'!J22</f>
        <v>0</v>
      </c>
      <c r="L22" s="98" t="s">
        <v>77</v>
      </c>
      <c r="M22" s="98">
        <f>'01'!M22+'02'!M22+'03'!M22</f>
        <v>0</v>
      </c>
      <c r="N22" s="98">
        <f>'01'!N22+'02'!N22+'03'!N22</f>
        <v>0</v>
      </c>
    </row>
    <row r="23" spans="2:14" ht="31.5" customHeight="1" x14ac:dyDescent="0.25">
      <c r="B23" s="12" t="s">
        <v>56</v>
      </c>
      <c r="C23" s="35"/>
      <c r="D23" s="5"/>
      <c r="E23" s="14" t="s">
        <v>43</v>
      </c>
      <c r="F23" s="130">
        <f>'01'!F23+'02'!F23+'03'!F23</f>
        <v>0</v>
      </c>
      <c r="G23" s="131">
        <f>'01'!G23+'02'!G23+'03'!G23</f>
        <v>0</v>
      </c>
      <c r="H23" s="132">
        <f>'01'!H23+'02'!H23+'03'!H23</f>
        <v>0</v>
      </c>
      <c r="I23" s="172">
        <f>'01'!I23+'02'!I23+'03'!I23</f>
        <v>0</v>
      </c>
      <c r="J23" s="40">
        <f>'01'!J23+'02'!J23+'03'!J23</f>
        <v>0</v>
      </c>
      <c r="L23" s="35" t="s">
        <v>78</v>
      </c>
      <c r="M23" s="35">
        <f>'01'!M23+'02'!M23+'03'!M23</f>
        <v>0</v>
      </c>
      <c r="N23" s="35">
        <f>'01'!N23+'02'!N23+'03'!N23</f>
        <v>0</v>
      </c>
    </row>
    <row r="24" spans="2:14" x14ac:dyDescent="0.25">
      <c r="B24" s="5"/>
      <c r="C24" s="41"/>
      <c r="D24" s="5"/>
      <c r="M24" s="85"/>
      <c r="N24" s="41"/>
    </row>
    <row r="25" spans="2:14" x14ac:dyDescent="0.25">
      <c r="B25" s="5"/>
      <c r="C25" s="41"/>
      <c r="D25" s="5"/>
      <c r="M25" s="85"/>
      <c r="N25" s="41"/>
    </row>
    <row r="26" spans="2:14" x14ac:dyDescent="0.25">
      <c r="B26" s="5"/>
      <c r="C26" s="41"/>
      <c r="D26" s="5"/>
      <c r="M26" s="85"/>
      <c r="N26" s="41"/>
    </row>
    <row r="27" spans="2:14" x14ac:dyDescent="0.25">
      <c r="B27" s="5"/>
      <c r="C27" s="41"/>
      <c r="D27" s="5"/>
      <c r="M27" s="85"/>
      <c r="N27" s="41"/>
    </row>
    <row r="28" spans="2:14" x14ac:dyDescent="0.25">
      <c r="M28" s="85"/>
      <c r="N28" s="41"/>
    </row>
  </sheetData>
  <sheetProtection password="CF6E" sheet="1" objects="1" scenarios="1"/>
  <mergeCells count="2">
    <mergeCell ref="L12:N12"/>
    <mergeCell ref="B18:C18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8"/>
  <sheetViews>
    <sheetView topLeftCell="A7" zoomScale="80" zoomScaleNormal="80" workbookViewId="0">
      <selection activeCell="G5" sqref="G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11372000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11372000</v>
      </c>
      <c r="E4" s="58" t="s">
        <v>25</v>
      </c>
      <c r="F4" s="59"/>
      <c r="G4" s="60">
        <v>329</v>
      </c>
      <c r="H4" s="61">
        <v>18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/>
      <c r="E5" s="52" t="s">
        <v>26</v>
      </c>
      <c r="F5" s="53"/>
      <c r="G5" s="54">
        <v>174</v>
      </c>
      <c r="H5" s="55">
        <v>10</v>
      </c>
      <c r="I5" s="56">
        <v>4</v>
      </c>
      <c r="J5" s="57"/>
      <c r="L5" s="7" t="s">
        <v>58</v>
      </c>
      <c r="M5" s="112">
        <v>107273</v>
      </c>
      <c r="N5" s="98">
        <v>2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/>
      <c r="G6" s="27">
        <v>130</v>
      </c>
      <c r="H6" s="28">
        <v>8</v>
      </c>
      <c r="I6" s="29">
        <v>0</v>
      </c>
      <c r="J6" s="30"/>
      <c r="L6" s="8" t="s">
        <v>45</v>
      </c>
      <c r="M6" s="112">
        <v>1660920</v>
      </c>
      <c r="N6" s="98">
        <v>36</v>
      </c>
    </row>
    <row r="7" spans="2:14" ht="31.5" customHeight="1" thickBot="1" x14ac:dyDescent="0.3">
      <c r="B7" s="78" t="s">
        <v>21</v>
      </c>
      <c r="C7" s="94">
        <f>'03'!C7+'04'!C6</f>
        <v>200000</v>
      </c>
      <c r="E7" s="13" t="s">
        <v>27</v>
      </c>
      <c r="F7" s="26"/>
      <c r="G7" s="27">
        <v>0</v>
      </c>
      <c r="H7" s="28">
        <v>0</v>
      </c>
      <c r="I7" s="29">
        <v>0</v>
      </c>
      <c r="J7" s="30"/>
      <c r="L7" s="9" t="s">
        <v>44</v>
      </c>
      <c r="M7" s="112">
        <v>1878915</v>
      </c>
      <c r="N7" s="98">
        <v>27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/>
      <c r="G8" s="48">
        <v>25</v>
      </c>
      <c r="H8" s="49">
        <v>0</v>
      </c>
      <c r="I8" s="50">
        <v>0</v>
      </c>
      <c r="J8" s="51"/>
      <c r="L8" s="9" t="s">
        <v>46</v>
      </c>
      <c r="M8" s="112">
        <v>2963372</v>
      </c>
      <c r="N8" s="98">
        <v>34</v>
      </c>
    </row>
    <row r="9" spans="2:14" ht="31.5" customHeight="1" thickBot="1" x14ac:dyDescent="0.3">
      <c r="B9" s="78" t="s">
        <v>2</v>
      </c>
      <c r="C9" s="94">
        <f>'03'!C9+'04'!C8</f>
        <v>0</v>
      </c>
      <c r="E9" s="58" t="s">
        <v>29</v>
      </c>
      <c r="F9" s="59">
        <v>78</v>
      </c>
      <c r="G9" s="60">
        <v>24</v>
      </c>
      <c r="H9" s="61">
        <v>0</v>
      </c>
      <c r="I9" s="62">
        <v>46</v>
      </c>
      <c r="J9" s="63">
        <v>8</v>
      </c>
      <c r="L9" s="9" t="s">
        <v>47</v>
      </c>
      <c r="M9" s="112">
        <v>2282730</v>
      </c>
      <c r="N9" s="98">
        <v>31</v>
      </c>
    </row>
    <row r="10" spans="2:14" ht="31.5" customHeight="1" thickBot="1" x14ac:dyDescent="0.3">
      <c r="B10" s="68" t="s">
        <v>3</v>
      </c>
      <c r="C10" s="95">
        <f>'03'!C10</f>
        <v>520000000</v>
      </c>
      <c r="D10" s="31"/>
      <c r="E10" s="58" t="s">
        <v>30</v>
      </c>
      <c r="F10" s="59">
        <v>53</v>
      </c>
      <c r="G10" s="60">
        <v>53</v>
      </c>
      <c r="H10" s="61">
        <v>0</v>
      </c>
      <c r="I10" s="62"/>
      <c r="J10" s="63"/>
      <c r="L10" s="9" t="s">
        <v>48</v>
      </c>
      <c r="M10" s="112">
        <v>1446360</v>
      </c>
      <c r="N10" s="98">
        <v>24</v>
      </c>
    </row>
    <row r="11" spans="2:14" ht="31.5" customHeight="1" thickBot="1" x14ac:dyDescent="0.3">
      <c r="B11" s="79" t="s">
        <v>4</v>
      </c>
      <c r="C11" s="96">
        <f>C3+'03'!C11</f>
        <v>95389500</v>
      </c>
      <c r="D11" s="32"/>
      <c r="E11" s="52" t="s">
        <v>31</v>
      </c>
      <c r="F11" s="53">
        <v>10</v>
      </c>
      <c r="G11" s="54">
        <v>2</v>
      </c>
      <c r="H11" s="55">
        <v>0</v>
      </c>
      <c r="I11" s="56">
        <v>8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0.18344134615384616</v>
      </c>
      <c r="E12" s="13" t="s">
        <v>32</v>
      </c>
      <c r="F12" s="26">
        <v>31</v>
      </c>
      <c r="G12" s="27">
        <v>10</v>
      </c>
      <c r="H12" s="28">
        <v>0</v>
      </c>
      <c r="I12" s="29">
        <v>21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164</v>
      </c>
      <c r="E13" s="13" t="s">
        <v>33</v>
      </c>
      <c r="F13" s="26">
        <v>134</v>
      </c>
      <c r="G13" s="27">
        <v>41</v>
      </c>
      <c r="H13" s="28">
        <v>0</v>
      </c>
      <c r="I13" s="29">
        <v>44</v>
      </c>
      <c r="J13" s="30"/>
      <c r="L13" s="10" t="s">
        <v>17</v>
      </c>
      <c r="M13" s="112">
        <v>400000</v>
      </c>
      <c r="N13" s="98">
        <v>8</v>
      </c>
    </row>
    <row r="14" spans="2:14" ht="31.5" customHeight="1" x14ac:dyDescent="0.25">
      <c r="B14" s="25" t="s">
        <v>7</v>
      </c>
      <c r="C14" s="116">
        <v>73854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400000</v>
      </c>
      <c r="N14" s="98">
        <v>5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10</v>
      </c>
      <c r="G16" s="110">
        <v>4</v>
      </c>
      <c r="H16" s="64">
        <v>0</v>
      </c>
      <c r="I16" s="64">
        <v>6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35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19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16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0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0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8"/>
  <sheetViews>
    <sheetView topLeftCell="A7" zoomScale="80" zoomScaleNormal="80" workbookViewId="0">
      <selection activeCell="G13" sqref="G13:I13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15114500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14589500</v>
      </c>
      <c r="E4" s="58" t="s">
        <v>25</v>
      </c>
      <c r="F4" s="118"/>
      <c r="G4" s="119">
        <v>335</v>
      </c>
      <c r="H4" s="120">
        <v>12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525000</v>
      </c>
      <c r="E5" s="52" t="s">
        <v>26</v>
      </c>
      <c r="F5" s="121">
        <v>214</v>
      </c>
      <c r="G5" s="122">
        <v>179</v>
      </c>
      <c r="H5" s="123">
        <v>0</v>
      </c>
      <c r="I5" s="56">
        <v>35</v>
      </c>
      <c r="J5" s="57"/>
      <c r="L5" s="7" t="s">
        <v>58</v>
      </c>
      <c r="M5" s="112">
        <v>218182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124">
        <v>160</v>
      </c>
      <c r="G6" s="125">
        <v>142</v>
      </c>
      <c r="H6" s="126">
        <v>12</v>
      </c>
      <c r="I6" s="29">
        <v>6</v>
      </c>
      <c r="J6" s="30"/>
      <c r="L6" s="8" t="s">
        <v>45</v>
      </c>
      <c r="M6" s="112">
        <v>3040002</v>
      </c>
      <c r="N6" s="98">
        <v>54</v>
      </c>
    </row>
    <row r="7" spans="2:14" ht="31.5" customHeight="1" thickBot="1" x14ac:dyDescent="0.3">
      <c r="B7" s="78" t="s">
        <v>21</v>
      </c>
      <c r="C7" s="94">
        <f>'04'!C7+'05'!C6</f>
        <v>200000</v>
      </c>
      <c r="E7" s="13" t="s">
        <v>27</v>
      </c>
      <c r="F7" s="124"/>
      <c r="G7" s="125">
        <v>0</v>
      </c>
      <c r="H7" s="126">
        <v>0</v>
      </c>
      <c r="I7" s="29"/>
      <c r="J7" s="30"/>
      <c r="L7" s="9" t="s">
        <v>44</v>
      </c>
      <c r="M7" s="112">
        <v>2162000</v>
      </c>
      <c r="N7" s="98">
        <v>21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127">
        <v>14</v>
      </c>
      <c r="G8" s="128">
        <v>14</v>
      </c>
      <c r="H8" s="129">
        <v>0</v>
      </c>
      <c r="I8" s="50"/>
      <c r="J8" s="51"/>
      <c r="L8" s="9" t="s">
        <v>46</v>
      </c>
      <c r="M8" s="112">
        <v>2768187</v>
      </c>
      <c r="N8" s="98">
        <v>38</v>
      </c>
    </row>
    <row r="9" spans="2:14" ht="31.5" customHeight="1" thickBot="1" x14ac:dyDescent="0.3">
      <c r="B9" s="78" t="s">
        <v>2</v>
      </c>
      <c r="C9" s="94">
        <f>'04'!C9+'05'!C8</f>
        <v>0</v>
      </c>
      <c r="E9" s="58" t="s">
        <v>29</v>
      </c>
      <c r="F9" s="118">
        <v>82</v>
      </c>
      <c r="G9" s="119">
        <v>31</v>
      </c>
      <c r="H9" s="120">
        <v>0</v>
      </c>
      <c r="I9" s="62">
        <v>47</v>
      </c>
      <c r="J9" s="63">
        <v>4</v>
      </c>
      <c r="L9" s="9" t="s">
        <v>47</v>
      </c>
      <c r="M9" s="112">
        <v>3979267</v>
      </c>
      <c r="N9" s="98">
        <v>45</v>
      </c>
    </row>
    <row r="10" spans="2:14" ht="31.5" customHeight="1" thickBot="1" x14ac:dyDescent="0.3">
      <c r="B10" s="68" t="s">
        <v>3</v>
      </c>
      <c r="C10" s="95">
        <f>'04'!C10</f>
        <v>520000000</v>
      </c>
      <c r="D10" s="31"/>
      <c r="E10" s="58" t="s">
        <v>30</v>
      </c>
      <c r="F10" s="118">
        <v>83</v>
      </c>
      <c r="G10" s="119">
        <v>83</v>
      </c>
      <c r="H10" s="120">
        <v>0</v>
      </c>
      <c r="I10" s="62"/>
      <c r="J10" s="63"/>
      <c r="L10" s="9" t="s">
        <v>48</v>
      </c>
      <c r="M10" s="112">
        <v>1565455</v>
      </c>
      <c r="N10" s="98">
        <v>26</v>
      </c>
    </row>
    <row r="11" spans="2:14" ht="31.5" customHeight="1" thickBot="1" x14ac:dyDescent="0.3">
      <c r="B11" s="79" t="s">
        <v>4</v>
      </c>
      <c r="C11" s="96">
        <f>C3+'04'!C11</f>
        <v>110504000</v>
      </c>
      <c r="D11" s="32"/>
      <c r="E11" s="52" t="s">
        <v>31</v>
      </c>
      <c r="F11" s="121">
        <v>9</v>
      </c>
      <c r="G11" s="122">
        <v>5</v>
      </c>
      <c r="H11" s="123">
        <v>0</v>
      </c>
      <c r="I11" s="56">
        <v>4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0.21250769230769231</v>
      </c>
      <c r="E12" s="13" t="s">
        <v>32</v>
      </c>
      <c r="F12" s="124">
        <v>33</v>
      </c>
      <c r="G12" s="125">
        <v>16</v>
      </c>
      <c r="H12" s="126">
        <v>0</v>
      </c>
      <c r="I12" s="29">
        <v>17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178</v>
      </c>
      <c r="E13" s="13" t="s">
        <v>33</v>
      </c>
      <c r="F13" s="124">
        <v>147</v>
      </c>
      <c r="G13" s="125">
        <v>62</v>
      </c>
      <c r="H13" s="126">
        <v>0</v>
      </c>
      <c r="I13" s="29">
        <v>7</v>
      </c>
      <c r="J13" s="30"/>
      <c r="L13" s="10" t="s">
        <v>17</v>
      </c>
      <c r="M13" s="112">
        <v>800000</v>
      </c>
      <c r="N13" s="98">
        <v>16</v>
      </c>
    </row>
    <row r="14" spans="2:14" ht="31.5" customHeight="1" x14ac:dyDescent="0.25">
      <c r="B14" s="25" t="s">
        <v>7</v>
      </c>
      <c r="C14" s="116">
        <v>84919</v>
      </c>
      <c r="E14" s="13" t="s">
        <v>34</v>
      </c>
      <c r="F14" s="124"/>
      <c r="G14" s="125">
        <v>0</v>
      </c>
      <c r="H14" s="126">
        <v>0</v>
      </c>
      <c r="I14" s="29"/>
      <c r="J14" s="30"/>
      <c r="L14" s="11" t="s">
        <v>18</v>
      </c>
      <c r="M14" s="112">
        <v>480000</v>
      </c>
      <c r="N14" s="98">
        <v>6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12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110">
        <v>85</v>
      </c>
      <c r="G16" s="110">
        <v>16</v>
      </c>
      <c r="H16" s="110">
        <v>5</v>
      </c>
      <c r="I16" s="64">
        <v>64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118"/>
      <c r="G17" s="119">
        <v>41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121"/>
      <c r="G18" s="122">
        <v>25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127"/>
      <c r="G19" s="128">
        <v>16</v>
      </c>
      <c r="H19" s="12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118"/>
      <c r="G20" s="119">
        <v>1</v>
      </c>
      <c r="H20" s="120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121"/>
      <c r="G21" s="122">
        <v>0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124"/>
      <c r="G22" s="125">
        <v>1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130"/>
      <c r="G23" s="131">
        <v>0</v>
      </c>
      <c r="H23" s="132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N28"/>
  <sheetViews>
    <sheetView topLeftCell="A7" zoomScale="80" zoomScaleNormal="80" workbookViewId="0">
      <selection activeCell="G9" sqref="G9:J9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11.42578125" style="18" bestFit="1" customWidth="1"/>
    <col min="8" max="8" width="11.42578125" style="19" bestFit="1" customWidth="1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15482500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15321500</v>
      </c>
      <c r="E4" s="58" t="s">
        <v>25</v>
      </c>
      <c r="F4" s="59"/>
      <c r="G4" s="119">
        <v>347</v>
      </c>
      <c r="H4" s="120">
        <v>16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161000</v>
      </c>
      <c r="E5" s="52" t="s">
        <v>26</v>
      </c>
      <c r="F5" s="53">
        <v>215</v>
      </c>
      <c r="G5" s="122">
        <v>197</v>
      </c>
      <c r="H5" s="123">
        <v>4</v>
      </c>
      <c r="I5" s="56">
        <v>14</v>
      </c>
      <c r="J5" s="57"/>
      <c r="L5" s="7" t="s">
        <v>58</v>
      </c>
      <c r="M5" s="112">
        <v>277272</v>
      </c>
      <c r="N5" s="98">
        <v>5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144</v>
      </c>
      <c r="G6" s="125">
        <v>129</v>
      </c>
      <c r="H6" s="126">
        <v>12</v>
      </c>
      <c r="I6" s="29">
        <v>3</v>
      </c>
      <c r="J6" s="30"/>
      <c r="L6" s="8" t="s">
        <v>45</v>
      </c>
      <c r="M6" s="112">
        <v>4639189</v>
      </c>
      <c r="N6" s="98">
        <v>55</v>
      </c>
    </row>
    <row r="7" spans="2:14" ht="31.5" customHeight="1" thickBot="1" x14ac:dyDescent="0.3">
      <c r="B7" s="78" t="s">
        <v>21</v>
      </c>
      <c r="C7" s="94">
        <f>'02'!C6+'06'!C6</f>
        <v>200000</v>
      </c>
      <c r="E7" s="13" t="s">
        <v>27</v>
      </c>
      <c r="F7" s="26"/>
      <c r="G7" s="125">
        <v>0</v>
      </c>
      <c r="H7" s="126">
        <v>0</v>
      </c>
      <c r="I7" s="29">
        <v>0</v>
      </c>
      <c r="J7" s="30"/>
      <c r="L7" s="9" t="s">
        <v>44</v>
      </c>
      <c r="M7" s="112">
        <v>2152726</v>
      </c>
      <c r="N7" s="98">
        <v>22</v>
      </c>
    </row>
    <row r="8" spans="2:14" ht="35.25" customHeight="1" thickBot="1" x14ac:dyDescent="0.3">
      <c r="B8" s="43" t="s">
        <v>20</v>
      </c>
      <c r="C8" s="95"/>
      <c r="E8" s="46" t="s">
        <v>28</v>
      </c>
      <c r="F8" s="47">
        <v>21</v>
      </c>
      <c r="G8" s="128">
        <v>21</v>
      </c>
      <c r="H8" s="129">
        <v>0</v>
      </c>
      <c r="I8" s="50">
        <v>0</v>
      </c>
      <c r="J8" s="51"/>
      <c r="L8" s="9" t="s">
        <v>46</v>
      </c>
      <c r="M8" s="112">
        <v>2415634</v>
      </c>
      <c r="N8" s="98">
        <v>40</v>
      </c>
    </row>
    <row r="9" spans="2:14" ht="31.5" customHeight="1" thickBot="1" x14ac:dyDescent="0.3">
      <c r="B9" s="78" t="s">
        <v>2</v>
      </c>
      <c r="C9" s="94">
        <f>'02'!C8+'06'!C8</f>
        <v>0</v>
      </c>
      <c r="E9" s="58" t="s">
        <v>29</v>
      </c>
      <c r="F9" s="59">
        <v>113</v>
      </c>
      <c r="G9" s="119">
        <v>27</v>
      </c>
      <c r="H9" s="120">
        <v>0</v>
      </c>
      <c r="I9" s="62">
        <v>78</v>
      </c>
      <c r="J9" s="63">
        <v>8</v>
      </c>
      <c r="L9" s="9" t="s">
        <v>47</v>
      </c>
      <c r="M9" s="112">
        <v>3496004</v>
      </c>
      <c r="N9" s="98">
        <v>54</v>
      </c>
    </row>
    <row r="10" spans="2:14" ht="31.5" customHeight="1" thickBot="1" x14ac:dyDescent="0.3">
      <c r="B10" s="68" t="s">
        <v>3</v>
      </c>
      <c r="C10" s="95">
        <f>'05'!C10</f>
        <v>520000000</v>
      </c>
      <c r="D10" s="31"/>
      <c r="E10" s="58" t="s">
        <v>30</v>
      </c>
      <c r="F10" s="59">
        <v>82</v>
      </c>
      <c r="G10" s="119">
        <v>76</v>
      </c>
      <c r="H10" s="120">
        <v>6</v>
      </c>
      <c r="I10" s="62"/>
      <c r="J10" s="63"/>
      <c r="L10" s="9" t="s">
        <v>48</v>
      </c>
      <c r="M10" s="112">
        <v>1092727</v>
      </c>
      <c r="N10" s="98">
        <v>18</v>
      </c>
    </row>
    <row r="11" spans="2:14" ht="31.5" customHeight="1" thickBot="1" x14ac:dyDescent="0.3">
      <c r="B11" s="79" t="s">
        <v>4</v>
      </c>
      <c r="C11" s="96">
        <f>C3+'05'!C11</f>
        <v>125986500</v>
      </c>
      <c r="D11" s="32"/>
      <c r="E11" s="52" t="s">
        <v>31</v>
      </c>
      <c r="F11" s="53">
        <v>8</v>
      </c>
      <c r="G11" s="122">
        <v>4</v>
      </c>
      <c r="H11" s="123">
        <v>1</v>
      </c>
      <c r="I11" s="56">
        <v>3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0.24228173076923076</v>
      </c>
      <c r="E12" s="13" t="s">
        <v>32</v>
      </c>
      <c r="F12" s="26">
        <v>42</v>
      </c>
      <c r="G12" s="125">
        <v>33</v>
      </c>
      <c r="H12" s="126">
        <v>5</v>
      </c>
      <c r="I12" s="29">
        <v>4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194</v>
      </c>
      <c r="E13" s="13" t="s">
        <v>33</v>
      </c>
      <c r="F13" s="26">
        <v>64</v>
      </c>
      <c r="G13" s="125">
        <v>39</v>
      </c>
      <c r="H13" s="126">
        <v>0</v>
      </c>
      <c r="I13" s="29">
        <v>13</v>
      </c>
      <c r="J13" s="30"/>
      <c r="L13" s="10" t="s">
        <v>17</v>
      </c>
      <c r="M13" s="112">
        <v>220000</v>
      </c>
      <c r="N13" s="98">
        <v>4</v>
      </c>
    </row>
    <row r="14" spans="2:14" ht="31.5" customHeight="1" x14ac:dyDescent="0.25">
      <c r="B14" s="25" t="s">
        <v>7</v>
      </c>
      <c r="C14" s="116">
        <v>79810</v>
      </c>
      <c r="E14" s="13" t="s">
        <v>34</v>
      </c>
      <c r="F14" s="26"/>
      <c r="G14" s="125">
        <v>0</v>
      </c>
      <c r="H14" s="126">
        <v>0</v>
      </c>
      <c r="I14" s="29"/>
      <c r="J14" s="30"/>
      <c r="L14" s="11" t="s">
        <v>18</v>
      </c>
      <c r="M14" s="112"/>
      <c r="N14" s="98"/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128">
        <v>0</v>
      </c>
      <c r="H15" s="12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64</v>
      </c>
      <c r="G16" s="110">
        <v>13</v>
      </c>
      <c r="H16" s="110">
        <v>0</v>
      </c>
      <c r="I16" s="64">
        <v>51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119">
        <v>61</v>
      </c>
      <c r="H17" s="120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122">
        <v>39</v>
      </c>
      <c r="H18" s="123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128">
        <v>22</v>
      </c>
      <c r="H19" s="12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119">
        <v>3</v>
      </c>
      <c r="H20" s="120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122">
        <v>0</v>
      </c>
      <c r="H21" s="123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125">
        <v>3</v>
      </c>
      <c r="H22" s="126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N28"/>
  <sheetViews>
    <sheetView topLeftCell="A10" zoomScale="80" zoomScaleNormal="80" workbookViewId="0">
      <selection activeCell="P15" sqref="P15"/>
    </sheetView>
  </sheetViews>
  <sheetFormatPr defaultColWidth="9" defaultRowHeight="18" x14ac:dyDescent="0.25"/>
  <cols>
    <col min="1" max="1" width="4" style="5" customWidth="1"/>
    <col min="2" max="2" width="23.85546875" style="15" customWidth="1"/>
    <col min="3" max="3" width="19" style="15" customWidth="1"/>
    <col min="4" max="4" width="4.42578125" style="16" customWidth="1"/>
    <col min="5" max="5" width="17.42578125" style="3" bestFit="1" customWidth="1"/>
    <col min="6" max="6" width="10.85546875" style="17" customWidth="1"/>
    <col min="7" max="7" width="9" style="18"/>
    <col min="8" max="8" width="9" style="19"/>
    <col min="9" max="9" width="9" style="20"/>
    <col min="10" max="10" width="11.42578125" style="21" customWidth="1"/>
    <col min="11" max="11" width="4.28515625" style="5" customWidth="1"/>
    <col min="12" max="12" width="27" style="5" bestFit="1" customWidth="1"/>
    <col min="13" max="13" width="27.5703125" style="82" customWidth="1"/>
    <col min="14" max="14" width="13.140625" style="22" customWidth="1"/>
    <col min="15" max="15" width="5.85546875" style="5" customWidth="1"/>
    <col min="16" max="16" width="14" style="5" bestFit="1" customWidth="1"/>
    <col min="17" max="17" width="21" style="5" customWidth="1"/>
    <col min="18" max="16384" width="9" style="5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91">
        <f>C4+C5+C6+C8</f>
        <v>14819000</v>
      </c>
      <c r="D3" s="23"/>
      <c r="E3" s="72" t="s">
        <v>16</v>
      </c>
      <c r="F3" s="73" t="s">
        <v>12</v>
      </c>
      <c r="G3" s="74" t="s">
        <v>10</v>
      </c>
      <c r="H3" s="75" t="s">
        <v>11</v>
      </c>
      <c r="I3" s="76" t="s">
        <v>50</v>
      </c>
      <c r="J3" s="77" t="s">
        <v>13</v>
      </c>
      <c r="L3" s="133" t="s">
        <v>15</v>
      </c>
      <c r="M3" s="83" t="s">
        <v>24</v>
      </c>
      <c r="N3" s="4" t="s">
        <v>6</v>
      </c>
    </row>
    <row r="4" spans="2:14" ht="31.5" customHeight="1" thickBot="1" x14ac:dyDescent="0.3">
      <c r="B4" s="70" t="s">
        <v>22</v>
      </c>
      <c r="C4" s="84">
        <v>13457000</v>
      </c>
      <c r="E4" s="58" t="s">
        <v>25</v>
      </c>
      <c r="F4" s="59"/>
      <c r="G4" s="60">
        <v>354</v>
      </c>
      <c r="H4" s="61">
        <v>10</v>
      </c>
      <c r="I4" s="62"/>
      <c r="J4" s="63"/>
      <c r="L4" s="6" t="s">
        <v>57</v>
      </c>
      <c r="M4" s="112"/>
      <c r="N4" s="98"/>
    </row>
    <row r="5" spans="2:14" ht="31.5" customHeight="1" x14ac:dyDescent="0.25">
      <c r="B5" s="71" t="s">
        <v>23</v>
      </c>
      <c r="C5" s="92">
        <v>300000</v>
      </c>
      <c r="E5" s="52" t="s">
        <v>26</v>
      </c>
      <c r="F5" s="53">
        <v>227</v>
      </c>
      <c r="G5" s="54">
        <v>189</v>
      </c>
      <c r="H5" s="55">
        <v>9</v>
      </c>
      <c r="I5" s="56">
        <v>29</v>
      </c>
      <c r="J5" s="57"/>
      <c r="L5" s="7" t="s">
        <v>58</v>
      </c>
      <c r="M5" s="112">
        <v>33636</v>
      </c>
      <c r="N5" s="98">
        <v>1</v>
      </c>
    </row>
    <row r="6" spans="2:14" ht="31.5" customHeight="1" thickBot="1" x14ac:dyDescent="0.3">
      <c r="B6" s="42" t="s">
        <v>19</v>
      </c>
      <c r="C6" s="93"/>
      <c r="E6" s="13" t="s">
        <v>14</v>
      </c>
      <c r="F6" s="26">
        <v>142</v>
      </c>
      <c r="G6" s="27">
        <v>140</v>
      </c>
      <c r="H6" s="28">
        <v>1</v>
      </c>
      <c r="I6" s="29">
        <v>1</v>
      </c>
      <c r="J6" s="30"/>
      <c r="L6" s="8" t="s">
        <v>45</v>
      </c>
      <c r="M6" s="112">
        <v>3959184</v>
      </c>
      <c r="N6" s="98">
        <v>52</v>
      </c>
    </row>
    <row r="7" spans="2:14" ht="31.5" customHeight="1" thickBot="1" x14ac:dyDescent="0.3">
      <c r="B7" s="78" t="s">
        <v>21</v>
      </c>
      <c r="C7" s="94">
        <f>'06'!C7+'07'!C6</f>
        <v>200000</v>
      </c>
      <c r="E7" s="13" t="s">
        <v>27</v>
      </c>
      <c r="F7" s="26">
        <v>7</v>
      </c>
      <c r="G7" s="27">
        <v>7</v>
      </c>
      <c r="H7" s="28">
        <v>0</v>
      </c>
      <c r="I7" s="29"/>
      <c r="J7" s="30"/>
      <c r="L7" s="9" t="s">
        <v>44</v>
      </c>
      <c r="M7" s="112">
        <v>2682727</v>
      </c>
      <c r="N7" s="98">
        <v>29</v>
      </c>
    </row>
    <row r="8" spans="2:14" ht="35.25" customHeight="1" thickBot="1" x14ac:dyDescent="0.3">
      <c r="B8" s="43" t="s">
        <v>20</v>
      </c>
      <c r="C8" s="95">
        <v>1062000</v>
      </c>
      <c r="E8" s="46" t="s">
        <v>28</v>
      </c>
      <c r="F8" s="47">
        <v>18</v>
      </c>
      <c r="G8" s="48">
        <v>18</v>
      </c>
      <c r="H8" s="49">
        <v>0</v>
      </c>
      <c r="I8" s="50"/>
      <c r="J8" s="51"/>
      <c r="L8" s="9" t="s">
        <v>46</v>
      </c>
      <c r="M8" s="112">
        <v>2154729</v>
      </c>
      <c r="N8" s="98">
        <v>41</v>
      </c>
    </row>
    <row r="9" spans="2:14" ht="31.5" customHeight="1" thickBot="1" x14ac:dyDescent="0.3">
      <c r="B9" s="78" t="s">
        <v>2</v>
      </c>
      <c r="C9" s="94">
        <f>'06'!C9+'07'!C8</f>
        <v>1062000</v>
      </c>
      <c r="E9" s="58" t="s">
        <v>29</v>
      </c>
      <c r="F9" s="59">
        <v>93</v>
      </c>
      <c r="G9" s="60">
        <v>37</v>
      </c>
      <c r="H9" s="61">
        <v>0</v>
      </c>
      <c r="I9" s="62">
        <v>48</v>
      </c>
      <c r="J9" s="63">
        <v>8</v>
      </c>
      <c r="L9" s="9" t="s">
        <v>47</v>
      </c>
      <c r="M9" s="112">
        <v>2067271</v>
      </c>
      <c r="N9" s="98">
        <v>29</v>
      </c>
    </row>
    <row r="10" spans="2:14" ht="31.5" customHeight="1" thickBot="1" x14ac:dyDescent="0.3">
      <c r="B10" s="68" t="s">
        <v>3</v>
      </c>
      <c r="C10" s="95">
        <f>'06'!C10</f>
        <v>520000000</v>
      </c>
      <c r="D10" s="31"/>
      <c r="E10" s="58" t="s">
        <v>30</v>
      </c>
      <c r="F10" s="59">
        <v>49</v>
      </c>
      <c r="G10" s="60">
        <v>49</v>
      </c>
      <c r="H10" s="61">
        <v>0</v>
      </c>
      <c r="I10" s="62"/>
      <c r="J10" s="63"/>
      <c r="L10" s="9" t="s">
        <v>48</v>
      </c>
      <c r="M10" s="112">
        <v>1605631</v>
      </c>
      <c r="N10" s="98">
        <v>25</v>
      </c>
    </row>
    <row r="11" spans="2:14" ht="31.5" customHeight="1" thickBot="1" x14ac:dyDescent="0.3">
      <c r="B11" s="79" t="s">
        <v>4</v>
      </c>
      <c r="C11" s="96">
        <f>C3+'06'!C11</f>
        <v>140805500</v>
      </c>
      <c r="D11" s="32"/>
      <c r="E11" s="52" t="s">
        <v>31</v>
      </c>
      <c r="F11" s="53">
        <v>9</v>
      </c>
      <c r="G11" s="54">
        <v>4</v>
      </c>
      <c r="H11" s="55">
        <v>0</v>
      </c>
      <c r="I11" s="56">
        <v>5</v>
      </c>
      <c r="J11" s="57"/>
      <c r="L11" s="9" t="s">
        <v>49</v>
      </c>
      <c r="M11" s="112"/>
      <c r="N11" s="98"/>
    </row>
    <row r="12" spans="2:14" ht="31.5" customHeight="1" thickBot="1" x14ac:dyDescent="0.3">
      <c r="B12" s="80" t="s">
        <v>5</v>
      </c>
      <c r="C12" s="69">
        <f>C11/C10</f>
        <v>0.27077980769230769</v>
      </c>
      <c r="E12" s="13" t="s">
        <v>32</v>
      </c>
      <c r="F12" s="26">
        <v>34</v>
      </c>
      <c r="G12" s="27">
        <v>10</v>
      </c>
      <c r="H12" s="28">
        <v>0</v>
      </c>
      <c r="I12" s="29">
        <v>24</v>
      </c>
      <c r="J12" s="30"/>
      <c r="L12" s="207" t="s">
        <v>59</v>
      </c>
      <c r="M12" s="208"/>
      <c r="N12" s="209"/>
    </row>
    <row r="13" spans="2:14" ht="31.5" customHeight="1" x14ac:dyDescent="0.25">
      <c r="B13" s="10" t="s">
        <v>6</v>
      </c>
      <c r="C13" s="24">
        <v>177</v>
      </c>
      <c r="E13" s="13" t="s">
        <v>33</v>
      </c>
      <c r="F13" s="26">
        <v>89</v>
      </c>
      <c r="G13" s="27">
        <v>35</v>
      </c>
      <c r="H13" s="28">
        <v>0</v>
      </c>
      <c r="I13" s="29">
        <v>27</v>
      </c>
      <c r="J13" s="30"/>
      <c r="L13" s="10" t="s">
        <v>17</v>
      </c>
      <c r="M13" s="112">
        <v>220000</v>
      </c>
      <c r="N13" s="98">
        <v>4</v>
      </c>
    </row>
    <row r="14" spans="2:14" ht="31.5" customHeight="1" x14ac:dyDescent="0.25">
      <c r="B14" s="25" t="s">
        <v>7</v>
      </c>
      <c r="C14" s="116">
        <v>77731</v>
      </c>
      <c r="E14" s="13" t="s">
        <v>34</v>
      </c>
      <c r="F14" s="26"/>
      <c r="G14" s="27">
        <v>0</v>
      </c>
      <c r="H14" s="28">
        <v>0</v>
      </c>
      <c r="I14" s="29"/>
      <c r="J14" s="30"/>
      <c r="L14" s="11" t="s">
        <v>18</v>
      </c>
      <c r="M14" s="112">
        <v>264000</v>
      </c>
      <c r="N14" s="98">
        <v>3</v>
      </c>
    </row>
    <row r="15" spans="2:14" ht="31.5" customHeight="1" thickBot="1" x14ac:dyDescent="0.3">
      <c r="B15" s="25" t="s">
        <v>8</v>
      </c>
      <c r="C15" s="33">
        <v>0</v>
      </c>
      <c r="E15" s="46" t="s">
        <v>35</v>
      </c>
      <c r="F15" s="47"/>
      <c r="G15" s="48">
        <v>0</v>
      </c>
      <c r="H15" s="49">
        <v>0</v>
      </c>
      <c r="I15" s="50"/>
      <c r="J15" s="51"/>
      <c r="L15" s="133" t="s">
        <v>73</v>
      </c>
      <c r="M15" s="133" t="s">
        <v>71</v>
      </c>
      <c r="N15" s="133" t="s">
        <v>72</v>
      </c>
    </row>
    <row r="16" spans="2:14" ht="31.5" customHeight="1" thickBot="1" x14ac:dyDescent="0.3">
      <c r="B16" s="11" t="s">
        <v>9</v>
      </c>
      <c r="C16" s="34">
        <v>0</v>
      </c>
      <c r="E16" s="58" t="s">
        <v>36</v>
      </c>
      <c r="F16" s="64">
        <v>51</v>
      </c>
      <c r="G16" s="64">
        <v>19</v>
      </c>
      <c r="H16" s="64">
        <v>0</v>
      </c>
      <c r="I16" s="64">
        <v>32</v>
      </c>
      <c r="J16" s="66"/>
      <c r="L16" s="98" t="s">
        <v>62</v>
      </c>
      <c r="M16" s="98"/>
      <c r="N16" s="98"/>
    </row>
    <row r="17" spans="2:14" ht="31.5" customHeight="1" thickBot="1" x14ac:dyDescent="0.3">
      <c r="B17" s="5"/>
      <c r="C17" s="5"/>
      <c r="D17" s="5"/>
      <c r="E17" s="58" t="s">
        <v>37</v>
      </c>
      <c r="F17" s="59"/>
      <c r="G17" s="60">
        <v>34</v>
      </c>
      <c r="H17" s="61">
        <v>0</v>
      </c>
      <c r="I17" s="62"/>
      <c r="J17" s="63"/>
      <c r="L17" s="98" t="s">
        <v>63</v>
      </c>
      <c r="M17" s="98"/>
      <c r="N17" s="98"/>
    </row>
    <row r="18" spans="2:14" ht="33.75" customHeight="1" x14ac:dyDescent="0.25">
      <c r="B18" s="210" t="s">
        <v>51</v>
      </c>
      <c r="C18" s="210"/>
      <c r="D18" s="5"/>
      <c r="E18" s="67" t="s">
        <v>38</v>
      </c>
      <c r="F18" s="53"/>
      <c r="G18" s="54">
        <v>19</v>
      </c>
      <c r="H18" s="55">
        <v>0</v>
      </c>
      <c r="I18" s="56"/>
      <c r="J18" s="57"/>
      <c r="L18" s="98" t="s">
        <v>79</v>
      </c>
      <c r="M18" s="98"/>
      <c r="N18" s="98"/>
    </row>
    <row r="19" spans="2:14" ht="31.5" customHeight="1" thickBot="1" x14ac:dyDescent="0.3">
      <c r="B19" s="45" t="s">
        <v>52</v>
      </c>
      <c r="C19" s="45"/>
      <c r="D19" s="5"/>
      <c r="E19" s="46" t="s">
        <v>39</v>
      </c>
      <c r="F19" s="47"/>
      <c r="G19" s="48">
        <v>15</v>
      </c>
      <c r="H19" s="49">
        <v>0</v>
      </c>
      <c r="I19" s="50"/>
      <c r="J19" s="51"/>
      <c r="L19" s="98" t="s">
        <v>74</v>
      </c>
      <c r="M19" s="98"/>
      <c r="N19" s="98"/>
    </row>
    <row r="20" spans="2:14" ht="31.5" customHeight="1" thickBot="1" x14ac:dyDescent="0.3">
      <c r="B20" s="44" t="s">
        <v>53</v>
      </c>
      <c r="C20" s="44"/>
      <c r="D20" s="5"/>
      <c r="E20" s="58" t="s">
        <v>40</v>
      </c>
      <c r="F20" s="59"/>
      <c r="G20" s="60">
        <v>0</v>
      </c>
      <c r="H20" s="61">
        <v>0</v>
      </c>
      <c r="I20" s="62"/>
      <c r="J20" s="63"/>
      <c r="L20" s="98" t="s">
        <v>75</v>
      </c>
      <c r="M20" s="98"/>
      <c r="N20" s="98"/>
    </row>
    <row r="21" spans="2:14" ht="31.5" customHeight="1" x14ac:dyDescent="0.25">
      <c r="B21" s="44" t="s">
        <v>54</v>
      </c>
      <c r="C21" s="44"/>
      <c r="D21" s="5"/>
      <c r="E21" s="52" t="s">
        <v>41</v>
      </c>
      <c r="F21" s="53"/>
      <c r="G21" s="54">
        <v>0</v>
      </c>
      <c r="H21" s="55">
        <v>0</v>
      </c>
      <c r="I21" s="56"/>
      <c r="J21" s="57"/>
      <c r="L21" s="98" t="s">
        <v>76</v>
      </c>
      <c r="M21" s="98"/>
      <c r="N21" s="98"/>
    </row>
    <row r="22" spans="2:14" ht="31.5" customHeight="1" x14ac:dyDescent="0.25">
      <c r="B22" s="44" t="s">
        <v>55</v>
      </c>
      <c r="C22" s="44"/>
      <c r="D22" s="5"/>
      <c r="E22" s="13" t="s">
        <v>42</v>
      </c>
      <c r="F22" s="26"/>
      <c r="G22" s="27">
        <v>0</v>
      </c>
      <c r="H22" s="28">
        <v>0</v>
      </c>
      <c r="I22" s="29"/>
      <c r="J22" s="30"/>
      <c r="L22" s="98" t="s">
        <v>77</v>
      </c>
      <c r="M22" s="98"/>
      <c r="N22" s="98"/>
    </row>
    <row r="23" spans="2:14" ht="31.5" customHeight="1" x14ac:dyDescent="0.25">
      <c r="B23" s="12" t="s">
        <v>56</v>
      </c>
      <c r="C23" s="12"/>
      <c r="D23" s="5"/>
      <c r="E23" s="14" t="s">
        <v>43</v>
      </c>
      <c r="F23" s="36"/>
      <c r="G23" s="37">
        <v>0</v>
      </c>
      <c r="H23" s="38">
        <v>0</v>
      </c>
      <c r="I23" s="39"/>
      <c r="J23" s="40"/>
      <c r="L23" s="35" t="s">
        <v>78</v>
      </c>
      <c r="M23" s="35"/>
      <c r="N23" s="35"/>
    </row>
    <row r="24" spans="2:14" x14ac:dyDescent="0.25">
      <c r="B24" s="5"/>
      <c r="C24" s="5"/>
      <c r="D24" s="5"/>
      <c r="M24" s="85"/>
      <c r="N24" s="41"/>
    </row>
    <row r="25" spans="2:14" x14ac:dyDescent="0.25">
      <c r="B25" s="5"/>
      <c r="C25" s="5"/>
      <c r="D25" s="5"/>
      <c r="M25" s="85"/>
      <c r="N25" s="41"/>
    </row>
    <row r="26" spans="2:14" x14ac:dyDescent="0.25">
      <c r="B26" s="5"/>
      <c r="C26" s="5"/>
      <c r="D26" s="5"/>
      <c r="M26" s="85"/>
      <c r="N26" s="41"/>
    </row>
    <row r="27" spans="2:14" x14ac:dyDescent="0.25">
      <c r="B27" s="5"/>
      <c r="C27" s="5"/>
      <c r="D27" s="5"/>
      <c r="M27" s="85"/>
      <c r="N27" s="41"/>
    </row>
    <row r="28" spans="2:14" x14ac:dyDescent="0.25">
      <c r="M28" s="85"/>
      <c r="N28" s="41"/>
    </row>
  </sheetData>
  <mergeCells count="2">
    <mergeCell ref="B18:C18"/>
    <mergeCell ref="L12:N12"/>
  </mergeCells>
  <hyperlinks>
    <hyperlink ref="L20" location="'Yammy_Ingot'!A1" display="'Yammy_Ingot'!A1"/>
    <hyperlink ref="L23" location="'Yammy_Ingot'!A1" display="'Yammy_Ingot'!A1"/>
  </hyperlink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Monthly</vt:lpstr>
      <vt:lpstr>01</vt:lpstr>
      <vt:lpstr>02</vt:lpstr>
      <vt:lpstr>03</vt:lpstr>
      <vt:lpstr>W1</vt:lpstr>
      <vt:lpstr>04</vt:lpstr>
      <vt:lpstr>05</vt:lpstr>
      <vt:lpstr>06</vt:lpstr>
      <vt:lpstr>07</vt:lpstr>
      <vt:lpstr>08</vt:lpstr>
      <vt:lpstr>09</vt:lpstr>
      <vt:lpstr>10</vt:lpstr>
      <vt:lpstr>W2</vt:lpstr>
      <vt:lpstr>11</vt:lpstr>
      <vt:lpstr>12</vt:lpstr>
      <vt:lpstr>13</vt:lpstr>
      <vt:lpstr>14</vt:lpstr>
      <vt:lpstr>15</vt:lpstr>
      <vt:lpstr>16</vt:lpstr>
      <vt:lpstr>17</vt:lpstr>
      <vt:lpstr>W3</vt:lpstr>
      <vt:lpstr>18</vt:lpstr>
      <vt:lpstr>19</vt:lpstr>
      <vt:lpstr>20</vt:lpstr>
      <vt:lpstr>21</vt:lpstr>
      <vt:lpstr>22</vt:lpstr>
      <vt:lpstr>23</vt:lpstr>
      <vt:lpstr>24</vt:lpstr>
      <vt:lpstr>W4</vt:lpstr>
      <vt:lpstr>25</vt:lpstr>
      <vt:lpstr>26</vt:lpstr>
      <vt:lpstr>27</vt:lpstr>
      <vt:lpstr>28</vt:lpstr>
      <vt:lpstr>29</vt:lpstr>
      <vt:lpstr>30</vt:lpstr>
      <vt:lpstr>31</vt:lpstr>
      <vt:lpstr>W5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2018-07-01T14:06:35Z</dcterms:modified>
</cp:coreProperties>
</file>