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 activeTab="1"/>
  </bookViews>
  <sheets>
    <sheet name="T6" sheetId="1" r:id="rId1"/>
    <sheet name="T7" sheetId="4" r:id="rId2"/>
    <sheet name="T8" sheetId="5" r:id="rId3"/>
  </sheets>
  <externalReferences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E3" i="5" l="1"/>
  <c r="F3" i="5" s="1"/>
  <c r="E4" i="5"/>
  <c r="F4" i="5" s="1"/>
  <c r="G4" i="5"/>
  <c r="E5" i="5"/>
  <c r="F5" i="5" s="1"/>
  <c r="G5" i="5"/>
  <c r="E6" i="5"/>
  <c r="F6" i="5" s="1"/>
  <c r="G6" i="5"/>
  <c r="E7" i="5"/>
  <c r="F7" i="5" s="1"/>
  <c r="E8" i="5"/>
  <c r="F8" i="5" s="1"/>
  <c r="E9" i="5"/>
  <c r="F9" i="5" s="1"/>
  <c r="E10" i="5"/>
  <c r="F10" i="5" s="1"/>
  <c r="G10" i="5"/>
  <c r="E11" i="5"/>
  <c r="F11" i="5" s="1"/>
  <c r="E12" i="5"/>
  <c r="F12" i="5" s="1"/>
  <c r="E13" i="5"/>
  <c r="F13" i="5" s="1"/>
  <c r="E14" i="5"/>
  <c r="F14" i="5" s="1"/>
  <c r="G14" i="5"/>
  <c r="E15" i="5"/>
  <c r="F15" i="5" s="1"/>
  <c r="E33" i="5"/>
  <c r="G33" i="5" s="1"/>
  <c r="B33" i="5"/>
  <c r="D33" i="5" s="1"/>
  <c r="E32" i="5"/>
  <c r="G32" i="5" s="1"/>
  <c r="D32" i="5"/>
  <c r="B32" i="5"/>
  <c r="E31" i="5"/>
  <c r="F31" i="5" s="1"/>
  <c r="B31" i="5"/>
  <c r="D31" i="5" s="1"/>
  <c r="E30" i="5"/>
  <c r="G30" i="5" s="1"/>
  <c r="D30" i="5"/>
  <c r="B30" i="5"/>
  <c r="E29" i="5"/>
  <c r="F29" i="5" s="1"/>
  <c r="B29" i="5"/>
  <c r="D29" i="5" s="1"/>
  <c r="E28" i="5"/>
  <c r="G28" i="5" s="1"/>
  <c r="D28" i="5"/>
  <c r="B28" i="5"/>
  <c r="E27" i="5"/>
  <c r="F27" i="5" s="1"/>
  <c r="B27" i="5"/>
  <c r="D27" i="5" s="1"/>
  <c r="E26" i="5"/>
  <c r="G26" i="5" s="1"/>
  <c r="D26" i="5"/>
  <c r="B26" i="5"/>
  <c r="E25" i="5"/>
  <c r="F25" i="5" s="1"/>
  <c r="B25" i="5"/>
  <c r="D25" i="5" s="1"/>
  <c r="E24" i="5"/>
  <c r="G24" i="5" s="1"/>
  <c r="D24" i="5"/>
  <c r="B24" i="5"/>
  <c r="E23" i="5"/>
  <c r="F23" i="5" s="1"/>
  <c r="B23" i="5"/>
  <c r="D23" i="5" s="1"/>
  <c r="E22" i="5"/>
  <c r="G22" i="5" s="1"/>
  <c r="D22" i="5"/>
  <c r="B22" i="5"/>
  <c r="E21" i="5"/>
  <c r="F21" i="5" s="1"/>
  <c r="B21" i="5"/>
  <c r="D21" i="5" s="1"/>
  <c r="E20" i="5"/>
  <c r="G20" i="5" s="1"/>
  <c r="D20" i="5"/>
  <c r="B20" i="5"/>
  <c r="E19" i="5"/>
  <c r="F19" i="5" s="1"/>
  <c r="B19" i="5"/>
  <c r="D19" i="5" s="1"/>
  <c r="F18" i="5"/>
  <c r="E18" i="5"/>
  <c r="G18" i="5" s="1"/>
  <c r="D18" i="5"/>
  <c r="B18" i="5"/>
  <c r="E17" i="5"/>
  <c r="F17" i="5" s="1"/>
  <c r="B17" i="5"/>
  <c r="D17" i="5" s="1"/>
  <c r="F16" i="5"/>
  <c r="E16" i="5"/>
  <c r="G16" i="5" s="1"/>
  <c r="D16" i="5"/>
  <c r="B16" i="5"/>
  <c r="B15" i="5"/>
  <c r="D15" i="5" s="1"/>
  <c r="D14" i="5"/>
  <c r="B14" i="5"/>
  <c r="B13" i="5"/>
  <c r="D13" i="5" s="1"/>
  <c r="D12" i="5"/>
  <c r="B12" i="5"/>
  <c r="B11" i="5"/>
  <c r="D11" i="5" s="1"/>
  <c r="D10" i="5"/>
  <c r="B10" i="5"/>
  <c r="B9" i="5"/>
  <c r="D9" i="5" s="1"/>
  <c r="D8" i="5"/>
  <c r="B8" i="5"/>
  <c r="B7" i="5"/>
  <c r="D7" i="5" s="1"/>
  <c r="D6" i="5"/>
  <c r="B6" i="5"/>
  <c r="B5" i="5"/>
  <c r="D5" i="5" s="1"/>
  <c r="D4" i="5"/>
  <c r="B4" i="5"/>
  <c r="E34" i="5"/>
  <c r="B3" i="5"/>
  <c r="D3" i="5" s="1"/>
  <c r="D34" i="5" s="1"/>
  <c r="G13" i="5" l="1"/>
  <c r="G12" i="5"/>
  <c r="G9" i="5"/>
  <c r="G8" i="5"/>
  <c r="F20" i="5"/>
  <c r="F22" i="5"/>
  <c r="F33" i="5"/>
  <c r="F24" i="5"/>
  <c r="F26" i="5"/>
  <c r="F28" i="5"/>
  <c r="F30" i="5"/>
  <c r="F32" i="5"/>
  <c r="G15" i="5"/>
  <c r="G11" i="5"/>
  <c r="G7" i="5"/>
  <c r="G3" i="5"/>
  <c r="J32" i="5"/>
  <c r="J33" i="5" s="1"/>
  <c r="F34" i="5"/>
  <c r="K32" i="5" s="1"/>
  <c r="G17" i="5"/>
  <c r="G21" i="5"/>
  <c r="G25" i="5"/>
  <c r="G27" i="5"/>
  <c r="G19" i="5"/>
  <c r="G23" i="5"/>
  <c r="G29" i="5"/>
  <c r="G31" i="5"/>
  <c r="E33" i="4"/>
  <c r="F33" i="4" s="1"/>
  <c r="G34" i="5" l="1"/>
  <c r="G33" i="4"/>
  <c r="E15" i="4"/>
  <c r="G15" i="4" s="1"/>
  <c r="E16" i="4"/>
  <c r="G16" i="4" s="1"/>
  <c r="E17" i="4"/>
  <c r="G17" i="4" s="1"/>
  <c r="F17" i="4" l="1"/>
  <c r="F16" i="4"/>
  <c r="F15" i="4"/>
  <c r="B33" i="4"/>
  <c r="D33" i="4" s="1"/>
  <c r="E4" i="4" l="1"/>
  <c r="E5" i="4"/>
  <c r="E6" i="4"/>
  <c r="E7" i="4"/>
  <c r="E8" i="4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" i="4"/>
  <c r="F8" i="4" l="1"/>
  <c r="G8" i="4"/>
  <c r="G29" i="4"/>
  <c r="G27" i="4"/>
  <c r="G25" i="4"/>
  <c r="G23" i="4"/>
  <c r="G21" i="4"/>
  <c r="G19" i="4"/>
  <c r="G13" i="4"/>
  <c r="G11" i="4"/>
  <c r="G9" i="4"/>
  <c r="G30" i="4"/>
  <c r="G28" i="4"/>
  <c r="G26" i="4"/>
  <c r="G24" i="4"/>
  <c r="G22" i="4"/>
  <c r="G20" i="4"/>
  <c r="G18" i="4"/>
  <c r="G14" i="4"/>
  <c r="G12" i="4"/>
  <c r="G10" i="4"/>
  <c r="E34" i="4"/>
  <c r="F34" i="4" s="1"/>
  <c r="B4" i="4"/>
  <c r="D4" i="4" s="1"/>
  <c r="G4" i="4" s="1"/>
  <c r="B5" i="4"/>
  <c r="D5" i="4" s="1"/>
  <c r="F5" i="4" s="1"/>
  <c r="B6" i="4"/>
  <c r="D6" i="4" s="1"/>
  <c r="G6" i="4" s="1"/>
  <c r="B7" i="4"/>
  <c r="D7" i="4" s="1"/>
  <c r="F7" i="4" s="1"/>
  <c r="B8" i="4"/>
  <c r="D8" i="4" s="1"/>
  <c r="B9" i="4"/>
  <c r="D9" i="4" s="1"/>
  <c r="B10" i="4"/>
  <c r="D10" i="4" s="1"/>
  <c r="B11" i="4"/>
  <c r="D11" i="4" s="1"/>
  <c r="B12" i="4"/>
  <c r="D12" i="4" s="1"/>
  <c r="B13" i="4"/>
  <c r="D13" i="4" s="1"/>
  <c r="B14" i="4"/>
  <c r="D14" i="4" s="1"/>
  <c r="B15" i="4"/>
  <c r="D15" i="4" s="1"/>
  <c r="B16" i="4"/>
  <c r="D16" i="4" s="1"/>
  <c r="B17" i="4"/>
  <c r="D17" i="4" s="1"/>
  <c r="B18" i="4"/>
  <c r="D18" i="4" s="1"/>
  <c r="B19" i="4"/>
  <c r="D19" i="4" s="1"/>
  <c r="B20" i="4"/>
  <c r="D20" i="4" s="1"/>
  <c r="B21" i="4"/>
  <c r="D21" i="4" s="1"/>
  <c r="B22" i="4"/>
  <c r="D22" i="4" s="1"/>
  <c r="B23" i="4"/>
  <c r="D23" i="4" s="1"/>
  <c r="B24" i="4"/>
  <c r="D24" i="4" s="1"/>
  <c r="B25" i="4"/>
  <c r="D25" i="4" s="1"/>
  <c r="B26" i="4"/>
  <c r="D26" i="4" s="1"/>
  <c r="B27" i="4"/>
  <c r="D27" i="4" s="1"/>
  <c r="B28" i="4"/>
  <c r="D28" i="4" s="1"/>
  <c r="B29" i="4"/>
  <c r="D29" i="4" s="1"/>
  <c r="B30" i="4"/>
  <c r="D30" i="4" s="1"/>
  <c r="B31" i="4"/>
  <c r="D31" i="4" s="1"/>
  <c r="B32" i="4"/>
  <c r="D32" i="4" s="1"/>
  <c r="B3" i="4"/>
  <c r="D3" i="4" s="1"/>
  <c r="D34" i="4" s="1"/>
  <c r="G32" i="4"/>
  <c r="G31" i="4"/>
  <c r="K32" i="4" l="1"/>
  <c r="F6" i="4"/>
  <c r="F4" i="4"/>
  <c r="F3" i="4"/>
  <c r="G3" i="4"/>
  <c r="G5" i="4"/>
  <c r="G7" i="4"/>
  <c r="E26" i="1"/>
  <c r="G34" i="4" l="1"/>
  <c r="J32" i="4"/>
  <c r="J33" i="4" s="1"/>
  <c r="E25" i="1"/>
  <c r="E4" i="1" l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F21" i="1"/>
  <c r="E22" i="1"/>
  <c r="F22" i="1" s="1"/>
  <c r="E23" i="1"/>
  <c r="F23" i="1" s="1"/>
  <c r="E24" i="1"/>
  <c r="F24" i="1" s="1"/>
  <c r="F25" i="1"/>
  <c r="F26" i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" i="1" l="1"/>
  <c r="D33" i="1"/>
  <c r="E33" i="1" l="1"/>
  <c r="I32" i="1" s="1"/>
  <c r="I33" i="1" s="1"/>
  <c r="F3" i="1"/>
  <c r="F33" i="1" s="1"/>
  <c r="E34" i="1" l="1"/>
  <c r="J32" i="1" s="1"/>
</calcChain>
</file>

<file path=xl/sharedStrings.xml><?xml version="1.0" encoding="utf-8"?>
<sst xmlns="http://schemas.openxmlformats.org/spreadsheetml/2006/main" count="70" uniqueCount="17">
  <si>
    <t>THỨ</t>
  </si>
  <si>
    <t>NGÀY</t>
  </si>
  <si>
    <t>THỰC TẾ</t>
  </si>
  <si>
    <t>FRI</t>
  </si>
  <si>
    <t>SAT</t>
  </si>
  <si>
    <t>SUN</t>
  </si>
  <si>
    <t>MON</t>
  </si>
  <si>
    <t>TUE</t>
  </si>
  <si>
    <t>WED</t>
  </si>
  <si>
    <t>THU</t>
  </si>
  <si>
    <t>TỔNG</t>
  </si>
  <si>
    <t>CHÊNH LỆCH
THỰC TẾ</t>
  </si>
  <si>
    <t>DOANH THU
LUỸ KẾ 6/2018</t>
  </si>
  <si>
    <t>Mục tiêu</t>
  </si>
  <si>
    <t>Bình quân/ngày</t>
  </si>
  <si>
    <t>CHÊNH LỆCH</t>
  </si>
  <si>
    <t>%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</si>
</sst>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0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0\ _₫_-;\-* #,##0.00\ _₫_-;_-* &quot;-&quot;??\ _₫_-;_-@_-"/>
    <numFmt numFmtId="167" formatCode="_(* #,##0_);_(* \(#,##0\);_(* &quot;-&quot;??_);_(@_)"/>
    <numFmt numFmtId="168" formatCode="_-* #,##0.00\ _€_-;\-* #,##0.00\ _€_-;_-* &quot;-&quot;??\ _€_-;_-@_-"/>
    <numFmt numFmtId="169" formatCode="###\ ###\ ###\ ###\ ##0"/>
    <numFmt numFmtId="170" formatCode="00.000"/>
    <numFmt numFmtId="171" formatCode="&quot;?&quot;#,##0;&quot;?&quot;\-#,##0"/>
    <numFmt numFmtId="172" formatCode="#,#00;[Red]\-#,#00;_@&quot;-&quot;"/>
    <numFmt numFmtId="173" formatCode="\$#,##0_);\(\$#,##0\)"/>
    <numFmt numFmtId="174" formatCode="#,##0\ &quot;€&quot;_);[Red]\(#,##0\ &quot;€&quot;\)"/>
    <numFmt numFmtId="175" formatCode="_-* #,##0\ _D_M_-;\-* #,##0\ _D_M_-;_-* &quot;-&quot;\ _D_M_-;_-@_-"/>
    <numFmt numFmtId="176" formatCode="_-* #,##0.00\ _D_M_-;\-* #,##0.00\ _D_M_-;_-* &quot;-&quot;??\ _D_M_-;_-@_-"/>
    <numFmt numFmtId="177" formatCode="#."/>
    <numFmt numFmtId="178" formatCode="#,###"/>
    <numFmt numFmtId="179" formatCode="_-* #,##0\ _€_-;\-* #,##0\ _€_-;_-* &quot;-&quot;\ _€_-;_-@_-"/>
    <numFmt numFmtId="180" formatCode="#,##0.00\ &quot;F&quot;;[Red]\-#,##0.00\ &quot;F&quot;"/>
    <numFmt numFmtId="181" formatCode="_-* #,##0\ &quot;F&quot;_-;\-* #,##0\ &quot;F&quot;_-;_-* &quot;-&quot;\ &quot;F&quot;_-;_-@_-"/>
    <numFmt numFmtId="182" formatCode="#,##0\ &quot;F&quot;;[Red]\-#,##0\ &quot;F&quot;"/>
    <numFmt numFmtId="183" formatCode="#,##0.00\ &quot;F&quot;;\-#,##0.00\ &quot;F&quot;"/>
    <numFmt numFmtId="184" formatCode="_-* #,##0\ &quot;DM&quot;_-;\-* #,##0\ &quot;DM&quot;_-;_-* &quot;-&quot;\ &quot;DM&quot;_-;_-@_-"/>
    <numFmt numFmtId="185" formatCode="_-* #,##0.00\ &quot;DM&quot;_-;\-* #,##0.00\ &quot;DM&quot;_-;_-* &quot;-&quot;??\ &quot;DM&quot;_-;_-@_-"/>
    <numFmt numFmtId="186" formatCode="&quot;￥&quot;#,##0;&quot;￥&quot;\-#,##0"/>
    <numFmt numFmtId="187" formatCode="_-&quot;€&quot;* #,##0_-;\-&quot;€&quot;* #,##0_-;_-&quot;€&quot;* &quot;-&quot;_-;_-@_-"/>
    <numFmt numFmtId="188" formatCode="#,##0\ &quot;€&quot;;[Red]\-#,##0\ &quot;€&quot;"/>
    <numFmt numFmtId="189" formatCode="_-&quot;€&quot;* #,##0.00_-;\-&quot;€&quot;* #,##0.00_-;_-&quot;€&quot;* &quot;-&quot;??_-;_-@_-"/>
    <numFmt numFmtId="190" formatCode="dd"/>
    <numFmt numFmtId="191" formatCode="_-* #,##0\ _₫_-;\-* #,##0\ _₫_-;_-* &quot;-&quot;??\ _₫_-;_-@_-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Times New Roman"/>
      <family val="1"/>
    </font>
    <font>
      <sz val="10"/>
      <name val="VNI-Times"/>
    </font>
    <font>
      <sz val="12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color indexed="8"/>
      <name val="Arial"/>
      <family val="2"/>
    </font>
    <font>
      <sz val="11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</borders>
  <cellStyleXfs count="109">
    <xf numFmtId="0" fontId="0" fillId="0" borderId="0"/>
    <xf numFmtId="0" fontId="3" fillId="0" borderId="0"/>
    <xf numFmtId="0" fontId="4" fillId="0" borderId="0"/>
    <xf numFmtId="43" fontId="5" fillId="0" borderId="0" applyFont="0" applyFill="0" applyBorder="0" applyAlignment="0" applyProtection="0"/>
    <xf numFmtId="0" fontId="7" fillId="0" borderId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0" fontId="1" fillId="0" borderId="0"/>
    <xf numFmtId="166" fontId="2" fillId="0" borderId="0" applyFont="0" applyFill="0" applyBorder="0" applyAlignment="0" applyProtection="0"/>
    <xf numFmtId="0" fontId="2" fillId="0" borderId="0"/>
    <xf numFmtId="0" fontId="10" fillId="0" borderId="0"/>
    <xf numFmtId="168" fontId="5" fillId="0" borderId="0" applyFont="0" applyFill="0" applyBorder="0" applyAlignment="0" applyProtection="0"/>
    <xf numFmtId="0" fontId="1" fillId="0" borderId="0"/>
    <xf numFmtId="0" fontId="1" fillId="0" borderId="0"/>
    <xf numFmtId="169" fontId="11" fillId="0" borderId="0" applyFont="0" applyFill="0" applyBorder="0" applyAlignment="0" applyProtection="0">
      <protection locked="0"/>
    </xf>
    <xf numFmtId="170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171" fontId="12" fillId="0" borderId="0" applyFont="0" applyFill="0" applyBorder="0" applyAlignment="0" applyProtection="0"/>
    <xf numFmtId="40" fontId="13" fillId="0" borderId="0" applyFont="0" applyFill="0" applyBorder="0" applyAlignment="0" applyProtection="0"/>
    <xf numFmtId="38" fontId="13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0"/>
    <xf numFmtId="172" fontId="11" fillId="0" borderId="0" applyFont="0" applyFill="0" applyBorder="0" applyAlignment="0" applyProtection="0"/>
    <xf numFmtId="0" fontId="17" fillId="3" borderId="0"/>
    <xf numFmtId="0" fontId="18" fillId="3" borderId="0"/>
    <xf numFmtId="0" fontId="10" fillId="0" borderId="0"/>
    <xf numFmtId="0" fontId="10" fillId="0" borderId="0"/>
    <xf numFmtId="0" fontId="19" fillId="3" borderId="0"/>
    <xf numFmtId="0" fontId="20" fillId="0" borderId="0">
      <alignment wrapText="1"/>
    </xf>
    <xf numFmtId="167" fontId="21" fillId="0" borderId="5" applyNumberFormat="0" applyFont="0" applyBorder="0" applyAlignment="0">
      <alignment horizontal="center" vertical="center"/>
    </xf>
    <xf numFmtId="3" fontId="22" fillId="0" borderId="0">
      <alignment vertical="center"/>
    </xf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10" fillId="0" borderId="6" applyFont="0" applyAlignment="0">
      <alignment horizontal="right"/>
    </xf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/>
    <xf numFmtId="0" fontId="23" fillId="0" borderId="0"/>
    <xf numFmtId="173" fontId="10" fillId="0" borderId="0" applyFill="0" applyBorder="0" applyAlignment="0"/>
    <xf numFmtId="173" fontId="10" fillId="0" borderId="0" applyFill="0" applyBorder="0" applyAlignment="0"/>
    <xf numFmtId="168" fontId="10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174" fontId="24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4" fontId="11" fillId="0" borderId="0" applyFont="0" applyFill="0" applyBorder="0" applyAlignment="0" applyProtection="0"/>
    <xf numFmtId="175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3" fontId="10" fillId="0" borderId="0" applyFont="0" applyBorder="0" applyAlignment="0"/>
    <xf numFmtId="3" fontId="10" fillId="0" borderId="0" applyFont="0" applyBorder="0" applyAlignment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38" fontId="25" fillId="3" borderId="0" applyNumberFormat="0" applyBorder="0" applyAlignment="0" applyProtection="0"/>
    <xf numFmtId="0" fontId="26" fillId="0" borderId="7" applyNumberFormat="0" applyAlignment="0" applyProtection="0">
      <alignment horizontal="left" vertical="center"/>
    </xf>
    <xf numFmtId="0" fontId="26" fillId="0" borderId="3">
      <alignment horizontal="left" vertical="center"/>
    </xf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7" fontId="28" fillId="0" borderId="0">
      <protection locked="0"/>
    </xf>
    <xf numFmtId="177" fontId="28" fillId="0" borderId="0">
      <protection locked="0"/>
    </xf>
    <xf numFmtId="49" fontId="29" fillId="0" borderId="1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10" fontId="25" fillId="4" borderId="1" applyNumberFormat="0" applyBorder="0" applyAlignment="0" applyProtection="0"/>
    <xf numFmtId="178" fontId="31" fillId="0" borderId="8"/>
    <xf numFmtId="0" fontId="32" fillId="0" borderId="0" applyNumberFormat="0" applyFont="0" applyFill="0" applyAlignment="0"/>
    <xf numFmtId="0" fontId="9" fillId="0" borderId="0"/>
    <xf numFmtId="169" fontId="11" fillId="0" borderId="0">
      <protection locked="0"/>
    </xf>
    <xf numFmtId="16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14" fontId="35" fillId="0" borderId="0"/>
    <xf numFmtId="180" fontId="36" fillId="0" borderId="2">
      <alignment horizontal="right" vertical="center"/>
    </xf>
    <xf numFmtId="0" fontId="9" fillId="0" borderId="9" applyNumberFormat="0" applyFont="0" applyFill="0" applyAlignment="0" applyProtection="0"/>
    <xf numFmtId="181" fontId="36" fillId="0" borderId="2">
      <alignment horizontal="center"/>
    </xf>
    <xf numFmtId="182" fontId="36" fillId="0" borderId="0"/>
    <xf numFmtId="183" fontId="36" fillId="0" borderId="1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8" fillId="0" borderId="0">
      <alignment vertical="center"/>
    </xf>
    <xf numFmtId="40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1" fillId="0" borderId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86" fontId="43" fillId="0" borderId="0" applyFont="0" applyFill="0" applyBorder="0" applyAlignment="0" applyProtection="0"/>
    <xf numFmtId="170" fontId="43" fillId="0" borderId="0" applyFont="0" applyFill="0" applyBorder="0" applyAlignment="0" applyProtection="0"/>
    <xf numFmtId="0" fontId="44" fillId="0" borderId="0"/>
    <xf numFmtId="0" fontId="32" fillId="0" borderId="0"/>
    <xf numFmtId="164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8" fontId="46" fillId="0" borderId="0" applyFont="0" applyFill="0" applyBorder="0" applyAlignment="0" applyProtection="0"/>
    <xf numFmtId="189" fontId="45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7" fillId="0" borderId="0">
      <alignment vertical="top"/>
    </xf>
    <xf numFmtId="43" fontId="47" fillId="0" borderId="0" applyFont="0" applyFill="0" applyBorder="0" applyAlignment="0" applyProtection="0">
      <alignment vertical="top"/>
    </xf>
  </cellStyleXfs>
  <cellXfs count="37">
    <xf numFmtId="0" fontId="0" fillId="0" borderId="0" xfId="0"/>
    <xf numFmtId="0" fontId="49" fillId="2" borderId="1" xfId="0" applyFont="1" applyFill="1" applyBorder="1" applyAlignment="1">
      <alignment horizontal="center" vertical="center"/>
    </xf>
    <xf numFmtId="0" fontId="49" fillId="2" borderId="1" xfId="0" applyFont="1" applyFill="1" applyBorder="1" applyAlignment="1">
      <alignment horizontal="center" vertical="center" wrapText="1"/>
    </xf>
    <xf numFmtId="0" fontId="48" fillId="2" borderId="1" xfId="0" applyFont="1" applyFill="1" applyBorder="1" applyAlignment="1">
      <alignment horizontal="center" vertical="center"/>
    </xf>
    <xf numFmtId="190" fontId="48" fillId="2" borderId="1" xfId="0" applyNumberFormat="1" applyFont="1" applyFill="1" applyBorder="1" applyAlignment="1">
      <alignment horizontal="center" vertical="center"/>
    </xf>
    <xf numFmtId="3" fontId="48" fillId="2" borderId="1" xfId="0" applyNumberFormat="1" applyFont="1" applyFill="1" applyBorder="1" applyAlignment="1">
      <alignment horizontal="center" vertical="center"/>
    </xf>
    <xf numFmtId="41" fontId="48" fillId="2" borderId="1" xfId="0" applyNumberFormat="1" applyFont="1" applyFill="1" applyBorder="1" applyAlignment="1">
      <alignment horizontal="center" vertical="center"/>
    </xf>
    <xf numFmtId="191" fontId="48" fillId="2" borderId="1" xfId="0" applyNumberFormat="1" applyFont="1" applyFill="1" applyBorder="1" applyAlignment="1">
      <alignment horizontal="center" vertical="center"/>
    </xf>
    <xf numFmtId="9" fontId="48" fillId="2" borderId="1" xfId="0" applyNumberFormat="1" applyFont="1" applyFill="1" applyBorder="1" applyAlignment="1">
      <alignment horizontal="center" vertical="center"/>
    </xf>
    <xf numFmtId="9" fontId="48" fillId="2" borderId="0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3" fontId="50" fillId="2" borderId="1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 wrapText="1"/>
    </xf>
    <xf numFmtId="0" fontId="51" fillId="2" borderId="1" xfId="0" applyFont="1" applyFill="1" applyBorder="1" applyAlignment="1">
      <alignment horizontal="center" vertical="center"/>
    </xf>
    <xf numFmtId="190" fontId="51" fillId="2" borderId="1" xfId="0" applyNumberFormat="1" applyFont="1" applyFill="1" applyBorder="1" applyAlignment="1">
      <alignment horizontal="center" vertical="center"/>
    </xf>
    <xf numFmtId="3" fontId="51" fillId="2" borderId="1" xfId="0" applyNumberFormat="1" applyFont="1" applyFill="1" applyBorder="1" applyAlignment="1">
      <alignment horizontal="center" vertical="center"/>
    </xf>
    <xf numFmtId="41" fontId="51" fillId="2" borderId="1" xfId="0" applyNumberFormat="1" applyFont="1" applyFill="1" applyBorder="1" applyAlignment="1">
      <alignment horizontal="center" vertical="center"/>
    </xf>
    <xf numFmtId="191" fontId="51" fillId="2" borderId="1" xfId="0" applyNumberFormat="1" applyFont="1" applyFill="1" applyBorder="1" applyAlignment="1">
      <alignment horizontal="center" vertical="center"/>
    </xf>
    <xf numFmtId="3" fontId="51" fillId="2" borderId="0" xfId="0" applyNumberFormat="1" applyFont="1" applyFill="1" applyAlignment="1">
      <alignment horizontal="center" vertical="center"/>
    </xf>
    <xf numFmtId="0" fontId="51" fillId="2" borderId="0" xfId="0" applyFont="1" applyFill="1" applyBorder="1" applyAlignment="1">
      <alignment horizontal="center" vertical="center"/>
    </xf>
    <xf numFmtId="0" fontId="51" fillId="2" borderId="1" xfId="0" applyFont="1" applyFill="1" applyBorder="1" applyAlignment="1">
      <alignment horizontal="left" vertical="center"/>
    </xf>
    <xf numFmtId="9" fontId="51" fillId="2" borderId="1" xfId="0" applyNumberFormat="1" applyFont="1" applyFill="1" applyBorder="1" applyAlignment="1">
      <alignment horizontal="center" vertical="center"/>
    </xf>
    <xf numFmtId="3" fontId="53" fillId="2" borderId="1" xfId="0" applyNumberFormat="1" applyFont="1" applyFill="1" applyBorder="1" applyAlignment="1">
      <alignment horizontal="center" vertical="center"/>
    </xf>
    <xf numFmtId="9" fontId="51" fillId="2" borderId="0" xfId="0" applyNumberFormat="1" applyFont="1" applyFill="1" applyBorder="1" applyAlignment="1">
      <alignment horizontal="center" vertical="center"/>
    </xf>
    <xf numFmtId="10" fontId="51" fillId="2" borderId="1" xfId="0" applyNumberFormat="1" applyFont="1" applyFill="1" applyBorder="1" applyAlignment="1">
      <alignment horizontal="center" vertical="center"/>
    </xf>
    <xf numFmtId="41" fontId="0" fillId="2" borderId="0" xfId="0" applyNumberFormat="1" applyFill="1" applyAlignment="1">
      <alignment horizontal="center" vertical="center"/>
    </xf>
    <xf numFmtId="0" fontId="48" fillId="2" borderId="2" xfId="0" applyFont="1" applyFill="1" applyBorder="1" applyAlignment="1">
      <alignment horizontal="center" vertical="center"/>
    </xf>
    <xf numFmtId="0" fontId="48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</cellXfs>
  <cellStyles count="109">
    <cellStyle name="# ##0" xfId="15"/>
    <cellStyle name="??" xfId="16"/>
    <cellStyle name="?? [0.00]_PRODUCT DETAIL Q1" xfId="17"/>
    <cellStyle name="?? [0]" xfId="18"/>
    <cellStyle name="???? [0.00]_PRODUCT DETAIL Q1" xfId="19"/>
    <cellStyle name="????_PRODUCT DETAIL Q1" xfId="20"/>
    <cellStyle name="???[0]_Book1" xfId="21"/>
    <cellStyle name="???_95" xfId="22"/>
    <cellStyle name="??_(????)??????" xfId="23"/>
    <cellStyle name="00" xfId="24"/>
    <cellStyle name="1" xfId="25"/>
    <cellStyle name="2" xfId="26"/>
    <cellStyle name="20" xfId="27"/>
    <cellStyle name="20 2" xfId="28"/>
    <cellStyle name="3" xfId="29"/>
    <cellStyle name="4" xfId="30"/>
    <cellStyle name="52" xfId="31"/>
    <cellStyle name="a" xfId="32"/>
    <cellStyle name="AeE­ [0]_INQUIRY ¿µ¾÷AßAø " xfId="33"/>
    <cellStyle name="AeE­_INQUIRY ¿µ¾÷AßAø " xfId="34"/>
    <cellStyle name="ATan" xfId="35"/>
    <cellStyle name="AÞ¸¶ [0]_INQUIRY ¿?¾÷AßAø " xfId="36"/>
    <cellStyle name="AÞ¸¶_INQUIRY ¿?¾÷AßAø " xfId="37"/>
    <cellStyle name="C?AØ_¿?¾÷CoE² " xfId="38"/>
    <cellStyle name="C￥AØ_¿μ¾÷CoE² " xfId="39"/>
    <cellStyle name="Calc Currency (0)" xfId="40"/>
    <cellStyle name="Calc Currency (0) 2" xfId="41"/>
    <cellStyle name="Comma 2" xfId="3"/>
    <cellStyle name="Comma 2 2" xfId="42"/>
    <cellStyle name="Comma 2 3" xfId="108"/>
    <cellStyle name="Comma 3" xfId="5"/>
    <cellStyle name="Comma 4" xfId="6"/>
    <cellStyle name="Comma 5" xfId="9"/>
    <cellStyle name="Comma 5 2" xfId="12"/>
    <cellStyle name="Comma 6" xfId="106"/>
    <cellStyle name="Comma0" xfId="43"/>
    <cellStyle name="Comma0 2" xfId="44"/>
    <cellStyle name="Currency0" xfId="45"/>
    <cellStyle name="Date" xfId="46"/>
    <cellStyle name="Date 2" xfId="47"/>
    <cellStyle name="Dấu_phảy 2" xfId="48"/>
    <cellStyle name="ddmmyy" xfId="49"/>
    <cellStyle name="Dezimal [0]_UXO VII" xfId="50"/>
    <cellStyle name="Dezimal_UXO VII" xfId="51"/>
    <cellStyle name="e" xfId="52"/>
    <cellStyle name="f" xfId="53"/>
    <cellStyle name="Fixed" xfId="54"/>
    <cellStyle name="Fixed 2" xfId="55"/>
    <cellStyle name="Grey" xfId="56"/>
    <cellStyle name="Header1" xfId="57"/>
    <cellStyle name="Header2" xfId="58"/>
    <cellStyle name="Heading 1 2" xfId="59"/>
    <cellStyle name="Heading 2 2" xfId="60"/>
    <cellStyle name="Heading1" xfId="61"/>
    <cellStyle name="Heading2" xfId="62"/>
    <cellStyle name="Hoa-Scholl" xfId="63"/>
    <cellStyle name="Hyperlink 2" xfId="64"/>
    <cellStyle name="Input [yellow]" xfId="65"/>
    <cellStyle name="moi" xfId="66"/>
    <cellStyle name="n" xfId="67"/>
    <cellStyle name="Normal" xfId="0" builtinId="0"/>
    <cellStyle name="Normal - Style1" xfId="68"/>
    <cellStyle name="Normal 2" xfId="1"/>
    <cellStyle name="Normal 2 2" xfId="4"/>
    <cellStyle name="Normal 2 2 2" xfId="11"/>
    <cellStyle name="Normal 2 3" xfId="7"/>
    <cellStyle name="Normal 3" xfId="2"/>
    <cellStyle name="Normal 4" xfId="8"/>
    <cellStyle name="Normal 5" xfId="10"/>
    <cellStyle name="Normal 6" xfId="13"/>
    <cellStyle name="Normal 7" xfId="14"/>
    <cellStyle name="Normal 8" xfId="107"/>
    <cellStyle name="Normal VN" xfId="69"/>
    <cellStyle name="Œ…‹æØ‚è [0.00]_laroux" xfId="70"/>
    <cellStyle name="Œ…‹æØ‚è_laroux" xfId="71"/>
    <cellStyle name="omma [0]_Mktg Prog" xfId="72"/>
    <cellStyle name="ormal_Sheet1_1" xfId="73"/>
    <cellStyle name="Percent [2]" xfId="74"/>
    <cellStyle name="Percent [2] 2" xfId="75"/>
    <cellStyle name="Style 1" xfId="76"/>
    <cellStyle name="Style Date" xfId="77"/>
    <cellStyle name="T" xfId="78"/>
    <cellStyle name="th" xfId="80"/>
    <cellStyle name="Total 2" xfId="79"/>
    <cellStyle name="viet" xfId="81"/>
    <cellStyle name="viet2" xfId="82"/>
    <cellStyle name="Währung [0]_UXO VII" xfId="83"/>
    <cellStyle name="Währung_UXO VII" xfId="84"/>
    <cellStyle name="xuan" xfId="85"/>
    <cellStyle name=" [0.00]_ Att. 1- Cover" xfId="86"/>
    <cellStyle name="_ Att. 1- Cover" xfId="87"/>
    <cellStyle name="?_ Att. 1- Cover" xfId="88"/>
    <cellStyle name="똿뗦먛귟 [0.00]_PRODUCT DETAIL Q1" xfId="89"/>
    <cellStyle name="똿뗦먛귟_PRODUCT DETAIL Q1" xfId="90"/>
    <cellStyle name="믅됞 [0.00]_PRODUCT DETAIL Q1" xfId="91"/>
    <cellStyle name="믅됞_PRODUCT DETAIL Q1" xfId="92"/>
    <cellStyle name="백분율_95" xfId="93"/>
    <cellStyle name="뷭?_BOOKSHIP" xfId="94"/>
    <cellStyle name="콤마 [0]_ 비목별 월별기술 " xfId="95"/>
    <cellStyle name="콤마_ 비목별 월별기술 " xfId="96"/>
    <cellStyle name="통화 [0]_1202" xfId="97"/>
    <cellStyle name="통화_1202" xfId="98"/>
    <cellStyle name="표준_(정보부문)월별인원계획" xfId="99"/>
    <cellStyle name="一般_00Q3902REV.1" xfId="100"/>
    <cellStyle name="千分位[0]_00Q3902REV.1" xfId="101"/>
    <cellStyle name="千分位_00Q3902REV.1" xfId="102"/>
    <cellStyle name="貨幣 [0]_00Q3902REV.1" xfId="103"/>
    <cellStyle name="貨幣[0]_BRE" xfId="104"/>
    <cellStyle name="貨幣_00Q3902REV.1" xfId="105"/>
  </cellStyles>
  <dxfs count="7">
    <dxf>
      <fill>
        <patternFill>
          <bgColor rgb="FFFFFF00"/>
        </patternFill>
      </fill>
    </dxf>
    <dxf>
      <font>
        <color rgb="FFFF0000"/>
      </font>
      <fill>
        <patternFill patternType="none">
          <bgColor auto="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rgb="FFFF0000"/>
      </font>
      <fill>
        <patternFill patternType="none">
          <bgColor auto="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rgb="FFFFFF00"/>
        </patternFill>
      </fill>
    </dxf>
    <dxf>
      <font>
        <color rgb="FFFF0000"/>
      </font>
      <fill>
        <patternFill patternType="none">
          <bgColor auto="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rgb="FFFF0000"/>
      </font>
      <fill>
        <patternFill patternType="none">
          <bgColor auto="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rgb="FFFF0000"/>
      </font>
      <fill>
        <patternFill patternType="none">
          <bgColor auto="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UA%20HANG%20BIEN%20HOA\B&#193;O%20C&#193;O%20K&#7870;%20TO&#193;N\N&#258;M%202018\TH&#193;NG%206\BC%20DOANH%20THU-QU&#7928;%20BT%20BI&#202;N%20H&#210;A%20T6.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UA%20HANG%20BIEN%20HOA\B&#193;O%20C&#193;O%20K&#7870;%20TO&#193;N\N&#258;M%202018\TH&#193;NG%207\BC%20DOANH%20THU-QU&#7928;%20BT%20BI&#202;N%20H&#210;A%20T7.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 QUỸ"/>
      <sheetName val="TỔNG HỢP DOANH THU"/>
      <sheetName val="BC NỘP TIỀN"/>
      <sheetName val="BC NT T6"/>
      <sheetName val="DTN"/>
      <sheetName val="Voucher bán ra"/>
      <sheetName val="DT Lũy Kế T12018"/>
      <sheetName val="DT theo giờ"/>
    </sheetNames>
    <sheetDataSet>
      <sheetData sheetId="0"/>
      <sheetData sheetId="1">
        <row r="10">
          <cell r="K10">
            <v>29421500</v>
          </cell>
        </row>
        <row r="11">
          <cell r="K11">
            <v>23548000</v>
          </cell>
        </row>
        <row r="12">
          <cell r="K12">
            <v>31048000</v>
          </cell>
        </row>
        <row r="13">
          <cell r="K13">
            <v>11372000</v>
          </cell>
        </row>
        <row r="14">
          <cell r="K14">
            <v>15114500</v>
          </cell>
        </row>
        <row r="15">
          <cell r="K15">
            <v>15482500</v>
          </cell>
        </row>
        <row r="16">
          <cell r="K16">
            <v>13757000</v>
          </cell>
        </row>
        <row r="17">
          <cell r="K17">
            <v>16507500</v>
          </cell>
        </row>
        <row r="18">
          <cell r="K18">
            <v>22736000</v>
          </cell>
        </row>
        <row r="19">
          <cell r="K19">
            <v>32513500</v>
          </cell>
        </row>
        <row r="20">
          <cell r="K20">
            <v>14012500</v>
          </cell>
        </row>
        <row r="21">
          <cell r="K21">
            <v>12610000</v>
          </cell>
        </row>
        <row r="22">
          <cell r="K22">
            <v>13579500</v>
          </cell>
        </row>
        <row r="23">
          <cell r="K23">
            <v>14848000</v>
          </cell>
        </row>
        <row r="24">
          <cell r="K24">
            <v>11677000</v>
          </cell>
        </row>
        <row r="25">
          <cell r="K25">
            <v>22413000</v>
          </cell>
        </row>
        <row r="26">
          <cell r="K26">
            <v>22500000</v>
          </cell>
        </row>
        <row r="27">
          <cell r="K27">
            <v>11874000</v>
          </cell>
        </row>
        <row r="29">
          <cell r="K29">
            <v>15875500</v>
          </cell>
        </row>
        <row r="30">
          <cell r="K30">
            <v>21497500</v>
          </cell>
        </row>
        <row r="31">
          <cell r="K31">
            <v>14308000</v>
          </cell>
        </row>
        <row r="32">
          <cell r="K32">
            <v>23797000</v>
          </cell>
        </row>
        <row r="33">
          <cell r="K33">
            <v>26991500</v>
          </cell>
        </row>
        <row r="34">
          <cell r="K34">
            <v>11387500</v>
          </cell>
        </row>
        <row r="35">
          <cell r="K35">
            <v>13742500</v>
          </cell>
        </row>
        <row r="36">
          <cell r="K36">
            <v>12298000</v>
          </cell>
        </row>
        <row r="37">
          <cell r="K37">
            <v>12726000</v>
          </cell>
        </row>
        <row r="38">
          <cell r="K38">
            <v>13866000</v>
          </cell>
        </row>
        <row r="39">
          <cell r="K39">
            <v>22154500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 QUỸ"/>
      <sheetName val="TỔNG HỢP DOANH THU"/>
      <sheetName val="BC NỘP TIỀN"/>
      <sheetName val="BC NT T6"/>
      <sheetName val="DTN"/>
      <sheetName val="Voucher bán ra"/>
      <sheetName val="DT Lũy Kế T12018"/>
      <sheetName val="DT theo giờ"/>
    </sheetNames>
    <sheetDataSet>
      <sheetData sheetId="0"/>
      <sheetData sheetId="1">
        <row r="10">
          <cell r="H10">
            <v>28271000</v>
          </cell>
        </row>
        <row r="11">
          <cell r="H11">
            <v>14544500</v>
          </cell>
        </row>
        <row r="12">
          <cell r="H12">
            <v>14537500</v>
          </cell>
        </row>
        <row r="13">
          <cell r="H13">
            <v>13095000</v>
          </cell>
        </row>
        <row r="14">
          <cell r="H14">
            <v>11745000</v>
          </cell>
        </row>
        <row r="15">
          <cell r="H15">
            <v>15219500</v>
          </cell>
        </row>
        <row r="16">
          <cell r="H16">
            <v>24964500</v>
          </cell>
        </row>
        <row r="17">
          <cell r="H17">
            <v>31298500</v>
          </cell>
        </row>
        <row r="18">
          <cell r="H18">
            <v>13215000</v>
          </cell>
        </row>
        <row r="19">
          <cell r="H19">
            <v>15130000</v>
          </cell>
        </row>
        <row r="20">
          <cell r="H20">
            <v>15750500</v>
          </cell>
        </row>
        <row r="21">
          <cell r="H21">
            <v>14195000</v>
          </cell>
        </row>
        <row r="22">
          <cell r="H22">
            <v>16215000</v>
          </cell>
        </row>
        <row r="23">
          <cell r="H23">
            <v>27032500</v>
          </cell>
        </row>
        <row r="24">
          <cell r="H24">
            <v>31415500</v>
          </cell>
        </row>
        <row r="25">
          <cell r="H25">
            <v>10840000</v>
          </cell>
        </row>
        <row r="26">
          <cell r="H26">
            <v>13378000</v>
          </cell>
        </row>
        <row r="27">
          <cell r="H27">
            <v>14446000</v>
          </cell>
        </row>
        <row r="28">
          <cell r="H28">
            <v>14807000</v>
          </cell>
        </row>
        <row r="29">
          <cell r="H29">
            <v>13916500</v>
          </cell>
        </row>
        <row r="30">
          <cell r="H30">
            <v>22384500</v>
          </cell>
        </row>
        <row r="31">
          <cell r="H31">
            <v>31579000</v>
          </cell>
        </row>
        <row r="32">
          <cell r="H32">
            <v>13691500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zoomScaleNormal="100" workbookViewId="0">
      <selection activeCell="K18" sqref="K18"/>
    </sheetView>
  </sheetViews>
  <sheetFormatPr defaultColWidth="9.140625" defaultRowHeight="15"/>
  <cols>
    <col min="1" max="1" width="4.42578125" style="10" customWidth="1"/>
    <col min="2" max="2" width="9.140625" style="10"/>
    <col min="3" max="3" width="7.140625" style="10" bestFit="1" customWidth="1"/>
    <col min="4" max="4" width="16.140625" style="10" bestFit="1" customWidth="1"/>
    <col min="5" max="5" width="12.28515625" style="10" bestFit="1" customWidth="1"/>
    <col min="6" max="6" width="13.140625" style="10" customWidth="1"/>
    <col min="7" max="7" width="11.5703125" style="10" bestFit="1" customWidth="1"/>
    <col min="8" max="8" width="14.85546875" style="10" bestFit="1" customWidth="1"/>
    <col min="9" max="9" width="10.85546875" style="10" bestFit="1" customWidth="1"/>
    <col min="10" max="16384" width="9.140625" style="10"/>
  </cols>
  <sheetData>
    <row r="2" spans="2:7" ht="42.75">
      <c r="B2" s="1" t="s">
        <v>0</v>
      </c>
      <c r="C2" s="1" t="s">
        <v>1</v>
      </c>
      <c r="D2" s="2" t="s">
        <v>12</v>
      </c>
      <c r="E2" s="1" t="s">
        <v>2</v>
      </c>
      <c r="F2" s="2" t="s">
        <v>11</v>
      </c>
    </row>
    <row r="3" spans="2:7">
      <c r="B3" s="3" t="s">
        <v>3</v>
      </c>
      <c r="C3" s="4">
        <v>43252</v>
      </c>
      <c r="D3" s="5">
        <v>15000000</v>
      </c>
      <c r="E3" s="6">
        <f>'[1]TỔNG HỢP DOANH THU'!K10</f>
        <v>29421500</v>
      </c>
      <c r="F3" s="7">
        <f>IF(E3=0,0,E3-D3)</f>
        <v>14421500</v>
      </c>
    </row>
    <row r="4" spans="2:7">
      <c r="B4" s="3" t="s">
        <v>4</v>
      </c>
      <c r="C4" s="4">
        <v>43253</v>
      </c>
      <c r="D4" s="5">
        <v>25000000</v>
      </c>
      <c r="E4" s="6">
        <f>'[1]TỔNG HỢP DOANH THU'!K11</f>
        <v>23548000</v>
      </c>
      <c r="F4" s="7">
        <f t="shared" ref="F4:F32" si="0">IF(E4=0,0,E4-D4)</f>
        <v>-1452000</v>
      </c>
    </row>
    <row r="5" spans="2:7">
      <c r="B5" s="3" t="s">
        <v>5</v>
      </c>
      <c r="C5" s="4">
        <v>43254</v>
      </c>
      <c r="D5" s="5">
        <v>30000000</v>
      </c>
      <c r="E5" s="6">
        <f>'[1]TỔNG HỢP DOANH THU'!K12</f>
        <v>31048000</v>
      </c>
      <c r="F5" s="7">
        <f t="shared" si="0"/>
        <v>1048000</v>
      </c>
    </row>
    <row r="6" spans="2:7">
      <c r="B6" s="3" t="s">
        <v>6</v>
      </c>
      <c r="C6" s="4">
        <v>43255</v>
      </c>
      <c r="D6" s="5">
        <v>13000000</v>
      </c>
      <c r="E6" s="6">
        <f>'[1]TỔNG HỢP DOANH THU'!K13</f>
        <v>11372000</v>
      </c>
      <c r="F6" s="7">
        <f t="shared" si="0"/>
        <v>-1628000</v>
      </c>
      <c r="G6" s="32"/>
    </row>
    <row r="7" spans="2:7">
      <c r="B7" s="3" t="s">
        <v>7</v>
      </c>
      <c r="C7" s="4">
        <v>43256</v>
      </c>
      <c r="D7" s="5">
        <v>13000000</v>
      </c>
      <c r="E7" s="6">
        <f>'[1]TỔNG HỢP DOANH THU'!K14</f>
        <v>15114500</v>
      </c>
      <c r="F7" s="7">
        <f t="shared" si="0"/>
        <v>2114500</v>
      </c>
    </row>
    <row r="8" spans="2:7">
      <c r="B8" s="3" t="s">
        <v>8</v>
      </c>
      <c r="C8" s="4">
        <v>43257</v>
      </c>
      <c r="D8" s="5">
        <v>13000000</v>
      </c>
      <c r="E8" s="6">
        <f>'[1]TỔNG HỢP DOANH THU'!K15</f>
        <v>15482500</v>
      </c>
      <c r="F8" s="7">
        <f t="shared" si="0"/>
        <v>2482500</v>
      </c>
    </row>
    <row r="9" spans="2:7">
      <c r="B9" s="3" t="s">
        <v>9</v>
      </c>
      <c r="C9" s="4">
        <v>43258</v>
      </c>
      <c r="D9" s="5">
        <v>13000000</v>
      </c>
      <c r="E9" s="6">
        <f>'[1]TỔNG HỢP DOANH THU'!K16</f>
        <v>13757000</v>
      </c>
      <c r="F9" s="7">
        <f t="shared" si="0"/>
        <v>757000</v>
      </c>
    </row>
    <row r="10" spans="2:7">
      <c r="B10" s="3" t="s">
        <v>3</v>
      </c>
      <c r="C10" s="4">
        <v>43259</v>
      </c>
      <c r="D10" s="5">
        <v>13000000</v>
      </c>
      <c r="E10" s="6">
        <f>'[1]TỔNG HỢP DOANH THU'!K17</f>
        <v>16507500</v>
      </c>
      <c r="F10" s="7">
        <f t="shared" si="0"/>
        <v>3507500</v>
      </c>
    </row>
    <row r="11" spans="2:7">
      <c r="B11" s="3" t="s">
        <v>4</v>
      </c>
      <c r="C11" s="4">
        <v>43260</v>
      </c>
      <c r="D11" s="5">
        <v>25000000</v>
      </c>
      <c r="E11" s="6">
        <f>'[1]TỔNG HỢP DOANH THU'!K18</f>
        <v>22736000</v>
      </c>
      <c r="F11" s="7">
        <f t="shared" si="0"/>
        <v>-2264000</v>
      </c>
    </row>
    <row r="12" spans="2:7">
      <c r="B12" s="3" t="s">
        <v>5</v>
      </c>
      <c r="C12" s="4">
        <v>43261</v>
      </c>
      <c r="D12" s="5">
        <v>30000000</v>
      </c>
      <c r="E12" s="6">
        <f>'[1]TỔNG HỢP DOANH THU'!K19</f>
        <v>32513500</v>
      </c>
      <c r="F12" s="7">
        <f t="shared" si="0"/>
        <v>2513500</v>
      </c>
    </row>
    <row r="13" spans="2:7">
      <c r="B13" s="3" t="s">
        <v>6</v>
      </c>
      <c r="C13" s="4">
        <v>43262</v>
      </c>
      <c r="D13" s="5">
        <v>13000000</v>
      </c>
      <c r="E13" s="6">
        <f>'[1]TỔNG HỢP DOANH THU'!K20</f>
        <v>14012500</v>
      </c>
      <c r="F13" s="7">
        <f t="shared" si="0"/>
        <v>1012500</v>
      </c>
      <c r="G13" s="32"/>
    </row>
    <row r="14" spans="2:7">
      <c r="B14" s="3" t="s">
        <v>7</v>
      </c>
      <c r="C14" s="4">
        <v>43263</v>
      </c>
      <c r="D14" s="5">
        <v>13000000</v>
      </c>
      <c r="E14" s="6">
        <f>'[1]TỔNG HỢP DOANH THU'!K21</f>
        <v>12610000</v>
      </c>
      <c r="F14" s="7">
        <f t="shared" si="0"/>
        <v>-390000</v>
      </c>
    </row>
    <row r="15" spans="2:7">
      <c r="B15" s="3" t="s">
        <v>8</v>
      </c>
      <c r="C15" s="4">
        <v>43264</v>
      </c>
      <c r="D15" s="5">
        <v>13000000</v>
      </c>
      <c r="E15" s="6">
        <f>'[1]TỔNG HỢP DOANH THU'!K22</f>
        <v>13579500</v>
      </c>
      <c r="F15" s="7">
        <f t="shared" si="0"/>
        <v>579500</v>
      </c>
    </row>
    <row r="16" spans="2:7">
      <c r="B16" s="3" t="s">
        <v>9</v>
      </c>
      <c r="C16" s="4">
        <v>43265</v>
      </c>
      <c r="D16" s="5">
        <v>13000000</v>
      </c>
      <c r="E16" s="6">
        <f>'[1]TỔNG HỢP DOANH THU'!K23</f>
        <v>14848000</v>
      </c>
      <c r="F16" s="7">
        <f t="shared" si="0"/>
        <v>1848000</v>
      </c>
    </row>
    <row r="17" spans="2:10">
      <c r="B17" s="3" t="s">
        <v>3</v>
      </c>
      <c r="C17" s="4">
        <v>43266</v>
      </c>
      <c r="D17" s="5">
        <v>13000000</v>
      </c>
      <c r="E17" s="6">
        <f>'[1]TỔNG HỢP DOANH THU'!K24</f>
        <v>11677000</v>
      </c>
      <c r="F17" s="7">
        <f t="shared" si="0"/>
        <v>-1323000</v>
      </c>
    </row>
    <row r="18" spans="2:10">
      <c r="B18" s="3" t="s">
        <v>4</v>
      </c>
      <c r="C18" s="4">
        <v>43267</v>
      </c>
      <c r="D18" s="5">
        <v>25000000</v>
      </c>
      <c r="E18" s="6">
        <f>'[1]TỔNG HỢP DOANH THU'!K25</f>
        <v>22413000</v>
      </c>
      <c r="F18" s="7">
        <f t="shared" si="0"/>
        <v>-2587000</v>
      </c>
    </row>
    <row r="19" spans="2:10">
      <c r="B19" s="3" t="s">
        <v>5</v>
      </c>
      <c r="C19" s="4">
        <v>43268</v>
      </c>
      <c r="D19" s="5">
        <v>30000000</v>
      </c>
      <c r="E19" s="6">
        <f>'[1]TỔNG HỢP DOANH THU'!K26</f>
        <v>22500000</v>
      </c>
      <c r="F19" s="7">
        <f t="shared" si="0"/>
        <v>-7500000</v>
      </c>
    </row>
    <row r="20" spans="2:10">
      <c r="B20" s="3" t="s">
        <v>6</v>
      </c>
      <c r="C20" s="4">
        <v>43269</v>
      </c>
      <c r="D20" s="5">
        <v>13000000</v>
      </c>
      <c r="E20" s="6">
        <f>'[1]TỔNG HỢP DOANH THU'!K27</f>
        <v>11874000</v>
      </c>
      <c r="F20" s="7">
        <f t="shared" si="0"/>
        <v>-1126000</v>
      </c>
      <c r="G20" s="32"/>
    </row>
    <row r="21" spans="2:10">
      <c r="B21" s="3" t="s">
        <v>7</v>
      </c>
      <c r="C21" s="4">
        <v>43270</v>
      </c>
      <c r="D21" s="5">
        <v>13000000</v>
      </c>
      <c r="E21" s="6">
        <v>12488500</v>
      </c>
      <c r="F21" s="7">
        <f t="shared" si="0"/>
        <v>-511500</v>
      </c>
    </row>
    <row r="22" spans="2:10">
      <c r="B22" s="3" t="s">
        <v>8</v>
      </c>
      <c r="C22" s="4">
        <v>43271</v>
      </c>
      <c r="D22" s="5">
        <v>13000000</v>
      </c>
      <c r="E22" s="6">
        <f>'[1]TỔNG HỢP DOANH THU'!K29</f>
        <v>15875500</v>
      </c>
      <c r="F22" s="7">
        <f t="shared" si="0"/>
        <v>2875500</v>
      </c>
    </row>
    <row r="23" spans="2:10">
      <c r="B23" s="3" t="s">
        <v>9</v>
      </c>
      <c r="C23" s="4">
        <v>43272</v>
      </c>
      <c r="D23" s="5">
        <v>13000000</v>
      </c>
      <c r="E23" s="6">
        <f>'[1]TỔNG HỢP DOANH THU'!K30</f>
        <v>21497500</v>
      </c>
      <c r="F23" s="7">
        <f t="shared" si="0"/>
        <v>8497500</v>
      </c>
    </row>
    <row r="24" spans="2:10">
      <c r="B24" s="3" t="s">
        <v>3</v>
      </c>
      <c r="C24" s="4">
        <v>43273</v>
      </c>
      <c r="D24" s="5">
        <v>13000000</v>
      </c>
      <c r="E24" s="6">
        <f>'[1]TỔNG HỢP DOANH THU'!K31</f>
        <v>14308000</v>
      </c>
      <c r="F24" s="7">
        <f t="shared" si="0"/>
        <v>1308000</v>
      </c>
    </row>
    <row r="25" spans="2:10">
      <c r="B25" s="3" t="s">
        <v>4</v>
      </c>
      <c r="C25" s="4">
        <v>43274</v>
      </c>
      <c r="D25" s="5">
        <v>25000000</v>
      </c>
      <c r="E25" s="6">
        <f>'[1]TỔNG HỢP DOANH THU'!K32</f>
        <v>23797000</v>
      </c>
      <c r="F25" s="7">
        <f t="shared" si="0"/>
        <v>-1203000</v>
      </c>
    </row>
    <row r="26" spans="2:10">
      <c r="B26" s="3" t="s">
        <v>5</v>
      </c>
      <c r="C26" s="4">
        <v>43275</v>
      </c>
      <c r="D26" s="5">
        <v>30000000</v>
      </c>
      <c r="E26" s="6">
        <f>'[1]TỔNG HỢP DOANH THU'!K33</f>
        <v>26991500</v>
      </c>
      <c r="F26" s="7">
        <f t="shared" si="0"/>
        <v>-3008500</v>
      </c>
    </row>
    <row r="27" spans="2:10">
      <c r="B27" s="3" t="s">
        <v>6</v>
      </c>
      <c r="C27" s="4">
        <v>43276</v>
      </c>
      <c r="D27" s="5">
        <v>13000000</v>
      </c>
      <c r="E27" s="6">
        <f>'[1]TỔNG HỢP DOANH THU'!K34</f>
        <v>11387500</v>
      </c>
      <c r="F27" s="7">
        <f t="shared" si="0"/>
        <v>-1612500</v>
      </c>
      <c r="G27" s="32"/>
      <c r="H27" s="11"/>
    </row>
    <row r="28" spans="2:10">
      <c r="B28" s="3" t="s">
        <v>7</v>
      </c>
      <c r="C28" s="4">
        <v>43277</v>
      </c>
      <c r="D28" s="5">
        <v>13000000</v>
      </c>
      <c r="E28" s="6">
        <f>'[1]TỔNG HỢP DOANH THU'!K35</f>
        <v>13742500</v>
      </c>
      <c r="F28" s="7">
        <f t="shared" si="0"/>
        <v>742500</v>
      </c>
    </row>
    <row r="29" spans="2:10">
      <c r="B29" s="3" t="s">
        <v>8</v>
      </c>
      <c r="C29" s="4">
        <v>43278</v>
      </c>
      <c r="D29" s="5">
        <v>13000000</v>
      </c>
      <c r="E29" s="6">
        <f>'[1]TỔNG HỢP DOANH THU'!K36</f>
        <v>12298000</v>
      </c>
      <c r="F29" s="7">
        <f t="shared" si="0"/>
        <v>-702000</v>
      </c>
    </row>
    <row r="30" spans="2:10">
      <c r="B30" s="3" t="s">
        <v>9</v>
      </c>
      <c r="C30" s="4">
        <v>43279</v>
      </c>
      <c r="D30" s="5">
        <v>13000000</v>
      </c>
      <c r="E30" s="6">
        <f>'[1]TỔNG HỢP DOANH THU'!K37</f>
        <v>12726000</v>
      </c>
      <c r="F30" s="7">
        <f t="shared" si="0"/>
        <v>-274000</v>
      </c>
    </row>
    <row r="31" spans="2:10">
      <c r="B31" s="3" t="s">
        <v>3</v>
      </c>
      <c r="C31" s="4">
        <v>43280</v>
      </c>
      <c r="D31" s="5">
        <v>13000000</v>
      </c>
      <c r="E31" s="6">
        <f>'[1]TỔNG HỢP DOANH THU'!K38</f>
        <v>13866000</v>
      </c>
      <c r="F31" s="7">
        <f t="shared" si="0"/>
        <v>866000</v>
      </c>
      <c r="J31" s="15"/>
    </row>
    <row r="32" spans="2:10">
      <c r="B32" s="3" t="s">
        <v>4</v>
      </c>
      <c r="C32" s="4">
        <v>43281</v>
      </c>
      <c r="D32" s="5">
        <v>25000000</v>
      </c>
      <c r="E32" s="6">
        <f>'[1]TỔNG HỢP DOANH THU'!K39</f>
        <v>22154500</v>
      </c>
      <c r="F32" s="7">
        <f t="shared" si="0"/>
        <v>-2845500</v>
      </c>
      <c r="H32" s="14" t="s">
        <v>13</v>
      </c>
      <c r="I32" s="12">
        <f>D33-E33</f>
        <v>-16147000</v>
      </c>
      <c r="J32" s="13">
        <f>100%-E34</f>
        <v>-3.105192307692306E-2</v>
      </c>
    </row>
    <row r="33" spans="2:10">
      <c r="B33" s="33" t="s">
        <v>10</v>
      </c>
      <c r="C33" s="34"/>
      <c r="D33" s="5">
        <f>SUM(D3:D32)</f>
        <v>520000000</v>
      </c>
      <c r="E33" s="5">
        <f>SUM(E3:E32)</f>
        <v>536147000</v>
      </c>
      <c r="F33" s="16">
        <f t="shared" ref="F33" si="1">SUM(F3:F32)</f>
        <v>16147000</v>
      </c>
      <c r="H33" s="14" t="s">
        <v>14</v>
      </c>
      <c r="I33" s="12" t="e">
        <f>I32/COUNTIF(E3:E32,0)</f>
        <v>#DIV/0!</v>
      </c>
      <c r="J33" s="13"/>
    </row>
    <row r="34" spans="2:10">
      <c r="E34" s="8">
        <f>E33/D33</f>
        <v>1.0310519230769231</v>
      </c>
      <c r="F34" s="9"/>
    </row>
  </sheetData>
  <mergeCells count="1">
    <mergeCell ref="B33:C33"/>
  </mergeCells>
  <conditionalFormatting sqref="B2:F32">
    <cfRule type="expression" dxfId="6" priority="1">
      <formula>OR($B2="SAT",$B2="SUN")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tabSelected="1" zoomScale="90" zoomScaleNormal="90" workbookViewId="0">
      <selection activeCell="O18" sqref="O17:O18"/>
    </sheetView>
  </sheetViews>
  <sheetFormatPr defaultColWidth="9.140625" defaultRowHeight="15"/>
  <cols>
    <col min="1" max="1" width="4.42578125" style="17" customWidth="1"/>
    <col min="2" max="2" width="6" style="17" bestFit="1" customWidth="1"/>
    <col min="3" max="3" width="7.140625" style="17" bestFit="1" customWidth="1"/>
    <col min="4" max="4" width="16.140625" style="17" bestFit="1" customWidth="1"/>
    <col min="5" max="5" width="12.5703125" style="17" bestFit="1" customWidth="1"/>
    <col min="6" max="6" width="10" style="17" bestFit="1" customWidth="1"/>
    <col min="7" max="7" width="13" style="17" bestFit="1" customWidth="1"/>
    <col min="8" max="8" width="9.140625" style="17"/>
    <col min="9" max="9" width="14.85546875" style="17" bestFit="1" customWidth="1"/>
    <col min="10" max="11" width="12.42578125" style="17" bestFit="1" customWidth="1"/>
    <col min="12" max="16384" width="9.140625" style="17"/>
  </cols>
  <sheetData>
    <row r="1" spans="2:11" ht="10.5" customHeight="1"/>
    <row r="2" spans="2:11" ht="28.5">
      <c r="B2" s="18" t="s">
        <v>0</v>
      </c>
      <c r="C2" s="18" t="s">
        <v>1</v>
      </c>
      <c r="D2" s="19" t="s">
        <v>12</v>
      </c>
      <c r="E2" s="18" t="s">
        <v>2</v>
      </c>
      <c r="F2" s="18" t="s">
        <v>16</v>
      </c>
      <c r="G2" s="19" t="s">
        <v>15</v>
      </c>
    </row>
    <row r="3" spans="2:11">
      <c r="B3" s="20" t="str">
        <f>UPPER(TEXT(C3,"DDD"))</f>
        <v>SUN</v>
      </c>
      <c r="C3" s="21">
        <v>43282</v>
      </c>
      <c r="D3" s="22">
        <f>VLOOKUP(B3,$J$4:$K$10,2,0)</f>
        <v>28000000</v>
      </c>
      <c r="E3" s="23">
        <f>'[2]TỔNG HỢP DOANH THU'!H10</f>
        <v>28271000</v>
      </c>
      <c r="F3" s="31">
        <f>IF(E3=0,"-",E3/D3)</f>
        <v>1.0096785714285714</v>
      </c>
      <c r="G3" s="24">
        <f>IF(E3=0,0,E3-D3)</f>
        <v>271000</v>
      </c>
    </row>
    <row r="4" spans="2:11">
      <c r="B4" s="20" t="str">
        <f t="shared" ref="B4:B33" si="0">UPPER(TEXT(C4,"DDD"))</f>
        <v>MON</v>
      </c>
      <c r="C4" s="21">
        <v>43283</v>
      </c>
      <c r="D4" s="22">
        <f t="shared" ref="D4:D33" si="1">VLOOKUP(B4,$J$4:$K$10,2,0)</f>
        <v>14000000</v>
      </c>
      <c r="E4" s="23">
        <f>'[2]TỔNG HỢP DOANH THU'!H11</f>
        <v>14544500</v>
      </c>
      <c r="F4" s="31">
        <f t="shared" ref="F4:F33" si="2">IF(E4=0,"-",E4/D4)</f>
        <v>1.0388928571428571</v>
      </c>
      <c r="G4" s="24">
        <f t="shared" ref="G4:G33" si="3">IF(E4=0,0,E4-D4)</f>
        <v>544500</v>
      </c>
      <c r="J4" s="20" t="s">
        <v>6</v>
      </c>
      <c r="K4" s="22">
        <v>14000000</v>
      </c>
    </row>
    <row r="5" spans="2:11">
      <c r="B5" s="20" t="str">
        <f t="shared" si="0"/>
        <v>TUE</v>
      </c>
      <c r="C5" s="21">
        <v>43284</v>
      </c>
      <c r="D5" s="22">
        <f t="shared" si="1"/>
        <v>14000000</v>
      </c>
      <c r="E5" s="23">
        <f>'[2]TỔNG HỢP DOANH THU'!H12</f>
        <v>14537500</v>
      </c>
      <c r="F5" s="31">
        <f t="shared" si="2"/>
        <v>1.0383928571428571</v>
      </c>
      <c r="G5" s="24">
        <f t="shared" si="3"/>
        <v>537500</v>
      </c>
      <c r="J5" s="20" t="s">
        <v>7</v>
      </c>
      <c r="K5" s="22">
        <v>14000000</v>
      </c>
    </row>
    <row r="6" spans="2:11">
      <c r="B6" s="20" t="str">
        <f t="shared" si="0"/>
        <v>WED</v>
      </c>
      <c r="C6" s="21">
        <v>43285</v>
      </c>
      <c r="D6" s="22">
        <f t="shared" si="1"/>
        <v>14000000</v>
      </c>
      <c r="E6" s="23">
        <f>'[2]TỔNG HỢP DOANH THU'!H13</f>
        <v>13095000</v>
      </c>
      <c r="F6" s="31">
        <f t="shared" si="2"/>
        <v>0.93535714285714289</v>
      </c>
      <c r="G6" s="24">
        <f t="shared" si="3"/>
        <v>-905000</v>
      </c>
      <c r="J6" s="20" t="s">
        <v>8</v>
      </c>
      <c r="K6" s="22">
        <v>14000000</v>
      </c>
    </row>
    <row r="7" spans="2:11">
      <c r="B7" s="20" t="str">
        <f t="shared" si="0"/>
        <v>THU</v>
      </c>
      <c r="C7" s="21">
        <v>43286</v>
      </c>
      <c r="D7" s="22">
        <f t="shared" si="1"/>
        <v>14000000</v>
      </c>
      <c r="E7" s="23">
        <f>'[2]TỔNG HỢP DOANH THU'!H14</f>
        <v>11745000</v>
      </c>
      <c r="F7" s="31">
        <f t="shared" si="2"/>
        <v>0.83892857142857147</v>
      </c>
      <c r="G7" s="24">
        <f t="shared" si="3"/>
        <v>-2255000</v>
      </c>
      <c r="J7" s="20" t="s">
        <v>9</v>
      </c>
      <c r="K7" s="22">
        <v>14000000</v>
      </c>
    </row>
    <row r="8" spans="2:11">
      <c r="B8" s="20" t="str">
        <f t="shared" si="0"/>
        <v>FRI</v>
      </c>
      <c r="C8" s="21">
        <v>43287</v>
      </c>
      <c r="D8" s="22">
        <f t="shared" si="1"/>
        <v>18000000</v>
      </c>
      <c r="E8" s="23">
        <f>'[2]TỔNG HỢP DOANH THU'!H15</f>
        <v>15219500</v>
      </c>
      <c r="F8" s="31">
        <f t="shared" si="2"/>
        <v>0.84552777777777777</v>
      </c>
      <c r="G8" s="24">
        <f>IF(E8=0,0,E8-D8)</f>
        <v>-2780500</v>
      </c>
      <c r="J8" s="20" t="s">
        <v>3</v>
      </c>
      <c r="K8" s="22">
        <v>18000000</v>
      </c>
    </row>
    <row r="9" spans="2:11">
      <c r="B9" s="20" t="str">
        <f t="shared" si="0"/>
        <v>SAT</v>
      </c>
      <c r="C9" s="21">
        <v>43288</v>
      </c>
      <c r="D9" s="22">
        <f t="shared" si="1"/>
        <v>26500000</v>
      </c>
      <c r="E9" s="23">
        <f>'[2]TỔNG HỢP DOANH THU'!H16</f>
        <v>24964500</v>
      </c>
      <c r="F9" s="31">
        <f t="shared" si="2"/>
        <v>0.94205660377358491</v>
      </c>
      <c r="G9" s="24">
        <f t="shared" si="3"/>
        <v>-1535500</v>
      </c>
      <c r="J9" s="20" t="s">
        <v>4</v>
      </c>
      <c r="K9" s="22">
        <v>26500000</v>
      </c>
    </row>
    <row r="10" spans="2:11">
      <c r="B10" s="20" t="str">
        <f t="shared" si="0"/>
        <v>SUN</v>
      </c>
      <c r="C10" s="21">
        <v>43289</v>
      </c>
      <c r="D10" s="22">
        <f t="shared" si="1"/>
        <v>28000000</v>
      </c>
      <c r="E10" s="23">
        <f>'[2]TỔNG HỢP DOANH THU'!H17</f>
        <v>31298500</v>
      </c>
      <c r="F10" s="31">
        <f t="shared" si="2"/>
        <v>1.1178035714285715</v>
      </c>
      <c r="G10" s="24">
        <f t="shared" si="3"/>
        <v>3298500</v>
      </c>
      <c r="J10" s="20" t="s">
        <v>5</v>
      </c>
      <c r="K10" s="22">
        <v>28000000</v>
      </c>
    </row>
    <row r="11" spans="2:11">
      <c r="B11" s="20" t="str">
        <f t="shared" si="0"/>
        <v>MON</v>
      </c>
      <c r="C11" s="21">
        <v>43290</v>
      </c>
      <c r="D11" s="22">
        <f t="shared" si="1"/>
        <v>14000000</v>
      </c>
      <c r="E11" s="23">
        <f>'[2]TỔNG HỢP DOANH THU'!H18</f>
        <v>13215000</v>
      </c>
      <c r="F11" s="31">
        <f t="shared" si="2"/>
        <v>0.94392857142857145</v>
      </c>
      <c r="G11" s="24">
        <f t="shared" si="3"/>
        <v>-785000</v>
      </c>
    </row>
    <row r="12" spans="2:11">
      <c r="B12" s="20" t="str">
        <f t="shared" si="0"/>
        <v>TUE</v>
      </c>
      <c r="C12" s="21">
        <v>43291</v>
      </c>
      <c r="D12" s="22">
        <f t="shared" si="1"/>
        <v>14000000</v>
      </c>
      <c r="E12" s="23">
        <f>'[2]TỔNG HỢP DOANH THU'!H19</f>
        <v>15130000</v>
      </c>
      <c r="F12" s="31">
        <f t="shared" si="2"/>
        <v>1.0807142857142857</v>
      </c>
      <c r="G12" s="24">
        <f t="shared" si="3"/>
        <v>1130000</v>
      </c>
    </row>
    <row r="13" spans="2:11">
      <c r="B13" s="20" t="str">
        <f t="shared" si="0"/>
        <v>WED</v>
      </c>
      <c r="C13" s="21">
        <v>43292</v>
      </c>
      <c r="D13" s="22">
        <f t="shared" si="1"/>
        <v>14000000</v>
      </c>
      <c r="E13" s="23">
        <f>'[2]TỔNG HỢP DOANH THU'!H20</f>
        <v>15750500</v>
      </c>
      <c r="F13" s="31">
        <f t="shared" si="2"/>
        <v>1.1250357142857144</v>
      </c>
      <c r="G13" s="24">
        <f t="shared" si="3"/>
        <v>1750500</v>
      </c>
    </row>
    <row r="14" spans="2:11">
      <c r="B14" s="20" t="str">
        <f t="shared" si="0"/>
        <v>THU</v>
      </c>
      <c r="C14" s="21">
        <v>43293</v>
      </c>
      <c r="D14" s="22">
        <f t="shared" si="1"/>
        <v>14000000</v>
      </c>
      <c r="E14" s="23">
        <f>'[2]TỔNG HỢP DOANH THU'!H21</f>
        <v>14195000</v>
      </c>
      <c r="F14" s="31">
        <f t="shared" si="2"/>
        <v>1.0139285714285715</v>
      </c>
      <c r="G14" s="24">
        <f t="shared" si="3"/>
        <v>195000</v>
      </c>
    </row>
    <row r="15" spans="2:11">
      <c r="B15" s="20" t="str">
        <f t="shared" si="0"/>
        <v>FRI</v>
      </c>
      <c r="C15" s="21">
        <v>43294</v>
      </c>
      <c r="D15" s="22">
        <f t="shared" si="1"/>
        <v>18000000</v>
      </c>
      <c r="E15" s="23">
        <f>'[2]TỔNG HỢP DOANH THU'!H22</f>
        <v>16215000</v>
      </c>
      <c r="F15" s="31">
        <f t="shared" si="2"/>
        <v>0.90083333333333337</v>
      </c>
      <c r="G15" s="24">
        <f t="shared" si="3"/>
        <v>-1785000</v>
      </c>
    </row>
    <row r="16" spans="2:11">
      <c r="B16" s="20" t="str">
        <f t="shared" si="0"/>
        <v>SAT</v>
      </c>
      <c r="C16" s="21">
        <v>43295</v>
      </c>
      <c r="D16" s="22">
        <f t="shared" si="1"/>
        <v>26500000</v>
      </c>
      <c r="E16" s="23">
        <f>'[2]TỔNG HỢP DOANH THU'!H23</f>
        <v>27032500</v>
      </c>
      <c r="F16" s="31">
        <f t="shared" si="2"/>
        <v>1.0200943396226414</v>
      </c>
      <c r="G16" s="24">
        <f t="shared" si="3"/>
        <v>532500</v>
      </c>
    </row>
    <row r="17" spans="2:11">
      <c r="B17" s="20" t="str">
        <f t="shared" si="0"/>
        <v>SUN</v>
      </c>
      <c r="C17" s="21">
        <v>43296</v>
      </c>
      <c r="D17" s="22">
        <f t="shared" si="1"/>
        <v>28000000</v>
      </c>
      <c r="E17" s="23">
        <f>'[2]TỔNG HỢP DOANH THU'!H24</f>
        <v>31415500</v>
      </c>
      <c r="F17" s="31">
        <f t="shared" si="2"/>
        <v>1.1219821428571428</v>
      </c>
      <c r="G17" s="24">
        <f t="shared" si="3"/>
        <v>3415500</v>
      </c>
    </row>
    <row r="18" spans="2:11">
      <c r="B18" s="20" t="str">
        <f t="shared" si="0"/>
        <v>MON</v>
      </c>
      <c r="C18" s="21">
        <v>43297</v>
      </c>
      <c r="D18" s="22">
        <f t="shared" si="1"/>
        <v>14000000</v>
      </c>
      <c r="E18" s="23">
        <f>'[2]TỔNG HỢP DOANH THU'!H25</f>
        <v>10840000</v>
      </c>
      <c r="F18" s="31">
        <f t="shared" si="2"/>
        <v>0.77428571428571424</v>
      </c>
      <c r="G18" s="24">
        <f t="shared" si="3"/>
        <v>-3160000</v>
      </c>
    </row>
    <row r="19" spans="2:11">
      <c r="B19" s="20" t="str">
        <f t="shared" si="0"/>
        <v>TUE</v>
      </c>
      <c r="C19" s="21">
        <v>43298</v>
      </c>
      <c r="D19" s="22">
        <f t="shared" si="1"/>
        <v>14000000</v>
      </c>
      <c r="E19" s="23">
        <f>'[2]TỔNG HỢP DOANH THU'!H26</f>
        <v>13378000</v>
      </c>
      <c r="F19" s="31">
        <f t="shared" si="2"/>
        <v>0.95557142857142852</v>
      </c>
      <c r="G19" s="24">
        <f t="shared" si="3"/>
        <v>-622000</v>
      </c>
    </row>
    <row r="20" spans="2:11">
      <c r="B20" s="20" t="str">
        <f t="shared" si="0"/>
        <v>WED</v>
      </c>
      <c r="C20" s="21">
        <v>43299</v>
      </c>
      <c r="D20" s="22">
        <f t="shared" si="1"/>
        <v>14000000</v>
      </c>
      <c r="E20" s="23">
        <f>'[2]TỔNG HỢP DOANH THU'!H27</f>
        <v>14446000</v>
      </c>
      <c r="F20" s="31">
        <f t="shared" si="2"/>
        <v>1.0318571428571428</v>
      </c>
      <c r="G20" s="24">
        <f t="shared" si="3"/>
        <v>446000</v>
      </c>
    </row>
    <row r="21" spans="2:11">
      <c r="B21" s="20" t="str">
        <f t="shared" si="0"/>
        <v>THU</v>
      </c>
      <c r="C21" s="21">
        <v>43300</v>
      </c>
      <c r="D21" s="22">
        <f t="shared" si="1"/>
        <v>14000000</v>
      </c>
      <c r="E21" s="23">
        <f>'[2]TỔNG HỢP DOANH THU'!H28</f>
        <v>14807000</v>
      </c>
      <c r="F21" s="31">
        <f t="shared" si="2"/>
        <v>1.0576428571428571</v>
      </c>
      <c r="G21" s="24">
        <f t="shared" si="3"/>
        <v>807000</v>
      </c>
    </row>
    <row r="22" spans="2:11">
      <c r="B22" s="20" t="str">
        <f t="shared" si="0"/>
        <v>FRI</v>
      </c>
      <c r="C22" s="21">
        <v>43301</v>
      </c>
      <c r="D22" s="22">
        <f t="shared" si="1"/>
        <v>18000000</v>
      </c>
      <c r="E22" s="23">
        <f>'[2]TỔNG HỢP DOANH THU'!H29</f>
        <v>13916500</v>
      </c>
      <c r="F22" s="31">
        <f t="shared" si="2"/>
        <v>0.77313888888888893</v>
      </c>
      <c r="G22" s="24">
        <f t="shared" si="3"/>
        <v>-4083500</v>
      </c>
    </row>
    <row r="23" spans="2:11">
      <c r="B23" s="20" t="str">
        <f t="shared" si="0"/>
        <v>SAT</v>
      </c>
      <c r="C23" s="21">
        <v>43302</v>
      </c>
      <c r="D23" s="22">
        <f t="shared" si="1"/>
        <v>26500000</v>
      </c>
      <c r="E23" s="23">
        <f>'[2]TỔNG HỢP DOANH THU'!H30</f>
        <v>22384500</v>
      </c>
      <c r="F23" s="31">
        <f t="shared" si="2"/>
        <v>0.84469811320754717</v>
      </c>
      <c r="G23" s="24">
        <f t="shared" si="3"/>
        <v>-4115500</v>
      </c>
    </row>
    <row r="24" spans="2:11">
      <c r="B24" s="20" t="str">
        <f t="shared" si="0"/>
        <v>SUN</v>
      </c>
      <c r="C24" s="21">
        <v>43303</v>
      </c>
      <c r="D24" s="22">
        <f t="shared" si="1"/>
        <v>28000000</v>
      </c>
      <c r="E24" s="23">
        <f>'[2]TỔNG HỢP DOANH THU'!H31</f>
        <v>31579000</v>
      </c>
      <c r="F24" s="31">
        <f t="shared" si="2"/>
        <v>1.1278214285714285</v>
      </c>
      <c r="G24" s="24">
        <f t="shared" si="3"/>
        <v>3579000</v>
      </c>
    </row>
    <row r="25" spans="2:11">
      <c r="B25" s="20" t="str">
        <f t="shared" si="0"/>
        <v>MON</v>
      </c>
      <c r="C25" s="21">
        <v>43304</v>
      </c>
      <c r="D25" s="22">
        <f t="shared" si="1"/>
        <v>14000000</v>
      </c>
      <c r="E25" s="23">
        <f>'[2]TỔNG HỢP DOANH THU'!H32</f>
        <v>13691500</v>
      </c>
      <c r="F25" s="31">
        <f t="shared" si="2"/>
        <v>0.97796428571428573</v>
      </c>
      <c r="G25" s="24">
        <f t="shared" si="3"/>
        <v>-308500</v>
      </c>
    </row>
    <row r="26" spans="2:11">
      <c r="B26" s="20" t="str">
        <f t="shared" si="0"/>
        <v>TUE</v>
      </c>
      <c r="C26" s="21">
        <v>43305</v>
      </c>
      <c r="D26" s="22">
        <f t="shared" si="1"/>
        <v>14000000</v>
      </c>
      <c r="E26" s="23">
        <f>'[2]TỔNG HỢP DOANH THU'!H33</f>
        <v>0</v>
      </c>
      <c r="F26" s="31" t="str">
        <f t="shared" si="2"/>
        <v>-</v>
      </c>
      <c r="G26" s="24">
        <f t="shared" si="3"/>
        <v>0</v>
      </c>
    </row>
    <row r="27" spans="2:11">
      <c r="B27" s="20" t="str">
        <f t="shared" si="0"/>
        <v>WED</v>
      </c>
      <c r="C27" s="21">
        <v>43306</v>
      </c>
      <c r="D27" s="22">
        <f t="shared" si="1"/>
        <v>14000000</v>
      </c>
      <c r="E27" s="23">
        <f>'[2]TỔNG HỢP DOANH THU'!H34</f>
        <v>0</v>
      </c>
      <c r="F27" s="31" t="str">
        <f t="shared" si="2"/>
        <v>-</v>
      </c>
      <c r="G27" s="24">
        <f t="shared" si="3"/>
        <v>0</v>
      </c>
      <c r="I27" s="25"/>
    </row>
    <row r="28" spans="2:11">
      <c r="B28" s="20" t="str">
        <f t="shared" si="0"/>
        <v>THU</v>
      </c>
      <c r="C28" s="21">
        <v>43307</v>
      </c>
      <c r="D28" s="22">
        <f t="shared" si="1"/>
        <v>14000000</v>
      </c>
      <c r="E28" s="23">
        <f>'[2]TỔNG HỢP DOANH THU'!H35</f>
        <v>0</v>
      </c>
      <c r="F28" s="31" t="str">
        <f t="shared" si="2"/>
        <v>-</v>
      </c>
      <c r="G28" s="24">
        <f t="shared" si="3"/>
        <v>0</v>
      </c>
    </row>
    <row r="29" spans="2:11">
      <c r="B29" s="20" t="str">
        <f t="shared" si="0"/>
        <v>FRI</v>
      </c>
      <c r="C29" s="21">
        <v>43308</v>
      </c>
      <c r="D29" s="22">
        <f t="shared" si="1"/>
        <v>18000000</v>
      </c>
      <c r="E29" s="23">
        <f>'[2]TỔNG HỢP DOANH THU'!H36</f>
        <v>0</v>
      </c>
      <c r="F29" s="31" t="str">
        <f t="shared" si="2"/>
        <v>-</v>
      </c>
      <c r="G29" s="24">
        <f t="shared" si="3"/>
        <v>0</v>
      </c>
    </row>
    <row r="30" spans="2:11">
      <c r="B30" s="20" t="str">
        <f t="shared" si="0"/>
        <v>SAT</v>
      </c>
      <c r="C30" s="21">
        <v>43309</v>
      </c>
      <c r="D30" s="22">
        <f t="shared" si="1"/>
        <v>26500000</v>
      </c>
      <c r="E30" s="23">
        <f>'[2]TỔNG HỢP DOANH THU'!H37</f>
        <v>0</v>
      </c>
      <c r="F30" s="31" t="str">
        <f t="shared" si="2"/>
        <v>-</v>
      </c>
      <c r="G30" s="24">
        <f t="shared" si="3"/>
        <v>0</v>
      </c>
    </row>
    <row r="31" spans="2:11">
      <c r="B31" s="20" t="str">
        <f t="shared" si="0"/>
        <v>SUN</v>
      </c>
      <c r="C31" s="21">
        <v>43310</v>
      </c>
      <c r="D31" s="22">
        <f t="shared" si="1"/>
        <v>28000000</v>
      </c>
      <c r="E31" s="23">
        <f>'[2]TỔNG HỢP DOANH THU'!H38</f>
        <v>0</v>
      </c>
      <c r="F31" s="31" t="str">
        <f t="shared" si="2"/>
        <v>-</v>
      </c>
      <c r="G31" s="24">
        <f t="shared" si="3"/>
        <v>0</v>
      </c>
      <c r="K31" s="26"/>
    </row>
    <row r="32" spans="2:11">
      <c r="B32" s="20" t="str">
        <f t="shared" si="0"/>
        <v>MON</v>
      </c>
      <c r="C32" s="21">
        <v>43311</v>
      </c>
      <c r="D32" s="22">
        <f t="shared" si="1"/>
        <v>14000000</v>
      </c>
      <c r="E32" s="23">
        <f>'[2]TỔNG HỢP DOANH THU'!H39</f>
        <v>0</v>
      </c>
      <c r="F32" s="31" t="str">
        <f t="shared" si="2"/>
        <v>-</v>
      </c>
      <c r="G32" s="24">
        <f t="shared" si="3"/>
        <v>0</v>
      </c>
      <c r="I32" s="27" t="s">
        <v>13</v>
      </c>
      <c r="J32" s="22">
        <f>D34-E34</f>
        <v>148328500</v>
      </c>
      <c r="K32" s="28">
        <f>100%-F34</f>
        <v>0.26022543859649128</v>
      </c>
    </row>
    <row r="33" spans="2:11">
      <c r="B33" s="20" t="str">
        <f t="shared" si="0"/>
        <v>TUE</v>
      </c>
      <c r="C33" s="21">
        <v>43312</v>
      </c>
      <c r="D33" s="22">
        <f t="shared" si="1"/>
        <v>14000000</v>
      </c>
      <c r="E33" s="23">
        <f>'[2]TỔNG HỢP DOANH THU'!H40</f>
        <v>0</v>
      </c>
      <c r="F33" s="31" t="str">
        <f t="shared" si="2"/>
        <v>-</v>
      </c>
      <c r="G33" s="24">
        <f t="shared" si="3"/>
        <v>0</v>
      </c>
      <c r="I33" s="27" t="s">
        <v>14</v>
      </c>
      <c r="J33" s="22">
        <f>J32/COUNTIF(E3:E32,0)</f>
        <v>21189785.714285713</v>
      </c>
      <c r="K33" s="28"/>
    </row>
    <row r="34" spans="2:11">
      <c r="B34" s="35" t="s">
        <v>10</v>
      </c>
      <c r="C34" s="36"/>
      <c r="D34" s="22">
        <f>SUM(D3:D33)</f>
        <v>570000000</v>
      </c>
      <c r="E34" s="29">
        <f>SUM(E3:E32)</f>
        <v>421671500</v>
      </c>
      <c r="F34" s="28">
        <f>IF(E34=0,"-",E34/D34)</f>
        <v>0.73977456140350872</v>
      </c>
      <c r="G34" s="29">
        <f>SUM(G3:G32)</f>
        <v>-5828500</v>
      </c>
    </row>
    <row r="35" spans="2:11">
      <c r="E35" s="30"/>
    </row>
  </sheetData>
  <mergeCells count="1">
    <mergeCell ref="B34:C34"/>
  </mergeCells>
  <conditionalFormatting sqref="B2:G3 B4:C33 D4:D34 E4:E33 F4:F34 G4:G33">
    <cfRule type="expression" dxfId="5" priority="6">
      <formula>OR($B2="SAT",$B2="SUN")</formula>
    </cfRule>
  </conditionalFormatting>
  <conditionalFormatting sqref="J4:J10">
    <cfRule type="expression" dxfId="4" priority="2">
      <formula>OR($B4="SAT",$B4="SUN")</formula>
    </cfRule>
  </conditionalFormatting>
  <conditionalFormatting sqref="F3:F33">
    <cfRule type="cellIs" dxfId="3" priority="1" operator="lessThan">
      <formula>0.95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zoomScale="90" zoomScaleNormal="90" workbookViewId="0">
      <selection activeCell="K20" sqref="K20"/>
    </sheetView>
  </sheetViews>
  <sheetFormatPr defaultColWidth="9.140625" defaultRowHeight="15"/>
  <cols>
    <col min="1" max="1" width="4.42578125" style="17" customWidth="1"/>
    <col min="2" max="2" width="6" style="17" bestFit="1" customWidth="1"/>
    <col min="3" max="3" width="7.140625" style="17" bestFit="1" customWidth="1"/>
    <col min="4" max="4" width="16.140625" style="17" bestFit="1" customWidth="1"/>
    <col min="5" max="5" width="12.5703125" style="17" bestFit="1" customWidth="1"/>
    <col min="6" max="6" width="10" style="17" bestFit="1" customWidth="1"/>
    <col min="7" max="7" width="13" style="17" bestFit="1" customWidth="1"/>
    <col min="8" max="8" width="9.140625" style="17"/>
    <col min="9" max="9" width="14.85546875" style="17" bestFit="1" customWidth="1"/>
    <col min="10" max="11" width="12.42578125" style="17" bestFit="1" customWidth="1"/>
    <col min="12" max="16384" width="9.140625" style="17"/>
  </cols>
  <sheetData>
    <row r="1" spans="2:11" ht="9.75" customHeight="1"/>
    <row r="2" spans="2:11" ht="28.5">
      <c r="B2" s="18" t="s">
        <v>0</v>
      </c>
      <c r="C2" s="18" t="s">
        <v>1</v>
      </c>
      <c r="D2" s="19" t="s">
        <v>12</v>
      </c>
      <c r="E2" s="18" t="s">
        <v>2</v>
      </c>
      <c r="F2" s="18" t="s">
        <v>16</v>
      </c>
      <c r="G2" s="19" t="s">
        <v>15</v>
      </c>
    </row>
    <row r="3" spans="2:11">
      <c r="B3" s="20" t="str">
        <f>UPPER(TEXT(C3,"DDD"))</f>
        <v>SUN</v>
      </c>
      <c r="C3" s="21">
        <v>43282</v>
      </c>
      <c r="D3" s="22">
        <f>VLOOKUP(B3,$J$4:$K$10,2,0)</f>
        <v>28000000</v>
      </c>
      <c r="E3" s="23">
        <f>'[2]TỔNG HỢP DOANH THU'!H10</f>
        <v>28271000</v>
      </c>
      <c r="F3" s="31">
        <f>IF(E3=0,"-",E3/D3)</f>
        <v>1.0096785714285714</v>
      </c>
      <c r="G3" s="24">
        <f>IF(E3=0,0,E3-D3)</f>
        <v>271000</v>
      </c>
    </row>
    <row r="4" spans="2:11">
      <c r="B4" s="20" t="str">
        <f t="shared" ref="B4:B33" si="0">UPPER(TEXT(C4,"DDD"))</f>
        <v>MON</v>
      </c>
      <c r="C4" s="21">
        <v>43283</v>
      </c>
      <c r="D4" s="22">
        <f t="shared" ref="D4:D33" si="1">VLOOKUP(B4,$J$4:$K$10,2,0)</f>
        <v>14000000</v>
      </c>
      <c r="E4" s="23">
        <f>'[2]TỔNG HỢP DOANH THU'!H11</f>
        <v>14544500</v>
      </c>
      <c r="F4" s="31">
        <f t="shared" ref="F4:F33" si="2">IF(E4=0,"-",E4/D4)</f>
        <v>1.0388928571428571</v>
      </c>
      <c r="G4" s="24">
        <f t="shared" ref="G4:G33" si="3">IF(E4=0,0,E4-D4)</f>
        <v>544500</v>
      </c>
      <c r="J4" s="20" t="s">
        <v>6</v>
      </c>
      <c r="K4" s="22">
        <v>14000000</v>
      </c>
    </row>
    <row r="5" spans="2:11">
      <c r="B5" s="20" t="str">
        <f t="shared" si="0"/>
        <v>TUE</v>
      </c>
      <c r="C5" s="21">
        <v>43284</v>
      </c>
      <c r="D5" s="22">
        <f t="shared" si="1"/>
        <v>14000000</v>
      </c>
      <c r="E5" s="23">
        <f>'[2]TỔNG HỢP DOANH THU'!H12</f>
        <v>14537500</v>
      </c>
      <c r="F5" s="31">
        <f t="shared" si="2"/>
        <v>1.0383928571428571</v>
      </c>
      <c r="G5" s="24">
        <f t="shared" si="3"/>
        <v>537500</v>
      </c>
      <c r="J5" s="20" t="s">
        <v>7</v>
      </c>
      <c r="K5" s="22">
        <v>14000000</v>
      </c>
    </row>
    <row r="6" spans="2:11">
      <c r="B6" s="20" t="str">
        <f t="shared" si="0"/>
        <v>WED</v>
      </c>
      <c r="C6" s="21">
        <v>43285</v>
      </c>
      <c r="D6" s="22">
        <f t="shared" si="1"/>
        <v>14000000</v>
      </c>
      <c r="E6" s="23">
        <f>'[2]TỔNG HỢP DOANH THU'!H13</f>
        <v>13095000</v>
      </c>
      <c r="F6" s="31">
        <f t="shared" si="2"/>
        <v>0.93535714285714289</v>
      </c>
      <c r="G6" s="24">
        <f t="shared" si="3"/>
        <v>-905000</v>
      </c>
      <c r="J6" s="20" t="s">
        <v>8</v>
      </c>
      <c r="K6" s="22">
        <v>14000000</v>
      </c>
    </row>
    <row r="7" spans="2:11">
      <c r="B7" s="20" t="str">
        <f t="shared" si="0"/>
        <v>THU</v>
      </c>
      <c r="C7" s="21">
        <v>43286</v>
      </c>
      <c r="D7" s="22">
        <f t="shared" si="1"/>
        <v>14000000</v>
      </c>
      <c r="E7" s="23">
        <f>'[2]TỔNG HỢP DOANH THU'!H14</f>
        <v>11745000</v>
      </c>
      <c r="F7" s="31">
        <f t="shared" si="2"/>
        <v>0.83892857142857147</v>
      </c>
      <c r="G7" s="24">
        <f t="shared" si="3"/>
        <v>-2255000</v>
      </c>
      <c r="J7" s="20" t="s">
        <v>9</v>
      </c>
      <c r="K7" s="22">
        <v>14000000</v>
      </c>
    </row>
    <row r="8" spans="2:11">
      <c r="B8" s="20" t="str">
        <f t="shared" si="0"/>
        <v>FRI</v>
      </c>
      <c r="C8" s="21">
        <v>43287</v>
      </c>
      <c r="D8" s="22">
        <f t="shared" si="1"/>
        <v>18000000</v>
      </c>
      <c r="E8" s="23">
        <f>'[2]TỔNG HỢP DOANH THU'!H15</f>
        <v>15219500</v>
      </c>
      <c r="F8" s="31">
        <f t="shared" si="2"/>
        <v>0.84552777777777777</v>
      </c>
      <c r="G8" s="24">
        <f>IF(E8=0,0,E8-D8)</f>
        <v>-2780500</v>
      </c>
      <c r="J8" s="20" t="s">
        <v>3</v>
      </c>
      <c r="K8" s="22">
        <v>18000000</v>
      </c>
    </row>
    <row r="9" spans="2:11">
      <c r="B9" s="20" t="str">
        <f t="shared" si="0"/>
        <v>SAT</v>
      </c>
      <c r="C9" s="21">
        <v>43288</v>
      </c>
      <c r="D9" s="22">
        <f t="shared" si="1"/>
        <v>26500000</v>
      </c>
      <c r="E9" s="23">
        <f>'[2]TỔNG HỢP DOANH THU'!H16</f>
        <v>24964500</v>
      </c>
      <c r="F9" s="31">
        <f t="shared" si="2"/>
        <v>0.94205660377358491</v>
      </c>
      <c r="G9" s="24">
        <f t="shared" si="3"/>
        <v>-1535500</v>
      </c>
      <c r="J9" s="20" t="s">
        <v>4</v>
      </c>
      <c r="K9" s="22">
        <v>26500000</v>
      </c>
    </row>
    <row r="10" spans="2:11">
      <c r="B10" s="20" t="str">
        <f t="shared" si="0"/>
        <v>SUN</v>
      </c>
      <c r="C10" s="21">
        <v>43289</v>
      </c>
      <c r="D10" s="22">
        <f t="shared" si="1"/>
        <v>28000000</v>
      </c>
      <c r="E10" s="23">
        <f>'[2]TỔNG HỢP DOANH THU'!H17</f>
        <v>31298500</v>
      </c>
      <c r="F10" s="31">
        <f t="shared" si="2"/>
        <v>1.1178035714285715</v>
      </c>
      <c r="G10" s="24">
        <f t="shared" si="3"/>
        <v>3298500</v>
      </c>
      <c r="J10" s="20" t="s">
        <v>5</v>
      </c>
      <c r="K10" s="22">
        <v>28000000</v>
      </c>
    </row>
    <row r="11" spans="2:11">
      <c r="B11" s="20" t="str">
        <f t="shared" si="0"/>
        <v>MON</v>
      </c>
      <c r="C11" s="21">
        <v>43290</v>
      </c>
      <c r="D11" s="22">
        <f t="shared" si="1"/>
        <v>14000000</v>
      </c>
      <c r="E11" s="23">
        <f>'[2]TỔNG HỢP DOANH THU'!H18</f>
        <v>13215000</v>
      </c>
      <c r="F11" s="31">
        <f t="shared" si="2"/>
        <v>0.94392857142857145</v>
      </c>
      <c r="G11" s="24">
        <f t="shared" si="3"/>
        <v>-785000</v>
      </c>
    </row>
    <row r="12" spans="2:11">
      <c r="B12" s="20" t="str">
        <f t="shared" si="0"/>
        <v>TUE</v>
      </c>
      <c r="C12" s="21">
        <v>43291</v>
      </c>
      <c r="D12" s="22">
        <f t="shared" si="1"/>
        <v>14000000</v>
      </c>
      <c r="E12" s="23">
        <f>'[2]TỔNG HỢP DOANH THU'!H19</f>
        <v>15130000</v>
      </c>
      <c r="F12" s="31">
        <f t="shared" si="2"/>
        <v>1.0807142857142857</v>
      </c>
      <c r="G12" s="24">
        <f t="shared" si="3"/>
        <v>1130000</v>
      </c>
    </row>
    <row r="13" spans="2:11">
      <c r="B13" s="20" t="str">
        <f t="shared" si="0"/>
        <v>WED</v>
      </c>
      <c r="C13" s="21">
        <v>43292</v>
      </c>
      <c r="D13" s="22">
        <f t="shared" si="1"/>
        <v>14000000</v>
      </c>
      <c r="E13" s="23">
        <f>'[2]TỔNG HỢP DOANH THU'!H20</f>
        <v>15750500</v>
      </c>
      <c r="F13" s="31">
        <f t="shared" si="2"/>
        <v>1.1250357142857144</v>
      </c>
      <c r="G13" s="24">
        <f t="shared" si="3"/>
        <v>1750500</v>
      </c>
    </row>
    <row r="14" spans="2:11">
      <c r="B14" s="20" t="str">
        <f t="shared" si="0"/>
        <v>THU</v>
      </c>
      <c r="C14" s="21">
        <v>43293</v>
      </c>
      <c r="D14" s="22">
        <f t="shared" si="1"/>
        <v>14000000</v>
      </c>
      <c r="E14" s="23">
        <f>'[2]TỔNG HỢP DOANH THU'!H21</f>
        <v>14195000</v>
      </c>
      <c r="F14" s="31">
        <f t="shared" si="2"/>
        <v>1.0139285714285715</v>
      </c>
      <c r="G14" s="24">
        <f t="shared" si="3"/>
        <v>195000</v>
      </c>
    </row>
    <row r="15" spans="2:11">
      <c r="B15" s="20" t="str">
        <f t="shared" si="0"/>
        <v>FRI</v>
      </c>
      <c r="C15" s="21">
        <v>43294</v>
      </c>
      <c r="D15" s="22">
        <f t="shared" si="1"/>
        <v>18000000</v>
      </c>
      <c r="E15" s="23">
        <f>'[2]TỔNG HỢP DOANH THU'!H22</f>
        <v>16215000</v>
      </c>
      <c r="F15" s="31">
        <f t="shared" si="2"/>
        <v>0.90083333333333337</v>
      </c>
      <c r="G15" s="24">
        <f t="shared" si="3"/>
        <v>-1785000</v>
      </c>
    </row>
    <row r="16" spans="2:11">
      <c r="B16" s="20" t="str">
        <f t="shared" si="0"/>
        <v>SAT</v>
      </c>
      <c r="C16" s="21">
        <v>43295</v>
      </c>
      <c r="D16" s="22">
        <f t="shared" si="1"/>
        <v>26500000</v>
      </c>
      <c r="E16" s="23">
        <f>'[2]TỔNG HỢP DOANH THU'!H23</f>
        <v>27032500</v>
      </c>
      <c r="F16" s="31">
        <f t="shared" si="2"/>
        <v>1.0200943396226414</v>
      </c>
      <c r="G16" s="24">
        <f t="shared" si="3"/>
        <v>532500</v>
      </c>
    </row>
    <row r="17" spans="2:11">
      <c r="B17" s="20" t="str">
        <f t="shared" si="0"/>
        <v>SUN</v>
      </c>
      <c r="C17" s="21">
        <v>43296</v>
      </c>
      <c r="D17" s="22">
        <f t="shared" si="1"/>
        <v>28000000</v>
      </c>
      <c r="E17" s="23">
        <f>'[2]TỔNG HỢP DOANH THU'!H24</f>
        <v>31415500</v>
      </c>
      <c r="F17" s="31">
        <f t="shared" si="2"/>
        <v>1.1219821428571428</v>
      </c>
      <c r="G17" s="24">
        <f t="shared" si="3"/>
        <v>3415500</v>
      </c>
    </row>
    <row r="18" spans="2:11">
      <c r="B18" s="20" t="str">
        <f t="shared" si="0"/>
        <v>MON</v>
      </c>
      <c r="C18" s="21">
        <v>43297</v>
      </c>
      <c r="D18" s="22">
        <f t="shared" si="1"/>
        <v>14000000</v>
      </c>
      <c r="E18" s="23">
        <f>'[2]TỔNG HỢP DOANH THU'!H25</f>
        <v>10840000</v>
      </c>
      <c r="F18" s="31">
        <f t="shared" si="2"/>
        <v>0.77428571428571424</v>
      </c>
      <c r="G18" s="24">
        <f t="shared" si="3"/>
        <v>-3160000</v>
      </c>
    </row>
    <row r="19" spans="2:11">
      <c r="B19" s="20" t="str">
        <f t="shared" si="0"/>
        <v>TUE</v>
      </c>
      <c r="C19" s="21">
        <v>43298</v>
      </c>
      <c r="D19" s="22">
        <f t="shared" si="1"/>
        <v>14000000</v>
      </c>
      <c r="E19" s="23">
        <f>'[2]TỔNG HỢP DOANH THU'!H26</f>
        <v>13378000</v>
      </c>
      <c r="F19" s="31">
        <f t="shared" si="2"/>
        <v>0.95557142857142852</v>
      </c>
      <c r="G19" s="24">
        <f t="shared" si="3"/>
        <v>-622000</v>
      </c>
    </row>
    <row r="20" spans="2:11">
      <c r="B20" s="20" t="str">
        <f t="shared" si="0"/>
        <v>WED</v>
      </c>
      <c r="C20" s="21">
        <v>43299</v>
      </c>
      <c r="D20" s="22">
        <f t="shared" si="1"/>
        <v>14000000</v>
      </c>
      <c r="E20" s="23">
        <f>'[2]TỔNG HỢP DOANH THU'!H27</f>
        <v>14446000</v>
      </c>
      <c r="F20" s="31">
        <f t="shared" si="2"/>
        <v>1.0318571428571428</v>
      </c>
      <c r="G20" s="24">
        <f t="shared" si="3"/>
        <v>446000</v>
      </c>
    </row>
    <row r="21" spans="2:11">
      <c r="B21" s="20" t="str">
        <f t="shared" si="0"/>
        <v>THU</v>
      </c>
      <c r="C21" s="21">
        <v>43300</v>
      </c>
      <c r="D21" s="22">
        <f t="shared" si="1"/>
        <v>14000000</v>
      </c>
      <c r="E21" s="23">
        <f>'[2]TỔNG HỢP DOANH THU'!H28</f>
        <v>14807000</v>
      </c>
      <c r="F21" s="31">
        <f t="shared" si="2"/>
        <v>1.0576428571428571</v>
      </c>
      <c r="G21" s="24">
        <f t="shared" si="3"/>
        <v>807000</v>
      </c>
    </row>
    <row r="22" spans="2:11">
      <c r="B22" s="20" t="str">
        <f t="shared" si="0"/>
        <v>FRI</v>
      </c>
      <c r="C22" s="21">
        <v>43301</v>
      </c>
      <c r="D22" s="22">
        <f t="shared" si="1"/>
        <v>18000000</v>
      </c>
      <c r="E22" s="23">
        <f>'[2]TỔNG HỢP DOANH THU'!H29</f>
        <v>13916500</v>
      </c>
      <c r="F22" s="31">
        <f t="shared" si="2"/>
        <v>0.77313888888888893</v>
      </c>
      <c r="G22" s="24">
        <f t="shared" si="3"/>
        <v>-4083500</v>
      </c>
    </row>
    <row r="23" spans="2:11">
      <c r="B23" s="20" t="str">
        <f t="shared" si="0"/>
        <v>SAT</v>
      </c>
      <c r="C23" s="21">
        <v>43302</v>
      </c>
      <c r="D23" s="22">
        <f t="shared" si="1"/>
        <v>26500000</v>
      </c>
      <c r="E23" s="23">
        <f>'[2]TỔNG HỢP DOANH THU'!H30</f>
        <v>22384500</v>
      </c>
      <c r="F23" s="31">
        <f t="shared" si="2"/>
        <v>0.84469811320754717</v>
      </c>
      <c r="G23" s="24">
        <f t="shared" si="3"/>
        <v>-4115500</v>
      </c>
    </row>
    <row r="24" spans="2:11">
      <c r="B24" s="20" t="str">
        <f t="shared" si="0"/>
        <v>SUN</v>
      </c>
      <c r="C24" s="21">
        <v>43303</v>
      </c>
      <c r="D24" s="22">
        <f t="shared" si="1"/>
        <v>28000000</v>
      </c>
      <c r="E24" s="23">
        <f>'[2]TỔNG HỢP DOANH THU'!H31</f>
        <v>31579000</v>
      </c>
      <c r="F24" s="31">
        <f t="shared" si="2"/>
        <v>1.1278214285714285</v>
      </c>
      <c r="G24" s="24">
        <f t="shared" si="3"/>
        <v>3579000</v>
      </c>
    </row>
    <row r="25" spans="2:11">
      <c r="B25" s="20" t="str">
        <f t="shared" si="0"/>
        <v>MON</v>
      </c>
      <c r="C25" s="21">
        <v>43304</v>
      </c>
      <c r="D25" s="22">
        <f t="shared" si="1"/>
        <v>14000000</v>
      </c>
      <c r="E25" s="23">
        <f>'[2]TỔNG HỢP DOANH THU'!H32</f>
        <v>13691500</v>
      </c>
      <c r="F25" s="31">
        <f t="shared" si="2"/>
        <v>0.97796428571428573</v>
      </c>
      <c r="G25" s="24">
        <f t="shared" si="3"/>
        <v>-308500</v>
      </c>
    </row>
    <row r="26" spans="2:11">
      <c r="B26" s="20" t="str">
        <f t="shared" si="0"/>
        <v>TUE</v>
      </c>
      <c r="C26" s="21">
        <v>43305</v>
      </c>
      <c r="D26" s="22">
        <f t="shared" si="1"/>
        <v>14000000</v>
      </c>
      <c r="E26" s="23">
        <f>'[2]TỔNG HỢP DOANH THU'!H33</f>
        <v>0</v>
      </c>
      <c r="F26" s="31" t="str">
        <f t="shared" si="2"/>
        <v>-</v>
      </c>
      <c r="G26" s="24">
        <f t="shared" si="3"/>
        <v>0</v>
      </c>
    </row>
    <row r="27" spans="2:11">
      <c r="B27" s="20" t="str">
        <f t="shared" si="0"/>
        <v>WED</v>
      </c>
      <c r="C27" s="21">
        <v>43306</v>
      </c>
      <c r="D27" s="22">
        <f t="shared" si="1"/>
        <v>14000000</v>
      </c>
      <c r="E27" s="23">
        <f>'[2]TỔNG HỢP DOANH THU'!H34</f>
        <v>0</v>
      </c>
      <c r="F27" s="31" t="str">
        <f t="shared" si="2"/>
        <v>-</v>
      </c>
      <c r="G27" s="24">
        <f t="shared" si="3"/>
        <v>0</v>
      </c>
      <c r="I27" s="25"/>
    </row>
    <row r="28" spans="2:11">
      <c r="B28" s="20" t="str">
        <f t="shared" si="0"/>
        <v>THU</v>
      </c>
      <c r="C28" s="21">
        <v>43307</v>
      </c>
      <c r="D28" s="22">
        <f t="shared" si="1"/>
        <v>14000000</v>
      </c>
      <c r="E28" s="23">
        <f>'[2]TỔNG HỢP DOANH THU'!H35</f>
        <v>0</v>
      </c>
      <c r="F28" s="31" t="str">
        <f t="shared" si="2"/>
        <v>-</v>
      </c>
      <c r="G28" s="24">
        <f t="shared" si="3"/>
        <v>0</v>
      </c>
    </row>
    <row r="29" spans="2:11">
      <c r="B29" s="20" t="str">
        <f t="shared" si="0"/>
        <v>FRI</v>
      </c>
      <c r="C29" s="21">
        <v>43308</v>
      </c>
      <c r="D29" s="22">
        <f t="shared" si="1"/>
        <v>18000000</v>
      </c>
      <c r="E29" s="23">
        <f>'[2]TỔNG HỢP DOANH THU'!H36</f>
        <v>0</v>
      </c>
      <c r="F29" s="31" t="str">
        <f t="shared" si="2"/>
        <v>-</v>
      </c>
      <c r="G29" s="24">
        <f t="shared" si="3"/>
        <v>0</v>
      </c>
    </row>
    <row r="30" spans="2:11">
      <c r="B30" s="20" t="str">
        <f t="shared" si="0"/>
        <v>SAT</v>
      </c>
      <c r="C30" s="21">
        <v>43309</v>
      </c>
      <c r="D30" s="22">
        <f t="shared" si="1"/>
        <v>26500000</v>
      </c>
      <c r="E30" s="23">
        <f>'[2]TỔNG HỢP DOANH THU'!H37</f>
        <v>0</v>
      </c>
      <c r="F30" s="31" t="str">
        <f t="shared" si="2"/>
        <v>-</v>
      </c>
      <c r="G30" s="24">
        <f t="shared" si="3"/>
        <v>0</v>
      </c>
    </row>
    <row r="31" spans="2:11">
      <c r="B31" s="20" t="str">
        <f t="shared" si="0"/>
        <v>SUN</v>
      </c>
      <c r="C31" s="21">
        <v>43310</v>
      </c>
      <c r="D31" s="22">
        <f t="shared" si="1"/>
        <v>28000000</v>
      </c>
      <c r="E31" s="23">
        <f>'[2]TỔNG HỢP DOANH THU'!H38</f>
        <v>0</v>
      </c>
      <c r="F31" s="31" t="str">
        <f t="shared" si="2"/>
        <v>-</v>
      </c>
      <c r="G31" s="24">
        <f t="shared" si="3"/>
        <v>0</v>
      </c>
      <c r="K31" s="26"/>
    </row>
    <row r="32" spans="2:11">
      <c r="B32" s="20" t="str">
        <f t="shared" si="0"/>
        <v>MON</v>
      </c>
      <c r="C32" s="21">
        <v>43311</v>
      </c>
      <c r="D32" s="22">
        <f t="shared" si="1"/>
        <v>14000000</v>
      </c>
      <c r="E32" s="23">
        <f>'[2]TỔNG HỢP DOANH THU'!H39</f>
        <v>0</v>
      </c>
      <c r="F32" s="31" t="str">
        <f t="shared" si="2"/>
        <v>-</v>
      </c>
      <c r="G32" s="24">
        <f t="shared" si="3"/>
        <v>0</v>
      </c>
      <c r="I32" s="27" t="s">
        <v>13</v>
      </c>
      <c r="J32" s="22">
        <f>D34-E34</f>
        <v>148328500</v>
      </c>
      <c r="K32" s="28">
        <f>100%-F34</f>
        <v>0.26022543859649128</v>
      </c>
    </row>
    <row r="33" spans="2:11">
      <c r="B33" s="20" t="str">
        <f t="shared" si="0"/>
        <v>TUE</v>
      </c>
      <c r="C33" s="21">
        <v>43312</v>
      </c>
      <c r="D33" s="22">
        <f t="shared" si="1"/>
        <v>14000000</v>
      </c>
      <c r="E33" s="23">
        <f>'[2]TỔNG HỢP DOANH THU'!H40</f>
        <v>0</v>
      </c>
      <c r="F33" s="31" t="str">
        <f t="shared" si="2"/>
        <v>-</v>
      </c>
      <c r="G33" s="24">
        <f t="shared" si="3"/>
        <v>0</v>
      </c>
      <c r="I33" s="27" t="s">
        <v>14</v>
      </c>
      <c r="J33" s="22">
        <f>J32/COUNTIF(E3:E32,0)</f>
        <v>21189785.714285713</v>
      </c>
      <c r="K33" s="28"/>
    </row>
    <row r="34" spans="2:11">
      <c r="B34" s="35" t="s">
        <v>10</v>
      </c>
      <c r="C34" s="36"/>
      <c r="D34" s="22">
        <f>SUM(D3:D33)</f>
        <v>570000000</v>
      </c>
      <c r="E34" s="29">
        <f>SUM(E3:E32)</f>
        <v>421671500</v>
      </c>
      <c r="F34" s="28">
        <f>IF(E34=0,"-",E34/D34)</f>
        <v>0.73977456140350872</v>
      </c>
      <c r="G34" s="29">
        <f>SUM(G3:G32)</f>
        <v>-5828500</v>
      </c>
    </row>
    <row r="35" spans="2:11">
      <c r="E35" s="30"/>
    </row>
  </sheetData>
  <mergeCells count="1">
    <mergeCell ref="B34:C34"/>
  </mergeCells>
  <conditionalFormatting sqref="B2:G3 B4:C33 D4:D34 E4:E33 F4:F34 G4:G33">
    <cfRule type="expression" dxfId="2" priority="3">
      <formula>OR($B2="SAT",$B2="SUN")</formula>
    </cfRule>
  </conditionalFormatting>
  <conditionalFormatting sqref="J4:J10">
    <cfRule type="expression" dxfId="1" priority="2">
      <formula>OR($B4="SAT",$B4="SUN")</formula>
    </cfRule>
  </conditionalFormatting>
  <conditionalFormatting sqref="F3:F33">
    <cfRule type="cellIs" dxfId="0" priority="1" operator="lessThan">
      <formula>0.95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T6</vt:lpstr>
      <vt:lpstr>T7</vt:lpstr>
      <vt:lpstr>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bienhoa</dc:creator>
  <cp:lastModifiedBy>Admin</cp:lastModifiedBy>
  <dcterms:created xsi:type="dcterms:W3CDTF">2018-06-22T05:12:08Z</dcterms:created>
  <dcterms:modified xsi:type="dcterms:W3CDTF">2018-07-24T02:58:24Z</dcterms:modified>
</cp:coreProperties>
</file>