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870" windowWidth="15600" windowHeight="7755" tabRatio="815"/>
  </bookViews>
  <sheets>
    <sheet name="BC QUỸ" sheetId="120" r:id="rId1"/>
    <sheet name="TỔNG HỢP DOANH THU" sheetId="118" r:id="rId2"/>
    <sheet name="BC NỘP TIỀN" sheetId="121" r:id="rId3"/>
    <sheet name="BC NT T6" sheetId="122" r:id="rId4"/>
    <sheet name="DTN" sheetId="124" r:id="rId5"/>
    <sheet name="Voucher bán ra" sheetId="125" r:id="rId6"/>
    <sheet name="DT Lũy Kế T12018" sheetId="126" r:id="rId7"/>
    <sheet name="DT theo giờ" sheetId="127" r:id="rId8"/>
  </sheets>
  <externalReferences>
    <externalReference r:id="rId9"/>
    <externalReference r:id="rId10"/>
  </externalReferences>
  <definedNames>
    <definedName name="_Fill" localSheetId="2" hidden="1">#REF!</definedName>
    <definedName name="_Fill" localSheetId="4" hidden="1">#REF!</definedName>
    <definedName name="_Fill" localSheetId="5" hidden="1">#REF!</definedName>
    <definedName name="_Fill" hidden="1">#REF!</definedName>
    <definedName name="DAÏNG_BOÄT" localSheetId="2">[1]THU0108!#REF!</definedName>
    <definedName name="DAÏNG_BOÄT" localSheetId="4">[1]THU0108!#REF!</definedName>
    <definedName name="DAÏNG_BOÄT" localSheetId="5">[1]THU0108!#REF!</definedName>
    <definedName name="DAÏNG_BOÄT">[1]THU0108!#REF!</definedName>
    <definedName name="DSKH" localSheetId="2">#REF!</definedName>
    <definedName name="DSKH" localSheetId="4">#REF!</definedName>
    <definedName name="DSKH" localSheetId="5">#REF!</definedName>
    <definedName name="DSKH">#REF!</definedName>
    <definedName name="JOTUN">'[2]PHAI TRA'!$B$4:$C$22</definedName>
    <definedName name="LOAI">#REF!</definedName>
    <definedName name="madv">#REF!</definedName>
    <definedName name="MAHANG">#REF!</definedName>
    <definedName name="MAKH">#REF!</definedName>
    <definedName name="MAKHNO">#REF!</definedName>
    <definedName name="Mkhnh">#REF!</definedName>
    <definedName name="MKHnn">#REF!</definedName>
    <definedName name="SL">#REF!</definedName>
    <definedName name="SLEP">#REF!</definedName>
    <definedName name="SLMX">#REF!</definedName>
    <definedName name="SLPE">#REF!</definedName>
    <definedName name="TENKH">#REF!</definedName>
    <definedName name="TIEN">#REF!</definedName>
    <definedName name="TONKHO">#REF!</definedName>
    <definedName name="TTEP">#REF!</definedName>
    <definedName name="TTMX">#REF!</definedName>
    <definedName name="TTPE">#REF!</definedName>
    <definedName name="USD">#REF!</definedName>
    <definedName name="USDNH">#REF!</definedName>
  </definedNames>
  <calcPr calcId="144525"/>
</workbook>
</file>

<file path=xl/calcChain.xml><?xml version="1.0" encoding="utf-8"?>
<calcChain xmlns="http://schemas.openxmlformats.org/spreadsheetml/2006/main">
  <c r="F307" i="122" l="1"/>
  <c r="F308" i="122"/>
  <c r="F309" i="122"/>
  <c r="F310" i="122"/>
  <c r="F311" i="122"/>
  <c r="F312" i="122"/>
  <c r="F313" i="122"/>
  <c r="F314" i="122"/>
  <c r="F315" i="122"/>
  <c r="F306" i="122"/>
  <c r="F316" i="122"/>
  <c r="F218" i="122" l="1"/>
  <c r="C34" i="126" l="1"/>
  <c r="H59" i="120" l="1"/>
  <c r="AA21" i="118" l="1"/>
  <c r="AA17" i="118"/>
  <c r="AA20" i="118"/>
  <c r="AA19" i="118"/>
  <c r="AA16" i="118"/>
  <c r="E135" i="122" l="1"/>
  <c r="E120" i="122"/>
  <c r="E105" i="122"/>
  <c r="E90" i="122"/>
  <c r="E75" i="122"/>
  <c r="E60" i="122"/>
  <c r="X12" i="118" l="1"/>
  <c r="X13" i="118" s="1"/>
  <c r="X14" i="118" s="1"/>
  <c r="X11" i="118"/>
  <c r="X10" i="118"/>
  <c r="AA11" i="118"/>
  <c r="AA10" i="118"/>
  <c r="Y41" i="118"/>
  <c r="E45" i="122" l="1"/>
  <c r="E30" i="122" l="1"/>
  <c r="Z10" i="118" l="1"/>
  <c r="Z11" i="118" s="1"/>
  <c r="Z12" i="118" s="1"/>
  <c r="Z13" i="118" s="1"/>
  <c r="Z14" i="118" s="1"/>
  <c r="Z15" i="118" s="1"/>
  <c r="Z16" i="118" s="1"/>
  <c r="Z17" i="118" s="1"/>
  <c r="Z18" i="118" s="1"/>
  <c r="Z19" i="118" s="1"/>
  <c r="Z20" i="118" s="1"/>
  <c r="Z21" i="118" s="1"/>
  <c r="Z22" i="118" s="1"/>
  <c r="Z23" i="118" s="1"/>
  <c r="Z24" i="118" s="1"/>
  <c r="Z25" i="118" s="1"/>
  <c r="Z26" i="118" s="1"/>
  <c r="Z27" i="118" s="1"/>
  <c r="Z28" i="118" s="1"/>
  <c r="Z29" i="118" s="1"/>
  <c r="Z30" i="118" s="1"/>
  <c r="Z31" i="118" s="1"/>
  <c r="Z32" i="118" s="1"/>
  <c r="Z33" i="118" s="1"/>
  <c r="Z34" i="118" s="1"/>
  <c r="Z35" i="118" s="1"/>
  <c r="Z36" i="118" s="1"/>
  <c r="Z37" i="118" s="1"/>
  <c r="Z38" i="118" s="1"/>
  <c r="Z39" i="118" s="1"/>
  <c r="Z40" i="118" s="1"/>
  <c r="B44" i="118" l="1"/>
  <c r="E15" i="122" l="1"/>
  <c r="E376" i="122"/>
  <c r="C301" i="122" l="1"/>
  <c r="C285" i="122" l="1"/>
  <c r="F246" i="122" l="1"/>
  <c r="A4" i="126" l="1"/>
  <c r="A5" i="126"/>
  <c r="A6" i="126"/>
  <c r="A7" i="126"/>
  <c r="A8" i="126"/>
  <c r="A9" i="126"/>
  <c r="A10" i="126"/>
  <c r="A11" i="126"/>
  <c r="A12" i="126"/>
  <c r="A13" i="126"/>
  <c r="A14" i="126"/>
  <c r="A15" i="126"/>
  <c r="A16" i="126"/>
  <c r="A17" i="126"/>
  <c r="A18" i="126"/>
  <c r="A19" i="126"/>
  <c r="A20" i="126"/>
  <c r="A21" i="126"/>
  <c r="A22" i="126"/>
  <c r="A23" i="126"/>
  <c r="A24" i="126"/>
  <c r="A25" i="126"/>
  <c r="A26" i="126"/>
  <c r="A27" i="126"/>
  <c r="A28" i="126"/>
  <c r="A29" i="126"/>
  <c r="A30" i="126"/>
  <c r="A31" i="126"/>
  <c r="A32" i="126"/>
  <c r="A3" i="126"/>
  <c r="F219" i="122" l="1"/>
  <c r="C210" i="122" l="1"/>
  <c r="H17" i="118" l="1"/>
  <c r="K17" i="118" s="1"/>
  <c r="E150" i="122" l="1"/>
  <c r="E165" i="122"/>
  <c r="E180" i="122"/>
  <c r="E195" i="122"/>
  <c r="E210" i="122"/>
  <c r="E225" i="122"/>
  <c r="E240" i="122"/>
  <c r="E255" i="122"/>
  <c r="E270" i="122"/>
  <c r="E285" i="122"/>
  <c r="E301" i="122"/>
  <c r="E316" i="122"/>
  <c r="E331" i="122"/>
  <c r="E346" i="122"/>
  <c r="E361" i="122"/>
  <c r="E391" i="122"/>
  <c r="E406" i="122"/>
  <c r="E421" i="122"/>
  <c r="E436" i="122"/>
  <c r="E451" i="122"/>
  <c r="E466" i="122"/>
  <c r="F460" i="122" l="1"/>
  <c r="F461" i="122"/>
  <c r="F462" i="122"/>
  <c r="F463" i="122"/>
  <c r="F464" i="122"/>
  <c r="C135" i="122" l="1"/>
  <c r="F116" i="122" l="1"/>
  <c r="F111" i="122"/>
  <c r="F112" i="122"/>
  <c r="F113" i="122"/>
  <c r="F114" i="122"/>
  <c r="F115" i="122"/>
  <c r="F117" i="122"/>
  <c r="F118" i="122"/>
  <c r="F119" i="122"/>
  <c r="F110" i="122"/>
  <c r="F120" i="122" l="1"/>
  <c r="F43" i="122"/>
  <c r="F327" i="122" l="1"/>
  <c r="F328" i="122"/>
  <c r="F329" i="122"/>
  <c r="F325" i="122"/>
  <c r="F326" i="122"/>
  <c r="P25" i="118" l="1"/>
  <c r="P26" i="118"/>
  <c r="P27" i="118"/>
  <c r="C45" i="122" l="1"/>
  <c r="H26" i="118" l="1"/>
  <c r="K26" i="118" s="1"/>
  <c r="F7" i="124" l="1"/>
  <c r="G7" i="124" s="1"/>
  <c r="I7" i="124" s="1"/>
  <c r="F6" i="124"/>
  <c r="G6" i="124" s="1"/>
  <c r="I6" i="124" s="1"/>
  <c r="C270" i="122"/>
  <c r="U26" i="118"/>
  <c r="H25" i="118"/>
  <c r="K25" i="118" s="1"/>
  <c r="U25" i="118" s="1"/>
  <c r="C75" i="122" l="1"/>
  <c r="C60" i="122" l="1"/>
  <c r="V41" i="118" l="1"/>
  <c r="P13" i="118"/>
  <c r="P14" i="118"/>
  <c r="P15" i="118"/>
  <c r="P16" i="118"/>
  <c r="P17" i="118"/>
  <c r="U17" i="118" s="1"/>
  <c r="P18" i="118"/>
  <c r="P19" i="118"/>
  <c r="P20" i="118"/>
  <c r="P21" i="118"/>
  <c r="P22" i="118"/>
  <c r="P23" i="118"/>
  <c r="P24" i="118"/>
  <c r="P28" i="118"/>
  <c r="P29" i="118"/>
  <c r="P30" i="118"/>
  <c r="P31" i="118"/>
  <c r="P32" i="118"/>
  <c r="P33" i="118"/>
  <c r="P34" i="118"/>
  <c r="P35" i="118"/>
  <c r="P36" i="118"/>
  <c r="P37" i="118"/>
  <c r="P38" i="118"/>
  <c r="P39" i="118"/>
  <c r="P40" i="118"/>
  <c r="P10" i="118"/>
  <c r="P11" i="118"/>
  <c r="AG8" i="121"/>
  <c r="AG9" i="121"/>
  <c r="C466" i="122" l="1"/>
  <c r="F457" i="122"/>
  <c r="F458" i="122"/>
  <c r="F459" i="122"/>
  <c r="F465" i="122"/>
  <c r="F456" i="122"/>
  <c r="F441" i="122"/>
  <c r="C451" i="122"/>
  <c r="F466" i="122" l="1"/>
  <c r="C436" i="122"/>
  <c r="C316" i="122" l="1"/>
  <c r="P12" i="118" l="1"/>
  <c r="C30" i="122" l="1"/>
  <c r="C15" i="122" l="1"/>
  <c r="C421" i="122" l="1"/>
  <c r="C331" i="122" l="1"/>
  <c r="F254" i="122" l="1"/>
  <c r="F253" i="122"/>
  <c r="F252" i="122"/>
  <c r="F251" i="122"/>
  <c r="F250" i="122"/>
  <c r="F249" i="122"/>
  <c r="F248" i="122"/>
  <c r="F247" i="122"/>
  <c r="F245" i="122"/>
  <c r="C255" i="122"/>
  <c r="F255" i="122" l="1"/>
  <c r="C90" i="122"/>
  <c r="H10" i="118" l="1"/>
  <c r="H11" i="118"/>
  <c r="K11" i="118" s="1"/>
  <c r="H12" i="118"/>
  <c r="K12" i="118" s="1"/>
  <c r="H13" i="118"/>
  <c r="K13" i="118" s="1"/>
  <c r="H14" i="118"/>
  <c r="K14" i="118" s="1"/>
  <c r="H15" i="118"/>
  <c r="K15" i="118" s="1"/>
  <c r="X15" i="118" s="1"/>
  <c r="H16" i="118"/>
  <c r="K16" i="118" s="1"/>
  <c r="H18" i="118"/>
  <c r="K18" i="118" s="1"/>
  <c r="H19" i="118"/>
  <c r="K19" i="118" s="1"/>
  <c r="H20" i="118"/>
  <c r="K20" i="118" s="1"/>
  <c r="H21" i="118"/>
  <c r="K21" i="118" s="1"/>
  <c r="H22" i="118"/>
  <c r="K22" i="118" s="1"/>
  <c r="H23" i="118"/>
  <c r="K23" i="118" s="1"/>
  <c r="H24" i="118"/>
  <c r="K24" i="118" s="1"/>
  <c r="H27" i="118"/>
  <c r="K27" i="118" s="1"/>
  <c r="U27" i="118" s="1"/>
  <c r="H28" i="118"/>
  <c r="K28" i="118" s="1"/>
  <c r="H29" i="118"/>
  <c r="K29" i="118" s="1"/>
  <c r="H30" i="118"/>
  <c r="K30" i="118" s="1"/>
  <c r="H31" i="118"/>
  <c r="K31" i="118" s="1"/>
  <c r="H32" i="118"/>
  <c r="K32" i="118" s="1"/>
  <c r="H33" i="118"/>
  <c r="K33" i="118" s="1"/>
  <c r="H34" i="118"/>
  <c r="K34" i="118" s="1"/>
  <c r="H35" i="118"/>
  <c r="K35" i="118" s="1"/>
  <c r="H36" i="118"/>
  <c r="H37" i="118"/>
  <c r="W37" i="118" s="1"/>
  <c r="H38" i="118"/>
  <c r="K38" i="118" s="1"/>
  <c r="H39" i="118"/>
  <c r="K39" i="118" s="1"/>
  <c r="H40" i="118"/>
  <c r="K40" i="118" s="1"/>
  <c r="X16" i="118" l="1"/>
  <c r="X17" i="118" s="1"/>
  <c r="X18" i="118" s="1"/>
  <c r="X19" i="118" s="1"/>
  <c r="X20" i="118" s="1"/>
  <c r="X21" i="118" s="1"/>
  <c r="X22" i="118" s="1"/>
  <c r="K36" i="118"/>
  <c r="W36" i="118"/>
  <c r="K37" i="118"/>
  <c r="K10" i="118"/>
  <c r="U10" i="118" s="1"/>
  <c r="W10" i="118"/>
  <c r="F420" i="122"/>
  <c r="F419" i="122"/>
  <c r="F418" i="122"/>
  <c r="F417" i="122"/>
  <c r="F416" i="122"/>
  <c r="F415" i="122"/>
  <c r="F414" i="122"/>
  <c r="F413" i="122"/>
  <c r="F412" i="122"/>
  <c r="F411" i="122"/>
  <c r="C406" i="122"/>
  <c r="F405" i="122"/>
  <c r="F404" i="122"/>
  <c r="F403" i="122"/>
  <c r="F402" i="122"/>
  <c r="F401" i="122"/>
  <c r="F400" i="122"/>
  <c r="F399" i="122"/>
  <c r="F398" i="122"/>
  <c r="F397" i="122"/>
  <c r="F396" i="122"/>
  <c r="C391" i="122"/>
  <c r="F390" i="122"/>
  <c r="F389" i="122"/>
  <c r="F388" i="122"/>
  <c r="F387" i="122"/>
  <c r="F386" i="122"/>
  <c r="F385" i="122"/>
  <c r="F384" i="122"/>
  <c r="F383" i="122"/>
  <c r="F382" i="122"/>
  <c r="F381" i="122"/>
  <c r="C376" i="122"/>
  <c r="F375" i="122"/>
  <c r="F374" i="122"/>
  <c r="F373" i="122"/>
  <c r="F372" i="122"/>
  <c r="F371" i="122"/>
  <c r="F370" i="122"/>
  <c r="F369" i="122"/>
  <c r="F368" i="122"/>
  <c r="F367" i="122"/>
  <c r="F366" i="122"/>
  <c r="X23" i="118" l="1"/>
  <c r="X24" i="118" s="1"/>
  <c r="X25" i="118" s="1"/>
  <c r="X26" i="118" s="1"/>
  <c r="X27" i="118" s="1"/>
  <c r="X28" i="118" s="1"/>
  <c r="X29" i="118" s="1"/>
  <c r="X30" i="118" s="1"/>
  <c r="X31" i="118" s="1"/>
  <c r="X32" i="118" s="1"/>
  <c r="X33" i="118" s="1"/>
  <c r="X34" i="118" s="1"/>
  <c r="X35" i="118" s="1"/>
  <c r="X36" i="118" s="1"/>
  <c r="X37" i="118" s="1"/>
  <c r="X38" i="118" s="1"/>
  <c r="X39" i="118" s="1"/>
  <c r="X40" i="118" s="1"/>
  <c r="AA22" i="118"/>
  <c r="F421" i="122"/>
  <c r="F406" i="122"/>
  <c r="F376" i="122"/>
  <c r="F391" i="122"/>
  <c r="C361" i="122"/>
  <c r="F360" i="122"/>
  <c r="F359" i="122"/>
  <c r="F358" i="122"/>
  <c r="F357" i="122"/>
  <c r="F356" i="122"/>
  <c r="F355" i="122"/>
  <c r="F354" i="122"/>
  <c r="F353" i="122"/>
  <c r="F352" i="122"/>
  <c r="F351" i="122"/>
  <c r="F361" i="122" l="1"/>
  <c r="C346" i="122" l="1"/>
  <c r="F345" i="122"/>
  <c r="F344" i="122"/>
  <c r="F343" i="122"/>
  <c r="F342" i="122"/>
  <c r="F341" i="122"/>
  <c r="F340" i="122"/>
  <c r="F339" i="122"/>
  <c r="F338" i="122"/>
  <c r="F337" i="122"/>
  <c r="F336" i="122"/>
  <c r="F330" i="122"/>
  <c r="F324" i="122"/>
  <c r="F323" i="122"/>
  <c r="F322" i="122"/>
  <c r="F321" i="122"/>
  <c r="F300" i="122"/>
  <c r="F299" i="122"/>
  <c r="F298" i="122"/>
  <c r="F297" i="122"/>
  <c r="F296" i="122"/>
  <c r="F295" i="122"/>
  <c r="F294" i="122"/>
  <c r="F293" i="122"/>
  <c r="F292" i="122"/>
  <c r="F291" i="122"/>
  <c r="F301" i="122" l="1"/>
  <c r="F346" i="122"/>
  <c r="F331" i="122"/>
  <c r="F284" i="122" l="1"/>
  <c r="F283" i="122"/>
  <c r="F282" i="122"/>
  <c r="F281" i="122"/>
  <c r="F280" i="122"/>
  <c r="F279" i="122"/>
  <c r="F278" i="122"/>
  <c r="F277" i="122"/>
  <c r="F276" i="122"/>
  <c r="F275" i="122"/>
  <c r="F285" i="122" l="1"/>
  <c r="F269" i="122"/>
  <c r="F268" i="122"/>
  <c r="F267" i="122"/>
  <c r="F266" i="122"/>
  <c r="F265" i="122"/>
  <c r="F264" i="122"/>
  <c r="F263" i="122"/>
  <c r="F262" i="122"/>
  <c r="F261" i="122"/>
  <c r="F260" i="122"/>
  <c r="F270" i="122" l="1"/>
  <c r="C240" i="122" l="1"/>
  <c r="F239" i="122"/>
  <c r="F238" i="122"/>
  <c r="F237" i="122"/>
  <c r="F236" i="122"/>
  <c r="F235" i="122"/>
  <c r="F234" i="122"/>
  <c r="F233" i="122"/>
  <c r="F232" i="122"/>
  <c r="F231" i="122"/>
  <c r="F230" i="122"/>
  <c r="F240" i="122" l="1"/>
  <c r="C225" i="122" l="1"/>
  <c r="F224" i="122"/>
  <c r="F223" i="122"/>
  <c r="F222" i="122"/>
  <c r="F221" i="122"/>
  <c r="F220" i="122"/>
  <c r="F217" i="122"/>
  <c r="F216" i="122"/>
  <c r="F215" i="122"/>
  <c r="F225" i="122" l="1"/>
  <c r="F209" i="122"/>
  <c r="F208" i="122"/>
  <c r="F207" i="122"/>
  <c r="F206" i="122"/>
  <c r="F205" i="122"/>
  <c r="F204" i="122"/>
  <c r="F203" i="122"/>
  <c r="F202" i="122"/>
  <c r="F201" i="122"/>
  <c r="F200" i="122"/>
  <c r="C195" i="122"/>
  <c r="F194" i="122"/>
  <c r="F193" i="122"/>
  <c r="F192" i="122"/>
  <c r="F191" i="122"/>
  <c r="F190" i="122"/>
  <c r="F189" i="122"/>
  <c r="F188" i="122"/>
  <c r="F187" i="122"/>
  <c r="F186" i="122"/>
  <c r="F185" i="122"/>
  <c r="F210" i="122" l="1"/>
  <c r="F195" i="122"/>
  <c r="C150" i="122"/>
  <c r="F149" i="122"/>
  <c r="F148" i="122"/>
  <c r="F147" i="122"/>
  <c r="F146" i="122"/>
  <c r="F145" i="122"/>
  <c r="F144" i="122"/>
  <c r="F143" i="122"/>
  <c r="F142" i="122"/>
  <c r="F141" i="122"/>
  <c r="F140" i="122"/>
  <c r="C165" i="122"/>
  <c r="F164" i="122"/>
  <c r="F163" i="122"/>
  <c r="F162" i="122"/>
  <c r="F161" i="122"/>
  <c r="F160" i="122"/>
  <c r="F159" i="122"/>
  <c r="F158" i="122"/>
  <c r="F157" i="122"/>
  <c r="F156" i="122"/>
  <c r="F155" i="122"/>
  <c r="C180" i="122"/>
  <c r="F179" i="122"/>
  <c r="F178" i="122"/>
  <c r="F177" i="122"/>
  <c r="F176" i="122"/>
  <c r="F175" i="122"/>
  <c r="F174" i="122"/>
  <c r="F173" i="122"/>
  <c r="F172" i="122"/>
  <c r="F171" i="122"/>
  <c r="F170" i="122"/>
  <c r="F150" i="122" l="1"/>
  <c r="F180" i="122"/>
  <c r="F165" i="122"/>
  <c r="F134" i="122"/>
  <c r="F133" i="122"/>
  <c r="F132" i="122"/>
  <c r="F131" i="122"/>
  <c r="F130" i="122"/>
  <c r="F129" i="122"/>
  <c r="F128" i="122"/>
  <c r="F127" i="122"/>
  <c r="F126" i="122"/>
  <c r="F125" i="122"/>
  <c r="F135" i="122" l="1"/>
  <c r="C120" i="122"/>
  <c r="C105" i="122" l="1"/>
  <c r="F104" i="122"/>
  <c r="F103" i="122"/>
  <c r="F102" i="122"/>
  <c r="F101" i="122"/>
  <c r="F100" i="122"/>
  <c r="F99" i="122"/>
  <c r="F98" i="122"/>
  <c r="F97" i="122"/>
  <c r="F96" i="122"/>
  <c r="F95" i="122"/>
  <c r="F89" i="122"/>
  <c r="F88" i="122"/>
  <c r="F87" i="122"/>
  <c r="F86" i="122"/>
  <c r="F85" i="122"/>
  <c r="F84" i="122"/>
  <c r="F83" i="122"/>
  <c r="F82" i="122"/>
  <c r="F81" i="122"/>
  <c r="F80" i="122"/>
  <c r="F105" i="122" l="1"/>
  <c r="F90" i="122"/>
  <c r="F74" i="122"/>
  <c r="F73" i="122"/>
  <c r="F72" i="122"/>
  <c r="F71" i="122"/>
  <c r="F70" i="122"/>
  <c r="F69" i="122"/>
  <c r="F68" i="122"/>
  <c r="F67" i="122"/>
  <c r="F66" i="122"/>
  <c r="F65" i="122"/>
  <c r="F75" i="122" l="1"/>
  <c r="F59" i="122"/>
  <c r="F58" i="122"/>
  <c r="F57" i="122"/>
  <c r="F56" i="122"/>
  <c r="F55" i="122"/>
  <c r="F54" i="122"/>
  <c r="F53" i="122"/>
  <c r="F52" i="122"/>
  <c r="F51" i="122"/>
  <c r="F50" i="122"/>
  <c r="F44" i="122"/>
  <c r="F42" i="122"/>
  <c r="F41" i="122"/>
  <c r="F40" i="122"/>
  <c r="F39" i="122"/>
  <c r="F38" i="122"/>
  <c r="F37" i="122"/>
  <c r="F36" i="122"/>
  <c r="F35" i="122"/>
  <c r="F29" i="122"/>
  <c r="F28" i="122"/>
  <c r="F27" i="122"/>
  <c r="F26" i="122"/>
  <c r="F25" i="122"/>
  <c r="F24" i="122"/>
  <c r="F23" i="122"/>
  <c r="F22" i="122"/>
  <c r="F21" i="122"/>
  <c r="F20" i="122"/>
  <c r="F60" i="122" l="1"/>
  <c r="F45" i="122"/>
  <c r="F30" i="122"/>
  <c r="F14" i="122"/>
  <c r="F13" i="122"/>
  <c r="F12" i="122"/>
  <c r="F11" i="122"/>
  <c r="F10" i="122"/>
  <c r="F9" i="122"/>
  <c r="F8" i="122"/>
  <c r="F7" i="122"/>
  <c r="F6" i="122"/>
  <c r="F5" i="122"/>
  <c r="F15" i="122" l="1"/>
  <c r="D10" i="127" l="1"/>
  <c r="D13" i="127"/>
  <c r="D7" i="127"/>
  <c r="D4" i="127"/>
  <c r="D2" i="127"/>
  <c r="D16" i="127" l="1"/>
  <c r="F450" i="122" l="1"/>
  <c r="F449" i="122"/>
  <c r="F448" i="122"/>
  <c r="F447" i="122"/>
  <c r="F446" i="122"/>
  <c r="F445" i="122"/>
  <c r="F444" i="122"/>
  <c r="F443" i="122"/>
  <c r="F442" i="122"/>
  <c r="F451" i="122" l="1"/>
  <c r="F426" i="122"/>
  <c r="F435" i="122"/>
  <c r="F434" i="122"/>
  <c r="F433" i="122"/>
  <c r="F432" i="122"/>
  <c r="F431" i="122"/>
  <c r="F430" i="122"/>
  <c r="F429" i="122"/>
  <c r="F428" i="122"/>
  <c r="F427" i="122"/>
  <c r="F436" i="122" l="1"/>
  <c r="N41" i="118" l="1"/>
  <c r="W16" i="118" l="1"/>
  <c r="G43" i="124" l="1"/>
  <c r="F29" i="124"/>
  <c r="G29" i="124" s="1"/>
  <c r="F30" i="124"/>
  <c r="G30" i="124" s="1"/>
  <c r="F31" i="124"/>
  <c r="G31" i="124" s="1"/>
  <c r="F32" i="124"/>
  <c r="G32" i="124" s="1"/>
  <c r="F33" i="124"/>
  <c r="G33" i="124" s="1"/>
  <c r="F34" i="124"/>
  <c r="G34" i="124" s="1"/>
  <c r="F35" i="124"/>
  <c r="G35" i="124" s="1"/>
  <c r="F36" i="124"/>
  <c r="G36" i="124" s="1"/>
  <c r="F37" i="124"/>
  <c r="G37" i="124" s="1"/>
  <c r="F38" i="124"/>
  <c r="G38" i="124" s="1"/>
  <c r="F39" i="124"/>
  <c r="G39" i="124" s="1"/>
  <c r="F40" i="124"/>
  <c r="G40" i="124" s="1"/>
  <c r="F41" i="124"/>
  <c r="G41" i="124" s="1"/>
  <c r="F42" i="124"/>
  <c r="G42" i="124" s="1"/>
  <c r="F43" i="124"/>
  <c r="F28" i="124" l="1"/>
  <c r="G28" i="124" s="1"/>
  <c r="F27" i="124"/>
  <c r="G27" i="124" s="1"/>
  <c r="F26" i="124"/>
  <c r="G26" i="124" s="1"/>
  <c r="M41" i="118" l="1"/>
  <c r="F4" i="124" l="1"/>
  <c r="G4" i="124" s="1"/>
  <c r="I4" i="124" s="1"/>
  <c r="F5" i="124"/>
  <c r="G5" i="124" s="1"/>
  <c r="I5" i="124" s="1"/>
  <c r="F8" i="124"/>
  <c r="G8" i="124" s="1"/>
  <c r="F9" i="124"/>
  <c r="G9" i="124" s="1"/>
  <c r="F10" i="124"/>
  <c r="G10" i="124" s="1"/>
  <c r="F11" i="124"/>
  <c r="G11" i="124" s="1"/>
  <c r="F12" i="124"/>
  <c r="G12" i="124" s="1"/>
  <c r="F13" i="124"/>
  <c r="G13" i="124" s="1"/>
  <c r="F14" i="124"/>
  <c r="G14" i="124" s="1"/>
  <c r="F15" i="124"/>
  <c r="G15" i="124" s="1"/>
  <c r="F16" i="124"/>
  <c r="G16" i="124" s="1"/>
  <c r="F17" i="124"/>
  <c r="G17" i="124" s="1"/>
  <c r="F18" i="124"/>
  <c r="G18" i="124" s="1"/>
  <c r="D11" i="121" l="1"/>
  <c r="U39" i="118" l="1"/>
  <c r="W39" i="118" l="1"/>
  <c r="B11" i="121" l="1"/>
  <c r="F44" i="124" l="1"/>
  <c r="F25" i="124"/>
  <c r="I44" i="124" l="1"/>
  <c r="G44" i="124"/>
  <c r="G25" i="124"/>
  <c r="F24" i="124"/>
  <c r="G24" i="124" s="1"/>
  <c r="F23" i="124" l="1"/>
  <c r="G23" i="124" l="1"/>
  <c r="F22" i="124"/>
  <c r="G22" i="124" l="1"/>
  <c r="F21" i="124"/>
  <c r="G21" i="124" s="1"/>
  <c r="F20" i="124" l="1"/>
  <c r="G20" i="124" l="1"/>
  <c r="F19" i="124"/>
  <c r="G19" i="124" s="1"/>
  <c r="W24" i="118" l="1"/>
  <c r="AF11" i="121" l="1"/>
  <c r="AG10" i="121" l="1"/>
  <c r="T41" i="118"/>
  <c r="S41" i="118"/>
  <c r="R41" i="118"/>
  <c r="Q41" i="118"/>
  <c r="O41" i="118"/>
  <c r="L41" i="118"/>
  <c r="J41" i="118"/>
  <c r="I41" i="118"/>
  <c r="G41" i="118"/>
  <c r="F41" i="118"/>
  <c r="E41" i="118"/>
  <c r="D41" i="118"/>
  <c r="C41" i="118"/>
  <c r="B41" i="118"/>
  <c r="H45" i="124" l="1"/>
  <c r="I45" i="124" l="1"/>
  <c r="AE11" i="121"/>
  <c r="E49" i="125" l="1"/>
  <c r="F49" i="125" s="1"/>
  <c r="D50" i="125"/>
  <c r="C50" i="125"/>
  <c r="B50" i="125"/>
  <c r="G49" i="125" l="1"/>
  <c r="U40" i="118" l="1"/>
  <c r="W40" i="118"/>
  <c r="F45" i="124" l="1"/>
  <c r="G45" i="124" s="1"/>
  <c r="E48" i="125" l="1"/>
  <c r="E47" i="125"/>
  <c r="E46" i="125"/>
  <c r="E45" i="125"/>
  <c r="F45" i="125" s="1"/>
  <c r="E44" i="125"/>
  <c r="E43" i="125"/>
  <c r="F43" i="125" s="1"/>
  <c r="E42" i="125"/>
  <c r="E41" i="125"/>
  <c r="F41" i="125" s="1"/>
  <c r="E40" i="125"/>
  <c r="E39" i="125"/>
  <c r="F39" i="125" s="1"/>
  <c r="E38" i="125"/>
  <c r="E37" i="125"/>
  <c r="F37" i="125" s="1"/>
  <c r="E36" i="125"/>
  <c r="E35" i="125"/>
  <c r="F35" i="125" s="1"/>
  <c r="E34" i="125"/>
  <c r="E33" i="125"/>
  <c r="F33" i="125" s="1"/>
  <c r="E32" i="125"/>
  <c r="E31" i="125"/>
  <c r="F31" i="125" s="1"/>
  <c r="E30" i="125"/>
  <c r="E29" i="125"/>
  <c r="F29" i="125" s="1"/>
  <c r="E28" i="125"/>
  <c r="E27" i="125"/>
  <c r="F27" i="125" s="1"/>
  <c r="E26" i="125"/>
  <c r="E25" i="125"/>
  <c r="F25" i="125" s="1"/>
  <c r="E24" i="125"/>
  <c r="E23" i="125"/>
  <c r="F23" i="125" s="1"/>
  <c r="E22" i="125"/>
  <c r="E21" i="125"/>
  <c r="F21" i="125" s="1"/>
  <c r="E20" i="125"/>
  <c r="F20" i="125" l="1"/>
  <c r="E50" i="125"/>
  <c r="G21" i="125"/>
  <c r="G25" i="125"/>
  <c r="G27" i="125"/>
  <c r="G29" i="125"/>
  <c r="G33" i="125"/>
  <c r="G37" i="125"/>
  <c r="G41" i="125"/>
  <c r="G45" i="125"/>
  <c r="G23" i="125"/>
  <c r="G31" i="125"/>
  <c r="G35" i="125"/>
  <c r="G39" i="125"/>
  <c r="G43" i="125"/>
  <c r="G47" i="125"/>
  <c r="F22" i="125"/>
  <c r="G22" i="125" s="1"/>
  <c r="F24" i="125"/>
  <c r="G24" i="125" s="1"/>
  <c r="F26" i="125"/>
  <c r="G26" i="125" s="1"/>
  <c r="G28" i="125"/>
  <c r="F30" i="125"/>
  <c r="G30" i="125" s="1"/>
  <c r="F32" i="125"/>
  <c r="G32" i="125" s="1"/>
  <c r="F34" i="125"/>
  <c r="G34" i="125" s="1"/>
  <c r="F36" i="125"/>
  <c r="G36" i="125" s="1"/>
  <c r="F38" i="125"/>
  <c r="G38" i="125" s="1"/>
  <c r="F40" i="125"/>
  <c r="G40" i="125" s="1"/>
  <c r="F42" i="125"/>
  <c r="G42" i="125" s="1"/>
  <c r="F44" i="125"/>
  <c r="G44" i="125" s="1"/>
  <c r="F46" i="125"/>
  <c r="G46" i="125" s="1"/>
  <c r="F48" i="125"/>
  <c r="G20" i="125"/>
  <c r="E9" i="125"/>
  <c r="C15" i="125"/>
  <c r="E13" i="125"/>
  <c r="F13" i="125" s="1"/>
  <c r="D13" i="125"/>
  <c r="D11" i="125"/>
  <c r="D9" i="125"/>
  <c r="G48" i="125" l="1"/>
  <c r="G50" i="125" s="1"/>
  <c r="F50" i="125"/>
  <c r="D15" i="125"/>
  <c r="G11" i="125"/>
  <c r="H11" i="125" s="1"/>
  <c r="F11" i="125"/>
  <c r="F15" i="125" s="1"/>
  <c r="G9" i="125"/>
  <c r="H13" i="125"/>
  <c r="E15" i="125"/>
  <c r="H9" i="125" l="1"/>
  <c r="H15" i="125" s="1"/>
  <c r="G15" i="125"/>
  <c r="W38" i="118" l="1"/>
  <c r="W35" i="118"/>
  <c r="W34" i="118"/>
  <c r="W33" i="118"/>
  <c r="W32" i="118"/>
  <c r="W31" i="118"/>
  <c r="W30" i="118"/>
  <c r="W29" i="118"/>
  <c r="W28" i="118"/>
  <c r="W27" i="118"/>
  <c r="W26" i="118"/>
  <c r="W25" i="118"/>
  <c r="W23" i="118"/>
  <c r="W22" i="118"/>
  <c r="W21" i="118"/>
  <c r="W20" i="118"/>
  <c r="W19" i="118"/>
  <c r="W18" i="118"/>
  <c r="W17" i="118"/>
  <c r="W15" i="118"/>
  <c r="W14" i="118"/>
  <c r="W13" i="118"/>
  <c r="AD11" i="121" l="1"/>
  <c r="AC11" i="121"/>
  <c r="AB11" i="121"/>
  <c r="AA11" i="121"/>
  <c r="Z11" i="121"/>
  <c r="Y11" i="121"/>
  <c r="X11" i="121"/>
  <c r="W11" i="121"/>
  <c r="V11" i="121"/>
  <c r="U11" i="121"/>
  <c r="T11" i="121"/>
  <c r="S11" i="121"/>
  <c r="R11" i="121"/>
  <c r="Q11" i="121"/>
  <c r="P11" i="121"/>
  <c r="O11" i="121"/>
  <c r="N11" i="121"/>
  <c r="M11" i="121"/>
  <c r="L11" i="121"/>
  <c r="K11" i="121"/>
  <c r="J11" i="121"/>
  <c r="I11" i="121"/>
  <c r="H11" i="121"/>
  <c r="G11" i="121"/>
  <c r="F11" i="121"/>
  <c r="E11" i="121"/>
  <c r="C11" i="121"/>
  <c r="AG11" i="121" l="1"/>
  <c r="U36" i="118" l="1"/>
  <c r="U30" i="118"/>
  <c r="U33" i="118"/>
  <c r="U34" i="118"/>
  <c r="U14" i="118"/>
  <c r="U16" i="118"/>
  <c r="U15" i="118" l="1"/>
  <c r="U13" i="118"/>
  <c r="U28" i="118"/>
  <c r="W12" i="118"/>
  <c r="H41" i="118"/>
  <c r="W11" i="118"/>
  <c r="U23" i="118"/>
  <c r="U37" i="118"/>
  <c r="U24" i="118"/>
  <c r="U35" i="118"/>
  <c r="U31" i="118"/>
  <c r="U22" i="118"/>
  <c r="U18" i="118"/>
  <c r="U32" i="118"/>
  <c r="U29" i="118"/>
  <c r="U21" i="118"/>
  <c r="U38" i="118"/>
  <c r="U20" i="118"/>
  <c r="U19" i="118"/>
  <c r="W41" i="118" l="1"/>
  <c r="U12" i="118"/>
  <c r="U11" i="118"/>
  <c r="P41" i="118"/>
  <c r="K41" i="118" l="1"/>
  <c r="U41" i="118"/>
  <c r="AA12" i="118" l="1"/>
  <c r="AA13" i="118" l="1"/>
  <c r="AA14" i="118" l="1"/>
  <c r="AA15" i="118"/>
  <c r="AA18" i="118" l="1"/>
  <c r="AA23" i="118" l="1"/>
  <c r="AA24" i="118" l="1"/>
  <c r="AA25" i="118" l="1"/>
  <c r="AA26" i="118" l="1"/>
  <c r="AA27" i="118" l="1"/>
  <c r="AA28" i="118" l="1"/>
  <c r="AA29" i="118" l="1"/>
  <c r="AA30" i="118" l="1"/>
  <c r="AA31" i="118" l="1"/>
  <c r="AA32" i="118" l="1"/>
  <c r="AA33" i="118" l="1"/>
  <c r="AA34" i="118" l="1"/>
  <c r="AA35" i="118" l="1"/>
  <c r="AA36" i="118" l="1"/>
  <c r="AA37" i="118" l="1"/>
  <c r="AA38" i="118" l="1"/>
  <c r="AA39" i="118" l="1"/>
  <c r="AA40" i="118"/>
</calcChain>
</file>

<file path=xl/sharedStrings.xml><?xml version="1.0" encoding="utf-8"?>
<sst xmlns="http://schemas.openxmlformats.org/spreadsheetml/2006/main" count="666" uniqueCount="209">
  <si>
    <t>BUN</t>
  </si>
  <si>
    <t>NGÀY</t>
  </si>
  <si>
    <t xml:space="preserve">TỔNG DOANH THU </t>
  </si>
  <si>
    <t>VOUCHER</t>
  </si>
  <si>
    <t>CÀ THẺ</t>
  </si>
  <si>
    <t>TIỀN MẶT</t>
  </si>
  <si>
    <t>TIỀN GJ THIẾU</t>
  </si>
  <si>
    <t>CHÊNH LỆCH</t>
  </si>
  <si>
    <t>DT POS</t>
  </si>
  <si>
    <t>DT NGOÀI</t>
  </si>
  <si>
    <t>TỔNG CỘNG</t>
  </si>
  <si>
    <t>CAKE</t>
  </si>
  <si>
    <t>NƯỚC</t>
  </si>
  <si>
    <t>ORTHER</t>
  </si>
  <si>
    <t>DISCOUNT</t>
  </si>
  <si>
    <t>ROUNDING</t>
  </si>
  <si>
    <t>HÀNG HÓA</t>
  </si>
  <si>
    <t>BÁNH</t>
  </si>
  <si>
    <t>SODEXO</t>
  </si>
  <si>
    <t>8=2+3+4+5-6-7</t>
  </si>
  <si>
    <t>11=8+9+10</t>
  </si>
  <si>
    <t xml:space="preserve">TỔNG </t>
  </si>
  <si>
    <t>Cửa hàng: BIÊN HÒA</t>
  </si>
  <si>
    <t>Số phiếu</t>
  </si>
  <si>
    <t>Diễn giải</t>
  </si>
  <si>
    <t>Chi</t>
  </si>
  <si>
    <t>Tồn</t>
  </si>
  <si>
    <t>CHI NHÁNH CÔNG TY CỔ PHẦN BÌNH MINH TOÀN CẦU - CHI NHÁNH BIÊN HÒA</t>
  </si>
  <si>
    <t>L1-04 Tầng trệt, TTTM Vincom, 1096 Phạm Văn Thuận, KP2, Phường Tân Mai, TP. Biên Hoà, Tỉnh Đồng Nai</t>
  </si>
  <si>
    <t>MST : 0309554620-004</t>
  </si>
  <si>
    <t>Ngày tháng ghi sổ</t>
  </si>
  <si>
    <t>Ngày tháng chứng từ</t>
  </si>
  <si>
    <t>Số tiền</t>
  </si>
  <si>
    <t>Thu</t>
  </si>
  <si>
    <t>Số dư đầu kỳ</t>
  </si>
  <si>
    <t xml:space="preserve">THẺ </t>
  </si>
  <si>
    <t>TIỀN MẶT NỘP KẾ TOÁN</t>
  </si>
  <si>
    <t>BÁO CÁO NỘP TIỀN CH VINCOM BIÊN HÒA</t>
  </si>
  <si>
    <t>TIỀN MẶT NỘP NGÂN HÀNG (TK CTY NGÂN HÀNG ACB)</t>
  </si>
  <si>
    <t>STT</t>
  </si>
  <si>
    <t>KHOẢN MỤC</t>
  </si>
  <si>
    <t>SỐ TIỀN</t>
  </si>
  <si>
    <t>LOẠI</t>
  </si>
  <si>
    <t>SỐ TỜ</t>
  </si>
  <si>
    <t>THÀNH TIỀN</t>
  </si>
  <si>
    <t>GHI CHÚ</t>
  </si>
  <si>
    <t>Tiền mặt máy POS</t>
  </si>
  <si>
    <t>Thẻ tín dụng</t>
  </si>
  <si>
    <t>Thẻ Voucher</t>
  </si>
  <si>
    <t>Thu tiền ngoài</t>
  </si>
  <si>
    <t>Tiền đặt cọc bánh</t>
  </si>
  <si>
    <t>Ngày</t>
  </si>
  <si>
    <t>Tên DTN</t>
  </si>
  <si>
    <t xml:space="preserve">Số lượng </t>
  </si>
  <si>
    <t>Đơn giá</t>
  </si>
  <si>
    <t>Chiết khấu</t>
  </si>
  <si>
    <t>Thành tiền</t>
  </si>
  <si>
    <t>Tổng cộng</t>
  </si>
  <si>
    <t>Check</t>
  </si>
  <si>
    <r>
      <t xml:space="preserve">CHI NHÁNH CÔNG TY CỔ PHẦN BÌNH MINH TOÀN CẦU - </t>
    </r>
    <r>
      <rPr>
        <b/>
        <sz val="10"/>
        <color rgb="FFFF0000"/>
        <rFont val="Times New Roman"/>
        <family val="1"/>
      </rPr>
      <t>CHI NHÁNH BIÊN HÒA</t>
    </r>
  </si>
  <si>
    <t>Tổng xuất bán</t>
  </si>
  <si>
    <t>Tồn cuối đến ngày ……..</t>
  </si>
  <si>
    <t>Ghi chú</t>
  </si>
  <si>
    <t>Số lượng</t>
  </si>
  <si>
    <t>Mệnh giá</t>
  </si>
  <si>
    <t>CHI TIẾT BÁN</t>
  </si>
  <si>
    <t>Ngày bán</t>
  </si>
  <si>
    <t>Giảm 20%</t>
  </si>
  <si>
    <t>Thành tiền DTN</t>
  </si>
  <si>
    <t>Voucher</t>
  </si>
  <si>
    <t>tiền mặt</t>
  </si>
  <si>
    <t>void</t>
  </si>
  <si>
    <t>ESTEM</t>
  </si>
  <si>
    <t>BT</t>
  </si>
  <si>
    <t>BÁO CÁO VOUCHER THÁNG 03/2017</t>
  </si>
  <si>
    <t>Tồn đầu ngày 01/3</t>
  </si>
  <si>
    <t>Khách nợ
(TM bù VC)</t>
  </si>
  <si>
    <t>% Target</t>
  </si>
  <si>
    <t>GotIt</t>
  </si>
  <si>
    <t>Target's Day</t>
  </si>
  <si>
    <t>Total Target</t>
  </si>
  <si>
    <t>chiếm %
DT</t>
  </si>
  <si>
    <t>Actua Sale</t>
  </si>
  <si>
    <t>THỨ</t>
  </si>
  <si>
    <t>TỔNG</t>
  </si>
  <si>
    <t>Doanh Thu theo thời gian</t>
  </si>
  <si>
    <t>9h-10h</t>
  </si>
  <si>
    <t>10h-11h</t>
  </si>
  <si>
    <t>11h-12h</t>
  </si>
  <si>
    <t>12h-13h</t>
  </si>
  <si>
    <t>13h-14h</t>
  </si>
  <si>
    <t>14h-15h</t>
  </si>
  <si>
    <t>15h-16h</t>
  </si>
  <si>
    <t>16h-17h</t>
  </si>
  <si>
    <t>18h-19h</t>
  </si>
  <si>
    <t>19h-20h</t>
  </si>
  <si>
    <t>20h-21h</t>
  </si>
  <si>
    <t>21h-22h</t>
  </si>
  <si>
    <t>17h-18h</t>
  </si>
  <si>
    <t>7h-10h</t>
  </si>
  <si>
    <t>10h-13h</t>
  </si>
  <si>
    <t>13h-16h</t>
  </si>
  <si>
    <t>16h-19h</t>
  </si>
  <si>
    <t>19h-22h</t>
  </si>
  <si>
    <t>PC 01</t>
  </si>
  <si>
    <t>Chi tiền chuyển bột Grab (NTP đến BH)</t>
  </si>
  <si>
    <t>PC 05</t>
  </si>
  <si>
    <t>PC 07</t>
  </si>
  <si>
    <t>Tiền điện thoại tháng 5</t>
  </si>
  <si>
    <t>PC 14</t>
  </si>
  <si>
    <t>PC 11</t>
  </si>
  <si>
    <t>PC 12</t>
  </si>
  <si>
    <t>PC 15</t>
  </si>
  <si>
    <t>PC 16</t>
  </si>
  <si>
    <t>PC 17</t>
  </si>
  <si>
    <t>Quỹ</t>
  </si>
  <si>
    <t>Số dư hiện tại</t>
  </si>
  <si>
    <t>PC 10</t>
  </si>
  <si>
    <t xml:space="preserve">Mua cà chua Vin Mart HĐ </t>
  </si>
  <si>
    <t>Mua rau củ Co.op Mart HĐ (55321)</t>
  </si>
  <si>
    <t>Mua rau củ Co.op Mart HĐ (55697)</t>
  </si>
  <si>
    <t>Mua công cụ pha chế nước (quầy Bar)</t>
  </si>
  <si>
    <t>Mua bổ sung dụng cụ bếp Big C Tân Hiệp  HĐ (9000094)</t>
  </si>
  <si>
    <t>Mua dâu tây (1kg)</t>
  </si>
  <si>
    <t>Mua rau củ Co.op Mart HĐ (56307)</t>
  </si>
  <si>
    <t>PC 18</t>
  </si>
  <si>
    <t>Mua rau củ Vin Mart HĐ (155880)</t>
  </si>
  <si>
    <t>Mua rau củ Co.op Mart (HĐ 0056754)</t>
  </si>
  <si>
    <t>PC 19</t>
  </si>
  <si>
    <t>BÁO CÁO NỘP TIỀN CA NGÀY 01/7/2018</t>
  </si>
  <si>
    <t>BÁO CÁO NỘP TIỀN CA NGÀY 02/7/2018</t>
  </si>
  <si>
    <t>BÁO CÁO NỘP TIỀN CA NGÀY 03/7/2018</t>
  </si>
  <si>
    <t>BÁO CÁO NỘP TIỀN CA NGÀY 04/7/2018</t>
  </si>
  <si>
    <t>BÁO CÁO NỘP TIỀN CA NGÀY 05/7/2018</t>
  </si>
  <si>
    <t>BÁO CÁO NỘP TIỀN CA NGÀY 06/7/2018</t>
  </si>
  <si>
    <t>BÁO CÁO NỘP TIỀN CA NGÀY 07/7/2018</t>
  </si>
  <si>
    <t>BÁO CÁO NỘP TIỀN CA NGÀY 08/7/2018</t>
  </si>
  <si>
    <t>BÁO CÁO NỘP TIỀN CA NGÀY 09/7/2018</t>
  </si>
  <si>
    <t>BÁO CÁO NỘP TIỀN CA NGÀY 10/7/2018</t>
  </si>
  <si>
    <t>BÁO CÁO NỘP TIỀN CA NGÀY 11/7/2018</t>
  </si>
  <si>
    <t>BÁO CÁO NỘP TIỀN CA NGÀY 12/7/2018</t>
  </si>
  <si>
    <t>BÁO CÁO NỘP TIỀN CA NGÀY 13/7/2018</t>
  </si>
  <si>
    <t>BÁO CÁO NỘP TIỀN CA NGÀY 14/7/2018</t>
  </si>
  <si>
    <t>BÁO CÁO NỘP TIỀN CA NGÀY 15/7/2018</t>
  </si>
  <si>
    <t>BÁO CÁO NỘP TIỀN CA NGÀY 16/7/2018</t>
  </si>
  <si>
    <t>BÁO CÁO NỘP TIỀN CA NGÀY 17/7/2018</t>
  </si>
  <si>
    <t>BÁO CÁO NỘP TIỀN CA NGÀY 18/7/2018</t>
  </si>
  <si>
    <t>BÁO CÁO NỘP TIỀN CA NGÀY 19/7/2018</t>
  </si>
  <si>
    <t>BÁO CÁO NỘP TIỀN CA NGÀY 20/7/2018</t>
  </si>
  <si>
    <t>BÁO CÁO NỘP TIỀN CA NGÀY 21/7/2018</t>
  </si>
  <si>
    <t>BÁO CÁO NỘP TIỀN CA NGÀY 22/7/2018</t>
  </si>
  <si>
    <t>BÁO CÁO NỘP TIỀN CA NGÀY 23/7/2018</t>
  </si>
  <si>
    <t>BÁO CÁO NỘP TIỀN CA NGÀY 24/7/2018</t>
  </si>
  <si>
    <t>BÁO CÁO NỘP TIỀN CA NGÀY 25/7/2018</t>
  </si>
  <si>
    <t>BÁO CÁO NỘP TIỀN CA NGÀY 26/7/2018</t>
  </si>
  <si>
    <t>BÁO CÁO NỘP TIỀN CA NGÀY 27/7/2018</t>
  </si>
  <si>
    <t>BÁO CÁO NỘP TIỀN CA NGÀY 28/7/2018</t>
  </si>
  <si>
    <t>BÁO CÁO NỘP TIỀN CA NGÀY 29/7/2018</t>
  </si>
  <si>
    <t>BÁO CÁO NỘP TIỀN CA NGÀY 30/7/2018</t>
  </si>
  <si>
    <t>BÁO CÁO NỘP TIỀN NGÀY 31/7/2018</t>
  </si>
  <si>
    <t>DOANH THU NGOÀI BREADTALK_VINCOM BIÊN HÒA T7/2018</t>
  </si>
  <si>
    <t>PC 20</t>
  </si>
  <si>
    <t>Mua Nước tẩy rửa Co.op Mart HĐ (56863 &amp;56864)</t>
  </si>
  <si>
    <t>Mua dâu tây</t>
  </si>
  <si>
    <t>DOANH THU T7/2018</t>
  </si>
  <si>
    <t>BÁO CÁO THU CHI THÁNG 7/2017</t>
  </si>
  <si>
    <t>PC 02</t>
  </si>
  <si>
    <t>Mua rau củ Co.op Mart HĐ (57556)</t>
  </si>
  <si>
    <t xml:space="preserve"> </t>
  </si>
  <si>
    <t>PC 03</t>
  </si>
  <si>
    <t>PC 04</t>
  </si>
  <si>
    <t>Mua rau củ Co.op Mart HĐ (57871)</t>
  </si>
  <si>
    <t>Xe chở hàng (06/07/2018)</t>
  </si>
  <si>
    <t>ESTEEM</t>
  </si>
  <si>
    <t>Esteem</t>
  </si>
  <si>
    <t>PT 01</t>
  </si>
  <si>
    <t>PT 02</t>
  </si>
  <si>
    <t>PT 03</t>
  </si>
  <si>
    <t>PT 04</t>
  </si>
  <si>
    <t>PT 05</t>
  </si>
  <si>
    <t>PT 06</t>
  </si>
  <si>
    <t>PT 07</t>
  </si>
  <si>
    <t>PT 08</t>
  </si>
  <si>
    <t>PT 09</t>
  </si>
  <si>
    <t>PT 10</t>
  </si>
  <si>
    <t>PT 11</t>
  </si>
  <si>
    <t>PC 06</t>
  </si>
  <si>
    <t>Tiền mạng tháng 6 HĐ (739691)</t>
  </si>
  <si>
    <t>TUE</t>
  </si>
  <si>
    <t>PC 08</t>
  </si>
  <si>
    <t>PC 09</t>
  </si>
  <si>
    <t>Mua rau củ Co.op Mart &amp; Chất tẩy rửa HĐ (59677, 59676)</t>
  </si>
  <si>
    <t>PT 12</t>
  </si>
  <si>
    <t>PT 13</t>
  </si>
  <si>
    <t>PT 14</t>
  </si>
  <si>
    <t>PT 15</t>
  </si>
  <si>
    <t>Mua rau củ Co.op Mart HĐ (00086)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</si>
  <si>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</si>
  <si>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l</t>
  </si>
  <si>
    <t>PT 16</t>
  </si>
  <si>
    <t>PT 17</t>
  </si>
  <si>
    <t>PT 18</t>
  </si>
  <si>
    <t>PT 19</t>
  </si>
  <si>
    <t>Mua rau củ Co.op Mart HĐ (58418, 58419)</t>
  </si>
  <si>
    <t>PT 20</t>
  </si>
  <si>
    <t xml:space="preserve">                                                                                                          </t>
  </si>
  <si>
    <t>PC 13</t>
  </si>
  <si>
    <t>Mua bao rác đen Vin Mart HĐ (13469)</t>
  </si>
  <si>
    <t>Nhập nước đá viên HĐ (00286)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</si>
</sst>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\ _₫_-;\-* #,##0\ _₫_-;_-* &quot;-&quot;\ _₫_-;_-@_-"/>
    <numFmt numFmtId="165" formatCode="_-* #,##0.00\ _₫_-;\-* #,##0.00\ _₫_-;_-* &quot;-&quot;??\ _₫_-;_-@_-"/>
    <numFmt numFmtId="166" formatCode="_(* #,##0_);_(* \(#,##0\);_(* &quot;-&quot;??_);_(@_)"/>
    <numFmt numFmtId="167" formatCode="_-* #,##0\ _₫_-;\-* #,##0\ _₫_-;_-* &quot;-&quot;??\ _₫_-;_-@_-"/>
    <numFmt numFmtId="168" formatCode="_-* #,##0.00\ _€_-;\-* #,##0.00\ _€_-;_-* &quot;-&quot;??\ _€_-;_-@_-"/>
    <numFmt numFmtId="169" formatCode="###\ ###\ ###\ ###\ ##0"/>
    <numFmt numFmtId="170" formatCode="00.000"/>
    <numFmt numFmtId="171" formatCode="&quot;?&quot;#,##0;&quot;?&quot;\-#,##0"/>
    <numFmt numFmtId="172" formatCode="_-* #,##0_-;\-* #,##0_-;_-* &quot;-&quot;_-;_-@_-"/>
    <numFmt numFmtId="173" formatCode="#,#00;[Red]\-#,#00;_@&quot;-&quot;"/>
    <numFmt numFmtId="174" formatCode="\$#,##0_);\(\$#,##0\)"/>
    <numFmt numFmtId="175" formatCode="#,##0\ &quot;€&quot;_);[Red]\(#,##0\ &quot;€&quot;\)"/>
    <numFmt numFmtId="176" formatCode="_-* #,##0.00_-;\-* #,##0.00_-;_-* &quot;-&quot;??_-;_-@_-"/>
    <numFmt numFmtId="177" formatCode="_-* #,##0\ _D_M_-;\-* #,##0\ _D_M_-;_-* &quot;-&quot;\ _D_M_-;_-@_-"/>
    <numFmt numFmtId="178" formatCode="_-* #,##0.00\ _D_M_-;\-* #,##0.00\ _D_M_-;_-* &quot;-&quot;??\ _D_M_-;_-@_-"/>
    <numFmt numFmtId="179" formatCode="#."/>
    <numFmt numFmtId="180" formatCode="#,###"/>
    <numFmt numFmtId="181" formatCode="_-* #,##0\ _€_-;\-* #,##0\ _€_-;_-* &quot;-&quot;\ _€_-;_-@_-"/>
    <numFmt numFmtId="182" formatCode="#,##0.00\ &quot;F&quot;;[Red]\-#,##0.00\ &quot;F&quot;"/>
    <numFmt numFmtId="183" formatCode="_-* #,##0\ &quot;F&quot;_-;\-* #,##0\ &quot;F&quot;_-;_-* &quot;-&quot;\ &quot;F&quot;_-;_-@_-"/>
    <numFmt numFmtId="184" formatCode="#,##0\ &quot;F&quot;;[Red]\-#,##0\ &quot;F&quot;"/>
    <numFmt numFmtId="185" formatCode="#,##0.00\ &quot;F&quot;;\-#,##0.00\ &quot;F&quot;"/>
    <numFmt numFmtId="186" formatCode="_-* #,##0\ &quot;DM&quot;_-;\-* #,##0\ &quot;DM&quot;_-;_-* &quot;-&quot;\ &quot;DM&quot;_-;_-@_-"/>
    <numFmt numFmtId="187" formatCode="_-* #,##0.00\ &quot;DM&quot;_-;\-* #,##0.00\ &quot;DM&quot;_-;_-* &quot;-&quot;??\ &quot;DM&quot;_-;_-@_-"/>
    <numFmt numFmtId="188" formatCode="&quot;￥&quot;#,##0;&quot;￥&quot;\-#,##0"/>
    <numFmt numFmtId="189" formatCode="_-&quot;€&quot;* #,##0_-;\-&quot;€&quot;* #,##0_-;_-&quot;€&quot;* &quot;-&quot;_-;_-@_-"/>
    <numFmt numFmtId="190" formatCode="#,##0\ &quot;€&quot;;[Red]\-#,##0\ &quot;€&quot;"/>
    <numFmt numFmtId="191" formatCode="_-&quot;€&quot;* #,##0.00_-;\-&quot;€&quot;* #,##0.00_-;_-&quot;€&quot;* &quot;-&quot;??_-;_-@_-"/>
    <numFmt numFmtId="192" formatCode="dd/mm"/>
    <numFmt numFmtId="193" formatCode="_-* #,##0_-;_-* #,##0\-;_-* &quot;-&quot;??_-;_-@_-"/>
    <numFmt numFmtId="194" formatCode="_([$$-409]* #,##0.00_);_([$$-409]* \(#,##0.00\);_([$$-409]* &quot;-&quot;??_);_(@_)"/>
    <numFmt numFmtId="195" formatCode="dd"/>
    <numFmt numFmtId="196" formatCode="#,##0.0"/>
  </numFmts>
  <fonts count="7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4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sz val="11"/>
      <color indexed="8"/>
      <name val="Calibri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name val="VNI-Times"/>
    </font>
    <font>
      <sz val="12"/>
      <name val="Times New Roman"/>
      <family val="1"/>
    </font>
    <font>
      <b/>
      <sz val="24"/>
      <name val="Times New Roman"/>
      <family val="1"/>
    </font>
    <font>
      <sz val="10"/>
      <name val="Arial"/>
      <family val="2"/>
    </font>
    <font>
      <sz val="12"/>
      <name val=".VnTime"/>
      <family val="2"/>
    </font>
    <font>
      <sz val="12"/>
      <name val="VNI-Times"/>
    </font>
    <font>
      <sz val="11"/>
      <name val="??"/>
      <family val="3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b/>
      <u/>
      <sz val="14"/>
      <color indexed="8"/>
      <name val=".VnBook-AntiquaH"/>
      <family val="2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4"/>
      <name val=".VnTimeH"/>
      <family val="2"/>
    </font>
    <font>
      <sz val="14"/>
      <name val=".VnTime"/>
      <family val="2"/>
    </font>
    <font>
      <sz val="12"/>
      <name val="¹UAAA¼"/>
      <family val="3"/>
      <charset val="129"/>
    </font>
    <font>
      <sz val="12"/>
      <name val=".VnTime"/>
      <family val="1"/>
    </font>
    <font>
      <sz val="8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"/>
      <color indexed="8"/>
      <name val="Courier"/>
      <family val="3"/>
    </font>
    <font>
      <b/>
      <sz val="14"/>
      <name val=".VnTimeH"/>
      <family val="2"/>
    </font>
    <font>
      <u/>
      <sz val="10"/>
      <color indexed="12"/>
      <name val=".VnArial"/>
      <family val="2"/>
    </font>
    <font>
      <sz val="10"/>
      <name val=".VnAvant"/>
      <family val="2"/>
    </font>
    <font>
      <sz val="12"/>
      <name val="Arial"/>
      <family val="2"/>
    </font>
    <font>
      <sz val="11"/>
      <name val="–¾’©"/>
      <family val="1"/>
      <charset val="128"/>
    </font>
    <font>
      <sz val="10"/>
      <name val=".VnTime"/>
      <family val="2"/>
    </font>
    <font>
      <sz val="10"/>
      <name val="VNbook-Antiqua"/>
    </font>
    <font>
      <sz val="13"/>
      <name val=".VnTime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sz val="12"/>
      <name val="바탕체"/>
      <family val="1"/>
      <charset val="129"/>
    </font>
    <font>
      <sz val="11"/>
      <name val="돋움"/>
      <family val="3"/>
    </font>
    <font>
      <sz val="10"/>
      <name val="굴림체"/>
      <family val="3"/>
    </font>
    <font>
      <sz val="9"/>
      <name val="Arial"/>
      <family val="2"/>
    </font>
    <font>
      <sz val="12"/>
      <name val="Courier"/>
      <family val="3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5"/>
      <name val="Times New Roman"/>
      <family val="1"/>
    </font>
    <font>
      <b/>
      <sz val="11"/>
      <name val="Times New Roman"/>
      <family val="1"/>
    </font>
    <font>
      <b/>
      <sz val="10"/>
      <color rgb="FFFF0000"/>
      <name val="Times New Roman"/>
      <family val="1"/>
    </font>
    <font>
      <b/>
      <sz val="18"/>
      <name val="Times New Roman"/>
      <family val="1"/>
    </font>
    <font>
      <sz val="11"/>
      <color theme="1"/>
      <name val="Times New Roman"/>
      <family val="1"/>
      <charset val="163"/>
    </font>
    <font>
      <b/>
      <sz val="11"/>
      <color theme="1"/>
      <name val="Times New Roman"/>
      <family val="1"/>
      <charset val="163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theme="1"/>
      <name val="N   "/>
    </font>
    <font>
      <sz val="12"/>
      <color theme="1"/>
      <name val="Times New Roman"/>
      <family val="1"/>
    </font>
    <font>
      <b/>
      <i/>
      <sz val="12"/>
      <name val="Times New Roman"/>
      <family val="1"/>
    </font>
    <font>
      <b/>
      <i/>
      <sz val="12"/>
      <color indexed="8"/>
      <name val="Times New Roman"/>
      <family val="1"/>
    </font>
    <font>
      <i/>
      <sz val="12"/>
      <name val="Times New Roman"/>
      <family val="1"/>
    </font>
    <font>
      <sz val="12"/>
      <color rgb="FFFF0000"/>
      <name val="Times New Roman"/>
      <family val="1"/>
    </font>
    <font>
      <b/>
      <sz val="12"/>
      <color rgb="FFFF0000"/>
      <name val="Times New Roman"/>
      <family val="1"/>
    </font>
    <font>
      <sz val="24"/>
      <name val="Times New Roman"/>
      <family val="1"/>
    </font>
    <font>
      <sz val="11"/>
      <color rgb="FFFF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 style="thin">
        <color rgb="FFFF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FF0000"/>
      </bottom>
      <diagonal/>
    </border>
    <border>
      <left style="thin">
        <color indexed="64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indexed="64"/>
      </right>
      <top style="thin">
        <color rgb="FFFF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FF0000"/>
      </bottom>
      <diagonal/>
    </border>
    <border>
      <left/>
      <right style="thin">
        <color indexed="64"/>
      </right>
      <top style="thin">
        <color rgb="FFFF0000"/>
      </top>
      <bottom style="thin">
        <color rgb="FFFF0000"/>
      </bottom>
      <diagonal/>
    </border>
  </borders>
  <cellStyleXfs count="110">
    <xf numFmtId="0" fontId="0" fillId="0" borderId="0"/>
    <xf numFmtId="0" fontId="2" fillId="0" borderId="0"/>
    <xf numFmtId="0" fontId="4" fillId="0" borderId="0"/>
    <xf numFmtId="43" fontId="8" fillId="0" borderId="0" applyFont="0" applyFill="0" applyBorder="0" applyAlignment="0" applyProtection="0"/>
    <xf numFmtId="0" fontId="13" fillId="0" borderId="0"/>
    <xf numFmtId="43" fontId="16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7" fillId="0" borderId="0"/>
    <xf numFmtId="0" fontId="3" fillId="0" borderId="0"/>
    <xf numFmtId="165" fontId="1" fillId="0" borderId="0" applyFont="0" applyFill="0" applyBorder="0" applyAlignment="0" applyProtection="0"/>
    <xf numFmtId="0" fontId="1" fillId="0" borderId="0"/>
    <xf numFmtId="0" fontId="17" fillId="0" borderId="0"/>
    <xf numFmtId="168" fontId="8" fillId="0" borderId="0" applyFont="0" applyFill="0" applyBorder="0" applyAlignment="0" applyProtection="0"/>
    <xf numFmtId="0" fontId="3" fillId="0" borderId="0"/>
    <xf numFmtId="0" fontId="3" fillId="0" borderId="0"/>
    <xf numFmtId="169" fontId="18" fillId="0" borderId="0" applyFont="0" applyFill="0" applyBorder="0" applyAlignment="0" applyProtection="0">
      <protection locked="0"/>
    </xf>
    <xf numFmtId="17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171" fontId="19" fillId="0" borderId="0" applyFont="0" applyFill="0" applyBorder="0" applyAlignment="0" applyProtection="0"/>
    <xf numFmtId="40" fontId="20" fillId="0" borderId="0" applyFont="0" applyFill="0" applyBorder="0" applyAlignment="0" applyProtection="0"/>
    <xf numFmtId="38" fontId="20" fillId="0" borderId="0" applyFont="0" applyFill="0" applyBorder="0" applyAlignment="0" applyProtection="0"/>
    <xf numFmtId="172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23" fillId="0" borderId="0"/>
    <xf numFmtId="173" fontId="18" fillId="0" borderId="0" applyFont="0" applyFill="0" applyBorder="0" applyAlignment="0" applyProtection="0"/>
    <xf numFmtId="0" fontId="24" fillId="4" borderId="0"/>
    <xf numFmtId="0" fontId="25" fillId="4" borderId="0"/>
    <xf numFmtId="0" fontId="17" fillId="0" borderId="0"/>
    <xf numFmtId="0" fontId="17" fillId="0" borderId="0"/>
    <xf numFmtId="0" fontId="26" fillId="4" borderId="0"/>
    <xf numFmtId="0" fontId="27" fillId="0" borderId="0">
      <alignment wrapText="1"/>
    </xf>
    <xf numFmtId="166" fontId="28" fillId="0" borderId="8" applyNumberFormat="0" applyFont="0" applyBorder="0" applyAlignment="0">
      <alignment horizontal="center" vertical="center"/>
    </xf>
    <xf numFmtId="3" fontId="29" fillId="0" borderId="0">
      <alignment vertical="center"/>
    </xf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66" fontId="17" fillId="0" borderId="14" applyFont="0" applyAlignment="0">
      <alignment horizontal="right"/>
    </xf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/>
    <xf numFmtId="0" fontId="30" fillId="0" borderId="0"/>
    <xf numFmtId="174" fontId="17" fillId="0" borderId="0" applyFill="0" applyBorder="0" applyAlignment="0"/>
    <xf numFmtId="174" fontId="17" fillId="0" borderId="0" applyFill="0" applyBorder="0" applyAlignment="0"/>
    <xf numFmtId="168" fontId="17" fillId="0" borderId="0" applyFont="0" applyFill="0" applyBorder="0" applyAlignment="0" applyProtection="0"/>
    <xf numFmtId="3" fontId="16" fillId="0" borderId="0" applyFont="0" applyFill="0" applyBorder="0" applyAlignment="0" applyProtection="0"/>
    <xf numFmtId="3" fontId="16" fillId="0" borderId="0" applyFont="0" applyFill="0" applyBorder="0" applyAlignment="0" applyProtection="0"/>
    <xf numFmtId="175" fontId="31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4" fontId="18" fillId="0" borderId="0" applyFont="0" applyFill="0" applyBorder="0" applyAlignment="0" applyProtection="0"/>
    <xf numFmtId="177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3" fontId="17" fillId="0" borderId="0" applyFont="0" applyBorder="0" applyAlignment="0"/>
    <xf numFmtId="3" fontId="17" fillId="0" borderId="0" applyFont="0" applyBorder="0" applyAlignment="0"/>
    <xf numFmtId="2" fontId="16" fillId="0" borderId="0" applyFont="0" applyFill="0" applyBorder="0" applyAlignment="0" applyProtection="0"/>
    <xf numFmtId="2" fontId="16" fillId="0" borderId="0" applyFont="0" applyFill="0" applyBorder="0" applyAlignment="0" applyProtection="0"/>
    <xf numFmtId="38" fontId="32" fillId="4" borderId="0" applyNumberFormat="0" applyBorder="0" applyAlignment="0" applyProtection="0"/>
    <xf numFmtId="0" fontId="33" fillId="0" borderId="15" applyNumberFormat="0" applyAlignment="0" applyProtection="0">
      <alignment horizontal="left" vertical="center"/>
    </xf>
    <xf numFmtId="0" fontId="33" fillId="0" borderId="5">
      <alignment horizontal="left" vertical="center"/>
    </xf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79" fontId="35" fillId="0" borderId="0">
      <protection locked="0"/>
    </xf>
    <xf numFmtId="179" fontId="35" fillId="0" borderId="0">
      <protection locked="0"/>
    </xf>
    <xf numFmtId="49" fontId="36" fillId="0" borderId="2">
      <alignment vertical="center"/>
    </xf>
    <xf numFmtId="0" fontId="37" fillId="0" borderId="0" applyNumberFormat="0" applyFill="0" applyBorder="0" applyAlignment="0" applyProtection="0">
      <alignment vertical="top"/>
      <protection locked="0"/>
    </xf>
    <xf numFmtId="10" fontId="32" fillId="5" borderId="2" applyNumberFormat="0" applyBorder="0" applyAlignment="0" applyProtection="0"/>
    <xf numFmtId="180" fontId="38" fillId="0" borderId="16"/>
    <xf numFmtId="0" fontId="39" fillId="0" borderId="0" applyNumberFormat="0" applyFont="0" applyFill="0" applyAlignment="0"/>
    <xf numFmtId="0" fontId="16" fillId="0" borderId="0"/>
    <xf numFmtId="169" fontId="18" fillId="0" borderId="0">
      <protection locked="0"/>
    </xf>
    <xf numFmtId="168" fontId="40" fillId="0" borderId="0" applyFont="0" applyFill="0" applyBorder="0" applyAlignment="0" applyProtection="0"/>
    <xf numFmtId="181" fontId="40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0" fillId="0" borderId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0" fontId="41" fillId="0" borderId="0" applyNumberFormat="0" applyFill="0" applyBorder="0" applyAlignment="0" applyProtection="0"/>
    <xf numFmtId="14" fontId="42" fillId="0" borderId="0"/>
    <xf numFmtId="182" fontId="43" fillId="0" borderId="4">
      <alignment horizontal="right" vertical="center"/>
    </xf>
    <xf numFmtId="0" fontId="16" fillId="0" borderId="17" applyNumberFormat="0" applyFont="0" applyFill="0" applyAlignment="0" applyProtection="0"/>
    <xf numFmtId="183" fontId="43" fillId="0" borderId="4">
      <alignment horizontal="center"/>
    </xf>
    <xf numFmtId="184" fontId="43" fillId="0" borderId="0"/>
    <xf numFmtId="185" fontId="43" fillId="0" borderId="2"/>
    <xf numFmtId="186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14" fillId="0" borderId="0">
      <alignment vertical="center"/>
    </xf>
    <xf numFmtId="40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9" fontId="47" fillId="0" borderId="0" applyFont="0" applyFill="0" applyBorder="0" applyAlignment="0" applyProtection="0"/>
    <xf numFmtId="0" fontId="48" fillId="0" borderId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188" fontId="50" fillId="0" borderId="0" applyFont="0" applyFill="0" applyBorder="0" applyAlignment="0" applyProtection="0"/>
    <xf numFmtId="170" fontId="50" fillId="0" borderId="0" applyFont="0" applyFill="0" applyBorder="0" applyAlignment="0" applyProtection="0"/>
    <xf numFmtId="0" fontId="51" fillId="0" borderId="0"/>
    <xf numFmtId="0" fontId="39" fillId="0" borderId="0"/>
    <xf numFmtId="172" fontId="52" fillId="0" borderId="0" applyFont="0" applyFill="0" applyBorder="0" applyAlignment="0" applyProtection="0"/>
    <xf numFmtId="176" fontId="52" fillId="0" borderId="0" applyFont="0" applyFill="0" applyBorder="0" applyAlignment="0" applyProtection="0"/>
    <xf numFmtId="189" fontId="52" fillId="0" borderId="0" applyFont="0" applyFill="0" applyBorder="0" applyAlignment="0" applyProtection="0"/>
    <xf numFmtId="190" fontId="53" fillId="0" borderId="0" applyFont="0" applyFill="0" applyBorder="0" applyAlignment="0" applyProtection="0"/>
    <xf numFmtId="191" fontId="52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59" fillId="0" borderId="0">
      <alignment vertical="top"/>
    </xf>
    <xf numFmtId="43" fontId="59" fillId="0" borderId="0" applyFont="0" applyFill="0" applyBorder="0" applyAlignment="0" applyProtection="0">
      <alignment vertical="top"/>
    </xf>
    <xf numFmtId="44" fontId="3" fillId="0" borderId="0" applyFont="0" applyFill="0" applyBorder="0" applyAlignment="0" applyProtection="0"/>
  </cellStyleXfs>
  <cellXfs count="372">
    <xf numFmtId="0" fontId="0" fillId="0" borderId="0" xfId="0"/>
    <xf numFmtId="0" fontId="6" fillId="0" borderId="0" xfId="0" applyFont="1" applyFill="1"/>
    <xf numFmtId="0" fontId="7" fillId="0" borderId="0" xfId="0" applyFont="1" applyBorder="1" applyAlignment="1">
      <alignment horizontal="center"/>
    </xf>
    <xf numFmtId="0" fontId="6" fillId="0" borderId="0" xfId="0" applyFont="1" applyAlignment="1">
      <alignment horizontal="left"/>
    </xf>
    <xf numFmtId="167" fontId="6" fillId="0" borderId="0" xfId="3" applyNumberFormat="1" applyFont="1" applyAlignment="1">
      <alignment horizontal="left"/>
    </xf>
    <xf numFmtId="166" fontId="6" fillId="0" borderId="0" xfId="3" applyNumberFormat="1" applyFont="1" applyAlignment="1">
      <alignment horizontal="left"/>
    </xf>
    <xf numFmtId="0" fontId="10" fillId="0" borderId="0" xfId="0" applyFont="1" applyFill="1"/>
    <xf numFmtId="0" fontId="9" fillId="2" borderId="2" xfId="0" applyFont="1" applyFill="1" applyBorder="1" applyAlignment="1">
      <alignment horizontal="center" vertical="center"/>
    </xf>
    <xf numFmtId="167" fontId="9" fillId="2" borderId="2" xfId="3" applyNumberFormat="1" applyFont="1" applyFill="1" applyBorder="1" applyAlignment="1">
      <alignment horizontal="center" vertical="center"/>
    </xf>
    <xf numFmtId="166" fontId="9" fillId="2" borderId="2" xfId="3" applyNumberFormat="1" applyFont="1" applyFill="1" applyBorder="1" applyAlignment="1">
      <alignment vertical="center"/>
    </xf>
    <xf numFmtId="166" fontId="9" fillId="2" borderId="2" xfId="3" applyNumberFormat="1" applyFont="1" applyFill="1" applyBorder="1" applyAlignment="1">
      <alignment horizontal="center" vertical="center" wrapText="1"/>
    </xf>
    <xf numFmtId="0" fontId="10" fillId="2" borderId="2" xfId="0" quotePrefix="1" applyNumberFormat="1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6" fillId="0" borderId="2" xfId="0" applyNumberFormat="1" applyFont="1" applyFill="1" applyBorder="1" applyAlignment="1">
      <alignment horizontal="center"/>
    </xf>
    <xf numFmtId="166" fontId="6" fillId="0" borderId="2" xfId="3" applyNumberFormat="1" applyFont="1" applyFill="1" applyBorder="1" applyAlignment="1"/>
    <xf numFmtId="166" fontId="6" fillId="0" borderId="2" xfId="3" applyNumberFormat="1" applyFont="1" applyFill="1" applyBorder="1"/>
    <xf numFmtId="166" fontId="9" fillId="0" borderId="2" xfId="3" applyNumberFormat="1" applyFont="1" applyFill="1" applyBorder="1" applyAlignment="1">
      <alignment vertical="center" wrapText="1"/>
    </xf>
    <xf numFmtId="0" fontId="6" fillId="0" borderId="1" xfId="0" applyNumberFormat="1" applyFont="1" applyFill="1" applyBorder="1" applyAlignment="1">
      <alignment horizontal="center"/>
    </xf>
    <xf numFmtId="166" fontId="9" fillId="0" borderId="2" xfId="3" applyNumberFormat="1" applyFont="1" applyFill="1" applyBorder="1" applyAlignment="1"/>
    <xf numFmtId="0" fontId="9" fillId="0" borderId="0" xfId="0" applyFont="1" applyFill="1"/>
    <xf numFmtId="14" fontId="0" fillId="0" borderId="0" xfId="0" applyNumberFormat="1" applyFont="1"/>
    <xf numFmtId="0" fontId="0" fillId="0" borderId="0" xfId="0" applyFont="1"/>
    <xf numFmtId="166" fontId="3" fillId="0" borderId="0" xfId="3" applyNumberFormat="1" applyFont="1"/>
    <xf numFmtId="0" fontId="12" fillId="0" borderId="0" xfId="0" applyFont="1"/>
    <xf numFmtId="166" fontId="6" fillId="0" borderId="0" xfId="3" applyNumberFormat="1" applyFont="1" applyFill="1"/>
    <xf numFmtId="0" fontId="12" fillId="0" borderId="0" xfId="0" applyFont="1" applyAlignment="1">
      <alignment horizontal="right"/>
    </xf>
    <xf numFmtId="166" fontId="0" fillId="0" borderId="0" xfId="0" applyNumberFormat="1" applyFont="1"/>
    <xf numFmtId="166" fontId="0" fillId="0" borderId="0" xfId="0" applyNumberFormat="1" applyFont="1" applyBorder="1"/>
    <xf numFmtId="14" fontId="6" fillId="0" borderId="0" xfId="0" applyNumberFormat="1" applyFont="1" applyFill="1"/>
    <xf numFmtId="167" fontId="6" fillId="0" borderId="0" xfId="3" applyNumberFormat="1" applyFont="1" applyFill="1"/>
    <xf numFmtId="166" fontId="9" fillId="2" borderId="1" xfId="3" applyNumberFormat="1" applyFont="1" applyFill="1" applyBorder="1" applyAlignment="1">
      <alignment horizontal="center" vertical="center" wrapText="1"/>
    </xf>
    <xf numFmtId="0" fontId="9" fillId="0" borderId="0" xfId="7" applyFont="1"/>
    <xf numFmtId="0" fontId="14" fillId="0" borderId="0" xfId="4" applyFont="1"/>
    <xf numFmtId="0" fontId="54" fillId="0" borderId="0" xfId="0" applyFont="1"/>
    <xf numFmtId="0" fontId="5" fillId="0" borderId="0" xfId="0" applyFont="1" applyAlignment="1">
      <alignment horizontal="center"/>
    </xf>
    <xf numFmtId="0" fontId="55" fillId="0" borderId="2" xfId="0" applyFont="1" applyBorder="1" applyAlignment="1">
      <alignment horizontal="center"/>
    </xf>
    <xf numFmtId="164" fontId="54" fillId="0" borderId="2" xfId="6" applyNumberFormat="1" applyFont="1" applyBorder="1"/>
    <xf numFmtId="164" fontId="54" fillId="0" borderId="2" xfId="6" applyNumberFormat="1" applyFont="1" applyBorder="1" applyAlignment="1">
      <alignment horizontal="left"/>
    </xf>
    <xf numFmtId="0" fontId="55" fillId="0" borderId="0" xfId="0" applyFont="1" applyAlignment="1">
      <alignment horizontal="center"/>
    </xf>
    <xf numFmtId="0" fontId="56" fillId="0" borderId="1" xfId="0" applyFont="1" applyBorder="1" applyAlignment="1">
      <alignment horizontal="center"/>
    </xf>
    <xf numFmtId="192" fontId="56" fillId="0" borderId="1" xfId="0" applyNumberFormat="1" applyFont="1" applyBorder="1" applyAlignment="1">
      <alignment horizontal="center"/>
    </xf>
    <xf numFmtId="0" fontId="54" fillId="0" borderId="2" xfId="0" applyFont="1" applyBorder="1"/>
    <xf numFmtId="3" fontId="54" fillId="0" borderId="2" xfId="0" applyNumberFormat="1" applyFont="1" applyBorder="1"/>
    <xf numFmtId="3" fontId="54" fillId="0" borderId="2" xfId="0" applyNumberFormat="1" applyFont="1" applyBorder="1" applyAlignment="1">
      <alignment horizontal="right"/>
    </xf>
    <xf numFmtId="166" fontId="14" fillId="0" borderId="2" xfId="4" applyNumberFormat="1" applyFont="1" applyBorder="1"/>
    <xf numFmtId="166" fontId="14" fillId="0" borderId="2" xfId="3" applyNumberFormat="1" applyFont="1" applyFill="1" applyBorder="1"/>
    <xf numFmtId="0" fontId="54" fillId="6" borderId="2" xfId="0" applyFont="1" applyFill="1" applyBorder="1"/>
    <xf numFmtId="3" fontId="54" fillId="0" borderId="2" xfId="6" applyNumberFormat="1" applyFont="1" applyBorder="1"/>
    <xf numFmtId="3" fontId="54" fillId="0" borderId="2" xfId="6" applyNumberFormat="1" applyFont="1" applyBorder="1" applyAlignment="1">
      <alignment horizontal="left"/>
    </xf>
    <xf numFmtId="164" fontId="55" fillId="0" borderId="2" xfId="6" applyNumberFormat="1" applyFont="1" applyBorder="1"/>
    <xf numFmtId="0" fontId="55" fillId="0" borderId="0" xfId="0" applyFont="1"/>
    <xf numFmtId="0" fontId="7" fillId="0" borderId="8" xfId="0" applyFont="1" applyBorder="1" applyAlignment="1"/>
    <xf numFmtId="14" fontId="9" fillId="2" borderId="1" xfId="0" applyNumberFormat="1" applyFont="1" applyFill="1" applyBorder="1" applyAlignment="1">
      <alignment vertical="center"/>
    </xf>
    <xf numFmtId="166" fontId="9" fillId="2" borderId="1" xfId="3" applyNumberFormat="1" applyFont="1" applyFill="1" applyBorder="1" applyAlignment="1">
      <alignment vertical="center" wrapText="1"/>
    </xf>
    <xf numFmtId="14" fontId="9" fillId="2" borderId="3" xfId="0" applyNumberFormat="1" applyFont="1" applyFill="1" applyBorder="1" applyAlignment="1">
      <alignment vertical="center"/>
    </xf>
    <xf numFmtId="166" fontId="9" fillId="2" borderId="3" xfId="3" applyNumberFormat="1" applyFont="1" applyFill="1" applyBorder="1" applyAlignment="1">
      <alignment vertical="center" wrapText="1"/>
    </xf>
    <xf numFmtId="14" fontId="9" fillId="2" borderId="7" xfId="0" applyNumberFormat="1" applyFont="1" applyFill="1" applyBorder="1" applyAlignment="1">
      <alignment vertical="center"/>
    </xf>
    <xf numFmtId="166" fontId="9" fillId="2" borderId="7" xfId="3" applyNumberFormat="1" applyFont="1" applyFill="1" applyBorder="1" applyAlignment="1">
      <alignment vertical="center" wrapText="1"/>
    </xf>
    <xf numFmtId="0" fontId="11" fillId="0" borderId="2" xfId="0" applyFont="1" applyFill="1" applyBorder="1"/>
    <xf numFmtId="164" fontId="54" fillId="0" borderId="0" xfId="0" applyNumberFormat="1" applyFont="1"/>
    <xf numFmtId="0" fontId="57" fillId="0" borderId="0" xfId="0" applyFont="1"/>
    <xf numFmtId="0" fontId="58" fillId="0" borderId="2" xfId="0" applyFont="1" applyBorder="1" applyAlignment="1">
      <alignment horizontal="center"/>
    </xf>
    <xf numFmtId="0" fontId="58" fillId="0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3" fontId="0" fillId="0" borderId="2" xfId="0" applyNumberFormat="1" applyBorder="1"/>
    <xf numFmtId="193" fontId="3" fillId="0" borderId="2" xfId="6" applyNumberFormat="1" applyFont="1" applyBorder="1"/>
    <xf numFmtId="0" fontId="58" fillId="0" borderId="2" xfId="0" applyFont="1" applyBorder="1"/>
    <xf numFmtId="193" fontId="3" fillId="0" borderId="2" xfId="6" applyNumberFormat="1" applyFont="1" applyFill="1" applyBorder="1"/>
    <xf numFmtId="167" fontId="0" fillId="0" borderId="2" xfId="106" applyNumberFormat="1" applyFont="1" applyBorder="1"/>
    <xf numFmtId="14" fontId="60" fillId="0" borderId="0" xfId="107" applyNumberFormat="1" applyFont="1" applyAlignment="1"/>
    <xf numFmtId="0" fontId="61" fillId="0" borderId="0" xfId="107" applyFont="1" applyAlignment="1"/>
    <xf numFmtId="0" fontId="61" fillId="0" borderId="0" xfId="107" applyFont="1" applyAlignment="1">
      <alignment horizontal="center"/>
    </xf>
    <xf numFmtId="166" fontId="61" fillId="0" borderId="0" xfId="108" applyNumberFormat="1" applyFont="1" applyAlignment="1">
      <alignment horizontal="center"/>
    </xf>
    <xf numFmtId="166" fontId="6" fillId="0" borderId="0" xfId="108" applyNumberFormat="1" applyFont="1" applyAlignment="1">
      <alignment horizontal="center"/>
    </xf>
    <xf numFmtId="0" fontId="56" fillId="0" borderId="0" xfId="107" applyFont="1" applyAlignment="1"/>
    <xf numFmtId="0" fontId="6" fillId="0" borderId="0" xfId="107" applyFont="1" applyAlignment="1"/>
    <xf numFmtId="14" fontId="6" fillId="0" borderId="0" xfId="107" applyNumberFormat="1" applyFont="1" applyAlignment="1"/>
    <xf numFmtId="0" fontId="6" fillId="0" borderId="0" xfId="107" applyFont="1" applyAlignment="1">
      <alignment horizontal="center"/>
    </xf>
    <xf numFmtId="166" fontId="61" fillId="0" borderId="0" xfId="108" applyNumberFormat="1" applyFont="1" applyBorder="1" applyAlignment="1">
      <alignment horizontal="center"/>
    </xf>
    <xf numFmtId="14" fontId="61" fillId="0" borderId="2" xfId="107" applyNumberFormat="1" applyFont="1" applyBorder="1" applyAlignment="1">
      <alignment horizontal="center"/>
    </xf>
    <xf numFmtId="0" fontId="61" fillId="0" borderId="2" xfId="107" applyFont="1" applyBorder="1" applyAlignment="1">
      <alignment horizontal="center"/>
    </xf>
    <xf numFmtId="166" fontId="61" fillId="0" borderId="2" xfId="108" applyNumberFormat="1" applyFont="1" applyBorder="1" applyAlignment="1">
      <alignment horizontal="center"/>
    </xf>
    <xf numFmtId="0" fontId="61" fillId="0" borderId="2" xfId="107" applyFont="1" applyBorder="1" applyAlignment="1"/>
    <xf numFmtId="14" fontId="6" fillId="0" borderId="2" xfId="107" applyNumberFormat="1" applyFont="1" applyBorder="1" applyAlignment="1"/>
    <xf numFmtId="0" fontId="6" fillId="0" borderId="2" xfId="107" applyFont="1" applyBorder="1" applyAlignment="1"/>
    <xf numFmtId="0" fontId="6" fillId="0" borderId="2" xfId="107" applyFont="1" applyBorder="1" applyAlignment="1">
      <alignment horizontal="center"/>
    </xf>
    <xf numFmtId="166" fontId="6" fillId="0" borderId="2" xfId="108" applyNumberFormat="1" applyFont="1" applyBorder="1" applyAlignment="1">
      <alignment horizontal="center"/>
    </xf>
    <xf numFmtId="166" fontId="56" fillId="0" borderId="2" xfId="108" applyNumberFormat="1" applyFont="1" applyBorder="1" applyAlignment="1">
      <alignment horizontal="center"/>
    </xf>
    <xf numFmtId="0" fontId="9" fillId="0" borderId="0" xfId="7" applyFont="1" applyFill="1"/>
    <xf numFmtId="0" fontId="0" fillId="7" borderId="2" xfId="0" applyFill="1" applyBorder="1" applyAlignment="1">
      <alignment horizontal="center"/>
    </xf>
    <xf numFmtId="167" fontId="0" fillId="7" borderId="2" xfId="106" applyNumberFormat="1" applyFont="1" applyFill="1" applyBorder="1" applyAlignment="1">
      <alignment horizontal="center"/>
    </xf>
    <xf numFmtId="167" fontId="0" fillId="0" borderId="2" xfId="0" applyNumberFormat="1" applyBorder="1"/>
    <xf numFmtId="167" fontId="0" fillId="3" borderId="2" xfId="106" applyNumberFormat="1" applyFon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167" fontId="0" fillId="8" borderId="2" xfId="106" applyNumberFormat="1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167" fontId="0" fillId="9" borderId="2" xfId="106" applyNumberFormat="1" applyFont="1" applyFill="1" applyBorder="1" applyAlignment="1">
      <alignment horizontal="center"/>
    </xf>
    <xf numFmtId="167" fontId="58" fillId="0" borderId="2" xfId="106" applyNumberFormat="1" applyFont="1" applyBorder="1"/>
    <xf numFmtId="167" fontId="0" fillId="3" borderId="0" xfId="106" applyNumberFormat="1" applyFont="1" applyFill="1" applyAlignment="1">
      <alignment horizontal="center"/>
    </xf>
    <xf numFmtId="0" fontId="0" fillId="3" borderId="0" xfId="0" applyFill="1"/>
    <xf numFmtId="167" fontId="58" fillId="3" borderId="0" xfId="106" applyNumberFormat="1" applyFont="1" applyFill="1" applyAlignment="1">
      <alignment horizontal="left"/>
    </xf>
    <xf numFmtId="0" fontId="58" fillId="7" borderId="2" xfId="0" applyFont="1" applyFill="1" applyBorder="1" applyAlignment="1">
      <alignment horizontal="center" vertical="center"/>
    </xf>
    <xf numFmtId="0" fontId="58" fillId="8" borderId="2" xfId="0" applyFont="1" applyFill="1" applyBorder="1" applyAlignment="1">
      <alignment horizontal="center" vertical="center"/>
    </xf>
    <xf numFmtId="0" fontId="58" fillId="9" borderId="2" xfId="0" applyFont="1" applyFill="1" applyBorder="1" applyAlignment="1">
      <alignment horizontal="center" vertical="center"/>
    </xf>
    <xf numFmtId="167" fontId="58" fillId="7" borderId="2" xfId="106" applyNumberFormat="1" applyFont="1" applyFill="1" applyBorder="1" applyAlignment="1">
      <alignment horizontal="center" vertical="center"/>
    </xf>
    <xf numFmtId="167" fontId="58" fillId="8" borderId="2" xfId="106" applyNumberFormat="1" applyFont="1" applyFill="1" applyBorder="1" applyAlignment="1">
      <alignment horizontal="center" vertical="center"/>
    </xf>
    <xf numFmtId="167" fontId="58" fillId="9" borderId="2" xfId="106" applyNumberFormat="1" applyFont="1" applyFill="1" applyBorder="1" applyAlignment="1">
      <alignment horizontal="center" vertical="center"/>
    </xf>
    <xf numFmtId="167" fontId="0" fillId="0" borderId="0" xfId="0" applyNumberFormat="1"/>
    <xf numFmtId="0" fontId="0" fillId="3" borderId="2" xfId="0" applyFill="1" applyBorder="1" applyAlignment="1">
      <alignment horizontal="center"/>
    </xf>
    <xf numFmtId="0" fontId="58" fillId="0" borderId="7" xfId="0" applyFont="1" applyBorder="1" applyAlignment="1">
      <alignment horizontal="center" vertical="center"/>
    </xf>
    <xf numFmtId="167" fontId="54" fillId="0" borderId="2" xfId="106" applyNumberFormat="1" applyFont="1" applyBorder="1"/>
    <xf numFmtId="166" fontId="6" fillId="0" borderId="0" xfId="0" applyNumberFormat="1" applyFont="1" applyFill="1"/>
    <xf numFmtId="167" fontId="54" fillId="3" borderId="2" xfId="106" applyNumberFormat="1" applyFont="1" applyFill="1" applyBorder="1"/>
    <xf numFmtId="167" fontId="58" fillId="3" borderId="2" xfId="106" applyNumberFormat="1" applyFont="1" applyFill="1" applyBorder="1" applyAlignment="1">
      <alignment horizontal="center" vertical="center"/>
    </xf>
    <xf numFmtId="14" fontId="9" fillId="0" borderId="2" xfId="7" applyNumberFormat="1" applyFont="1" applyFill="1" applyBorder="1" applyAlignment="1">
      <alignment horizontal="center" vertical="center"/>
    </xf>
    <xf numFmtId="167" fontId="58" fillId="0" borderId="2" xfId="0" applyNumberFormat="1" applyFont="1" applyBorder="1"/>
    <xf numFmtId="0" fontId="0" fillId="0" borderId="7" xfId="0" applyFont="1" applyBorder="1" applyAlignment="1">
      <alignment horizontal="center" vertical="center"/>
    </xf>
    <xf numFmtId="0" fontId="58" fillId="0" borderId="7" xfId="0" applyFont="1" applyBorder="1" applyAlignment="1">
      <alignment horizontal="center" vertical="center"/>
    </xf>
    <xf numFmtId="166" fontId="61" fillId="0" borderId="2" xfId="107" applyNumberFormat="1" applyFont="1" applyBorder="1" applyAlignment="1"/>
    <xf numFmtId="167" fontId="0" fillId="0" borderId="0" xfId="106" applyNumberFormat="1" applyFont="1"/>
    <xf numFmtId="167" fontId="6" fillId="0" borderId="0" xfId="106" applyNumberFormat="1" applyFont="1" applyFill="1"/>
    <xf numFmtId="166" fontId="12" fillId="0" borderId="0" xfId="0" applyNumberFormat="1" applyFont="1"/>
    <xf numFmtId="14" fontId="6" fillId="0" borderId="7" xfId="107" applyNumberFormat="1" applyFont="1" applyBorder="1" applyAlignment="1">
      <alignment horizontal="center" vertical="center"/>
    </xf>
    <xf numFmtId="166" fontId="61" fillId="0" borderId="7" xfId="107" applyNumberFormat="1" applyFont="1" applyBorder="1" applyAlignment="1">
      <alignment horizontal="center"/>
    </xf>
    <xf numFmtId="14" fontId="6" fillId="0" borderId="2" xfId="107" applyNumberFormat="1" applyFont="1" applyBorder="1" applyAlignment="1">
      <alignment vertical="center"/>
    </xf>
    <xf numFmtId="14" fontId="6" fillId="0" borderId="2" xfId="107" applyNumberFormat="1" applyFont="1" applyBorder="1" applyAlignment="1">
      <alignment horizontal="center" vertical="center"/>
    </xf>
    <xf numFmtId="166" fontId="61" fillId="0" borderId="2" xfId="107" applyNumberFormat="1" applyFont="1" applyBorder="1" applyAlignment="1">
      <alignment vertical="center"/>
    </xf>
    <xf numFmtId="43" fontId="3" fillId="0" borderId="0" xfId="3" applyNumberFormat="1" applyFont="1"/>
    <xf numFmtId="167" fontId="6" fillId="0" borderId="2" xfId="106" applyNumberFormat="1" applyFont="1" applyFill="1" applyBorder="1"/>
    <xf numFmtId="10" fontId="6" fillId="3" borderId="2" xfId="0" applyNumberFormat="1" applyFont="1" applyFill="1" applyBorder="1"/>
    <xf numFmtId="3" fontId="64" fillId="0" borderId="2" xfId="0" applyNumberFormat="1" applyFont="1" applyFill="1" applyBorder="1" applyAlignment="1"/>
    <xf numFmtId="0" fontId="9" fillId="0" borderId="2" xfId="0" applyFont="1" applyFill="1" applyBorder="1"/>
    <xf numFmtId="3" fontId="64" fillId="0" borderId="2" xfId="0" applyNumberFormat="1" applyFont="1" applyBorder="1" applyAlignment="1"/>
    <xf numFmtId="9" fontId="64" fillId="10" borderId="2" xfId="0" applyNumberFormat="1" applyFont="1" applyFill="1" applyBorder="1" applyAlignment="1"/>
    <xf numFmtId="3" fontId="64" fillId="0" borderId="2" xfId="0" applyNumberFormat="1" applyFont="1" applyFill="1" applyBorder="1" applyAlignment="1">
      <alignment horizontal="center"/>
    </xf>
    <xf numFmtId="0" fontId="58" fillId="0" borderId="2" xfId="0" applyFont="1" applyBorder="1" applyAlignment="1">
      <alignment horizontal="center"/>
    </xf>
    <xf numFmtId="0" fontId="58" fillId="0" borderId="2" xfId="0" applyFont="1" applyBorder="1" applyAlignment="1">
      <alignment horizontal="center"/>
    </xf>
    <xf numFmtId="0" fontId="58" fillId="0" borderId="2" xfId="0" applyFont="1" applyBorder="1" applyAlignment="1">
      <alignment horizontal="center"/>
    </xf>
    <xf numFmtId="3" fontId="64" fillId="10" borderId="2" xfId="0" applyNumberFormat="1" applyFont="1" applyFill="1" applyBorder="1" applyAlignment="1">
      <alignment horizontal="center"/>
    </xf>
    <xf numFmtId="0" fontId="65" fillId="0" borderId="2" xfId="0" applyFont="1" applyBorder="1" applyAlignment="1">
      <alignment horizontal="center"/>
    </xf>
    <xf numFmtId="0" fontId="64" fillId="0" borderId="0" xfId="0" applyFont="1"/>
    <xf numFmtId="10" fontId="6" fillId="0" borderId="2" xfId="0" applyNumberFormat="1" applyFont="1" applyFill="1" applyBorder="1"/>
    <xf numFmtId="0" fontId="0" fillId="0" borderId="22" xfId="0" applyBorder="1" applyAlignment="1">
      <alignment horizontal="center"/>
    </xf>
    <xf numFmtId="194" fontId="0" fillId="0" borderId="2" xfId="0" applyNumberFormat="1" applyBorder="1" applyAlignment="1">
      <alignment horizontal="center"/>
    </xf>
    <xf numFmtId="0" fontId="68" fillId="0" borderId="26" xfId="0" applyFont="1" applyBorder="1" applyAlignment="1">
      <alignment horizontal="center"/>
    </xf>
    <xf numFmtId="0" fontId="68" fillId="12" borderId="23" xfId="0" applyFont="1" applyFill="1" applyBorder="1" applyAlignment="1">
      <alignment horizontal="center"/>
    </xf>
    <xf numFmtId="194" fontId="0" fillId="12" borderId="19" xfId="109" applyNumberFormat="1" applyFont="1" applyFill="1" applyBorder="1" applyAlignment="1">
      <alignment horizontal="center"/>
    </xf>
    <xf numFmtId="194" fontId="0" fillId="13" borderId="21" xfId="109" applyNumberFormat="1" applyFont="1" applyFill="1" applyBorder="1" applyAlignment="1">
      <alignment horizontal="center"/>
    </xf>
    <xf numFmtId="194" fontId="0" fillId="13" borderId="12" xfId="109" applyNumberFormat="1" applyFont="1" applyFill="1" applyBorder="1" applyAlignment="1">
      <alignment horizontal="center"/>
    </xf>
    <xf numFmtId="194" fontId="0" fillId="13" borderId="4" xfId="109" applyNumberFormat="1" applyFont="1" applyFill="1" applyBorder="1" applyAlignment="1">
      <alignment horizontal="center"/>
    </xf>
    <xf numFmtId="0" fontId="68" fillId="11" borderId="25" xfId="0" applyFont="1" applyFill="1" applyBorder="1" applyAlignment="1">
      <alignment horizontal="center"/>
    </xf>
    <xf numFmtId="194" fontId="0" fillId="11" borderId="21" xfId="109" applyNumberFormat="1" applyFont="1" applyFill="1" applyBorder="1" applyAlignment="1">
      <alignment horizontal="center"/>
    </xf>
    <xf numFmtId="0" fontId="68" fillId="11" borderId="24" xfId="0" applyFont="1" applyFill="1" applyBorder="1" applyAlignment="1">
      <alignment horizontal="center"/>
    </xf>
    <xf numFmtId="194" fontId="0" fillId="11" borderId="20" xfId="109" applyNumberFormat="1" applyFont="1" applyFill="1" applyBorder="1" applyAlignment="1">
      <alignment horizontal="center"/>
    </xf>
    <xf numFmtId="0" fontId="68" fillId="11" borderId="6" xfId="0" applyFont="1" applyFill="1" applyBorder="1" applyAlignment="1">
      <alignment horizontal="center"/>
    </xf>
    <xf numFmtId="194" fontId="0" fillId="11" borderId="4" xfId="109" applyNumberFormat="1" applyFont="1" applyFill="1" applyBorder="1" applyAlignment="1">
      <alignment horizontal="center"/>
    </xf>
    <xf numFmtId="0" fontId="68" fillId="7" borderId="25" xfId="0" applyFont="1" applyFill="1" applyBorder="1" applyAlignment="1">
      <alignment horizontal="center"/>
    </xf>
    <xf numFmtId="0" fontId="68" fillId="7" borderId="24" xfId="0" applyFont="1" applyFill="1" applyBorder="1" applyAlignment="1">
      <alignment horizontal="center"/>
    </xf>
    <xf numFmtId="194" fontId="0" fillId="7" borderId="20" xfId="109" applyNumberFormat="1" applyFont="1" applyFill="1" applyBorder="1" applyAlignment="1">
      <alignment horizontal="center"/>
    </xf>
    <xf numFmtId="0" fontId="68" fillId="7" borderId="6" xfId="0" applyFont="1" applyFill="1" applyBorder="1" applyAlignment="1">
      <alignment horizontal="center"/>
    </xf>
    <xf numFmtId="194" fontId="0" fillId="7" borderId="4" xfId="109" applyNumberFormat="1" applyFont="1" applyFill="1" applyBorder="1" applyAlignment="1">
      <alignment horizontal="center"/>
    </xf>
    <xf numFmtId="0" fontId="68" fillId="14" borderId="23" xfId="0" applyFont="1" applyFill="1" applyBorder="1" applyAlignment="1">
      <alignment horizontal="center"/>
    </xf>
    <xf numFmtId="194" fontId="0" fillId="14" borderId="19" xfId="109" applyNumberFormat="1" applyFont="1" applyFill="1" applyBorder="1" applyAlignment="1">
      <alignment horizontal="center"/>
    </xf>
    <xf numFmtId="0" fontId="68" fillId="14" borderId="24" xfId="0" applyFont="1" applyFill="1" applyBorder="1" applyAlignment="1">
      <alignment horizontal="center"/>
    </xf>
    <xf numFmtId="194" fontId="0" fillId="14" borderId="20" xfId="109" applyNumberFormat="1" applyFont="1" applyFill="1" applyBorder="1" applyAlignment="1">
      <alignment horizontal="center"/>
    </xf>
    <xf numFmtId="0" fontId="68" fillId="14" borderId="6" xfId="0" applyFont="1" applyFill="1" applyBorder="1" applyAlignment="1">
      <alignment horizontal="center"/>
    </xf>
    <xf numFmtId="194" fontId="0" fillId="14" borderId="4" xfId="109" applyNumberFormat="1" applyFont="1" applyFill="1" applyBorder="1" applyAlignment="1">
      <alignment horizontal="center"/>
    </xf>
    <xf numFmtId="0" fontId="58" fillId="0" borderId="2" xfId="0" applyFont="1" applyBorder="1" applyAlignment="1">
      <alignment horizontal="center"/>
    </xf>
    <xf numFmtId="0" fontId="58" fillId="0" borderId="2" xfId="0" applyFont="1" applyBorder="1" applyAlignment="1">
      <alignment horizontal="center"/>
    </xf>
    <xf numFmtId="166" fontId="6" fillId="0" borderId="2" xfId="0" applyNumberFormat="1" applyFont="1" applyFill="1" applyBorder="1"/>
    <xf numFmtId="0" fontId="58" fillId="0" borderId="2" xfId="0" applyFont="1" applyBorder="1" applyAlignment="1">
      <alignment horizontal="center"/>
    </xf>
    <xf numFmtId="0" fontId="58" fillId="0" borderId="2" xfId="0" applyFont="1" applyBorder="1" applyAlignment="1">
      <alignment horizontal="center"/>
    </xf>
    <xf numFmtId="0" fontId="58" fillId="0" borderId="2" xfId="0" applyFont="1" applyBorder="1" applyAlignment="1">
      <alignment horizontal="center"/>
    </xf>
    <xf numFmtId="0" fontId="58" fillId="0" borderId="2" xfId="0" applyFont="1" applyBorder="1" applyAlignment="1">
      <alignment horizontal="center"/>
    </xf>
    <xf numFmtId="0" fontId="58" fillId="0" borderId="2" xfId="0" applyFont="1" applyBorder="1" applyAlignment="1">
      <alignment horizontal="center"/>
    </xf>
    <xf numFmtId="0" fontId="58" fillId="0" borderId="2" xfId="0" applyFont="1" applyBorder="1" applyAlignment="1">
      <alignment horizontal="center"/>
    </xf>
    <xf numFmtId="0" fontId="6" fillId="15" borderId="2" xfId="0" applyNumberFormat="1" applyFont="1" applyFill="1" applyBorder="1" applyAlignment="1">
      <alignment horizontal="center"/>
    </xf>
    <xf numFmtId="166" fontId="6" fillId="15" borderId="2" xfId="3" applyNumberFormat="1" applyFont="1" applyFill="1" applyBorder="1" applyAlignment="1"/>
    <xf numFmtId="166" fontId="6" fillId="15" borderId="2" xfId="3" applyNumberFormat="1" applyFont="1" applyFill="1" applyBorder="1"/>
    <xf numFmtId="166" fontId="9" fillId="15" borderId="2" xfId="3" applyNumberFormat="1" applyFont="1" applyFill="1" applyBorder="1" applyAlignment="1">
      <alignment vertical="center" wrapText="1"/>
    </xf>
    <xf numFmtId="167" fontId="6" fillId="15" borderId="2" xfId="106" applyNumberFormat="1" applyFont="1" applyFill="1" applyBorder="1"/>
    <xf numFmtId="10" fontId="6" fillId="15" borderId="2" xfId="0" applyNumberFormat="1" applyFont="1" applyFill="1" applyBorder="1"/>
    <xf numFmtId="166" fontId="6" fillId="15" borderId="2" xfId="0" applyNumberFormat="1" applyFont="1" applyFill="1" applyBorder="1"/>
    <xf numFmtId="3" fontId="64" fillId="15" borderId="2" xfId="0" applyNumberFormat="1" applyFont="1" applyFill="1" applyBorder="1" applyAlignment="1">
      <alignment horizontal="center"/>
    </xf>
    <xf numFmtId="3" fontId="64" fillId="15" borderId="2" xfId="0" applyNumberFormat="1" applyFont="1" applyFill="1" applyBorder="1" applyAlignment="1"/>
    <xf numFmtId="9" fontId="64" fillId="15" borderId="2" xfId="0" applyNumberFormat="1" applyFont="1" applyFill="1" applyBorder="1" applyAlignment="1"/>
    <xf numFmtId="0" fontId="6" fillId="15" borderId="1" xfId="0" applyNumberFormat="1" applyFont="1" applyFill="1" applyBorder="1" applyAlignment="1">
      <alignment horizontal="center"/>
    </xf>
    <xf numFmtId="0" fontId="58" fillId="0" borderId="2" xfId="0" applyFont="1" applyBorder="1" applyAlignment="1">
      <alignment horizontal="center"/>
    </xf>
    <xf numFmtId="193" fontId="3" fillId="0" borderId="0" xfId="6" applyNumberFormat="1" applyFont="1" applyFill="1" applyBorder="1"/>
    <xf numFmtId="0" fontId="68" fillId="16" borderId="25" xfId="0" applyFont="1" applyFill="1" applyBorder="1" applyAlignment="1">
      <alignment horizontal="center"/>
    </xf>
    <xf numFmtId="0" fontId="68" fillId="16" borderId="13" xfId="0" applyFont="1" applyFill="1" applyBorder="1" applyAlignment="1">
      <alignment horizontal="center"/>
    </xf>
    <xf numFmtId="0" fontId="68" fillId="16" borderId="6" xfId="0" applyFont="1" applyFill="1" applyBorder="1" applyAlignment="1">
      <alignment horizontal="center"/>
    </xf>
    <xf numFmtId="194" fontId="0" fillId="17" borderId="21" xfId="109" applyNumberFormat="1" applyFont="1" applyFill="1" applyBorder="1" applyAlignment="1">
      <alignment horizontal="center"/>
    </xf>
    <xf numFmtId="0" fontId="64" fillId="3" borderId="2" xfId="0" applyFont="1" applyFill="1" applyBorder="1" applyAlignment="1">
      <alignment horizontal="center"/>
    </xf>
    <xf numFmtId="3" fontId="64" fillId="3" borderId="2" xfId="0" applyNumberFormat="1" applyFont="1" applyFill="1" applyBorder="1" applyAlignment="1">
      <alignment horizontal="center"/>
    </xf>
    <xf numFmtId="166" fontId="61" fillId="0" borderId="0" xfId="107" applyNumberFormat="1" applyFont="1" applyAlignment="1"/>
    <xf numFmtId="3" fontId="0" fillId="0" borderId="0" xfId="0" applyNumberFormat="1"/>
    <xf numFmtId="0" fontId="70" fillId="0" borderId="2" xfId="0" applyFont="1" applyBorder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0" fillId="3" borderId="2" xfId="0" applyFill="1" applyBorder="1"/>
    <xf numFmtId="3" fontId="0" fillId="0" borderId="0" xfId="0" applyNumberFormat="1" applyBorder="1"/>
    <xf numFmtId="0" fontId="58" fillId="0" borderId="18" xfId="0" applyFont="1" applyFill="1" applyBorder="1" applyAlignment="1">
      <alignment horizontal="center"/>
    </xf>
    <xf numFmtId="0" fontId="0" fillId="0" borderId="0" xfId="0" applyBorder="1"/>
    <xf numFmtId="167" fontId="0" fillId="0" borderId="0" xfId="106" applyNumberFormat="1" applyFont="1" applyFill="1" applyBorder="1"/>
    <xf numFmtId="10" fontId="6" fillId="0" borderId="0" xfId="0" applyNumberFormat="1" applyFont="1" applyFill="1"/>
    <xf numFmtId="195" fontId="64" fillId="3" borderId="2" xfId="0" applyNumberFormat="1" applyFont="1" applyFill="1" applyBorder="1" applyAlignment="1">
      <alignment horizontal="center"/>
    </xf>
    <xf numFmtId="196" fontId="0" fillId="0" borderId="0" xfId="0" applyNumberFormat="1"/>
    <xf numFmtId="14" fontId="14" fillId="0" borderId="2" xfId="10" applyNumberFormat="1" applyFont="1" applyFill="1" applyBorder="1" applyAlignment="1">
      <alignment horizontal="center" vertical="center"/>
    </xf>
    <xf numFmtId="0" fontId="14" fillId="0" borderId="2" xfId="13" applyFont="1" applyBorder="1" applyAlignment="1">
      <alignment horizontal="left"/>
    </xf>
    <xf numFmtId="14" fontId="14" fillId="0" borderId="2" xfId="10" applyNumberFormat="1" applyFont="1" applyFill="1" applyBorder="1" applyAlignment="1">
      <alignment horizontal="right"/>
    </xf>
    <xf numFmtId="0" fontId="14" fillId="0" borderId="2" xfId="13" applyFont="1" applyFill="1" applyBorder="1" applyAlignment="1">
      <alignment horizontal="left"/>
    </xf>
    <xf numFmtId="167" fontId="14" fillId="0" borderId="2" xfId="9" applyNumberFormat="1" applyFont="1" applyFill="1" applyBorder="1" applyAlignment="1"/>
    <xf numFmtId="167" fontId="14" fillId="0" borderId="2" xfId="9" applyNumberFormat="1" applyFont="1" applyFill="1" applyBorder="1" applyAlignment="1">
      <alignment horizontal="right"/>
    </xf>
    <xf numFmtId="167" fontId="14" fillId="3" borderId="2" xfId="9" applyNumberFormat="1" applyFont="1" applyFill="1" applyBorder="1"/>
    <xf numFmtId="0" fontId="14" fillId="3" borderId="2" xfId="10" applyFont="1" applyFill="1" applyBorder="1" applyAlignment="1">
      <alignment horizontal="left" wrapText="1"/>
    </xf>
    <xf numFmtId="167" fontId="14" fillId="0" borderId="2" xfId="9" applyNumberFormat="1" applyFont="1" applyFill="1" applyBorder="1"/>
    <xf numFmtId="167" fontId="14" fillId="0" borderId="0" xfId="9" applyNumberFormat="1" applyFont="1" applyFill="1"/>
    <xf numFmtId="0" fontId="14" fillId="0" borderId="0" xfId="8" applyFont="1" applyFill="1"/>
    <xf numFmtId="167" fontId="71" fillId="0" borderId="0" xfId="106" applyNumberFormat="1" applyFont="1" applyFill="1"/>
    <xf numFmtId="0" fontId="71" fillId="0" borderId="0" xfId="10" applyFont="1" applyFill="1"/>
    <xf numFmtId="167" fontId="72" fillId="0" borderId="2" xfId="9" applyNumberFormat="1" applyFont="1" applyFill="1" applyBorder="1" applyAlignment="1"/>
    <xf numFmtId="3" fontId="72" fillId="0" borderId="2" xfId="8" applyNumberFormat="1" applyFont="1" applyFill="1" applyBorder="1" applyAlignment="1"/>
    <xf numFmtId="0" fontId="7" fillId="0" borderId="0" xfId="11" applyFont="1" applyFill="1" applyAlignment="1">
      <alignment horizontal="center" vertical="center"/>
    </xf>
    <xf numFmtId="0" fontId="7" fillId="0" borderId="0" xfId="11" applyFont="1" applyFill="1" applyAlignment="1">
      <alignment horizontal="right"/>
    </xf>
    <xf numFmtId="0" fontId="7" fillId="0" borderId="0" xfId="11" applyFont="1" applyFill="1" applyAlignment="1"/>
    <xf numFmtId="167" fontId="14" fillId="0" borderId="0" xfId="106" applyNumberFormat="1" applyFont="1" applyFill="1" applyAlignment="1"/>
    <xf numFmtId="0" fontId="73" fillId="0" borderId="0" xfId="8" applyFont="1" applyFill="1" applyAlignment="1">
      <alignment horizontal="center" vertical="center"/>
    </xf>
    <xf numFmtId="0" fontId="73" fillId="0" borderId="0" xfId="8" applyFont="1" applyFill="1" applyAlignment="1">
      <alignment horizontal="right"/>
    </xf>
    <xf numFmtId="0" fontId="73" fillId="0" borderId="0" xfId="8" applyFont="1" applyFill="1" applyAlignment="1">
      <alignment horizontal="center"/>
    </xf>
    <xf numFmtId="0" fontId="74" fillId="0" borderId="0" xfId="8" applyFont="1" applyFill="1" applyAlignment="1">
      <alignment horizontal="center"/>
    </xf>
    <xf numFmtId="167" fontId="74" fillId="0" borderId="0" xfId="9" applyNumberFormat="1" applyFont="1" applyFill="1" applyAlignment="1"/>
    <xf numFmtId="0" fontId="7" fillId="0" borderId="2" xfId="8" applyFont="1" applyFill="1" applyBorder="1" applyAlignment="1">
      <alignment horizontal="center" vertical="center"/>
    </xf>
    <xf numFmtId="0" fontId="7" fillId="0" borderId="2" xfId="8" applyFont="1" applyFill="1" applyBorder="1" applyAlignment="1">
      <alignment horizontal="center" vertical="center" wrapText="1"/>
    </xf>
    <xf numFmtId="167" fontId="14" fillId="0" borderId="2" xfId="9" applyNumberFormat="1" applyFont="1" applyFill="1" applyBorder="1" applyAlignment="1">
      <alignment horizontal="center" vertical="center"/>
    </xf>
    <xf numFmtId="3" fontId="7" fillId="0" borderId="2" xfId="12" applyNumberFormat="1" applyFont="1" applyFill="1" applyBorder="1" applyAlignment="1">
      <alignment horizontal="center" vertical="center"/>
    </xf>
    <xf numFmtId="167" fontId="75" fillId="0" borderId="0" xfId="106" applyNumberFormat="1" applyFont="1" applyFill="1"/>
    <xf numFmtId="0" fontId="75" fillId="0" borderId="0" xfId="10" applyFont="1" applyFill="1"/>
    <xf numFmtId="3" fontId="76" fillId="0" borderId="2" xfId="12" applyNumberFormat="1" applyFont="1" applyFill="1" applyBorder="1" applyAlignment="1"/>
    <xf numFmtId="0" fontId="14" fillId="0" borderId="2" xfId="13" applyFont="1" applyFill="1" applyBorder="1" applyAlignment="1">
      <alignment horizontal="center"/>
    </xf>
    <xf numFmtId="0" fontId="14" fillId="0" borderId="2" xfId="10" applyFont="1" applyFill="1" applyBorder="1"/>
    <xf numFmtId="3" fontId="14" fillId="0" borderId="2" xfId="12" applyNumberFormat="1" applyFont="1" applyFill="1" applyBorder="1" applyAlignment="1"/>
    <xf numFmtId="43" fontId="75" fillId="0" borderId="0" xfId="10" applyNumberFormat="1" applyFont="1" applyFill="1"/>
    <xf numFmtId="0" fontId="14" fillId="0" borderId="0" xfId="10" applyFont="1" applyFill="1"/>
    <xf numFmtId="167" fontId="14" fillId="0" borderId="0" xfId="10" applyNumberFormat="1" applyFont="1" applyFill="1"/>
    <xf numFmtId="167" fontId="14" fillId="0" borderId="0" xfId="106" applyNumberFormat="1" applyFont="1" applyFill="1"/>
    <xf numFmtId="167" fontId="14" fillId="0" borderId="0" xfId="106" applyNumberFormat="1" applyFont="1" applyFill="1" applyBorder="1" applyAlignment="1">
      <alignment horizontal="center" wrapText="1"/>
    </xf>
    <xf numFmtId="167" fontId="75" fillId="0" borderId="0" xfId="106" applyNumberFormat="1" applyFont="1" applyFill="1" applyBorder="1" applyAlignment="1">
      <alignment horizontal="center" wrapText="1"/>
    </xf>
    <xf numFmtId="0" fontId="14" fillId="0" borderId="2" xfId="10" applyFont="1" applyFill="1" applyBorder="1" applyAlignment="1">
      <alignment horizontal="center" wrapText="1"/>
    </xf>
    <xf numFmtId="167" fontId="7" fillId="0" borderId="2" xfId="10" applyNumberFormat="1" applyFont="1" applyFill="1" applyBorder="1"/>
    <xf numFmtId="0" fontId="71" fillId="0" borderId="0" xfId="10" applyFont="1" applyFill="1" applyAlignment="1">
      <alignment horizontal="center" vertical="center"/>
    </xf>
    <xf numFmtId="0" fontId="71" fillId="0" borderId="0" xfId="10" applyFont="1" applyFill="1" applyAlignment="1">
      <alignment horizontal="right"/>
    </xf>
    <xf numFmtId="3" fontId="76" fillId="0" borderId="0" xfId="12" applyNumberFormat="1" applyFont="1" applyFill="1" applyBorder="1" applyAlignment="1"/>
    <xf numFmtId="14" fontId="14" fillId="0" borderId="2" xfId="10" applyNumberFormat="1" applyFont="1" applyFill="1" applyBorder="1" applyAlignment="1">
      <alignment horizontal="center" vertical="center"/>
    </xf>
    <xf numFmtId="0" fontId="14" fillId="0" borderId="2" xfId="10" applyFont="1" applyFill="1" applyBorder="1" applyAlignment="1">
      <alignment horizontal="center"/>
    </xf>
    <xf numFmtId="14" fontId="75" fillId="0" borderId="2" xfId="10" applyNumberFormat="1" applyFont="1" applyFill="1" applyBorder="1" applyAlignment="1">
      <alignment horizontal="center" vertical="center"/>
    </xf>
    <xf numFmtId="14" fontId="75" fillId="3" borderId="2" xfId="10" applyNumberFormat="1" applyFont="1" applyFill="1" applyBorder="1" applyAlignment="1">
      <alignment horizontal="right" vertical="center"/>
    </xf>
    <xf numFmtId="0" fontId="75" fillId="0" borderId="2" xfId="13" applyFont="1" applyBorder="1" applyAlignment="1">
      <alignment horizontal="left"/>
    </xf>
    <xf numFmtId="14" fontId="75" fillId="0" borderId="2" xfId="10" applyNumberFormat="1" applyFont="1" applyFill="1" applyBorder="1" applyAlignment="1">
      <alignment horizontal="center"/>
    </xf>
    <xf numFmtId="0" fontId="75" fillId="0" borderId="2" xfId="13" applyFont="1" applyFill="1" applyBorder="1" applyAlignment="1">
      <alignment horizontal="left"/>
    </xf>
    <xf numFmtId="167" fontId="75" fillId="0" borderId="2" xfId="9" applyNumberFormat="1" applyFont="1" applyFill="1" applyBorder="1" applyAlignment="1"/>
    <xf numFmtId="167" fontId="75" fillId="0" borderId="2" xfId="9" applyNumberFormat="1" applyFont="1" applyFill="1" applyBorder="1" applyAlignment="1">
      <alignment horizontal="right"/>
    </xf>
    <xf numFmtId="3" fontId="76" fillId="3" borderId="2" xfId="12" applyNumberFormat="1" applyFont="1" applyFill="1" applyBorder="1" applyAlignment="1"/>
    <xf numFmtId="3" fontId="7" fillId="0" borderId="2" xfId="12" applyNumberFormat="1" applyFont="1" applyFill="1" applyBorder="1" applyAlignment="1"/>
    <xf numFmtId="14" fontId="75" fillId="0" borderId="2" xfId="10" applyNumberFormat="1" applyFont="1" applyFill="1" applyBorder="1" applyAlignment="1">
      <alignment horizontal="right"/>
    </xf>
    <xf numFmtId="0" fontId="75" fillId="0" borderId="2" xfId="10" applyFont="1" applyFill="1" applyBorder="1"/>
    <xf numFmtId="14" fontId="75" fillId="0" borderId="2" xfId="10" applyNumberFormat="1" applyFont="1" applyFill="1" applyBorder="1" applyAlignment="1">
      <alignment horizontal="center" vertical="center"/>
    </xf>
    <xf numFmtId="167" fontId="75" fillId="0" borderId="2" xfId="9" applyNumberFormat="1" applyFont="1" applyFill="1" applyBorder="1"/>
    <xf numFmtId="0" fontId="75" fillId="3" borderId="2" xfId="10" applyFont="1" applyFill="1" applyBorder="1"/>
    <xf numFmtId="0" fontId="75" fillId="3" borderId="2" xfId="10" applyFont="1" applyFill="1" applyBorder="1" applyAlignment="1">
      <alignment horizontal="center" vertical="center"/>
    </xf>
    <xf numFmtId="167" fontId="75" fillId="3" borderId="2" xfId="9" applyNumberFormat="1" applyFont="1" applyFill="1" applyBorder="1"/>
    <xf numFmtId="0" fontId="75" fillId="3" borderId="2" xfId="10" applyFont="1" applyFill="1" applyBorder="1" applyAlignment="1">
      <alignment horizontal="left" wrapText="1"/>
    </xf>
    <xf numFmtId="14" fontId="75" fillId="3" borderId="2" xfId="10" applyNumberFormat="1" applyFont="1" applyFill="1" applyBorder="1" applyAlignment="1">
      <alignment horizontal="right"/>
    </xf>
    <xf numFmtId="0" fontId="75" fillId="0" borderId="2" xfId="13" applyFont="1" applyBorder="1" applyAlignment="1">
      <alignment horizontal="center" vertical="center"/>
    </xf>
    <xf numFmtId="3" fontId="71" fillId="0" borderId="0" xfId="10" applyNumberFormat="1" applyFont="1" applyFill="1"/>
    <xf numFmtId="0" fontId="54" fillId="3" borderId="2" xfId="0" applyFont="1" applyFill="1" applyBorder="1" applyAlignment="1">
      <alignment horizontal="center" vertical="center"/>
    </xf>
    <xf numFmtId="195" fontId="54" fillId="3" borderId="2" xfId="0" applyNumberFormat="1" applyFont="1" applyFill="1" applyBorder="1" applyAlignment="1">
      <alignment horizontal="center" vertical="center"/>
    </xf>
    <xf numFmtId="3" fontId="54" fillId="3" borderId="2" xfId="0" applyNumberFormat="1" applyFont="1" applyFill="1" applyBorder="1" applyAlignment="1">
      <alignment horizontal="center" vertical="center"/>
    </xf>
    <xf numFmtId="0" fontId="75" fillId="0" borderId="2" xfId="13" applyFont="1" applyFill="1" applyBorder="1" applyAlignment="1">
      <alignment horizontal="center"/>
    </xf>
    <xf numFmtId="0" fontId="75" fillId="0" borderId="2" xfId="10" applyFont="1" applyFill="1" applyBorder="1" applyAlignment="1">
      <alignment horizontal="center"/>
    </xf>
    <xf numFmtId="3" fontId="75" fillId="0" borderId="2" xfId="12" applyNumberFormat="1" applyFont="1" applyFill="1" applyBorder="1" applyAlignment="1"/>
    <xf numFmtId="14" fontId="14" fillId="10" borderId="2" xfId="10" applyNumberFormat="1" applyFont="1" applyFill="1" applyBorder="1" applyAlignment="1">
      <alignment horizontal="center" vertical="center"/>
    </xf>
    <xf numFmtId="14" fontId="14" fillId="10" borderId="2" xfId="10" applyNumberFormat="1" applyFont="1" applyFill="1" applyBorder="1" applyAlignment="1">
      <alignment horizontal="right"/>
    </xf>
    <xf numFmtId="0" fontId="14" fillId="10" borderId="2" xfId="13" applyFont="1" applyFill="1" applyBorder="1" applyAlignment="1">
      <alignment horizontal="center"/>
    </xf>
    <xf numFmtId="0" fontId="14" fillId="10" borderId="2" xfId="10" applyFont="1" applyFill="1" applyBorder="1"/>
    <xf numFmtId="0" fontId="14" fillId="10" borderId="2" xfId="13" applyFont="1" applyFill="1" applyBorder="1" applyAlignment="1">
      <alignment horizontal="left"/>
    </xf>
    <xf numFmtId="167" fontId="14" fillId="10" borderId="2" xfId="9" applyNumberFormat="1" applyFont="1" applyFill="1" applyBorder="1" applyAlignment="1"/>
    <xf numFmtId="167" fontId="14" fillId="10" borderId="2" xfId="9" applyNumberFormat="1" applyFont="1" applyFill="1" applyBorder="1"/>
    <xf numFmtId="3" fontId="14" fillId="10" borderId="2" xfId="12" applyNumberFormat="1" applyFont="1" applyFill="1" applyBorder="1" applyAlignment="1"/>
    <xf numFmtId="0" fontId="0" fillId="0" borderId="3" xfId="0" applyFill="1" applyBorder="1"/>
    <xf numFmtId="167" fontId="75" fillId="0" borderId="0" xfId="10" applyNumberFormat="1" applyFont="1" applyFill="1"/>
    <xf numFmtId="0" fontId="75" fillId="0" borderId="4" xfId="8" applyFont="1" applyFill="1" applyBorder="1" applyAlignment="1">
      <alignment horizontal="center" vertical="center"/>
    </xf>
    <xf numFmtId="0" fontId="75" fillId="0" borderId="5" xfId="8" applyFont="1" applyFill="1" applyBorder="1" applyAlignment="1">
      <alignment horizontal="center" vertical="center"/>
    </xf>
    <xf numFmtId="0" fontId="75" fillId="0" borderId="6" xfId="8" applyFont="1" applyFill="1" applyBorder="1" applyAlignment="1">
      <alignment horizontal="center" vertical="center"/>
    </xf>
    <xf numFmtId="0" fontId="7" fillId="0" borderId="0" xfId="7" applyFont="1" applyFill="1" applyAlignment="1">
      <alignment horizontal="left" vertical="center"/>
    </xf>
    <xf numFmtId="0" fontId="77" fillId="0" borderId="0" xfId="11" applyFont="1" applyFill="1" applyAlignment="1">
      <alignment horizontal="center"/>
    </xf>
    <xf numFmtId="3" fontId="7" fillId="0" borderId="4" xfId="12" applyNumberFormat="1" applyFont="1" applyFill="1" applyBorder="1" applyAlignment="1">
      <alignment horizontal="center" vertical="center"/>
    </xf>
    <xf numFmtId="3" fontId="7" fillId="0" borderId="5" xfId="12" applyNumberFormat="1" applyFont="1" applyFill="1" applyBorder="1" applyAlignment="1">
      <alignment horizontal="center" vertical="center"/>
    </xf>
    <xf numFmtId="3" fontId="7" fillId="0" borderId="6" xfId="12" applyNumberFormat="1" applyFont="1" applyFill="1" applyBorder="1" applyAlignment="1">
      <alignment horizontal="center" vertical="center"/>
    </xf>
    <xf numFmtId="14" fontId="7" fillId="0" borderId="2" xfId="8" applyNumberFormat="1" applyFont="1" applyFill="1" applyBorder="1" applyAlignment="1">
      <alignment horizontal="center" vertical="center" wrapText="1"/>
    </xf>
    <xf numFmtId="14" fontId="7" fillId="0" borderId="2" xfId="8" applyNumberFormat="1" applyFont="1" applyFill="1" applyBorder="1" applyAlignment="1">
      <alignment horizontal="right" vertical="center" wrapText="1"/>
    </xf>
    <xf numFmtId="0" fontId="7" fillId="0" borderId="2" xfId="8" applyFont="1" applyFill="1" applyBorder="1" applyAlignment="1">
      <alignment horizontal="center" vertical="center"/>
    </xf>
    <xf numFmtId="0" fontId="14" fillId="0" borderId="2" xfId="8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166" fontId="9" fillId="2" borderId="9" xfId="3" applyNumberFormat="1" applyFont="1" applyFill="1" applyBorder="1" applyAlignment="1">
      <alignment horizontal="center" vertical="center" wrapText="1"/>
    </xf>
    <xf numFmtId="166" fontId="9" fillId="2" borderId="10" xfId="3" applyNumberFormat="1" applyFont="1" applyFill="1" applyBorder="1" applyAlignment="1">
      <alignment horizontal="center" vertical="center" wrapText="1"/>
    </xf>
    <xf numFmtId="166" fontId="9" fillId="2" borderId="11" xfId="3" applyNumberFormat="1" applyFont="1" applyFill="1" applyBorder="1" applyAlignment="1">
      <alignment horizontal="center" vertical="center" wrapText="1"/>
    </xf>
    <xf numFmtId="166" fontId="9" fillId="2" borderId="12" xfId="3" applyNumberFormat="1" applyFont="1" applyFill="1" applyBorder="1" applyAlignment="1">
      <alignment horizontal="center" vertical="center" wrapText="1"/>
    </xf>
    <xf numFmtId="166" fontId="9" fillId="2" borderId="8" xfId="3" applyNumberFormat="1" applyFont="1" applyFill="1" applyBorder="1" applyAlignment="1">
      <alignment horizontal="center" vertical="center" wrapText="1"/>
    </xf>
    <xf numFmtId="166" fontId="9" fillId="2" borderId="13" xfId="3" applyNumberFormat="1" applyFont="1" applyFill="1" applyBorder="1" applyAlignment="1">
      <alignment horizontal="center" vertical="center" wrapText="1"/>
    </xf>
    <xf numFmtId="166" fontId="9" fillId="2" borderId="1" xfId="3" applyNumberFormat="1" applyFont="1" applyFill="1" applyBorder="1" applyAlignment="1">
      <alignment horizontal="center" vertical="center" wrapText="1"/>
    </xf>
    <xf numFmtId="166" fontId="9" fillId="2" borderId="3" xfId="3" applyNumberFormat="1" applyFont="1" applyFill="1" applyBorder="1" applyAlignment="1">
      <alignment horizontal="center" vertical="center" wrapText="1"/>
    </xf>
    <xf numFmtId="166" fontId="9" fillId="2" borderId="7" xfId="3" applyNumberFormat="1" applyFont="1" applyFill="1" applyBorder="1" applyAlignment="1">
      <alignment horizontal="center" vertical="center" wrapText="1"/>
    </xf>
    <xf numFmtId="167" fontId="7" fillId="0" borderId="1" xfId="106" applyNumberFormat="1" applyFont="1" applyFill="1" applyBorder="1" applyAlignment="1">
      <alignment horizontal="center" vertical="center"/>
    </xf>
    <xf numFmtId="167" fontId="7" fillId="0" borderId="3" xfId="106" applyNumberFormat="1" applyFont="1" applyFill="1" applyBorder="1" applyAlignment="1">
      <alignment horizontal="center" vertical="center"/>
    </xf>
    <xf numFmtId="167" fontId="7" fillId="0" borderId="7" xfId="106" applyNumberFormat="1" applyFont="1" applyFill="1" applyBorder="1" applyAlignment="1">
      <alignment horizontal="center" vertical="center"/>
    </xf>
    <xf numFmtId="167" fontId="7" fillId="0" borderId="1" xfId="106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58" fillId="0" borderId="1" xfId="0" applyFont="1" applyBorder="1" applyAlignment="1">
      <alignment horizontal="center" vertical="center"/>
    </xf>
    <xf numFmtId="0" fontId="58" fillId="0" borderId="7" xfId="0" applyFont="1" applyBorder="1" applyAlignment="1">
      <alignment horizontal="center" vertical="center"/>
    </xf>
    <xf numFmtId="0" fontId="63" fillId="0" borderId="0" xfId="7" applyFont="1" applyFill="1" applyAlignment="1">
      <alignment horizontal="center"/>
    </xf>
    <xf numFmtId="0" fontId="9" fillId="0" borderId="9" xfId="7" applyFont="1" applyFill="1" applyBorder="1" applyAlignment="1">
      <alignment horizontal="center" vertical="center"/>
    </xf>
    <xf numFmtId="0" fontId="9" fillId="0" borderId="11" xfId="7" applyFont="1" applyFill="1" applyBorder="1" applyAlignment="1">
      <alignment horizontal="center" vertical="center"/>
    </xf>
    <xf numFmtId="0" fontId="9" fillId="0" borderId="12" xfId="7" applyFont="1" applyFill="1" applyBorder="1" applyAlignment="1">
      <alignment horizontal="center" vertical="center"/>
    </xf>
    <xf numFmtId="0" fontId="9" fillId="0" borderId="13" xfId="7" applyFont="1" applyFill="1" applyBorder="1" applyAlignment="1">
      <alignment horizontal="center" vertical="center"/>
    </xf>
    <xf numFmtId="0" fontId="58" fillId="0" borderId="2" xfId="0" applyFont="1" applyBorder="1" applyAlignment="1">
      <alignment horizontal="center"/>
    </xf>
    <xf numFmtId="0" fontId="58" fillId="3" borderId="4" xfId="0" applyFont="1" applyFill="1" applyBorder="1" applyAlignment="1">
      <alignment horizontal="center"/>
    </xf>
    <xf numFmtId="0" fontId="58" fillId="3" borderId="6" xfId="0" applyFont="1" applyFill="1" applyBorder="1" applyAlignment="1">
      <alignment horizontal="center"/>
    </xf>
    <xf numFmtId="0" fontId="9" fillId="0" borderId="2" xfId="7" applyFont="1" applyFill="1" applyBorder="1" applyAlignment="1">
      <alignment horizontal="center" vertical="center"/>
    </xf>
    <xf numFmtId="0" fontId="58" fillId="0" borderId="2" xfId="0" applyFont="1" applyBorder="1" applyAlignment="1">
      <alignment horizontal="center" vertical="center"/>
    </xf>
    <xf numFmtId="0" fontId="64" fillId="10" borderId="4" xfId="0" applyFont="1" applyFill="1" applyBorder="1" applyAlignment="1">
      <alignment horizontal="center"/>
    </xf>
    <xf numFmtId="0" fontId="64" fillId="10" borderId="6" xfId="0" applyFont="1" applyFill="1" applyBorder="1" applyAlignment="1">
      <alignment horizontal="center"/>
    </xf>
    <xf numFmtId="0" fontId="66" fillId="13" borderId="1" xfId="0" applyFont="1" applyFill="1" applyBorder="1" applyAlignment="1">
      <alignment horizontal="center" vertical="center"/>
    </xf>
    <xf numFmtId="0" fontId="66" fillId="13" borderId="3" xfId="0" applyFont="1" applyFill="1" applyBorder="1" applyAlignment="1">
      <alignment horizontal="center" vertical="center"/>
    </xf>
    <xf numFmtId="0" fontId="66" fillId="13" borderId="7" xfId="0" applyFont="1" applyFill="1" applyBorder="1" applyAlignment="1">
      <alignment horizontal="center" vertical="center"/>
    </xf>
    <xf numFmtId="0" fontId="69" fillId="0" borderId="9" xfId="0" applyFont="1" applyBorder="1" applyAlignment="1">
      <alignment horizontal="center" vertical="center"/>
    </xf>
    <xf numFmtId="0" fontId="69" fillId="0" borderId="10" xfId="0" applyFont="1" applyBorder="1" applyAlignment="1">
      <alignment horizontal="center" vertical="center"/>
    </xf>
    <xf numFmtId="0" fontId="69" fillId="0" borderId="11" xfId="0" applyFont="1" applyBorder="1" applyAlignment="1">
      <alignment horizontal="center" vertical="center"/>
    </xf>
    <xf numFmtId="194" fontId="67" fillId="12" borderId="1" xfId="0" applyNumberFormat="1" applyFont="1" applyFill="1" applyBorder="1" applyAlignment="1">
      <alignment horizontal="center"/>
    </xf>
    <xf numFmtId="194" fontId="67" fillId="12" borderId="7" xfId="0" applyNumberFormat="1" applyFont="1" applyFill="1" applyBorder="1" applyAlignment="1">
      <alignment horizontal="center"/>
    </xf>
    <xf numFmtId="194" fontId="67" fillId="14" borderId="1" xfId="0" applyNumberFormat="1" applyFont="1" applyFill="1" applyBorder="1" applyAlignment="1">
      <alignment horizontal="center"/>
    </xf>
    <xf numFmtId="0" fontId="67" fillId="14" borderId="3" xfId="0" applyFont="1" applyFill="1" applyBorder="1" applyAlignment="1">
      <alignment horizontal="center"/>
    </xf>
    <xf numFmtId="0" fontId="67" fillId="14" borderId="7" xfId="0" applyFont="1" applyFill="1" applyBorder="1" applyAlignment="1">
      <alignment horizontal="center"/>
    </xf>
    <xf numFmtId="194" fontId="67" fillId="7" borderId="1" xfId="0" applyNumberFormat="1" applyFont="1" applyFill="1" applyBorder="1" applyAlignment="1">
      <alignment horizontal="center"/>
    </xf>
    <xf numFmtId="0" fontId="67" fillId="7" borderId="3" xfId="0" applyFont="1" applyFill="1" applyBorder="1" applyAlignment="1">
      <alignment horizontal="center"/>
    </xf>
    <xf numFmtId="0" fontId="67" fillId="7" borderId="7" xfId="0" applyFont="1" applyFill="1" applyBorder="1" applyAlignment="1">
      <alignment horizontal="center"/>
    </xf>
    <xf numFmtId="194" fontId="67" fillId="11" borderId="1" xfId="0" applyNumberFormat="1" applyFont="1" applyFill="1" applyBorder="1" applyAlignment="1">
      <alignment horizontal="center"/>
    </xf>
    <xf numFmtId="0" fontId="67" fillId="11" borderId="3" xfId="0" applyFont="1" applyFill="1" applyBorder="1" applyAlignment="1">
      <alignment horizontal="center"/>
    </xf>
    <xf numFmtId="0" fontId="67" fillId="11" borderId="7" xfId="0" applyFont="1" applyFill="1" applyBorder="1" applyAlignment="1">
      <alignment horizontal="center"/>
    </xf>
    <xf numFmtId="194" fontId="67" fillId="13" borderId="1" xfId="0" applyNumberFormat="1" applyFont="1" applyFill="1" applyBorder="1" applyAlignment="1">
      <alignment horizontal="center"/>
    </xf>
    <xf numFmtId="0" fontId="67" fillId="13" borderId="3" xfId="0" applyFont="1" applyFill="1" applyBorder="1" applyAlignment="1">
      <alignment horizontal="center"/>
    </xf>
    <xf numFmtId="0" fontId="67" fillId="13" borderId="7" xfId="0" applyFont="1" applyFill="1" applyBorder="1" applyAlignment="1">
      <alignment horizontal="center"/>
    </xf>
    <xf numFmtId="0" fontId="68" fillId="0" borderId="22" xfId="0" applyFont="1" applyFill="1" applyBorder="1" applyAlignment="1">
      <alignment horizontal="center"/>
    </xf>
    <xf numFmtId="0" fontId="68" fillId="0" borderId="26" xfId="0" applyFont="1" applyFill="1" applyBorder="1" applyAlignment="1">
      <alignment horizontal="center"/>
    </xf>
    <xf numFmtId="0" fontId="66" fillId="12" borderId="1" xfId="0" applyFont="1" applyFill="1" applyBorder="1" applyAlignment="1">
      <alignment horizontal="center" vertical="center"/>
    </xf>
    <xf numFmtId="0" fontId="66" fillId="12" borderId="7" xfId="0" applyFont="1" applyFill="1" applyBorder="1" applyAlignment="1">
      <alignment horizontal="center" vertical="center"/>
    </xf>
    <xf numFmtId="0" fontId="66" fillId="14" borderId="1" xfId="0" applyFont="1" applyFill="1" applyBorder="1" applyAlignment="1">
      <alignment horizontal="center" vertical="center"/>
    </xf>
    <xf numFmtId="0" fontId="66" fillId="14" borderId="3" xfId="0" applyFont="1" applyFill="1" applyBorder="1" applyAlignment="1">
      <alignment horizontal="center" vertical="center"/>
    </xf>
    <xf numFmtId="0" fontId="66" fillId="14" borderId="7" xfId="0" applyFont="1" applyFill="1" applyBorder="1" applyAlignment="1">
      <alignment horizontal="center" vertical="center"/>
    </xf>
    <xf numFmtId="0" fontId="66" fillId="7" borderId="1" xfId="0" applyFont="1" applyFill="1" applyBorder="1" applyAlignment="1">
      <alignment horizontal="center" vertical="center"/>
    </xf>
    <xf numFmtId="0" fontId="66" fillId="7" borderId="3" xfId="0" applyFont="1" applyFill="1" applyBorder="1" applyAlignment="1">
      <alignment horizontal="center" vertical="center"/>
    </xf>
    <xf numFmtId="0" fontId="66" fillId="7" borderId="7" xfId="0" applyFont="1" applyFill="1" applyBorder="1" applyAlignment="1">
      <alignment horizontal="center" vertical="center"/>
    </xf>
    <xf numFmtId="0" fontId="66" fillId="11" borderId="1" xfId="0" applyFont="1" applyFill="1" applyBorder="1" applyAlignment="1">
      <alignment horizontal="center" vertical="center"/>
    </xf>
    <xf numFmtId="0" fontId="66" fillId="11" borderId="3" xfId="0" applyFont="1" applyFill="1" applyBorder="1" applyAlignment="1">
      <alignment horizontal="center" vertical="center"/>
    </xf>
    <xf numFmtId="0" fontId="66" fillId="11" borderId="7" xfId="0" applyFont="1" applyFill="1" applyBorder="1" applyAlignment="1">
      <alignment horizontal="center" vertical="center"/>
    </xf>
    <xf numFmtId="0" fontId="78" fillId="0" borderId="7" xfId="13" applyFont="1" applyFill="1" applyBorder="1" applyAlignment="1">
      <alignment horizontal="left"/>
    </xf>
  </cellXfs>
  <cellStyles count="110">
    <cellStyle name="# ##0" xfId="15"/>
    <cellStyle name="??" xfId="16"/>
    <cellStyle name="?? [0.00]_PRODUCT DETAIL Q1" xfId="17"/>
    <cellStyle name="?? [0]" xfId="18"/>
    <cellStyle name="???? [0.00]_PRODUCT DETAIL Q1" xfId="19"/>
    <cellStyle name="????_PRODUCT DETAIL Q1" xfId="20"/>
    <cellStyle name="???[0]_Book1" xfId="21"/>
    <cellStyle name="???_95" xfId="22"/>
    <cellStyle name="??_(????)??????" xfId="23"/>
    <cellStyle name="00" xfId="24"/>
    <cellStyle name="1" xfId="25"/>
    <cellStyle name="2" xfId="26"/>
    <cellStyle name="20" xfId="27"/>
    <cellStyle name="20 2" xfId="28"/>
    <cellStyle name="3" xfId="29"/>
    <cellStyle name="4" xfId="30"/>
    <cellStyle name="52" xfId="31"/>
    <cellStyle name="a" xfId="32"/>
    <cellStyle name="AeE­ [0]_INQUIRY ¿µ¾÷AßAø " xfId="33"/>
    <cellStyle name="AeE­_INQUIRY ¿µ¾÷AßAø " xfId="34"/>
    <cellStyle name="ATan" xfId="35"/>
    <cellStyle name="AÞ¸¶ [0]_INQUIRY ¿?¾÷AßAø " xfId="36"/>
    <cellStyle name="AÞ¸¶_INQUIRY ¿?¾÷AßAø " xfId="37"/>
    <cellStyle name="C?AØ_¿?¾÷CoE² " xfId="38"/>
    <cellStyle name="C￥AØ_¿μ¾÷CoE² " xfId="39"/>
    <cellStyle name="Calc Currency (0)" xfId="40"/>
    <cellStyle name="Calc Currency (0) 2" xfId="41"/>
    <cellStyle name="Comma" xfId="106" builtinId="3"/>
    <cellStyle name="Comma 2" xfId="3"/>
    <cellStyle name="Comma 2 2" xfId="42"/>
    <cellStyle name="Comma 2 3" xfId="108"/>
    <cellStyle name="Comma 3" xfId="5"/>
    <cellStyle name="Comma 4" xfId="6"/>
    <cellStyle name="Comma 5" xfId="9"/>
    <cellStyle name="Comma 5 2" xfId="12"/>
    <cellStyle name="Comma0" xfId="43"/>
    <cellStyle name="Comma0 2" xfId="44"/>
    <cellStyle name="Currency" xfId="109" builtinId="4"/>
    <cellStyle name="Currency0" xfId="45"/>
    <cellStyle name="Date" xfId="46"/>
    <cellStyle name="Date 2" xfId="47"/>
    <cellStyle name="Dấu_phảy 2" xfId="48"/>
    <cellStyle name="ddmmyy" xfId="49"/>
    <cellStyle name="Dezimal [0]_UXO VII" xfId="50"/>
    <cellStyle name="Dezimal_UXO VII" xfId="51"/>
    <cellStyle name="e" xfId="52"/>
    <cellStyle name="f" xfId="53"/>
    <cellStyle name="Fixed" xfId="54"/>
    <cellStyle name="Fixed 2" xfId="55"/>
    <cellStyle name="Grey" xfId="56"/>
    <cellStyle name="Header1" xfId="57"/>
    <cellStyle name="Header2" xfId="58"/>
    <cellStyle name="Heading 1 2" xfId="59"/>
    <cellStyle name="Heading 2 2" xfId="60"/>
    <cellStyle name="Heading1" xfId="61"/>
    <cellStyle name="Heading2" xfId="62"/>
    <cellStyle name="Hoa-Scholl" xfId="63"/>
    <cellStyle name="Hyperlink 2" xfId="64"/>
    <cellStyle name="Input [yellow]" xfId="65"/>
    <cellStyle name="moi" xfId="66"/>
    <cellStyle name="n" xfId="67"/>
    <cellStyle name="Normal" xfId="0" builtinId="0"/>
    <cellStyle name="Normal - Style1" xfId="68"/>
    <cellStyle name="Normal 2" xfId="1"/>
    <cellStyle name="Normal 2 2" xfId="4"/>
    <cellStyle name="Normal 2 2 2" xfId="11"/>
    <cellStyle name="Normal 2 3" xfId="7"/>
    <cellStyle name="Normal 3" xfId="2"/>
    <cellStyle name="Normal 4" xfId="8"/>
    <cellStyle name="Normal 5" xfId="10"/>
    <cellStyle name="Normal 6" xfId="13"/>
    <cellStyle name="Normal 7" xfId="14"/>
    <cellStyle name="Normal 8" xfId="107"/>
    <cellStyle name="Normal VN" xfId="69"/>
    <cellStyle name="Œ…‹æØ‚è [0.00]_laroux" xfId="70"/>
    <cellStyle name="Œ…‹æØ‚è_laroux" xfId="71"/>
    <cellStyle name="omma [0]_Mktg Prog" xfId="72"/>
    <cellStyle name="ormal_Sheet1_1" xfId="73"/>
    <cellStyle name="Percent [2]" xfId="74"/>
    <cellStyle name="Percent [2] 2" xfId="75"/>
    <cellStyle name="Style 1" xfId="76"/>
    <cellStyle name="Style Date" xfId="77"/>
    <cellStyle name="T" xfId="78"/>
    <cellStyle name="th" xfId="80"/>
    <cellStyle name="Total 2" xfId="79"/>
    <cellStyle name="viet" xfId="81"/>
    <cellStyle name="viet2" xfId="82"/>
    <cellStyle name="Währung [0]_UXO VII" xfId="83"/>
    <cellStyle name="Währung_UXO VII" xfId="84"/>
    <cellStyle name="xuan" xfId="85"/>
    <cellStyle name=" [0.00]_ Att. 1- Cover" xfId="86"/>
    <cellStyle name="_ Att. 1- Cover" xfId="87"/>
    <cellStyle name="?_ Att. 1- Cover" xfId="88"/>
    <cellStyle name="똿뗦먛귟 [0.00]_PRODUCT DETAIL Q1" xfId="89"/>
    <cellStyle name="똿뗦먛귟_PRODUCT DETAIL Q1" xfId="90"/>
    <cellStyle name="믅됞 [0.00]_PRODUCT DETAIL Q1" xfId="91"/>
    <cellStyle name="믅됞_PRODUCT DETAIL Q1" xfId="92"/>
    <cellStyle name="백분율_95" xfId="93"/>
    <cellStyle name="뷭?_BOOKSHIP" xfId="94"/>
    <cellStyle name="콤마 [0]_ 비목별 월별기술 " xfId="95"/>
    <cellStyle name="콤마_ 비목별 월별기술 " xfId="96"/>
    <cellStyle name="통화 [0]_1202" xfId="97"/>
    <cellStyle name="통화_1202" xfId="98"/>
    <cellStyle name="표준_(정보부문)월별인원계획" xfId="99"/>
    <cellStyle name="一般_00Q3902REV.1" xfId="100"/>
    <cellStyle name="千分位[0]_00Q3902REV.1" xfId="101"/>
    <cellStyle name="千分位_00Q3902REV.1" xfId="102"/>
    <cellStyle name="貨幣 [0]_00Q3902REV.1" xfId="103"/>
    <cellStyle name="貨幣[0]_BRE" xfId="104"/>
    <cellStyle name="貨幣_00Q3902REV.1" xfId="105"/>
  </cellStyles>
  <dxfs count="1">
    <dxf>
      <font>
        <color rgb="FFFF0000"/>
      </font>
      <fill>
        <patternFill patternType="none">
          <bgColor auto="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</dxfs>
  <tableStyles count="0" defaultTableStyle="TableStyleMedium2" defaultPivotStyle="PivotStyleLight16"/>
  <colors>
    <mruColors>
      <color rgb="FFFF0000"/>
      <color rgb="FFE26F5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ACONG/GIACON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oa%202005/T9-05/BH%200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K DTL 0308"/>
      <sheetName val="TK0208"/>
      <sheetName val="THU0108"/>
      <sheetName val="Sheet2"/>
      <sheetName val="DOANHTHUSGC"/>
      <sheetName val="zamilsteel"/>
      <sheetName val="ANPHUCTHINH"/>
      <sheetName val="CTY THANHNIEN"/>
      <sheetName val="VIETTHANGLOI"/>
      <sheetName val="ANH QUYEN"/>
      <sheetName val="NTS(P.HOANG)"/>
      <sheetName val="DATNGUYEN"/>
      <sheetName val="HAIAU"/>
      <sheetName val="UN-AVAILABLE"/>
      <sheetName val="CS VINH DUC"/>
      <sheetName val="CS CONG MINH"/>
      <sheetName val="TIENTHINH"/>
      <sheetName val="cs phu loi"/>
      <sheetName val="vutienloc"/>
      <sheetName val="KHANHCU0NG"/>
      <sheetName val="ANHNAM"/>
      <sheetName val="HOATHINH"/>
      <sheetName val="QUYENOTO"/>
      <sheetName val="KL 08"/>
      <sheetName val="LYBINHCUONG"/>
      <sheetName val="TELLBE"/>
      <sheetName val="NAMLIEN"/>
      <sheetName val="TAN GROUP"/>
      <sheetName val="daithanh"/>
      <sheetName val="HuyPhat-khle"/>
      <sheetName val="CHITIETPHUONG DAT"/>
      <sheetName val="PHUONG DAT-dtl"/>
      <sheetName val="TAMTHANHPHAT"/>
      <sheetName val="hkm"/>
      <sheetName val="NAKYCO"/>
      <sheetName val="TRANDUC"/>
      <sheetName val="khach le"/>
      <sheetName val="CTY HAI DUONG"/>
      <sheetName val="CTY HIEN VINH"/>
      <sheetName val="VANLONG"/>
      <sheetName val="MAIHA-TAYNINH (2)"/>
      <sheetName val="MAIHA-TAYNINH"/>
      <sheetName val="PHUQUY"/>
      <sheetName val="quoc ham"/>
      <sheetName val="NHAT HA"/>
      <sheetName val="PHUCUONG"/>
      <sheetName val="Zamil"/>
      <sheetName val="Mythanhgiang-Khaivy"/>
      <sheetName val="sameco "/>
      <sheetName val="bbg "/>
      <sheetName val="Sheet1"/>
      <sheetName val="PHONGTHANH"/>
      <sheetName val="PHUCTIEN"/>
      <sheetName val="KMI"/>
      <sheetName val="C LAN-HONGHIEU"/>
      <sheetName val="DONG DUONG"/>
      <sheetName val="le tran  nk"/>
      <sheetName val="LETRAN XK"/>
      <sheetName val="CAOTHANH"/>
      <sheetName val="PHUONG DAT (2)"/>
      <sheetName val="PHUONG DAT"/>
      <sheetName val="jlgxkho"/>
      <sheetName val=" JLG NKHO"/>
      <sheetName val="DONGTHO "/>
      <sheetName val="BAO CHAU"/>
      <sheetName val="Vinh tuong 2"/>
      <sheetName val="CUONG THINH"/>
      <sheetName val="Hiep thanh"/>
      <sheetName val="huyhoang"/>
      <sheetName val="VTUONG"/>
      <sheetName val="TuongPhat"/>
      <sheetName val="PHAMGIA"/>
      <sheetName val="Eke-ThanhLoi"/>
      <sheetName val="cosoquocthang"/>
      <sheetName val="sonnguyen"/>
      <sheetName val="CDVINHLOC"/>
      <sheetName val="KIEUTAM"/>
      <sheetName val="ngocminhthanh"/>
      <sheetName val="MINH TAN"/>
      <sheetName val="GIANGMINH"/>
      <sheetName val="HUNG PHONG"/>
      <sheetName val="CHITHANH"/>
      <sheetName val="TANPHULOI"/>
      <sheetName val="TANLONGHUY (2)"/>
      <sheetName val="TANLONGHUY"/>
      <sheetName val="BACH HAC"/>
      <sheetName val="CTY BAOBAO"/>
      <sheetName val="THAITHIENPHAT"/>
      <sheetName val="TB DIEN CTD"/>
      <sheetName val="TANHANH"/>
      <sheetName val="SINH DONG"/>
      <sheetName val="VIETHUNG"/>
      <sheetName val="00000000"/>
      <sheetName val="10000000"/>
      <sheetName val="20000000"/>
      <sheetName val="30000000"/>
      <sheetName val="40000000"/>
      <sheetName val="50000000"/>
      <sheetName val="60000000"/>
      <sheetName val="70000000"/>
      <sheetName val="80000000"/>
      <sheetName val="90000000"/>
      <sheetName val="a0000000"/>
      <sheetName val="b0000000"/>
      <sheetName val="c0000000"/>
      <sheetName val="d0000000"/>
      <sheetName val="e0000000"/>
      <sheetName val="f0000000"/>
      <sheetName val="g0000000"/>
      <sheetName val="h0000000"/>
      <sheetName val="i0000000"/>
      <sheetName val="j0000000"/>
      <sheetName val="k0000000"/>
      <sheetName val="l0000000"/>
      <sheetName val="m0000000"/>
      <sheetName val="n0000000"/>
      <sheetName val="o0000000"/>
      <sheetName val="p0000000"/>
      <sheetName val="q0000000"/>
      <sheetName val="r0000000"/>
      <sheetName val="s0000000"/>
      <sheetName val="t0000000"/>
      <sheetName val="u0000000"/>
      <sheetName val="v0000000"/>
      <sheetName val="w0000000"/>
      <sheetName val="x0000000"/>
      <sheetName val="y0000000"/>
      <sheetName val="z0000000"/>
      <sheetName val="01000000"/>
      <sheetName val="11000000"/>
      <sheetName val="21000000"/>
      <sheetName val="31000000"/>
      <sheetName val="41000000"/>
      <sheetName val="51000000"/>
      <sheetName val="XXXXXXXX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XXXXXX0H"/>
      <sheetName val="XXXXXX0I"/>
      <sheetName val="XXXXXX0J"/>
      <sheetName val="XXXXXX0K"/>
      <sheetName val="XXXXXX0L"/>
      <sheetName val="XXXXXX0M"/>
      <sheetName val="XXXXXX0N"/>
      <sheetName val="XXXXXX0O"/>
      <sheetName val="XXXXXX0P"/>
      <sheetName val="XXXXXX0Q"/>
      <sheetName val="XXXXXX0R"/>
      <sheetName val="XXXXXX0S"/>
      <sheetName val="XXXXXX0T"/>
      <sheetName val="XXXXXX0U"/>
      <sheetName val="XXXXXX0V"/>
      <sheetName val="XXXXXX0W"/>
      <sheetName val="XXXXXX0Y"/>
      <sheetName val="XXXXXX0Z"/>
      <sheetName val="XXXXXX1X"/>
      <sheetName val="XXXXXX10"/>
      <sheetName val="XXXXXX11"/>
      <sheetName val="XXXXXX12"/>
      <sheetName val="XXXXXX13"/>
      <sheetName val="XXXXXX14"/>
      <sheetName val="XXXXXX15"/>
      <sheetName val="XXXXXX16"/>
      <sheetName val="XXXXXX17"/>
      <sheetName val="XXXXXX18"/>
      <sheetName val="XXXXXX19"/>
      <sheetName val="XXXXXX1A"/>
      <sheetName val="XXXXXX1B"/>
      <sheetName val="XXXXXX1C"/>
      <sheetName val="XXXXXX1D"/>
      <sheetName val="XXXXXX1E"/>
      <sheetName val="XXXXXX1F"/>
      <sheetName val="XXXXXX1G"/>
      <sheetName val="XXXXXX1H"/>
      <sheetName val="XXXXXX1I"/>
      <sheetName val="XXXXXX1J"/>
      <sheetName val="XXXXXX1K"/>
      <sheetName val="XXXXXX1L"/>
      <sheetName val="XXXXXX1M"/>
      <sheetName val="XXXXXX1N"/>
      <sheetName val="XXXXXX1O"/>
      <sheetName val="XXXXXX1P"/>
      <sheetName val="XXXXXX1Q"/>
      <sheetName val="XXXXXX1R"/>
      <sheetName val="XXXXXX1S"/>
      <sheetName val="XXXXXX1T"/>
      <sheetName val="XXXXXX1U"/>
      <sheetName val="XXXXXX1V"/>
      <sheetName val="XXXXXX1W"/>
      <sheetName val="XXXXXX1Y"/>
      <sheetName val="XXXXXX1Z"/>
      <sheetName val="XXXXXX2X"/>
      <sheetName val="XXXXXX20"/>
      <sheetName val="XXXXXX21"/>
      <sheetName val="XXXXXX22"/>
      <sheetName val="XXXXXX23"/>
      <sheetName val="XXXXXX24"/>
      <sheetName val="XXXXXX25"/>
      <sheetName val="XXXXXX26"/>
      <sheetName val="XXXXXX27"/>
      <sheetName val="XXXXXX28"/>
      <sheetName val="XXXXXX29"/>
      <sheetName val="XXXXXX2A"/>
      <sheetName val="XXXXXX2B"/>
      <sheetName val="XXXXXX2C"/>
      <sheetName val="XXXXXX2D"/>
      <sheetName val="XXXXXX2E"/>
      <sheetName val="XXXXXX2F"/>
      <sheetName val="XXXXXX2G"/>
      <sheetName val="XXXXXX2H"/>
      <sheetName val="XXXXXX2I"/>
      <sheetName val="XXXXXX2J"/>
      <sheetName val="XXXXXX2K"/>
      <sheetName val="XXXXXX2L"/>
      <sheetName val="XXXXXX2M"/>
      <sheetName val="XXXXXX2N"/>
      <sheetName val="XXXXXX2O"/>
      <sheetName val="XXXXXX2P"/>
      <sheetName val="XXXXXX2Q"/>
      <sheetName val="XXXXXX2R"/>
      <sheetName val="XXXXXX2S"/>
      <sheetName val="XXXXXX2T"/>
      <sheetName val="XXXXXX2U"/>
      <sheetName val="XXXXXX2V"/>
      <sheetName val="XXXXXX2W"/>
      <sheetName val="XXXXXX2Y"/>
      <sheetName val="XXXXXX2Z"/>
      <sheetName val="XXXXXX3X"/>
      <sheetName val="XXXXXX30"/>
      <sheetName val="XXXXXX31"/>
      <sheetName val="XXXXXX32"/>
      <sheetName val="XXXXXX33"/>
      <sheetName val="XXXXXX34"/>
      <sheetName val="XXXXXX35"/>
      <sheetName val="XXXXXX36"/>
      <sheetName val="XXXXXX37"/>
      <sheetName val="XXXXXX38"/>
      <sheetName val="XXXXXX39"/>
      <sheetName val="XXXXXX3A"/>
      <sheetName val="XXXXXX3B"/>
      <sheetName val="XXXXXX3C"/>
      <sheetName val="XXXXXX3D"/>
      <sheetName val="XXXXXX3E"/>
      <sheetName val="XXXXXX3F"/>
      <sheetName val="XXXXXX3G"/>
      <sheetName val="XXXXXX3H"/>
      <sheetName val="XXXXXX3I"/>
      <sheetName val="XXXXXX3J"/>
      <sheetName val="XXXXXX3K"/>
      <sheetName val="XXXXXX3L"/>
      <sheetName val="XXXXXX3M"/>
      <sheetName val="XXXXXX3N"/>
      <sheetName val="XXXXXX3O"/>
      <sheetName val="XXXXXX3P"/>
      <sheetName val="XXXXXX3Q"/>
      <sheetName val="XXXXXX3R"/>
      <sheetName val="XXXXXX3S"/>
      <sheetName val="XXXXXX3T"/>
      <sheetName val="XXXXXX3U"/>
      <sheetName val="XXXXXX3V"/>
      <sheetName val="XXXXXX3W"/>
      <sheetName val="XXXXXX3Y"/>
      <sheetName val="XXXXXX3Z"/>
      <sheetName val="XXXXXX4X"/>
      <sheetName val="XXXXXX40"/>
      <sheetName val="XXXXXX41"/>
      <sheetName val="XXXXXX42"/>
      <sheetName val="XXXXXX43"/>
      <sheetName val="XXXXXX44"/>
      <sheetName val="XXXXXX45"/>
      <sheetName val="XXXXXX46"/>
      <sheetName val="XXXXXX47"/>
      <sheetName val="XXXXXX48"/>
      <sheetName val="XXXXXX49"/>
      <sheetName val="XXXXXX4A"/>
      <sheetName val="XXXXXX4B"/>
      <sheetName val="XXXXXX4C"/>
      <sheetName val="XXXXXX4D"/>
      <sheetName val="XXXXXX4E"/>
      <sheetName val="XXXXXX4F"/>
      <sheetName val="XXXXXX4G"/>
      <sheetName val="XXXXXX4H"/>
      <sheetName val="XXXXXX4I"/>
      <sheetName val="XXXXXX4J"/>
      <sheetName val="XXXXXX4K"/>
      <sheetName val="XXXXXX4L"/>
      <sheetName val="XXXXXX4M"/>
      <sheetName val="XXXXXX4N"/>
      <sheetName val="XXXXXX4O"/>
      <sheetName val="XXXXXX4P"/>
      <sheetName val="XXXXXX4Q"/>
      <sheetName val="XXXXXX4R"/>
      <sheetName val="XXXXXX4S"/>
      <sheetName val="XXXXXX4T"/>
      <sheetName val="XXXXXX4U"/>
      <sheetName val="XXXXXX4V"/>
      <sheetName val="XXXXXX4W"/>
      <sheetName val="XXXXXX4Y"/>
      <sheetName val="XXXXXX4Z"/>
      <sheetName val="XXXXXX5X"/>
      <sheetName val="XXXXXX50"/>
      <sheetName val="XXXXXX51"/>
      <sheetName val="XXXXXX52"/>
      <sheetName val="XXXXXX53"/>
      <sheetName val="XXXXXX54"/>
      <sheetName val="XXXXXX55"/>
      <sheetName val="XXXXXX56"/>
      <sheetName val="XXXXXX57"/>
      <sheetName val="XXXXXX58"/>
      <sheetName val="XXXXXX59"/>
      <sheetName val="XXXXXX5A"/>
      <sheetName val="XXXXXX5B"/>
      <sheetName val="XXXXXX5C"/>
      <sheetName val="XXXXXX5D"/>
      <sheetName val="XXXXXX5E"/>
      <sheetName val="XXXXXX5F"/>
      <sheetName val="XXXXXX5G"/>
      <sheetName val="XXXXXX5H"/>
      <sheetName val="XXXXXX5I"/>
      <sheetName val="XXXXXX5J"/>
      <sheetName val="XXXXXX5K"/>
      <sheetName val="XXXXXX5L"/>
      <sheetName val="XXXXXX5M"/>
      <sheetName val="XXXXXX5N"/>
      <sheetName val="XXXXXX5O"/>
      <sheetName val="XXXXXX5P"/>
      <sheetName val="XXXXXX5Q"/>
      <sheetName val="XXXXXX5R"/>
      <sheetName val="XXXXXX5S"/>
      <sheetName val="XXXXXX5T"/>
      <sheetName val="XXXXXX5U"/>
      <sheetName val="XXXXXX5V"/>
      <sheetName val="XXXXXX5W"/>
      <sheetName val="XXXXXX5Y"/>
      <sheetName val="XXXXXX5Z"/>
      <sheetName val="XXXXXX6X"/>
      <sheetName val="XXXXXX60"/>
      <sheetName val="XXXXXX61"/>
      <sheetName val="XXXXXX62"/>
      <sheetName val="XXXXXX63"/>
      <sheetName val="XXXXXX64"/>
      <sheetName val="XXXXXX65"/>
      <sheetName val="XXXXXX66"/>
      <sheetName val="XXXXXX67"/>
      <sheetName val="XXXXXX68"/>
      <sheetName val="XXXXXX69"/>
      <sheetName val="XXXXXX6A"/>
      <sheetName val="XXXXXX6B"/>
      <sheetName val="XXXXXX6C"/>
      <sheetName val="XXXXXX6D"/>
      <sheetName val="XXXXXX6E"/>
      <sheetName val="XXXXXX6F"/>
      <sheetName val="XXXXXX6G"/>
      <sheetName val="XXXXXX6H"/>
      <sheetName val="XXXXXX6I"/>
      <sheetName val="XXXXXX6J"/>
      <sheetName val="XXXXXX6K"/>
      <sheetName val="XXXXXX6L"/>
      <sheetName val="XXXXXX6M"/>
      <sheetName val="XXXXXX6N"/>
      <sheetName val="XXXXXX6O"/>
      <sheetName val="XXXXXX6P"/>
      <sheetName val="XXXXXX6Q"/>
      <sheetName val="XXXXXX6R"/>
      <sheetName val="XXXXXX6S"/>
      <sheetName val="XXXXXX6T"/>
      <sheetName val="XXXXXX6U"/>
      <sheetName val="XXXXXX6V"/>
      <sheetName val="XXXXXX6W"/>
      <sheetName val="XXXXXX6Y"/>
      <sheetName val="XXXXXX6Z"/>
      <sheetName val="XXXXXX7X"/>
      <sheetName val="61000000"/>
      <sheetName val="XXXXXX70"/>
      <sheetName val="XXXXXX71"/>
      <sheetName val="XXXXXX72"/>
      <sheetName val="XXXXXX73"/>
      <sheetName val="XXXXXX74"/>
      <sheetName val="XXXXXX75"/>
      <sheetName val="XXXXXX76"/>
      <sheetName val="XXXXXX77"/>
      <sheetName val="XXXXXX78"/>
      <sheetName val="XXXXXX79"/>
      <sheetName val="71000000"/>
      <sheetName val="XXXXXX7A"/>
      <sheetName val="XXXXXX7B"/>
      <sheetName val="XXXXXX7C"/>
      <sheetName val="XXXXXX7D"/>
      <sheetName val="XXXXXX7E"/>
      <sheetName val="81000000"/>
      <sheetName val="XXXXXX7F"/>
      <sheetName val="91000000"/>
      <sheetName val="a1000000"/>
      <sheetName val="b1000000"/>
      <sheetName val="c1000000"/>
      <sheetName val="d1000000"/>
      <sheetName val="e1000000"/>
      <sheetName val="f1000000"/>
      <sheetName val="g1000000"/>
      <sheetName val="h1000000"/>
      <sheetName val="i1000000"/>
      <sheetName val="j1000000"/>
      <sheetName val="k1000000"/>
      <sheetName val="l1000000"/>
      <sheetName val="m1000000"/>
      <sheetName val="n1000000"/>
      <sheetName val="o1000000"/>
      <sheetName val="p1000000"/>
      <sheetName val="q1000000"/>
      <sheetName val="r1000000"/>
      <sheetName val="s1000000"/>
      <sheetName val="t1000000"/>
      <sheetName val="u1000000"/>
      <sheetName val="v1000000"/>
      <sheetName val="w1000000"/>
      <sheetName val="x1000000"/>
      <sheetName val="y1000000"/>
      <sheetName val="z1000000"/>
      <sheetName val="02000000"/>
      <sheetName val="12000000"/>
      <sheetName val="22000000"/>
      <sheetName val="32000000"/>
      <sheetName val="42000000"/>
      <sheetName val="52000000"/>
      <sheetName val="62000000"/>
      <sheetName val="72000000"/>
      <sheetName val="82000000"/>
      <sheetName val="92000000"/>
      <sheetName val="a2000000"/>
      <sheetName val="b2000000"/>
      <sheetName val="c2000000"/>
      <sheetName val="d2000000"/>
      <sheetName val="e2000000"/>
      <sheetName val="f2000000"/>
      <sheetName val="g2000000"/>
      <sheetName val="h2000000"/>
      <sheetName val="i2000000"/>
      <sheetName val="j2000000"/>
      <sheetName val="k2000000"/>
      <sheetName val="l2000000"/>
      <sheetName val="m2000000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AI TRA"/>
      <sheetName val="Sheet1"/>
      <sheetName val="Sheet2"/>
      <sheetName val="Sheet3"/>
      <sheetName val="cn-bs"/>
      <sheetName val="BAN HANG (3)"/>
      <sheetName val="BAN HANG (2)"/>
      <sheetName val="BAN HANG"/>
      <sheetName val="DSKH TX"/>
      <sheetName val="TON KHO"/>
      <sheetName val="MUA HANG"/>
      <sheetName val="btcphsx"/>
      <sheetName val="XL4Poppy"/>
    </sheetNames>
    <sheetDataSet>
      <sheetData sheetId="0" refreshError="1">
        <row r="4">
          <cell r="B4" t="str">
            <v>MKH</v>
          </cell>
          <cell r="C4" t="str">
            <v>TEÂN KHAÙCH HAØNG</v>
          </cell>
        </row>
        <row r="6">
          <cell r="B6" t="str">
            <v>301</v>
          </cell>
          <cell r="C6" t="str">
            <v>AKZO NOBEL</v>
          </cell>
        </row>
        <row r="7">
          <cell r="B7" t="str">
            <v>302</v>
          </cell>
          <cell r="C7" t="str">
            <v>BÌNH TAÂY</v>
          </cell>
        </row>
        <row r="8">
          <cell r="B8" t="str">
            <v>303</v>
          </cell>
          <cell r="C8" t="str">
            <v>JOTUN</v>
          </cell>
        </row>
        <row r="9">
          <cell r="B9" t="str">
            <v>304</v>
          </cell>
          <cell r="C9" t="str">
            <v>ÑAÏI PHUÙ</v>
          </cell>
        </row>
        <row r="10">
          <cell r="B10" t="str">
            <v>305</v>
          </cell>
          <cell r="C10" t="str">
            <v>TIGER DRYLAC</v>
          </cell>
        </row>
        <row r="11">
          <cell r="B11" t="str">
            <v>306</v>
          </cell>
          <cell r="C11" t="str">
            <v>TAÂN NAM PHAÙT</v>
          </cell>
        </row>
        <row r="12">
          <cell r="B12" t="str">
            <v>307</v>
          </cell>
          <cell r="C12" t="str">
            <v>OÂNG BÍNH</v>
          </cell>
        </row>
        <row r="13">
          <cell r="B13" t="str">
            <v>308</v>
          </cell>
          <cell r="C13" t="str">
            <v>VÒNH PHAÙT</v>
          </cell>
        </row>
        <row r="14">
          <cell r="B14" t="str">
            <v>309</v>
          </cell>
          <cell r="C14" t="str">
            <v>HÖÕU TÍN</v>
          </cell>
        </row>
        <row r="15">
          <cell r="B15" t="str">
            <v>310</v>
          </cell>
          <cell r="C15" t="str">
            <v>MKVN</v>
          </cell>
        </row>
        <row r="16">
          <cell r="B16" t="str">
            <v>311</v>
          </cell>
          <cell r="C16" t="str">
            <v>Chò Tuyeát - Filter</v>
          </cell>
        </row>
        <row r="17">
          <cell r="B17" t="str">
            <v>312</v>
          </cell>
          <cell r="C17" t="str">
            <v>HOÀNG MOÄC</v>
          </cell>
        </row>
        <row r="18">
          <cell r="C18" t="str">
            <v>KHANG PHONG</v>
          </cell>
        </row>
        <row r="22">
          <cell r="C22" t="str">
            <v>TOÅNG COÄNG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abSelected="1" zoomScale="85" zoomScaleNormal="85" workbookViewId="0">
      <pane xSplit="5" ySplit="20" topLeftCell="F27" activePane="bottomRight" state="frozen"/>
      <selection pane="topRight" activeCell="F1" sqref="F1"/>
      <selection pane="bottomLeft" activeCell="A9" sqref="A9"/>
      <selection pane="bottomRight" activeCell="J43" sqref="J43"/>
    </sheetView>
  </sheetViews>
  <sheetFormatPr defaultColWidth="9.140625" defaultRowHeight="15.75"/>
  <cols>
    <col min="1" max="1" width="12.85546875" style="251" customWidth="1"/>
    <col min="2" max="2" width="12.85546875" style="252" customWidth="1"/>
    <col min="3" max="3" width="12.5703125" style="221" customWidth="1"/>
    <col min="4" max="4" width="13.5703125" style="221" customWidth="1"/>
    <col min="5" max="5" width="64" style="244" customWidth="1"/>
    <col min="6" max="6" width="16.140625" style="218" customWidth="1"/>
    <col min="7" max="7" width="19.85546875" style="218" customWidth="1"/>
    <col min="8" max="8" width="20.85546875" style="244" customWidth="1"/>
    <col min="9" max="9" width="17.7109375" style="220" customWidth="1"/>
    <col min="10" max="10" width="20" style="221" bestFit="1" customWidth="1"/>
    <col min="11" max="11" width="11.5703125" style="221" bestFit="1" customWidth="1"/>
    <col min="12" max="16384" width="9.140625" style="221"/>
  </cols>
  <sheetData>
    <row r="1" spans="1:9" ht="25.5" hidden="1" customHeight="1">
      <c r="A1" s="295" t="s">
        <v>27</v>
      </c>
      <c r="B1" s="295"/>
      <c r="C1" s="295"/>
      <c r="D1" s="295"/>
      <c r="E1" s="295"/>
      <c r="H1" s="219"/>
    </row>
    <row r="2" spans="1:9" ht="25.5" hidden="1" customHeight="1">
      <c r="A2" s="295" t="s">
        <v>28</v>
      </c>
      <c r="B2" s="295"/>
      <c r="C2" s="295"/>
      <c r="D2" s="295"/>
      <c r="E2" s="295"/>
      <c r="H2" s="219"/>
    </row>
    <row r="3" spans="1:9" ht="25.5" hidden="1" customHeight="1">
      <c r="A3" s="295" t="s">
        <v>29</v>
      </c>
      <c r="B3" s="295"/>
      <c r="C3" s="295"/>
      <c r="D3" s="295"/>
      <c r="E3" s="295"/>
      <c r="H3" s="219"/>
    </row>
    <row r="4" spans="1:9" ht="30.75" hidden="1">
      <c r="A4" s="224"/>
      <c r="B4" s="225"/>
      <c r="C4" s="226"/>
      <c r="D4" s="226"/>
      <c r="E4" s="296" t="s">
        <v>165</v>
      </c>
      <c r="F4" s="296"/>
      <c r="G4" s="227"/>
      <c r="H4" s="226"/>
    </row>
    <row r="5" spans="1:9">
      <c r="A5" s="228"/>
      <c r="B5" s="229"/>
      <c r="C5" s="230"/>
      <c r="D5" s="230"/>
      <c r="E5" s="231"/>
      <c r="F5" s="232"/>
      <c r="G5" s="222" t="s">
        <v>115</v>
      </c>
      <c r="H5" s="223">
        <v>3000000</v>
      </c>
    </row>
    <row r="6" spans="1:9" ht="15" customHeight="1">
      <c r="A6" s="300" t="s">
        <v>30</v>
      </c>
      <c r="B6" s="301" t="s">
        <v>31</v>
      </c>
      <c r="C6" s="302" t="s">
        <v>23</v>
      </c>
      <c r="D6" s="302"/>
      <c r="E6" s="303" t="s">
        <v>24</v>
      </c>
      <c r="F6" s="297" t="s">
        <v>32</v>
      </c>
      <c r="G6" s="298"/>
      <c r="H6" s="299"/>
      <c r="I6" s="221"/>
    </row>
    <row r="7" spans="1:9">
      <c r="A7" s="300"/>
      <c r="B7" s="301"/>
      <c r="C7" s="233" t="s">
        <v>33</v>
      </c>
      <c r="D7" s="234" t="s">
        <v>25</v>
      </c>
      <c r="E7" s="303"/>
      <c r="F7" s="235" t="s">
        <v>33</v>
      </c>
      <c r="G7" s="235" t="s">
        <v>25</v>
      </c>
      <c r="H7" s="236" t="s">
        <v>26</v>
      </c>
      <c r="I7" s="221"/>
    </row>
    <row r="8" spans="1:9" s="238" customFormat="1" hidden="1">
      <c r="A8" s="256">
        <v>43264</v>
      </c>
      <c r="B8" s="257"/>
      <c r="C8" s="258"/>
      <c r="D8" s="259" t="s">
        <v>106</v>
      </c>
      <c r="E8" s="260" t="s">
        <v>105</v>
      </c>
      <c r="F8" s="261"/>
      <c r="G8" s="262">
        <v>170000</v>
      </c>
      <c r="H8" s="263"/>
      <c r="I8" s="237"/>
    </row>
    <row r="9" spans="1:9" s="238" customFormat="1" hidden="1">
      <c r="A9" s="256">
        <v>43266</v>
      </c>
      <c r="B9" s="257"/>
      <c r="C9" s="258"/>
      <c r="D9" s="270" t="s">
        <v>107</v>
      </c>
      <c r="E9" s="258" t="s">
        <v>108</v>
      </c>
      <c r="F9" s="271"/>
      <c r="G9" s="271">
        <v>889609</v>
      </c>
      <c r="H9" s="263"/>
      <c r="I9" s="237"/>
    </row>
    <row r="10" spans="1:9" s="238" customFormat="1" hidden="1">
      <c r="A10" s="256">
        <v>43269</v>
      </c>
      <c r="B10" s="257"/>
      <c r="C10" s="258"/>
      <c r="D10" s="270" t="s">
        <v>117</v>
      </c>
      <c r="E10" s="258" t="s">
        <v>118</v>
      </c>
      <c r="F10" s="271"/>
      <c r="G10" s="271">
        <v>29500</v>
      </c>
      <c r="H10" s="263"/>
      <c r="I10" s="237"/>
    </row>
    <row r="11" spans="1:9" s="238" customFormat="1" hidden="1">
      <c r="A11" s="256">
        <v>43271</v>
      </c>
      <c r="B11" s="257"/>
      <c r="C11" s="269"/>
      <c r="D11" s="270" t="s">
        <v>110</v>
      </c>
      <c r="E11" s="258" t="s">
        <v>119</v>
      </c>
      <c r="F11" s="271"/>
      <c r="G11" s="271">
        <v>227500</v>
      </c>
      <c r="H11" s="263"/>
      <c r="I11" s="237"/>
    </row>
    <row r="12" spans="1:9" s="238" customFormat="1" hidden="1">
      <c r="A12" s="256">
        <v>43272</v>
      </c>
      <c r="B12" s="273"/>
      <c r="C12" s="269"/>
      <c r="D12" s="274" t="s">
        <v>111</v>
      </c>
      <c r="E12" s="272" t="s">
        <v>120</v>
      </c>
      <c r="F12" s="271"/>
      <c r="G12" s="271">
        <v>190000</v>
      </c>
      <c r="H12" s="263"/>
      <c r="I12" s="237"/>
    </row>
    <row r="13" spans="1:9" s="238" customFormat="1" hidden="1">
      <c r="A13" s="256">
        <v>43273</v>
      </c>
      <c r="B13" s="265"/>
      <c r="C13" s="266"/>
      <c r="D13" s="267" t="s">
        <v>109</v>
      </c>
      <c r="E13" s="260" t="s">
        <v>121</v>
      </c>
      <c r="F13" s="268"/>
      <c r="G13" s="268">
        <v>265000</v>
      </c>
      <c r="H13" s="239"/>
      <c r="I13" s="237"/>
    </row>
    <row r="14" spans="1:9" s="238" customFormat="1">
      <c r="A14" s="209">
        <v>43273</v>
      </c>
      <c r="B14" s="211"/>
      <c r="C14" s="241"/>
      <c r="D14" s="254" t="s">
        <v>112</v>
      </c>
      <c r="E14" s="212" t="s">
        <v>122</v>
      </c>
      <c r="F14" s="217"/>
      <c r="G14" s="217">
        <v>562000</v>
      </c>
      <c r="H14" s="264"/>
      <c r="I14" s="237"/>
    </row>
    <row r="15" spans="1:9" s="238" customFormat="1" hidden="1">
      <c r="A15" s="256">
        <v>43276</v>
      </c>
      <c r="B15" s="257"/>
      <c r="C15" s="269"/>
      <c r="D15" s="270" t="s">
        <v>113</v>
      </c>
      <c r="E15" s="258" t="s">
        <v>123</v>
      </c>
      <c r="F15" s="271"/>
      <c r="G15" s="271">
        <v>100000</v>
      </c>
      <c r="H15" s="263"/>
      <c r="I15" s="237"/>
    </row>
    <row r="16" spans="1:9" s="238" customFormat="1" hidden="1">
      <c r="A16" s="256">
        <v>43278</v>
      </c>
      <c r="B16" s="257"/>
      <c r="C16" s="269"/>
      <c r="D16" s="270" t="s">
        <v>114</v>
      </c>
      <c r="E16" s="258" t="s">
        <v>124</v>
      </c>
      <c r="F16" s="271"/>
      <c r="G16" s="271">
        <v>394500</v>
      </c>
      <c r="H16" s="263"/>
      <c r="I16" s="237"/>
    </row>
    <row r="17" spans="1:9" s="238" customFormat="1" hidden="1">
      <c r="A17" s="256">
        <v>43278</v>
      </c>
      <c r="B17" s="257"/>
      <c r="C17" s="269"/>
      <c r="D17" s="270" t="s">
        <v>125</v>
      </c>
      <c r="E17" s="258" t="s">
        <v>126</v>
      </c>
      <c r="F17" s="271"/>
      <c r="G17" s="271">
        <v>20000</v>
      </c>
      <c r="H17" s="263"/>
      <c r="I17" s="237"/>
    </row>
    <row r="18" spans="1:9" s="238" customFormat="1" hidden="1">
      <c r="A18" s="256">
        <v>43281</v>
      </c>
      <c r="B18" s="257"/>
      <c r="C18" s="269"/>
      <c r="D18" s="267" t="s">
        <v>128</v>
      </c>
      <c r="E18" s="260" t="s">
        <v>127</v>
      </c>
      <c r="F18" s="262"/>
      <c r="G18" s="268">
        <v>295000</v>
      </c>
      <c r="H18" s="263"/>
      <c r="I18" s="237"/>
    </row>
    <row r="19" spans="1:9" s="238" customFormat="1" hidden="1">
      <c r="A19" s="256">
        <v>43281</v>
      </c>
      <c r="B19" s="273"/>
      <c r="C19" s="269"/>
      <c r="D19" s="267" t="s">
        <v>161</v>
      </c>
      <c r="E19" s="260" t="s">
        <v>162</v>
      </c>
      <c r="F19" s="262"/>
      <c r="G19" s="268">
        <v>535000</v>
      </c>
      <c r="H19" s="263"/>
      <c r="I19" s="237"/>
    </row>
    <row r="20" spans="1:9">
      <c r="A20" s="292" t="s">
        <v>34</v>
      </c>
      <c r="B20" s="293"/>
      <c r="C20" s="293"/>
      <c r="D20" s="293"/>
      <c r="E20" s="293"/>
      <c r="F20" s="293"/>
      <c r="G20" s="294"/>
      <c r="H20" s="239">
        <v>1361000</v>
      </c>
      <c r="I20" s="221"/>
    </row>
    <row r="21" spans="1:9" s="238" customFormat="1" ht="17.25" customHeight="1">
      <c r="A21" s="267">
        <v>43282</v>
      </c>
      <c r="B21" s="265"/>
      <c r="C21" s="279"/>
      <c r="D21" s="280" t="s">
        <v>104</v>
      </c>
      <c r="E21" s="260" t="s">
        <v>163</v>
      </c>
      <c r="F21" s="261"/>
      <c r="G21" s="268">
        <v>120000</v>
      </c>
      <c r="H21" s="281"/>
      <c r="I21" s="243"/>
    </row>
    <row r="22" spans="1:9" s="238" customFormat="1">
      <c r="A22" s="256">
        <v>43284</v>
      </c>
      <c r="B22" s="265"/>
      <c r="C22" s="279"/>
      <c r="D22" s="280" t="s">
        <v>166</v>
      </c>
      <c r="E22" s="258" t="s">
        <v>167</v>
      </c>
      <c r="F22" s="261"/>
      <c r="G22" s="268">
        <v>423000</v>
      </c>
      <c r="H22" s="281"/>
    </row>
    <row r="23" spans="1:9" s="238" customFormat="1">
      <c r="A23" s="256">
        <v>43287</v>
      </c>
      <c r="B23" s="265"/>
      <c r="C23" s="279"/>
      <c r="D23" s="280" t="s">
        <v>169</v>
      </c>
      <c r="E23" s="260" t="s">
        <v>171</v>
      </c>
      <c r="F23" s="261"/>
      <c r="G23" s="268">
        <v>374000</v>
      </c>
      <c r="H23" s="281"/>
      <c r="I23" s="243"/>
    </row>
    <row r="24" spans="1:9" s="238" customFormat="1">
      <c r="A24" s="267">
        <v>43287</v>
      </c>
      <c r="B24" s="265"/>
      <c r="C24" s="279"/>
      <c r="D24" s="280" t="s">
        <v>170</v>
      </c>
      <c r="E24" s="260" t="s">
        <v>172</v>
      </c>
      <c r="F24" s="261"/>
      <c r="G24" s="268">
        <v>840000</v>
      </c>
      <c r="H24" s="281"/>
      <c r="I24" s="291"/>
    </row>
    <row r="25" spans="1:9" s="238" customFormat="1">
      <c r="A25" s="267">
        <v>43288</v>
      </c>
      <c r="B25" s="265"/>
      <c r="C25" s="279"/>
      <c r="D25" s="280" t="s">
        <v>106</v>
      </c>
      <c r="E25" s="260" t="s">
        <v>163</v>
      </c>
      <c r="F25" s="261"/>
      <c r="G25" s="268">
        <v>120000</v>
      </c>
      <c r="H25" s="281"/>
      <c r="I25" s="291"/>
    </row>
    <row r="26" spans="1:9" s="238" customFormat="1">
      <c r="A26" s="267">
        <v>43291</v>
      </c>
      <c r="B26" s="265"/>
      <c r="C26" s="279"/>
      <c r="D26" s="280" t="s">
        <v>186</v>
      </c>
      <c r="E26" s="260" t="s">
        <v>203</v>
      </c>
      <c r="F26" s="261"/>
      <c r="G26" s="268">
        <v>598000</v>
      </c>
      <c r="H26" s="281"/>
      <c r="I26" s="291"/>
    </row>
    <row r="27" spans="1:9" s="244" customFormat="1">
      <c r="A27" s="209">
        <v>43294</v>
      </c>
      <c r="B27" s="211"/>
      <c r="C27" s="240" t="s">
        <v>175</v>
      </c>
      <c r="D27" s="241"/>
      <c r="E27" s="212" t="s">
        <v>105</v>
      </c>
      <c r="F27" s="213">
        <v>170000</v>
      </c>
      <c r="G27" s="214"/>
      <c r="H27" s="242"/>
      <c r="I27" s="245"/>
    </row>
    <row r="28" spans="1:9" s="244" customFormat="1">
      <c r="A28" s="209">
        <v>43294</v>
      </c>
      <c r="B28" s="211"/>
      <c r="C28" s="240" t="s">
        <v>176</v>
      </c>
      <c r="D28" s="241"/>
      <c r="E28" s="210" t="s">
        <v>123</v>
      </c>
      <c r="F28" s="213">
        <v>100000</v>
      </c>
      <c r="G28" s="215"/>
      <c r="H28" s="242"/>
    </row>
    <row r="29" spans="1:9" s="238" customFormat="1">
      <c r="A29" s="209">
        <v>43294</v>
      </c>
      <c r="B29" s="211"/>
      <c r="C29" s="240" t="s">
        <v>177</v>
      </c>
      <c r="D29" s="241"/>
      <c r="E29" s="212" t="s">
        <v>121</v>
      </c>
      <c r="F29" s="217">
        <v>265000</v>
      </c>
      <c r="G29" s="217"/>
      <c r="H29" s="242"/>
    </row>
    <row r="30" spans="1:9" s="238" customFormat="1">
      <c r="A30" s="282">
        <v>43294</v>
      </c>
      <c r="B30" s="283"/>
      <c r="C30" s="284" t="s">
        <v>178</v>
      </c>
      <c r="D30" s="285"/>
      <c r="E30" s="286" t="s">
        <v>163</v>
      </c>
      <c r="F30" s="287">
        <v>100000</v>
      </c>
      <c r="G30" s="288"/>
      <c r="H30" s="289"/>
      <c r="I30" s="237"/>
    </row>
    <row r="31" spans="1:9" s="238" customFormat="1">
      <c r="A31" s="282">
        <v>43294</v>
      </c>
      <c r="B31" s="283"/>
      <c r="C31" s="284" t="s">
        <v>179</v>
      </c>
      <c r="D31" s="285"/>
      <c r="E31" s="286" t="s">
        <v>163</v>
      </c>
      <c r="F31" s="287">
        <v>90000</v>
      </c>
      <c r="G31" s="288"/>
      <c r="H31" s="289"/>
      <c r="I31" s="237"/>
    </row>
    <row r="32" spans="1:9" s="244" customFormat="1">
      <c r="A32" s="209">
        <v>43294</v>
      </c>
      <c r="B32" s="211"/>
      <c r="C32" s="240" t="s">
        <v>180</v>
      </c>
      <c r="D32" s="241"/>
      <c r="E32" s="210" t="s">
        <v>126</v>
      </c>
      <c r="F32" s="215">
        <v>20000</v>
      </c>
      <c r="G32" s="215"/>
      <c r="H32" s="242"/>
      <c r="I32" s="246"/>
    </row>
    <row r="33" spans="1:9" s="238" customFormat="1">
      <c r="A33" s="209">
        <v>43294</v>
      </c>
      <c r="B33" s="211"/>
      <c r="C33" s="240" t="s">
        <v>181</v>
      </c>
      <c r="D33" s="241"/>
      <c r="E33" s="210" t="s">
        <v>124</v>
      </c>
      <c r="F33" s="215">
        <v>394500</v>
      </c>
      <c r="G33" s="215"/>
      <c r="H33" s="242"/>
      <c r="I33" s="237"/>
    </row>
    <row r="34" spans="1:9" s="244" customFormat="1">
      <c r="A34" s="209">
        <v>43294</v>
      </c>
      <c r="B34" s="211"/>
      <c r="C34" s="240" t="s">
        <v>182</v>
      </c>
      <c r="D34" s="241"/>
      <c r="E34" s="210" t="s">
        <v>118</v>
      </c>
      <c r="F34" s="215">
        <v>29500</v>
      </c>
      <c r="G34" s="215"/>
      <c r="H34" s="242"/>
      <c r="I34" s="246"/>
    </row>
    <row r="35" spans="1:9" s="238" customFormat="1">
      <c r="A35" s="209">
        <v>43294</v>
      </c>
      <c r="B35" s="211"/>
      <c r="C35" s="240" t="s">
        <v>183</v>
      </c>
      <c r="D35" s="241"/>
      <c r="E35" s="210" t="s">
        <v>119</v>
      </c>
      <c r="F35" s="215">
        <v>227500</v>
      </c>
      <c r="G35" s="215"/>
      <c r="H35" s="242"/>
      <c r="I35" s="237"/>
    </row>
    <row r="36" spans="1:9" s="238" customFormat="1">
      <c r="A36" s="209">
        <v>43294</v>
      </c>
      <c r="B36" s="211"/>
      <c r="C36" s="240" t="s">
        <v>184</v>
      </c>
      <c r="D36" s="241"/>
      <c r="E36" s="216" t="s">
        <v>120</v>
      </c>
      <c r="F36" s="215">
        <v>190000</v>
      </c>
      <c r="G36" s="215"/>
      <c r="H36" s="242"/>
      <c r="I36" s="237"/>
    </row>
    <row r="37" spans="1:9" s="244" customFormat="1">
      <c r="A37" s="209">
        <v>43294</v>
      </c>
      <c r="B37" s="211"/>
      <c r="C37" s="240" t="s">
        <v>185</v>
      </c>
      <c r="D37" s="241"/>
      <c r="E37" s="210" t="s">
        <v>108</v>
      </c>
      <c r="F37" s="215">
        <v>889609</v>
      </c>
      <c r="G37" s="215"/>
      <c r="H37" s="242"/>
      <c r="I37" s="247"/>
    </row>
    <row r="38" spans="1:9" s="238" customFormat="1">
      <c r="A38" s="267">
        <v>43295</v>
      </c>
      <c r="B38" s="265"/>
      <c r="C38" s="279"/>
      <c r="D38" s="280" t="s">
        <v>107</v>
      </c>
      <c r="E38" s="260" t="s">
        <v>187</v>
      </c>
      <c r="F38" s="261"/>
      <c r="G38" s="268">
        <v>857000</v>
      </c>
      <c r="H38" s="281"/>
      <c r="I38" s="248"/>
    </row>
    <row r="39" spans="1:9" s="244" customFormat="1">
      <c r="A39" s="209">
        <v>43296</v>
      </c>
      <c r="B39" s="211"/>
      <c r="C39" s="240"/>
      <c r="D39" s="255" t="s">
        <v>189</v>
      </c>
      <c r="E39" s="212" t="s">
        <v>163</v>
      </c>
      <c r="F39" s="213"/>
      <c r="G39" s="217">
        <v>130000</v>
      </c>
      <c r="H39" s="242"/>
      <c r="I39" s="247"/>
    </row>
    <row r="40" spans="1:9" s="244" customFormat="1">
      <c r="A40" s="209">
        <v>43298</v>
      </c>
      <c r="B40" s="211"/>
      <c r="C40" s="240" t="s">
        <v>192</v>
      </c>
      <c r="D40" s="255"/>
      <c r="E40" s="210" t="s">
        <v>167</v>
      </c>
      <c r="F40" s="217">
        <v>423000</v>
      </c>
      <c r="G40" s="217"/>
      <c r="H40" s="242"/>
      <c r="I40" s="247"/>
    </row>
    <row r="41" spans="1:9" s="238" customFormat="1">
      <c r="A41" s="209">
        <v>43298</v>
      </c>
      <c r="B41" s="211"/>
      <c r="C41" s="240" t="s">
        <v>193</v>
      </c>
      <c r="D41" s="255"/>
      <c r="E41" s="212" t="s">
        <v>171</v>
      </c>
      <c r="F41" s="217">
        <v>374000</v>
      </c>
      <c r="G41" s="217"/>
      <c r="H41" s="242"/>
      <c r="I41" s="248"/>
    </row>
    <row r="42" spans="1:9" s="244" customFormat="1">
      <c r="A42" s="209">
        <v>43298</v>
      </c>
      <c r="B42" s="211"/>
      <c r="C42" s="240" t="s">
        <v>194</v>
      </c>
      <c r="D42" s="254"/>
      <c r="E42" s="212" t="s">
        <v>127</v>
      </c>
      <c r="F42" s="217">
        <v>295000</v>
      </c>
      <c r="G42" s="217"/>
      <c r="H42" s="242"/>
      <c r="I42" s="247"/>
    </row>
    <row r="43" spans="1:9" s="244" customFormat="1">
      <c r="A43" s="209">
        <v>43298</v>
      </c>
      <c r="B43" s="211"/>
      <c r="C43" s="240" t="s">
        <v>195</v>
      </c>
      <c r="D43" s="254"/>
      <c r="E43" s="212" t="s">
        <v>162</v>
      </c>
      <c r="F43" s="217">
        <v>535000</v>
      </c>
      <c r="G43" s="217"/>
      <c r="H43" s="242"/>
      <c r="I43" s="247"/>
    </row>
    <row r="44" spans="1:9" s="238" customFormat="1">
      <c r="A44" s="267">
        <v>43299</v>
      </c>
      <c r="B44" s="265"/>
      <c r="D44" s="280" t="s">
        <v>190</v>
      </c>
      <c r="E44" s="260" t="s">
        <v>191</v>
      </c>
      <c r="F44" s="261"/>
      <c r="G44" s="268">
        <v>505000</v>
      </c>
      <c r="H44" s="281"/>
      <c r="I44" s="237"/>
    </row>
    <row r="45" spans="1:9" s="244" customFormat="1">
      <c r="A45" s="209">
        <v>43301</v>
      </c>
      <c r="B45" s="211"/>
      <c r="C45" s="240"/>
      <c r="D45" s="255" t="s">
        <v>117</v>
      </c>
      <c r="E45" s="212" t="s">
        <v>196</v>
      </c>
      <c r="F45" s="213"/>
      <c r="G45" s="217">
        <v>353000</v>
      </c>
      <c r="H45" s="242"/>
      <c r="I45" s="246"/>
    </row>
    <row r="46" spans="1:9" s="244" customFormat="1">
      <c r="A46" s="209">
        <v>43302</v>
      </c>
      <c r="B46" s="211"/>
      <c r="C46" s="240"/>
      <c r="D46" s="255" t="s">
        <v>110</v>
      </c>
      <c r="E46" s="212" t="s">
        <v>163</v>
      </c>
      <c r="F46" s="213"/>
      <c r="G46" s="217">
        <v>150000</v>
      </c>
      <c r="H46" s="242"/>
      <c r="I46" s="246"/>
    </row>
    <row r="47" spans="1:9" s="244" customFormat="1">
      <c r="A47" s="209">
        <v>43302</v>
      </c>
      <c r="B47" s="211"/>
      <c r="C47" s="240"/>
      <c r="D47" s="255" t="s">
        <v>111</v>
      </c>
      <c r="E47" s="212" t="s">
        <v>105</v>
      </c>
      <c r="F47" s="213"/>
      <c r="G47" s="217">
        <v>172000</v>
      </c>
      <c r="H47" s="242"/>
      <c r="I47" s="246"/>
    </row>
    <row r="48" spans="1:9" s="244" customFormat="1">
      <c r="A48" s="254">
        <v>43305</v>
      </c>
      <c r="B48" s="211"/>
      <c r="C48" s="240" t="s">
        <v>199</v>
      </c>
      <c r="D48" s="255" t="s">
        <v>206</v>
      </c>
      <c r="E48" s="212" t="s">
        <v>172</v>
      </c>
      <c r="F48" s="217">
        <v>840000</v>
      </c>
      <c r="G48" s="217"/>
      <c r="H48" s="242"/>
      <c r="I48" s="246"/>
    </row>
    <row r="49" spans="1:9" s="244" customFormat="1">
      <c r="A49" s="254">
        <v>43305</v>
      </c>
      <c r="B49" s="211"/>
      <c r="C49" s="240" t="s">
        <v>200</v>
      </c>
      <c r="D49" s="241"/>
      <c r="E49" s="212" t="s">
        <v>187</v>
      </c>
      <c r="F49" s="217">
        <v>857000</v>
      </c>
      <c r="G49" s="217"/>
      <c r="H49" s="242"/>
      <c r="I49" s="246"/>
    </row>
    <row r="50" spans="1:9" s="244" customFormat="1">
      <c r="A50" s="254">
        <v>43305</v>
      </c>
      <c r="B50" s="211"/>
      <c r="C50" s="240" t="s">
        <v>201</v>
      </c>
      <c r="D50" s="255"/>
      <c r="E50" s="212" t="s">
        <v>163</v>
      </c>
      <c r="F50" s="217">
        <v>120000</v>
      </c>
      <c r="H50" s="242"/>
      <c r="I50" s="246"/>
    </row>
    <row r="51" spans="1:9" s="244" customFormat="1">
      <c r="A51" s="254">
        <v>43305</v>
      </c>
      <c r="B51" s="211"/>
      <c r="C51" s="240" t="s">
        <v>202</v>
      </c>
      <c r="D51" s="255"/>
      <c r="E51" s="212" t="s">
        <v>191</v>
      </c>
      <c r="F51" s="217">
        <v>505000</v>
      </c>
      <c r="G51" s="217"/>
      <c r="H51" s="242"/>
      <c r="I51" s="246"/>
    </row>
    <row r="52" spans="1:9" s="244" customFormat="1">
      <c r="A52" s="254">
        <v>43305</v>
      </c>
      <c r="B52" s="211"/>
      <c r="C52" s="240" t="s">
        <v>204</v>
      </c>
      <c r="D52" s="241"/>
      <c r="E52" s="212" t="s">
        <v>203</v>
      </c>
      <c r="F52" s="217">
        <v>598000</v>
      </c>
      <c r="G52" s="217"/>
      <c r="H52" s="242"/>
      <c r="I52" s="246"/>
    </row>
    <row r="53" spans="1:9" s="244" customFormat="1">
      <c r="A53" s="254">
        <v>43306</v>
      </c>
      <c r="B53" s="241"/>
      <c r="C53" s="241"/>
      <c r="D53" s="255" t="s">
        <v>206</v>
      </c>
      <c r="E53" s="241" t="s">
        <v>207</v>
      </c>
      <c r="F53" s="217"/>
      <c r="G53" s="217">
        <v>51500</v>
      </c>
      <c r="H53" s="242"/>
      <c r="I53" s="245"/>
    </row>
    <row r="54" spans="1:9" s="238" customFormat="1">
      <c r="A54" s="267">
        <v>43306</v>
      </c>
      <c r="B54" s="266"/>
      <c r="C54" s="266"/>
      <c r="D54" s="280" t="s">
        <v>109</v>
      </c>
      <c r="E54" s="371" t="s">
        <v>208</v>
      </c>
      <c r="F54" s="268"/>
      <c r="G54" s="268">
        <v>1650000</v>
      </c>
      <c r="H54" s="281"/>
      <c r="I54" s="237"/>
    </row>
    <row r="55" spans="1:9" s="244" customFormat="1">
      <c r="A55" s="241"/>
      <c r="B55" s="241"/>
      <c r="C55" s="241"/>
      <c r="D55" s="241"/>
      <c r="E55" s="241"/>
      <c r="F55" s="217"/>
      <c r="G55" s="217"/>
      <c r="H55" s="242"/>
      <c r="I55" s="246"/>
    </row>
    <row r="56" spans="1:9" s="244" customFormat="1">
      <c r="A56" s="241"/>
      <c r="B56" s="241"/>
      <c r="C56" s="241"/>
      <c r="D56" s="241"/>
      <c r="E56" s="241"/>
      <c r="F56" s="217"/>
      <c r="G56" s="217"/>
      <c r="H56" s="242"/>
      <c r="I56" s="246"/>
    </row>
    <row r="57" spans="1:9" s="244" customFormat="1">
      <c r="A57" s="254"/>
      <c r="B57" s="211"/>
      <c r="C57" s="240"/>
      <c r="D57" s="241"/>
      <c r="E57" s="212"/>
      <c r="F57" s="217"/>
      <c r="G57" s="217"/>
      <c r="H57" s="242"/>
      <c r="I57" s="246"/>
    </row>
    <row r="58" spans="1:9" s="244" customFormat="1">
      <c r="A58" s="209"/>
      <c r="B58" s="211"/>
      <c r="C58" s="241"/>
      <c r="D58" s="241"/>
      <c r="E58" s="249"/>
      <c r="F58" s="217"/>
      <c r="G58" s="217"/>
      <c r="H58" s="250"/>
      <c r="I58" s="246"/>
    </row>
    <row r="59" spans="1:9">
      <c r="A59" s="292" t="s">
        <v>116</v>
      </c>
      <c r="B59" s="293"/>
      <c r="C59" s="293"/>
      <c r="D59" s="293"/>
      <c r="E59" s="293"/>
      <c r="F59" s="293"/>
      <c r="G59" s="294"/>
      <c r="H59" s="239">
        <f>ROUND($H$20+SUM(F21:F58)-SUM(G21:G58),-2)</f>
        <v>2040600</v>
      </c>
    </row>
    <row r="60" spans="1:9">
      <c r="H60" s="253"/>
    </row>
    <row r="61" spans="1:9">
      <c r="G61" s="221"/>
      <c r="H61" s="275"/>
      <c r="I61" s="221" t="s">
        <v>168</v>
      </c>
    </row>
    <row r="62" spans="1:9">
      <c r="G62" s="221"/>
      <c r="H62" s="275"/>
      <c r="I62" s="221"/>
    </row>
    <row r="63" spans="1:9">
      <c r="G63" s="221"/>
      <c r="H63" s="275"/>
      <c r="I63" s="221"/>
    </row>
    <row r="64" spans="1:9">
      <c r="G64" s="221"/>
      <c r="H64" s="221"/>
      <c r="I64" s="221"/>
    </row>
    <row r="65" spans="7:9">
      <c r="G65" s="221"/>
      <c r="H65" s="221"/>
      <c r="I65" s="221"/>
    </row>
  </sheetData>
  <sortState ref="A8:L14">
    <sortCondition ref="A8:A14"/>
  </sortState>
  <mergeCells count="11">
    <mergeCell ref="A59:G59"/>
    <mergeCell ref="A1:E1"/>
    <mergeCell ref="A2:E2"/>
    <mergeCell ref="A3:E3"/>
    <mergeCell ref="E4:F4"/>
    <mergeCell ref="F6:H6"/>
    <mergeCell ref="A6:A7"/>
    <mergeCell ref="B6:B7"/>
    <mergeCell ref="C6:D6"/>
    <mergeCell ref="E6:E7"/>
    <mergeCell ref="A20:G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8"/>
  <sheetViews>
    <sheetView zoomScaleNormal="100" workbookViewId="0">
      <pane xSplit="1" ySplit="9" topLeftCell="N25" activePane="bottomRight" state="frozen"/>
      <selection pane="topRight" activeCell="B1" sqref="B1"/>
      <selection pane="bottomLeft" activeCell="A10" sqref="A10"/>
      <selection pane="bottomRight" activeCell="T34" sqref="T34"/>
    </sheetView>
  </sheetViews>
  <sheetFormatPr defaultRowHeight="15"/>
  <cols>
    <col min="1" max="1" width="5.5703125" style="28" customWidth="1"/>
    <col min="2" max="2" width="13.140625" style="1" customWidth="1"/>
    <col min="3" max="3" width="13.7109375" style="1" customWidth="1"/>
    <col min="4" max="4" width="13.28515625" style="1" customWidth="1"/>
    <col min="5" max="5" width="12.140625" style="1" customWidth="1"/>
    <col min="6" max="6" width="11.28515625" style="1" bestFit="1" customWidth="1"/>
    <col min="7" max="7" width="11.140625" style="1" customWidth="1"/>
    <col min="8" max="8" width="15.42578125" style="1" customWidth="1"/>
    <col min="9" max="9" width="10.85546875" style="1" customWidth="1"/>
    <col min="10" max="10" width="12.140625" style="29" customWidth="1"/>
    <col min="11" max="11" width="13.85546875" style="1" customWidth="1"/>
    <col min="12" max="12" width="10.5703125" style="24" customWidth="1"/>
    <col min="13" max="13" width="10.85546875" style="24" bestFit="1" customWidth="1"/>
    <col min="14" max="15" width="9.7109375" style="24" customWidth="1"/>
    <col min="16" max="16" width="11" style="24" customWidth="1"/>
    <col min="17" max="17" width="11.7109375" style="1" customWidth="1"/>
    <col min="18" max="18" width="13.42578125" style="1" customWidth="1"/>
    <col min="19" max="19" width="9.7109375" style="1" customWidth="1"/>
    <col min="20" max="20" width="12.28515625" style="1" customWidth="1"/>
    <col min="21" max="21" width="13.42578125" style="1" customWidth="1"/>
    <col min="22" max="22" width="13.140625" style="121" bestFit="1" customWidth="1"/>
    <col min="23" max="23" width="10.140625" style="1" customWidth="1"/>
    <col min="24" max="24" width="13.7109375" style="1" customWidth="1"/>
    <col min="25" max="26" width="12.85546875" style="1" customWidth="1"/>
    <col min="27" max="27" width="9.42578125" style="1" customWidth="1"/>
    <col min="28" max="260" width="9.140625" style="1"/>
    <col min="261" max="261" width="3.42578125" style="1" customWidth="1"/>
    <col min="262" max="262" width="12" style="1" bestFit="1" customWidth="1"/>
    <col min="263" max="263" width="11.85546875" style="1" customWidth="1"/>
    <col min="264" max="265" width="10.5703125" style="1" bestFit="1" customWidth="1"/>
    <col min="266" max="266" width="10.85546875" style="1" customWidth="1"/>
    <col min="267" max="267" width="9.140625" style="1" customWidth="1"/>
    <col min="268" max="268" width="12.140625" style="1" bestFit="1" customWidth="1"/>
    <col min="269" max="269" width="9.42578125" style="1" customWidth="1"/>
    <col min="270" max="270" width="10.7109375" style="1" customWidth="1"/>
    <col min="271" max="271" width="12.42578125" style="1" customWidth="1"/>
    <col min="272" max="272" width="10.5703125" style="1" customWidth="1"/>
    <col min="273" max="273" width="10.85546875" style="1" bestFit="1" customWidth="1"/>
    <col min="274" max="274" width="9.7109375" style="1" customWidth="1"/>
    <col min="275" max="275" width="11" style="1" customWidth="1"/>
    <col min="276" max="276" width="10.7109375" style="1" customWidth="1"/>
    <col min="277" max="277" width="11.85546875" style="1" customWidth="1"/>
    <col min="278" max="278" width="0" style="1" hidden="1" customWidth="1"/>
    <col min="279" max="279" width="11.5703125" style="1" bestFit="1" customWidth="1"/>
    <col min="280" max="516" width="9.140625" style="1"/>
    <col min="517" max="517" width="3.42578125" style="1" customWidth="1"/>
    <col min="518" max="518" width="12" style="1" bestFit="1" customWidth="1"/>
    <col min="519" max="519" width="11.85546875" style="1" customWidth="1"/>
    <col min="520" max="521" width="10.5703125" style="1" bestFit="1" customWidth="1"/>
    <col min="522" max="522" width="10.85546875" style="1" customWidth="1"/>
    <col min="523" max="523" width="9.140625" style="1" customWidth="1"/>
    <col min="524" max="524" width="12.140625" style="1" bestFit="1" customWidth="1"/>
    <col min="525" max="525" width="9.42578125" style="1" customWidth="1"/>
    <col min="526" max="526" width="10.7109375" style="1" customWidth="1"/>
    <col min="527" max="527" width="12.42578125" style="1" customWidth="1"/>
    <col min="528" max="528" width="10.5703125" style="1" customWidth="1"/>
    <col min="529" max="529" width="10.85546875" style="1" bestFit="1" customWidth="1"/>
    <col min="530" max="530" width="9.7109375" style="1" customWidth="1"/>
    <col min="531" max="531" width="11" style="1" customWidth="1"/>
    <col min="532" max="532" width="10.7109375" style="1" customWidth="1"/>
    <col min="533" max="533" width="11.85546875" style="1" customWidth="1"/>
    <col min="534" max="534" width="0" style="1" hidden="1" customWidth="1"/>
    <col min="535" max="535" width="11.5703125" style="1" bestFit="1" customWidth="1"/>
    <col min="536" max="772" width="9.140625" style="1"/>
    <col min="773" max="773" width="3.42578125" style="1" customWidth="1"/>
    <col min="774" max="774" width="12" style="1" bestFit="1" customWidth="1"/>
    <col min="775" max="775" width="11.85546875" style="1" customWidth="1"/>
    <col min="776" max="777" width="10.5703125" style="1" bestFit="1" customWidth="1"/>
    <col min="778" max="778" width="10.85546875" style="1" customWidth="1"/>
    <col min="779" max="779" width="9.140625" style="1" customWidth="1"/>
    <col min="780" max="780" width="12.140625" style="1" bestFit="1" customWidth="1"/>
    <col min="781" max="781" width="9.42578125" style="1" customWidth="1"/>
    <col min="782" max="782" width="10.7109375" style="1" customWidth="1"/>
    <col min="783" max="783" width="12.42578125" style="1" customWidth="1"/>
    <col min="784" max="784" width="10.5703125" style="1" customWidth="1"/>
    <col min="785" max="785" width="10.85546875" style="1" bestFit="1" customWidth="1"/>
    <col min="786" max="786" width="9.7109375" style="1" customWidth="1"/>
    <col min="787" max="787" width="11" style="1" customWidth="1"/>
    <col min="788" max="788" width="10.7109375" style="1" customWidth="1"/>
    <col min="789" max="789" width="11.85546875" style="1" customWidth="1"/>
    <col min="790" max="790" width="0" style="1" hidden="1" customWidth="1"/>
    <col min="791" max="791" width="11.5703125" style="1" bestFit="1" customWidth="1"/>
    <col min="792" max="1028" width="9.140625" style="1"/>
    <col min="1029" max="1029" width="3.42578125" style="1" customWidth="1"/>
    <col min="1030" max="1030" width="12" style="1" bestFit="1" customWidth="1"/>
    <col min="1031" max="1031" width="11.85546875" style="1" customWidth="1"/>
    <col min="1032" max="1033" width="10.5703125" style="1" bestFit="1" customWidth="1"/>
    <col min="1034" max="1034" width="10.85546875" style="1" customWidth="1"/>
    <col min="1035" max="1035" width="9.140625" style="1" customWidth="1"/>
    <col min="1036" max="1036" width="12.140625" style="1" bestFit="1" customWidth="1"/>
    <col min="1037" max="1037" width="9.42578125" style="1" customWidth="1"/>
    <col min="1038" max="1038" width="10.7109375" style="1" customWidth="1"/>
    <col min="1039" max="1039" width="12.42578125" style="1" customWidth="1"/>
    <col min="1040" max="1040" width="10.5703125" style="1" customWidth="1"/>
    <col min="1041" max="1041" width="10.85546875" style="1" bestFit="1" customWidth="1"/>
    <col min="1042" max="1042" width="9.7109375" style="1" customWidth="1"/>
    <col min="1043" max="1043" width="11" style="1" customWidth="1"/>
    <col min="1044" max="1044" width="10.7109375" style="1" customWidth="1"/>
    <col min="1045" max="1045" width="11.85546875" style="1" customWidth="1"/>
    <col min="1046" max="1046" width="0" style="1" hidden="1" customWidth="1"/>
    <col min="1047" max="1047" width="11.5703125" style="1" bestFit="1" customWidth="1"/>
    <col min="1048" max="1284" width="9.140625" style="1"/>
    <col min="1285" max="1285" width="3.42578125" style="1" customWidth="1"/>
    <col min="1286" max="1286" width="12" style="1" bestFit="1" customWidth="1"/>
    <col min="1287" max="1287" width="11.85546875" style="1" customWidth="1"/>
    <col min="1288" max="1289" width="10.5703125" style="1" bestFit="1" customWidth="1"/>
    <col min="1290" max="1290" width="10.85546875" style="1" customWidth="1"/>
    <col min="1291" max="1291" width="9.140625" style="1" customWidth="1"/>
    <col min="1292" max="1292" width="12.140625" style="1" bestFit="1" customWidth="1"/>
    <col min="1293" max="1293" width="9.42578125" style="1" customWidth="1"/>
    <col min="1294" max="1294" width="10.7109375" style="1" customWidth="1"/>
    <col min="1295" max="1295" width="12.42578125" style="1" customWidth="1"/>
    <col min="1296" max="1296" width="10.5703125" style="1" customWidth="1"/>
    <col min="1297" max="1297" width="10.85546875" style="1" bestFit="1" customWidth="1"/>
    <col min="1298" max="1298" width="9.7109375" style="1" customWidth="1"/>
    <col min="1299" max="1299" width="11" style="1" customWidth="1"/>
    <col min="1300" max="1300" width="10.7109375" style="1" customWidth="1"/>
    <col min="1301" max="1301" width="11.85546875" style="1" customWidth="1"/>
    <col min="1302" max="1302" width="0" style="1" hidden="1" customWidth="1"/>
    <col min="1303" max="1303" width="11.5703125" style="1" bestFit="1" customWidth="1"/>
    <col min="1304" max="1540" width="9.140625" style="1"/>
    <col min="1541" max="1541" width="3.42578125" style="1" customWidth="1"/>
    <col min="1542" max="1542" width="12" style="1" bestFit="1" customWidth="1"/>
    <col min="1543" max="1543" width="11.85546875" style="1" customWidth="1"/>
    <col min="1544" max="1545" width="10.5703125" style="1" bestFit="1" customWidth="1"/>
    <col min="1546" max="1546" width="10.85546875" style="1" customWidth="1"/>
    <col min="1547" max="1547" width="9.140625" style="1" customWidth="1"/>
    <col min="1548" max="1548" width="12.140625" style="1" bestFit="1" customWidth="1"/>
    <col min="1549" max="1549" width="9.42578125" style="1" customWidth="1"/>
    <col min="1550" max="1550" width="10.7109375" style="1" customWidth="1"/>
    <col min="1551" max="1551" width="12.42578125" style="1" customWidth="1"/>
    <col min="1552" max="1552" width="10.5703125" style="1" customWidth="1"/>
    <col min="1553" max="1553" width="10.85546875" style="1" bestFit="1" customWidth="1"/>
    <col min="1554" max="1554" width="9.7109375" style="1" customWidth="1"/>
    <col min="1555" max="1555" width="11" style="1" customWidth="1"/>
    <col min="1556" max="1556" width="10.7109375" style="1" customWidth="1"/>
    <col min="1557" max="1557" width="11.85546875" style="1" customWidth="1"/>
    <col min="1558" max="1558" width="0" style="1" hidden="1" customWidth="1"/>
    <col min="1559" max="1559" width="11.5703125" style="1" bestFit="1" customWidth="1"/>
    <col min="1560" max="1796" width="9.140625" style="1"/>
    <col min="1797" max="1797" width="3.42578125" style="1" customWidth="1"/>
    <col min="1798" max="1798" width="12" style="1" bestFit="1" customWidth="1"/>
    <col min="1799" max="1799" width="11.85546875" style="1" customWidth="1"/>
    <col min="1800" max="1801" width="10.5703125" style="1" bestFit="1" customWidth="1"/>
    <col min="1802" max="1802" width="10.85546875" style="1" customWidth="1"/>
    <col min="1803" max="1803" width="9.140625" style="1" customWidth="1"/>
    <col min="1804" max="1804" width="12.140625" style="1" bestFit="1" customWidth="1"/>
    <col min="1805" max="1805" width="9.42578125" style="1" customWidth="1"/>
    <col min="1806" max="1806" width="10.7109375" style="1" customWidth="1"/>
    <col min="1807" max="1807" width="12.42578125" style="1" customWidth="1"/>
    <col min="1808" max="1808" width="10.5703125" style="1" customWidth="1"/>
    <col min="1809" max="1809" width="10.85546875" style="1" bestFit="1" customWidth="1"/>
    <col min="1810" max="1810" width="9.7109375" style="1" customWidth="1"/>
    <col min="1811" max="1811" width="11" style="1" customWidth="1"/>
    <col min="1812" max="1812" width="10.7109375" style="1" customWidth="1"/>
    <col min="1813" max="1813" width="11.85546875" style="1" customWidth="1"/>
    <col min="1814" max="1814" width="0" style="1" hidden="1" customWidth="1"/>
    <col min="1815" max="1815" width="11.5703125" style="1" bestFit="1" customWidth="1"/>
    <col min="1816" max="2052" width="9.140625" style="1"/>
    <col min="2053" max="2053" width="3.42578125" style="1" customWidth="1"/>
    <col min="2054" max="2054" width="12" style="1" bestFit="1" customWidth="1"/>
    <col min="2055" max="2055" width="11.85546875" style="1" customWidth="1"/>
    <col min="2056" max="2057" width="10.5703125" style="1" bestFit="1" customWidth="1"/>
    <col min="2058" max="2058" width="10.85546875" style="1" customWidth="1"/>
    <col min="2059" max="2059" width="9.140625" style="1" customWidth="1"/>
    <col min="2060" max="2060" width="12.140625" style="1" bestFit="1" customWidth="1"/>
    <col min="2061" max="2061" width="9.42578125" style="1" customWidth="1"/>
    <col min="2062" max="2062" width="10.7109375" style="1" customWidth="1"/>
    <col min="2063" max="2063" width="12.42578125" style="1" customWidth="1"/>
    <col min="2064" max="2064" width="10.5703125" style="1" customWidth="1"/>
    <col min="2065" max="2065" width="10.85546875" style="1" bestFit="1" customWidth="1"/>
    <col min="2066" max="2066" width="9.7109375" style="1" customWidth="1"/>
    <col min="2067" max="2067" width="11" style="1" customWidth="1"/>
    <col min="2068" max="2068" width="10.7109375" style="1" customWidth="1"/>
    <col min="2069" max="2069" width="11.85546875" style="1" customWidth="1"/>
    <col min="2070" max="2070" width="0" style="1" hidden="1" customWidth="1"/>
    <col min="2071" max="2071" width="11.5703125" style="1" bestFit="1" customWidth="1"/>
    <col min="2072" max="2308" width="9.140625" style="1"/>
    <col min="2309" max="2309" width="3.42578125" style="1" customWidth="1"/>
    <col min="2310" max="2310" width="12" style="1" bestFit="1" customWidth="1"/>
    <col min="2311" max="2311" width="11.85546875" style="1" customWidth="1"/>
    <col min="2312" max="2313" width="10.5703125" style="1" bestFit="1" customWidth="1"/>
    <col min="2314" max="2314" width="10.85546875" style="1" customWidth="1"/>
    <col min="2315" max="2315" width="9.140625" style="1" customWidth="1"/>
    <col min="2316" max="2316" width="12.140625" style="1" bestFit="1" customWidth="1"/>
    <col min="2317" max="2317" width="9.42578125" style="1" customWidth="1"/>
    <col min="2318" max="2318" width="10.7109375" style="1" customWidth="1"/>
    <col min="2319" max="2319" width="12.42578125" style="1" customWidth="1"/>
    <col min="2320" max="2320" width="10.5703125" style="1" customWidth="1"/>
    <col min="2321" max="2321" width="10.85546875" style="1" bestFit="1" customWidth="1"/>
    <col min="2322" max="2322" width="9.7109375" style="1" customWidth="1"/>
    <col min="2323" max="2323" width="11" style="1" customWidth="1"/>
    <col min="2324" max="2324" width="10.7109375" style="1" customWidth="1"/>
    <col min="2325" max="2325" width="11.85546875" style="1" customWidth="1"/>
    <col min="2326" max="2326" width="0" style="1" hidden="1" customWidth="1"/>
    <col min="2327" max="2327" width="11.5703125" style="1" bestFit="1" customWidth="1"/>
    <col min="2328" max="2564" width="9.140625" style="1"/>
    <col min="2565" max="2565" width="3.42578125" style="1" customWidth="1"/>
    <col min="2566" max="2566" width="12" style="1" bestFit="1" customWidth="1"/>
    <col min="2567" max="2567" width="11.85546875" style="1" customWidth="1"/>
    <col min="2568" max="2569" width="10.5703125" style="1" bestFit="1" customWidth="1"/>
    <col min="2570" max="2570" width="10.85546875" style="1" customWidth="1"/>
    <col min="2571" max="2571" width="9.140625" style="1" customWidth="1"/>
    <col min="2572" max="2572" width="12.140625" style="1" bestFit="1" customWidth="1"/>
    <col min="2573" max="2573" width="9.42578125" style="1" customWidth="1"/>
    <col min="2574" max="2574" width="10.7109375" style="1" customWidth="1"/>
    <col min="2575" max="2575" width="12.42578125" style="1" customWidth="1"/>
    <col min="2576" max="2576" width="10.5703125" style="1" customWidth="1"/>
    <col min="2577" max="2577" width="10.85546875" style="1" bestFit="1" customWidth="1"/>
    <col min="2578" max="2578" width="9.7109375" style="1" customWidth="1"/>
    <col min="2579" max="2579" width="11" style="1" customWidth="1"/>
    <col min="2580" max="2580" width="10.7109375" style="1" customWidth="1"/>
    <col min="2581" max="2581" width="11.85546875" style="1" customWidth="1"/>
    <col min="2582" max="2582" width="0" style="1" hidden="1" customWidth="1"/>
    <col min="2583" max="2583" width="11.5703125" style="1" bestFit="1" customWidth="1"/>
    <col min="2584" max="2820" width="9.140625" style="1"/>
    <col min="2821" max="2821" width="3.42578125" style="1" customWidth="1"/>
    <col min="2822" max="2822" width="12" style="1" bestFit="1" customWidth="1"/>
    <col min="2823" max="2823" width="11.85546875" style="1" customWidth="1"/>
    <col min="2824" max="2825" width="10.5703125" style="1" bestFit="1" customWidth="1"/>
    <col min="2826" max="2826" width="10.85546875" style="1" customWidth="1"/>
    <col min="2827" max="2827" width="9.140625" style="1" customWidth="1"/>
    <col min="2828" max="2828" width="12.140625" style="1" bestFit="1" customWidth="1"/>
    <col min="2829" max="2829" width="9.42578125" style="1" customWidth="1"/>
    <col min="2830" max="2830" width="10.7109375" style="1" customWidth="1"/>
    <col min="2831" max="2831" width="12.42578125" style="1" customWidth="1"/>
    <col min="2832" max="2832" width="10.5703125" style="1" customWidth="1"/>
    <col min="2833" max="2833" width="10.85546875" style="1" bestFit="1" customWidth="1"/>
    <col min="2834" max="2834" width="9.7109375" style="1" customWidth="1"/>
    <col min="2835" max="2835" width="11" style="1" customWidth="1"/>
    <col min="2836" max="2836" width="10.7109375" style="1" customWidth="1"/>
    <col min="2837" max="2837" width="11.85546875" style="1" customWidth="1"/>
    <col min="2838" max="2838" width="0" style="1" hidden="1" customWidth="1"/>
    <col min="2839" max="2839" width="11.5703125" style="1" bestFit="1" customWidth="1"/>
    <col min="2840" max="2977" width="9.140625" style="1"/>
    <col min="2978" max="2978" width="9.140625" style="1" customWidth="1"/>
    <col min="2979" max="3076" width="9.140625" style="1"/>
    <col min="3077" max="3077" width="3.42578125" style="1" customWidth="1"/>
    <col min="3078" max="3078" width="12" style="1" bestFit="1" customWidth="1"/>
    <col min="3079" max="3079" width="11.85546875" style="1" customWidth="1"/>
    <col min="3080" max="3081" width="10.5703125" style="1" bestFit="1" customWidth="1"/>
    <col min="3082" max="3082" width="10.85546875" style="1" customWidth="1"/>
    <col min="3083" max="3083" width="9.140625" style="1" customWidth="1"/>
    <col min="3084" max="3084" width="12.140625" style="1" bestFit="1" customWidth="1"/>
    <col min="3085" max="3085" width="9.42578125" style="1" customWidth="1"/>
    <col min="3086" max="3086" width="10.7109375" style="1" customWidth="1"/>
    <col min="3087" max="3087" width="12.42578125" style="1" customWidth="1"/>
    <col min="3088" max="3088" width="10.5703125" style="1" customWidth="1"/>
    <col min="3089" max="3089" width="10.85546875" style="1" bestFit="1" customWidth="1"/>
    <col min="3090" max="3090" width="9.7109375" style="1" customWidth="1"/>
    <col min="3091" max="3091" width="11" style="1" customWidth="1"/>
    <col min="3092" max="3092" width="10.7109375" style="1" customWidth="1"/>
    <col min="3093" max="3093" width="11.85546875" style="1" customWidth="1"/>
    <col min="3094" max="3094" width="0" style="1" hidden="1" customWidth="1"/>
    <col min="3095" max="3095" width="11.5703125" style="1" bestFit="1" customWidth="1"/>
    <col min="3096" max="3332" width="9.140625" style="1"/>
    <col min="3333" max="3333" width="3.42578125" style="1" customWidth="1"/>
    <col min="3334" max="3334" width="12" style="1" bestFit="1" customWidth="1"/>
    <col min="3335" max="3335" width="11.85546875" style="1" customWidth="1"/>
    <col min="3336" max="3337" width="10.5703125" style="1" bestFit="1" customWidth="1"/>
    <col min="3338" max="3338" width="10.85546875" style="1" customWidth="1"/>
    <col min="3339" max="3339" width="9.140625" style="1" customWidth="1"/>
    <col min="3340" max="3340" width="12.140625" style="1" bestFit="1" customWidth="1"/>
    <col min="3341" max="3341" width="9.42578125" style="1" customWidth="1"/>
    <col min="3342" max="3342" width="10.7109375" style="1" customWidth="1"/>
    <col min="3343" max="3343" width="12.42578125" style="1" customWidth="1"/>
    <col min="3344" max="3344" width="10.5703125" style="1" customWidth="1"/>
    <col min="3345" max="3345" width="10.85546875" style="1" bestFit="1" customWidth="1"/>
    <col min="3346" max="3346" width="9.7109375" style="1" customWidth="1"/>
    <col min="3347" max="3347" width="11" style="1" customWidth="1"/>
    <col min="3348" max="3348" width="10.7109375" style="1" customWidth="1"/>
    <col min="3349" max="3349" width="11.85546875" style="1" customWidth="1"/>
    <col min="3350" max="3350" width="0" style="1" hidden="1" customWidth="1"/>
    <col min="3351" max="3351" width="11.5703125" style="1" bestFit="1" customWidth="1"/>
    <col min="3352" max="3588" width="9.140625" style="1"/>
    <col min="3589" max="3589" width="3.42578125" style="1" customWidth="1"/>
    <col min="3590" max="3590" width="12" style="1" bestFit="1" customWidth="1"/>
    <col min="3591" max="3591" width="11.85546875" style="1" customWidth="1"/>
    <col min="3592" max="3593" width="10.5703125" style="1" bestFit="1" customWidth="1"/>
    <col min="3594" max="3594" width="10.85546875" style="1" customWidth="1"/>
    <col min="3595" max="3595" width="9.140625" style="1" customWidth="1"/>
    <col min="3596" max="3596" width="12.140625" style="1" bestFit="1" customWidth="1"/>
    <col min="3597" max="3597" width="9.42578125" style="1" customWidth="1"/>
    <col min="3598" max="3598" width="10.7109375" style="1" customWidth="1"/>
    <col min="3599" max="3599" width="12.42578125" style="1" customWidth="1"/>
    <col min="3600" max="3600" width="10.5703125" style="1" customWidth="1"/>
    <col min="3601" max="3601" width="10.85546875" style="1" bestFit="1" customWidth="1"/>
    <col min="3602" max="3602" width="9.7109375" style="1" customWidth="1"/>
    <col min="3603" max="3603" width="11" style="1" customWidth="1"/>
    <col min="3604" max="3604" width="10.7109375" style="1" customWidth="1"/>
    <col min="3605" max="3605" width="11.85546875" style="1" customWidth="1"/>
    <col min="3606" max="3606" width="0" style="1" hidden="1" customWidth="1"/>
    <col min="3607" max="3607" width="11.5703125" style="1" bestFit="1" customWidth="1"/>
    <col min="3608" max="3844" width="9.140625" style="1"/>
    <col min="3845" max="3845" width="3.42578125" style="1" customWidth="1"/>
    <col min="3846" max="3846" width="12" style="1" bestFit="1" customWidth="1"/>
    <col min="3847" max="3847" width="11.85546875" style="1" customWidth="1"/>
    <col min="3848" max="3849" width="10.5703125" style="1" bestFit="1" customWidth="1"/>
    <col min="3850" max="3850" width="10.85546875" style="1" customWidth="1"/>
    <col min="3851" max="3851" width="9.140625" style="1" customWidth="1"/>
    <col min="3852" max="3852" width="12.140625" style="1" bestFit="1" customWidth="1"/>
    <col min="3853" max="3853" width="9.42578125" style="1" customWidth="1"/>
    <col min="3854" max="3854" width="10.7109375" style="1" customWidth="1"/>
    <col min="3855" max="3855" width="12.42578125" style="1" customWidth="1"/>
    <col min="3856" max="3856" width="10.5703125" style="1" customWidth="1"/>
    <col min="3857" max="3857" width="10.85546875" style="1" bestFit="1" customWidth="1"/>
    <col min="3858" max="3858" width="9.7109375" style="1" customWidth="1"/>
    <col min="3859" max="3859" width="11" style="1" customWidth="1"/>
    <col min="3860" max="3860" width="10.7109375" style="1" customWidth="1"/>
    <col min="3861" max="3861" width="11.85546875" style="1" customWidth="1"/>
    <col min="3862" max="3862" width="0" style="1" hidden="1" customWidth="1"/>
    <col min="3863" max="3863" width="11.5703125" style="1" bestFit="1" customWidth="1"/>
    <col min="3864" max="4100" width="9.140625" style="1"/>
    <col min="4101" max="4101" width="3.42578125" style="1" customWidth="1"/>
    <col min="4102" max="4102" width="12" style="1" bestFit="1" customWidth="1"/>
    <col min="4103" max="4103" width="11.85546875" style="1" customWidth="1"/>
    <col min="4104" max="4105" width="10.5703125" style="1" bestFit="1" customWidth="1"/>
    <col min="4106" max="4106" width="10.85546875" style="1" customWidth="1"/>
    <col min="4107" max="4107" width="9.140625" style="1" customWidth="1"/>
    <col min="4108" max="4108" width="12.140625" style="1" bestFit="1" customWidth="1"/>
    <col min="4109" max="4109" width="9.42578125" style="1" customWidth="1"/>
    <col min="4110" max="4110" width="10.7109375" style="1" customWidth="1"/>
    <col min="4111" max="4111" width="12.42578125" style="1" customWidth="1"/>
    <col min="4112" max="4112" width="10.5703125" style="1" customWidth="1"/>
    <col min="4113" max="4113" width="10.85546875" style="1" bestFit="1" customWidth="1"/>
    <col min="4114" max="4114" width="9.7109375" style="1" customWidth="1"/>
    <col min="4115" max="4115" width="11" style="1" customWidth="1"/>
    <col min="4116" max="4116" width="10.7109375" style="1" customWidth="1"/>
    <col min="4117" max="4117" width="11.85546875" style="1" customWidth="1"/>
    <col min="4118" max="4118" width="0" style="1" hidden="1" customWidth="1"/>
    <col min="4119" max="4119" width="11.5703125" style="1" bestFit="1" customWidth="1"/>
    <col min="4120" max="4356" width="9.140625" style="1"/>
    <col min="4357" max="4357" width="3.42578125" style="1" customWidth="1"/>
    <col min="4358" max="4358" width="12" style="1" bestFit="1" customWidth="1"/>
    <col min="4359" max="4359" width="11.85546875" style="1" customWidth="1"/>
    <col min="4360" max="4361" width="10.5703125" style="1" bestFit="1" customWidth="1"/>
    <col min="4362" max="4362" width="10.85546875" style="1" customWidth="1"/>
    <col min="4363" max="4363" width="9.140625" style="1" customWidth="1"/>
    <col min="4364" max="4364" width="12.140625" style="1" bestFit="1" customWidth="1"/>
    <col min="4365" max="4365" width="9.42578125" style="1" customWidth="1"/>
    <col min="4366" max="4366" width="10.7109375" style="1" customWidth="1"/>
    <col min="4367" max="4367" width="12.42578125" style="1" customWidth="1"/>
    <col min="4368" max="4368" width="10.5703125" style="1" customWidth="1"/>
    <col min="4369" max="4369" width="10.85546875" style="1" bestFit="1" customWidth="1"/>
    <col min="4370" max="4370" width="9.7109375" style="1" customWidth="1"/>
    <col min="4371" max="4371" width="11" style="1" customWidth="1"/>
    <col min="4372" max="4372" width="10.7109375" style="1" customWidth="1"/>
    <col min="4373" max="4373" width="11.85546875" style="1" customWidth="1"/>
    <col min="4374" max="4374" width="0" style="1" hidden="1" customWidth="1"/>
    <col min="4375" max="4375" width="11.5703125" style="1" bestFit="1" customWidth="1"/>
    <col min="4376" max="4612" width="9.140625" style="1"/>
    <col min="4613" max="4613" width="3.42578125" style="1" customWidth="1"/>
    <col min="4614" max="4614" width="12" style="1" bestFit="1" customWidth="1"/>
    <col min="4615" max="4615" width="11.85546875" style="1" customWidth="1"/>
    <col min="4616" max="4617" width="10.5703125" style="1" bestFit="1" customWidth="1"/>
    <col min="4618" max="4618" width="10.85546875" style="1" customWidth="1"/>
    <col min="4619" max="4619" width="9.140625" style="1" customWidth="1"/>
    <col min="4620" max="4620" width="12.140625" style="1" bestFit="1" customWidth="1"/>
    <col min="4621" max="4621" width="9.42578125" style="1" customWidth="1"/>
    <col min="4622" max="4622" width="10.7109375" style="1" customWidth="1"/>
    <col min="4623" max="4623" width="12.42578125" style="1" customWidth="1"/>
    <col min="4624" max="4624" width="10.5703125" style="1" customWidth="1"/>
    <col min="4625" max="4625" width="10.85546875" style="1" bestFit="1" customWidth="1"/>
    <col min="4626" max="4626" width="9.7109375" style="1" customWidth="1"/>
    <col min="4627" max="4627" width="11" style="1" customWidth="1"/>
    <col min="4628" max="4628" width="10.7109375" style="1" customWidth="1"/>
    <col min="4629" max="4629" width="11.85546875" style="1" customWidth="1"/>
    <col min="4630" max="4630" width="0" style="1" hidden="1" customWidth="1"/>
    <col min="4631" max="4631" width="11.5703125" style="1" bestFit="1" customWidth="1"/>
    <col min="4632" max="4868" width="9.140625" style="1"/>
    <col min="4869" max="4869" width="3.42578125" style="1" customWidth="1"/>
    <col min="4870" max="4870" width="12" style="1" bestFit="1" customWidth="1"/>
    <col min="4871" max="4871" width="11.85546875" style="1" customWidth="1"/>
    <col min="4872" max="4873" width="10.5703125" style="1" bestFit="1" customWidth="1"/>
    <col min="4874" max="4874" width="10.85546875" style="1" customWidth="1"/>
    <col min="4875" max="4875" width="9.140625" style="1" customWidth="1"/>
    <col min="4876" max="4876" width="12.140625" style="1" bestFit="1" customWidth="1"/>
    <col min="4877" max="4877" width="9.42578125" style="1" customWidth="1"/>
    <col min="4878" max="4878" width="10.7109375" style="1" customWidth="1"/>
    <col min="4879" max="4879" width="12.42578125" style="1" customWidth="1"/>
    <col min="4880" max="4880" width="10.5703125" style="1" customWidth="1"/>
    <col min="4881" max="4881" width="10.85546875" style="1" bestFit="1" customWidth="1"/>
    <col min="4882" max="4882" width="9.7109375" style="1" customWidth="1"/>
    <col min="4883" max="4883" width="11" style="1" customWidth="1"/>
    <col min="4884" max="4884" width="10.7109375" style="1" customWidth="1"/>
    <col min="4885" max="4885" width="11.85546875" style="1" customWidth="1"/>
    <col min="4886" max="4886" width="0" style="1" hidden="1" customWidth="1"/>
    <col min="4887" max="4887" width="11.5703125" style="1" bestFit="1" customWidth="1"/>
    <col min="4888" max="5124" width="9.140625" style="1"/>
    <col min="5125" max="5125" width="3.42578125" style="1" customWidth="1"/>
    <col min="5126" max="5126" width="12" style="1" bestFit="1" customWidth="1"/>
    <col min="5127" max="5127" width="11.85546875" style="1" customWidth="1"/>
    <col min="5128" max="5129" width="10.5703125" style="1" bestFit="1" customWidth="1"/>
    <col min="5130" max="5130" width="10.85546875" style="1" customWidth="1"/>
    <col min="5131" max="5131" width="9.140625" style="1" customWidth="1"/>
    <col min="5132" max="5132" width="12.140625" style="1" bestFit="1" customWidth="1"/>
    <col min="5133" max="5133" width="9.42578125" style="1" customWidth="1"/>
    <col min="5134" max="5134" width="10.7109375" style="1" customWidth="1"/>
    <col min="5135" max="5135" width="12.42578125" style="1" customWidth="1"/>
    <col min="5136" max="5136" width="10.5703125" style="1" customWidth="1"/>
    <col min="5137" max="5137" width="10.85546875" style="1" bestFit="1" customWidth="1"/>
    <col min="5138" max="5138" width="9.7109375" style="1" customWidth="1"/>
    <col min="5139" max="5139" width="11" style="1" customWidth="1"/>
    <col min="5140" max="5140" width="10.7109375" style="1" customWidth="1"/>
    <col min="5141" max="5141" width="11.85546875" style="1" customWidth="1"/>
    <col min="5142" max="5142" width="0" style="1" hidden="1" customWidth="1"/>
    <col min="5143" max="5143" width="11.5703125" style="1" bestFit="1" customWidth="1"/>
    <col min="5144" max="5380" width="9.140625" style="1"/>
    <col min="5381" max="5381" width="3.42578125" style="1" customWidth="1"/>
    <col min="5382" max="5382" width="12" style="1" bestFit="1" customWidth="1"/>
    <col min="5383" max="5383" width="11.85546875" style="1" customWidth="1"/>
    <col min="5384" max="5385" width="10.5703125" style="1" bestFit="1" customWidth="1"/>
    <col min="5386" max="5386" width="10.85546875" style="1" customWidth="1"/>
    <col min="5387" max="5387" width="9.140625" style="1" customWidth="1"/>
    <col min="5388" max="5388" width="12.140625" style="1" bestFit="1" customWidth="1"/>
    <col min="5389" max="5389" width="9.42578125" style="1" customWidth="1"/>
    <col min="5390" max="5390" width="10.7109375" style="1" customWidth="1"/>
    <col min="5391" max="5391" width="12.42578125" style="1" customWidth="1"/>
    <col min="5392" max="5392" width="10.5703125" style="1" customWidth="1"/>
    <col min="5393" max="5393" width="10.85546875" style="1" bestFit="1" customWidth="1"/>
    <col min="5394" max="5394" width="9.7109375" style="1" customWidth="1"/>
    <col min="5395" max="5395" width="11" style="1" customWidth="1"/>
    <col min="5396" max="5396" width="10.7109375" style="1" customWidth="1"/>
    <col min="5397" max="5397" width="11.85546875" style="1" customWidth="1"/>
    <col min="5398" max="5398" width="0" style="1" hidden="1" customWidth="1"/>
    <col min="5399" max="5399" width="11.5703125" style="1" bestFit="1" customWidth="1"/>
    <col min="5400" max="5636" width="9.140625" style="1"/>
    <col min="5637" max="5637" width="3.42578125" style="1" customWidth="1"/>
    <col min="5638" max="5638" width="12" style="1" bestFit="1" customWidth="1"/>
    <col min="5639" max="5639" width="11.85546875" style="1" customWidth="1"/>
    <col min="5640" max="5641" width="10.5703125" style="1" bestFit="1" customWidth="1"/>
    <col min="5642" max="5642" width="10.85546875" style="1" customWidth="1"/>
    <col min="5643" max="5643" width="9.140625" style="1" customWidth="1"/>
    <col min="5644" max="5644" width="12.140625" style="1" bestFit="1" customWidth="1"/>
    <col min="5645" max="5645" width="9.42578125" style="1" customWidth="1"/>
    <col min="5646" max="5646" width="10.7109375" style="1" customWidth="1"/>
    <col min="5647" max="5647" width="12.42578125" style="1" customWidth="1"/>
    <col min="5648" max="5648" width="10.5703125" style="1" customWidth="1"/>
    <col min="5649" max="5649" width="10.85546875" style="1" bestFit="1" customWidth="1"/>
    <col min="5650" max="5650" width="9.7109375" style="1" customWidth="1"/>
    <col min="5651" max="5651" width="11" style="1" customWidth="1"/>
    <col min="5652" max="5652" width="10.7109375" style="1" customWidth="1"/>
    <col min="5653" max="5653" width="11.85546875" style="1" customWidth="1"/>
    <col min="5654" max="5654" width="0" style="1" hidden="1" customWidth="1"/>
    <col min="5655" max="5655" width="11.5703125" style="1" bestFit="1" customWidth="1"/>
    <col min="5656" max="5892" width="9.140625" style="1"/>
    <col min="5893" max="5893" width="3.42578125" style="1" customWidth="1"/>
    <col min="5894" max="5894" width="12" style="1" bestFit="1" customWidth="1"/>
    <col min="5895" max="5895" width="11.85546875" style="1" customWidth="1"/>
    <col min="5896" max="5897" width="10.5703125" style="1" bestFit="1" customWidth="1"/>
    <col min="5898" max="5898" width="10.85546875" style="1" customWidth="1"/>
    <col min="5899" max="5899" width="9.140625" style="1" customWidth="1"/>
    <col min="5900" max="5900" width="12.140625" style="1" bestFit="1" customWidth="1"/>
    <col min="5901" max="5901" width="9.42578125" style="1" customWidth="1"/>
    <col min="5902" max="5902" width="10.7109375" style="1" customWidth="1"/>
    <col min="5903" max="5903" width="12.42578125" style="1" customWidth="1"/>
    <col min="5904" max="5904" width="10.5703125" style="1" customWidth="1"/>
    <col min="5905" max="5905" width="10.85546875" style="1" bestFit="1" customWidth="1"/>
    <col min="5906" max="5906" width="9.7109375" style="1" customWidth="1"/>
    <col min="5907" max="5907" width="11" style="1" customWidth="1"/>
    <col min="5908" max="5908" width="10.7109375" style="1" customWidth="1"/>
    <col min="5909" max="5909" width="11.85546875" style="1" customWidth="1"/>
    <col min="5910" max="5910" width="0" style="1" hidden="1" customWidth="1"/>
    <col min="5911" max="5911" width="11.5703125" style="1" bestFit="1" customWidth="1"/>
    <col min="5912" max="6148" width="9.140625" style="1"/>
    <col min="6149" max="6149" width="3.42578125" style="1" customWidth="1"/>
    <col min="6150" max="6150" width="12" style="1" bestFit="1" customWidth="1"/>
    <col min="6151" max="6151" width="11.85546875" style="1" customWidth="1"/>
    <col min="6152" max="6153" width="10.5703125" style="1" bestFit="1" customWidth="1"/>
    <col min="6154" max="6154" width="10.85546875" style="1" customWidth="1"/>
    <col min="6155" max="6155" width="9.140625" style="1" customWidth="1"/>
    <col min="6156" max="6156" width="12.140625" style="1" bestFit="1" customWidth="1"/>
    <col min="6157" max="6157" width="9.42578125" style="1" customWidth="1"/>
    <col min="6158" max="6158" width="10.7109375" style="1" customWidth="1"/>
    <col min="6159" max="6159" width="12.42578125" style="1" customWidth="1"/>
    <col min="6160" max="6160" width="10.5703125" style="1" customWidth="1"/>
    <col min="6161" max="6161" width="10.85546875" style="1" bestFit="1" customWidth="1"/>
    <col min="6162" max="6162" width="9.7109375" style="1" customWidth="1"/>
    <col min="6163" max="6163" width="11" style="1" customWidth="1"/>
    <col min="6164" max="6164" width="10.7109375" style="1" customWidth="1"/>
    <col min="6165" max="6165" width="11.85546875" style="1" customWidth="1"/>
    <col min="6166" max="6166" width="0" style="1" hidden="1" customWidth="1"/>
    <col min="6167" max="6167" width="11.5703125" style="1" bestFit="1" customWidth="1"/>
    <col min="6168" max="6404" width="9.140625" style="1"/>
    <col min="6405" max="6405" width="3.42578125" style="1" customWidth="1"/>
    <col min="6406" max="6406" width="12" style="1" bestFit="1" customWidth="1"/>
    <col min="6407" max="6407" width="11.85546875" style="1" customWidth="1"/>
    <col min="6408" max="6409" width="10.5703125" style="1" bestFit="1" customWidth="1"/>
    <col min="6410" max="6410" width="10.85546875" style="1" customWidth="1"/>
    <col min="6411" max="6411" width="9.140625" style="1" customWidth="1"/>
    <col min="6412" max="6412" width="12.140625" style="1" bestFit="1" customWidth="1"/>
    <col min="6413" max="6413" width="9.42578125" style="1" customWidth="1"/>
    <col min="6414" max="6414" width="10.7109375" style="1" customWidth="1"/>
    <col min="6415" max="6415" width="12.42578125" style="1" customWidth="1"/>
    <col min="6416" max="6416" width="10.5703125" style="1" customWidth="1"/>
    <col min="6417" max="6417" width="10.85546875" style="1" bestFit="1" customWidth="1"/>
    <col min="6418" max="6418" width="9.7109375" style="1" customWidth="1"/>
    <col min="6419" max="6419" width="11" style="1" customWidth="1"/>
    <col min="6420" max="6420" width="10.7109375" style="1" customWidth="1"/>
    <col min="6421" max="6421" width="11.85546875" style="1" customWidth="1"/>
    <col min="6422" max="6422" width="0" style="1" hidden="1" customWidth="1"/>
    <col min="6423" max="6423" width="11.5703125" style="1" bestFit="1" customWidth="1"/>
    <col min="6424" max="6660" width="9.140625" style="1"/>
    <col min="6661" max="6661" width="3.42578125" style="1" customWidth="1"/>
    <col min="6662" max="6662" width="12" style="1" bestFit="1" customWidth="1"/>
    <col min="6663" max="6663" width="11.85546875" style="1" customWidth="1"/>
    <col min="6664" max="6665" width="10.5703125" style="1" bestFit="1" customWidth="1"/>
    <col min="6666" max="6666" width="10.85546875" style="1" customWidth="1"/>
    <col min="6667" max="6667" width="9.140625" style="1" customWidth="1"/>
    <col min="6668" max="6668" width="12.140625" style="1" bestFit="1" customWidth="1"/>
    <col min="6669" max="6669" width="9.42578125" style="1" customWidth="1"/>
    <col min="6670" max="6670" width="10.7109375" style="1" customWidth="1"/>
    <col min="6671" max="6671" width="12.42578125" style="1" customWidth="1"/>
    <col min="6672" max="6672" width="10.5703125" style="1" customWidth="1"/>
    <col min="6673" max="6673" width="10.85546875" style="1" bestFit="1" customWidth="1"/>
    <col min="6674" max="6674" width="9.7109375" style="1" customWidth="1"/>
    <col min="6675" max="6675" width="11" style="1" customWidth="1"/>
    <col min="6676" max="6676" width="10.7109375" style="1" customWidth="1"/>
    <col min="6677" max="6677" width="11.85546875" style="1" customWidth="1"/>
    <col min="6678" max="6678" width="0" style="1" hidden="1" customWidth="1"/>
    <col min="6679" max="6679" width="11.5703125" style="1" bestFit="1" customWidth="1"/>
    <col min="6680" max="6916" width="9.140625" style="1"/>
    <col min="6917" max="6917" width="3.42578125" style="1" customWidth="1"/>
    <col min="6918" max="6918" width="12" style="1" bestFit="1" customWidth="1"/>
    <col min="6919" max="6919" width="11.85546875" style="1" customWidth="1"/>
    <col min="6920" max="6921" width="10.5703125" style="1" bestFit="1" customWidth="1"/>
    <col min="6922" max="6922" width="10.85546875" style="1" customWidth="1"/>
    <col min="6923" max="6923" width="9.140625" style="1" customWidth="1"/>
    <col min="6924" max="6924" width="12.140625" style="1" bestFit="1" customWidth="1"/>
    <col min="6925" max="6925" width="9.42578125" style="1" customWidth="1"/>
    <col min="6926" max="6926" width="10.7109375" style="1" customWidth="1"/>
    <col min="6927" max="6927" width="12.42578125" style="1" customWidth="1"/>
    <col min="6928" max="6928" width="10.5703125" style="1" customWidth="1"/>
    <col min="6929" max="6929" width="10.85546875" style="1" bestFit="1" customWidth="1"/>
    <col min="6930" max="6930" width="9.7109375" style="1" customWidth="1"/>
    <col min="6931" max="6931" width="11" style="1" customWidth="1"/>
    <col min="6932" max="6932" width="10.7109375" style="1" customWidth="1"/>
    <col min="6933" max="6933" width="11.85546875" style="1" customWidth="1"/>
    <col min="6934" max="6934" width="0" style="1" hidden="1" customWidth="1"/>
    <col min="6935" max="6935" width="11.5703125" style="1" bestFit="1" customWidth="1"/>
    <col min="6936" max="7172" width="9.140625" style="1"/>
    <col min="7173" max="7173" width="3.42578125" style="1" customWidth="1"/>
    <col min="7174" max="7174" width="12" style="1" bestFit="1" customWidth="1"/>
    <col min="7175" max="7175" width="11.85546875" style="1" customWidth="1"/>
    <col min="7176" max="7177" width="10.5703125" style="1" bestFit="1" customWidth="1"/>
    <col min="7178" max="7178" width="10.85546875" style="1" customWidth="1"/>
    <col min="7179" max="7179" width="9.140625" style="1" customWidth="1"/>
    <col min="7180" max="7180" width="12.140625" style="1" bestFit="1" customWidth="1"/>
    <col min="7181" max="7181" width="9.42578125" style="1" customWidth="1"/>
    <col min="7182" max="7182" width="10.7109375" style="1" customWidth="1"/>
    <col min="7183" max="7183" width="12.42578125" style="1" customWidth="1"/>
    <col min="7184" max="7184" width="10.5703125" style="1" customWidth="1"/>
    <col min="7185" max="7185" width="10.85546875" style="1" bestFit="1" customWidth="1"/>
    <col min="7186" max="7186" width="9.7109375" style="1" customWidth="1"/>
    <col min="7187" max="7187" width="11" style="1" customWidth="1"/>
    <col min="7188" max="7188" width="10.7109375" style="1" customWidth="1"/>
    <col min="7189" max="7189" width="11.85546875" style="1" customWidth="1"/>
    <col min="7190" max="7190" width="0" style="1" hidden="1" customWidth="1"/>
    <col min="7191" max="7191" width="11.5703125" style="1" bestFit="1" customWidth="1"/>
    <col min="7192" max="7428" width="9.140625" style="1"/>
    <col min="7429" max="7429" width="3.42578125" style="1" customWidth="1"/>
    <col min="7430" max="7430" width="12" style="1" bestFit="1" customWidth="1"/>
    <col min="7431" max="7431" width="11.85546875" style="1" customWidth="1"/>
    <col min="7432" max="7433" width="10.5703125" style="1" bestFit="1" customWidth="1"/>
    <col min="7434" max="7434" width="10.85546875" style="1" customWidth="1"/>
    <col min="7435" max="7435" width="9.140625" style="1" customWidth="1"/>
    <col min="7436" max="7436" width="12.140625" style="1" bestFit="1" customWidth="1"/>
    <col min="7437" max="7437" width="9.42578125" style="1" customWidth="1"/>
    <col min="7438" max="7438" width="10.7109375" style="1" customWidth="1"/>
    <col min="7439" max="7439" width="12.42578125" style="1" customWidth="1"/>
    <col min="7440" max="7440" width="10.5703125" style="1" customWidth="1"/>
    <col min="7441" max="7441" width="10.85546875" style="1" bestFit="1" customWidth="1"/>
    <col min="7442" max="7442" width="9.7109375" style="1" customWidth="1"/>
    <col min="7443" max="7443" width="11" style="1" customWidth="1"/>
    <col min="7444" max="7444" width="10.7109375" style="1" customWidth="1"/>
    <col min="7445" max="7445" width="11.85546875" style="1" customWidth="1"/>
    <col min="7446" max="7446" width="0" style="1" hidden="1" customWidth="1"/>
    <col min="7447" max="7447" width="11.5703125" style="1" bestFit="1" customWidth="1"/>
    <col min="7448" max="7684" width="9.140625" style="1"/>
    <col min="7685" max="7685" width="3.42578125" style="1" customWidth="1"/>
    <col min="7686" max="7686" width="12" style="1" bestFit="1" customWidth="1"/>
    <col min="7687" max="7687" width="11.85546875" style="1" customWidth="1"/>
    <col min="7688" max="7689" width="10.5703125" style="1" bestFit="1" customWidth="1"/>
    <col min="7690" max="7690" width="10.85546875" style="1" customWidth="1"/>
    <col min="7691" max="7691" width="9.140625" style="1" customWidth="1"/>
    <col min="7692" max="7692" width="12.140625" style="1" bestFit="1" customWidth="1"/>
    <col min="7693" max="7693" width="9.42578125" style="1" customWidth="1"/>
    <col min="7694" max="7694" width="10.7109375" style="1" customWidth="1"/>
    <col min="7695" max="7695" width="12.42578125" style="1" customWidth="1"/>
    <col min="7696" max="7696" width="10.5703125" style="1" customWidth="1"/>
    <col min="7697" max="7697" width="10.85546875" style="1" bestFit="1" customWidth="1"/>
    <col min="7698" max="7698" width="9.7109375" style="1" customWidth="1"/>
    <col min="7699" max="7699" width="11" style="1" customWidth="1"/>
    <col min="7700" max="7700" width="10.7109375" style="1" customWidth="1"/>
    <col min="7701" max="7701" width="11.85546875" style="1" customWidth="1"/>
    <col min="7702" max="7702" width="0" style="1" hidden="1" customWidth="1"/>
    <col min="7703" max="7703" width="11.5703125" style="1" bestFit="1" customWidth="1"/>
    <col min="7704" max="7940" width="9.140625" style="1"/>
    <col min="7941" max="7941" width="3.42578125" style="1" customWidth="1"/>
    <col min="7942" max="7942" width="12" style="1" bestFit="1" customWidth="1"/>
    <col min="7943" max="7943" width="11.85546875" style="1" customWidth="1"/>
    <col min="7944" max="7945" width="10.5703125" style="1" bestFit="1" customWidth="1"/>
    <col min="7946" max="7946" width="10.85546875" style="1" customWidth="1"/>
    <col min="7947" max="7947" width="9.140625" style="1" customWidth="1"/>
    <col min="7948" max="7948" width="12.140625" style="1" bestFit="1" customWidth="1"/>
    <col min="7949" max="7949" width="9.42578125" style="1" customWidth="1"/>
    <col min="7950" max="7950" width="10.7109375" style="1" customWidth="1"/>
    <col min="7951" max="7951" width="12.42578125" style="1" customWidth="1"/>
    <col min="7952" max="7952" width="10.5703125" style="1" customWidth="1"/>
    <col min="7953" max="7953" width="10.85546875" style="1" bestFit="1" customWidth="1"/>
    <col min="7954" max="7954" width="9.7109375" style="1" customWidth="1"/>
    <col min="7955" max="7955" width="11" style="1" customWidth="1"/>
    <col min="7956" max="7956" width="10.7109375" style="1" customWidth="1"/>
    <col min="7957" max="7957" width="11.85546875" style="1" customWidth="1"/>
    <col min="7958" max="7958" width="0" style="1" hidden="1" customWidth="1"/>
    <col min="7959" max="7959" width="11.5703125" style="1" bestFit="1" customWidth="1"/>
    <col min="7960" max="8196" width="9.140625" style="1"/>
    <col min="8197" max="8197" width="3.42578125" style="1" customWidth="1"/>
    <col min="8198" max="8198" width="12" style="1" bestFit="1" customWidth="1"/>
    <col min="8199" max="8199" width="11.85546875" style="1" customWidth="1"/>
    <col min="8200" max="8201" width="10.5703125" style="1" bestFit="1" customWidth="1"/>
    <col min="8202" max="8202" width="10.85546875" style="1" customWidth="1"/>
    <col min="8203" max="8203" width="9.140625" style="1" customWidth="1"/>
    <col min="8204" max="8204" width="12.140625" style="1" bestFit="1" customWidth="1"/>
    <col min="8205" max="8205" width="9.42578125" style="1" customWidth="1"/>
    <col min="8206" max="8206" width="10.7109375" style="1" customWidth="1"/>
    <col min="8207" max="8207" width="12.42578125" style="1" customWidth="1"/>
    <col min="8208" max="8208" width="10.5703125" style="1" customWidth="1"/>
    <col min="8209" max="8209" width="10.85546875" style="1" bestFit="1" customWidth="1"/>
    <col min="8210" max="8210" width="9.7109375" style="1" customWidth="1"/>
    <col min="8211" max="8211" width="11" style="1" customWidth="1"/>
    <col min="8212" max="8212" width="10.7109375" style="1" customWidth="1"/>
    <col min="8213" max="8213" width="11.85546875" style="1" customWidth="1"/>
    <col min="8214" max="8214" width="0" style="1" hidden="1" customWidth="1"/>
    <col min="8215" max="8215" width="11.5703125" style="1" bestFit="1" customWidth="1"/>
    <col min="8216" max="8452" width="9.140625" style="1"/>
    <col min="8453" max="8453" width="3.42578125" style="1" customWidth="1"/>
    <col min="8454" max="8454" width="12" style="1" bestFit="1" customWidth="1"/>
    <col min="8455" max="8455" width="11.85546875" style="1" customWidth="1"/>
    <col min="8456" max="8457" width="10.5703125" style="1" bestFit="1" customWidth="1"/>
    <col min="8458" max="8458" width="10.85546875" style="1" customWidth="1"/>
    <col min="8459" max="8459" width="9.140625" style="1" customWidth="1"/>
    <col min="8460" max="8460" width="12.140625" style="1" bestFit="1" customWidth="1"/>
    <col min="8461" max="8461" width="9.42578125" style="1" customWidth="1"/>
    <col min="8462" max="8462" width="10.7109375" style="1" customWidth="1"/>
    <col min="8463" max="8463" width="12.42578125" style="1" customWidth="1"/>
    <col min="8464" max="8464" width="10.5703125" style="1" customWidth="1"/>
    <col min="8465" max="8465" width="10.85546875" style="1" bestFit="1" customWidth="1"/>
    <col min="8466" max="8466" width="9.7109375" style="1" customWidth="1"/>
    <col min="8467" max="8467" width="11" style="1" customWidth="1"/>
    <col min="8468" max="8468" width="10.7109375" style="1" customWidth="1"/>
    <col min="8469" max="8469" width="11.85546875" style="1" customWidth="1"/>
    <col min="8470" max="8470" width="0" style="1" hidden="1" customWidth="1"/>
    <col min="8471" max="8471" width="11.5703125" style="1" bestFit="1" customWidth="1"/>
    <col min="8472" max="8708" width="9.140625" style="1"/>
    <col min="8709" max="8709" width="3.42578125" style="1" customWidth="1"/>
    <col min="8710" max="8710" width="12" style="1" bestFit="1" customWidth="1"/>
    <col min="8711" max="8711" width="11.85546875" style="1" customWidth="1"/>
    <col min="8712" max="8713" width="10.5703125" style="1" bestFit="1" customWidth="1"/>
    <col min="8714" max="8714" width="10.85546875" style="1" customWidth="1"/>
    <col min="8715" max="8715" width="9.140625" style="1" customWidth="1"/>
    <col min="8716" max="8716" width="12.140625" style="1" bestFit="1" customWidth="1"/>
    <col min="8717" max="8717" width="9.42578125" style="1" customWidth="1"/>
    <col min="8718" max="8718" width="10.7109375" style="1" customWidth="1"/>
    <col min="8719" max="8719" width="12.42578125" style="1" customWidth="1"/>
    <col min="8720" max="8720" width="10.5703125" style="1" customWidth="1"/>
    <col min="8721" max="8721" width="10.85546875" style="1" bestFit="1" customWidth="1"/>
    <col min="8722" max="8722" width="9.7109375" style="1" customWidth="1"/>
    <col min="8723" max="8723" width="11" style="1" customWidth="1"/>
    <col min="8724" max="8724" width="10.7109375" style="1" customWidth="1"/>
    <col min="8725" max="8725" width="11.85546875" style="1" customWidth="1"/>
    <col min="8726" max="8726" width="0" style="1" hidden="1" customWidth="1"/>
    <col min="8727" max="8727" width="11.5703125" style="1" bestFit="1" customWidth="1"/>
    <col min="8728" max="8964" width="9.140625" style="1"/>
    <col min="8965" max="8965" width="3.42578125" style="1" customWidth="1"/>
    <col min="8966" max="8966" width="12" style="1" bestFit="1" customWidth="1"/>
    <col min="8967" max="8967" width="11.85546875" style="1" customWidth="1"/>
    <col min="8968" max="8969" width="10.5703125" style="1" bestFit="1" customWidth="1"/>
    <col min="8970" max="8970" width="10.85546875" style="1" customWidth="1"/>
    <col min="8971" max="8971" width="9.140625" style="1" customWidth="1"/>
    <col min="8972" max="8972" width="12.140625" style="1" bestFit="1" customWidth="1"/>
    <col min="8973" max="8973" width="9.42578125" style="1" customWidth="1"/>
    <col min="8974" max="8974" width="10.7109375" style="1" customWidth="1"/>
    <col min="8975" max="8975" width="12.42578125" style="1" customWidth="1"/>
    <col min="8976" max="8976" width="10.5703125" style="1" customWidth="1"/>
    <col min="8977" max="8977" width="10.85546875" style="1" bestFit="1" customWidth="1"/>
    <col min="8978" max="8978" width="9.7109375" style="1" customWidth="1"/>
    <col min="8979" max="8979" width="11" style="1" customWidth="1"/>
    <col min="8980" max="8980" width="10.7109375" style="1" customWidth="1"/>
    <col min="8981" max="8981" width="11.85546875" style="1" customWidth="1"/>
    <col min="8982" max="8982" width="0" style="1" hidden="1" customWidth="1"/>
    <col min="8983" max="8983" width="11.5703125" style="1" bestFit="1" customWidth="1"/>
    <col min="8984" max="9220" width="9.140625" style="1"/>
    <col min="9221" max="9221" width="3.42578125" style="1" customWidth="1"/>
    <col min="9222" max="9222" width="12" style="1" bestFit="1" customWidth="1"/>
    <col min="9223" max="9223" width="11.85546875" style="1" customWidth="1"/>
    <col min="9224" max="9225" width="10.5703125" style="1" bestFit="1" customWidth="1"/>
    <col min="9226" max="9226" width="10.85546875" style="1" customWidth="1"/>
    <col min="9227" max="9227" width="9.140625" style="1" customWidth="1"/>
    <col min="9228" max="9228" width="12.140625" style="1" bestFit="1" customWidth="1"/>
    <col min="9229" max="9229" width="9.42578125" style="1" customWidth="1"/>
    <col min="9230" max="9230" width="10.7109375" style="1" customWidth="1"/>
    <col min="9231" max="9231" width="12.42578125" style="1" customWidth="1"/>
    <col min="9232" max="9232" width="10.5703125" style="1" customWidth="1"/>
    <col min="9233" max="9233" width="10.85546875" style="1" bestFit="1" customWidth="1"/>
    <col min="9234" max="9234" width="9.7109375" style="1" customWidth="1"/>
    <col min="9235" max="9235" width="11" style="1" customWidth="1"/>
    <col min="9236" max="9236" width="10.7109375" style="1" customWidth="1"/>
    <col min="9237" max="9237" width="11.85546875" style="1" customWidth="1"/>
    <col min="9238" max="9238" width="0" style="1" hidden="1" customWidth="1"/>
    <col min="9239" max="9239" width="11.5703125" style="1" bestFit="1" customWidth="1"/>
    <col min="9240" max="9476" width="9.140625" style="1"/>
    <col min="9477" max="9477" width="3.42578125" style="1" customWidth="1"/>
    <col min="9478" max="9478" width="12" style="1" bestFit="1" customWidth="1"/>
    <col min="9479" max="9479" width="11.85546875" style="1" customWidth="1"/>
    <col min="9480" max="9481" width="10.5703125" style="1" bestFit="1" customWidth="1"/>
    <col min="9482" max="9482" width="10.85546875" style="1" customWidth="1"/>
    <col min="9483" max="9483" width="9.140625" style="1" customWidth="1"/>
    <col min="9484" max="9484" width="12.140625" style="1" bestFit="1" customWidth="1"/>
    <col min="9485" max="9485" width="9.42578125" style="1" customWidth="1"/>
    <col min="9486" max="9486" width="10.7109375" style="1" customWidth="1"/>
    <col min="9487" max="9487" width="12.42578125" style="1" customWidth="1"/>
    <col min="9488" max="9488" width="10.5703125" style="1" customWidth="1"/>
    <col min="9489" max="9489" width="10.85546875" style="1" bestFit="1" customWidth="1"/>
    <col min="9490" max="9490" width="9.7109375" style="1" customWidth="1"/>
    <col min="9491" max="9491" width="11" style="1" customWidth="1"/>
    <col min="9492" max="9492" width="10.7109375" style="1" customWidth="1"/>
    <col min="9493" max="9493" width="11.85546875" style="1" customWidth="1"/>
    <col min="9494" max="9494" width="0" style="1" hidden="1" customWidth="1"/>
    <col min="9495" max="9495" width="11.5703125" style="1" bestFit="1" customWidth="1"/>
    <col min="9496" max="9732" width="9.140625" style="1"/>
    <col min="9733" max="9733" width="3.42578125" style="1" customWidth="1"/>
    <col min="9734" max="9734" width="12" style="1" bestFit="1" customWidth="1"/>
    <col min="9735" max="9735" width="11.85546875" style="1" customWidth="1"/>
    <col min="9736" max="9737" width="10.5703125" style="1" bestFit="1" customWidth="1"/>
    <col min="9738" max="9738" width="10.85546875" style="1" customWidth="1"/>
    <col min="9739" max="9739" width="9.140625" style="1" customWidth="1"/>
    <col min="9740" max="9740" width="12.140625" style="1" bestFit="1" customWidth="1"/>
    <col min="9741" max="9741" width="9.42578125" style="1" customWidth="1"/>
    <col min="9742" max="9742" width="10.7109375" style="1" customWidth="1"/>
    <col min="9743" max="9743" width="12.42578125" style="1" customWidth="1"/>
    <col min="9744" max="9744" width="10.5703125" style="1" customWidth="1"/>
    <col min="9745" max="9745" width="10.85546875" style="1" bestFit="1" customWidth="1"/>
    <col min="9746" max="9746" width="9.7109375" style="1" customWidth="1"/>
    <col min="9747" max="9747" width="11" style="1" customWidth="1"/>
    <col min="9748" max="9748" width="10.7109375" style="1" customWidth="1"/>
    <col min="9749" max="9749" width="11.85546875" style="1" customWidth="1"/>
    <col min="9750" max="9750" width="0" style="1" hidden="1" customWidth="1"/>
    <col min="9751" max="9751" width="11.5703125" style="1" bestFit="1" customWidth="1"/>
    <col min="9752" max="9988" width="9.140625" style="1"/>
    <col min="9989" max="9989" width="3.42578125" style="1" customWidth="1"/>
    <col min="9990" max="9990" width="12" style="1" bestFit="1" customWidth="1"/>
    <col min="9991" max="9991" width="11.85546875" style="1" customWidth="1"/>
    <col min="9992" max="9993" width="10.5703125" style="1" bestFit="1" customWidth="1"/>
    <col min="9994" max="9994" width="10.85546875" style="1" customWidth="1"/>
    <col min="9995" max="9995" width="9.140625" style="1" customWidth="1"/>
    <col min="9996" max="9996" width="12.140625" style="1" bestFit="1" customWidth="1"/>
    <col min="9997" max="9997" width="9.42578125" style="1" customWidth="1"/>
    <col min="9998" max="9998" width="10.7109375" style="1" customWidth="1"/>
    <col min="9999" max="9999" width="12.42578125" style="1" customWidth="1"/>
    <col min="10000" max="10000" width="10.5703125" style="1" customWidth="1"/>
    <col min="10001" max="10001" width="10.85546875" style="1" bestFit="1" customWidth="1"/>
    <col min="10002" max="10002" width="9.7109375" style="1" customWidth="1"/>
    <col min="10003" max="10003" width="11" style="1" customWidth="1"/>
    <col min="10004" max="10004" width="10.7109375" style="1" customWidth="1"/>
    <col min="10005" max="10005" width="11.85546875" style="1" customWidth="1"/>
    <col min="10006" max="10006" width="0" style="1" hidden="1" customWidth="1"/>
    <col min="10007" max="10007" width="11.5703125" style="1" bestFit="1" customWidth="1"/>
    <col min="10008" max="10244" width="9.140625" style="1"/>
    <col min="10245" max="10245" width="3.42578125" style="1" customWidth="1"/>
    <col min="10246" max="10246" width="12" style="1" bestFit="1" customWidth="1"/>
    <col min="10247" max="10247" width="11.85546875" style="1" customWidth="1"/>
    <col min="10248" max="10249" width="10.5703125" style="1" bestFit="1" customWidth="1"/>
    <col min="10250" max="10250" width="10.85546875" style="1" customWidth="1"/>
    <col min="10251" max="10251" width="9.140625" style="1" customWidth="1"/>
    <col min="10252" max="10252" width="12.140625" style="1" bestFit="1" customWidth="1"/>
    <col min="10253" max="10253" width="9.42578125" style="1" customWidth="1"/>
    <col min="10254" max="10254" width="10.7109375" style="1" customWidth="1"/>
    <col min="10255" max="10255" width="12.42578125" style="1" customWidth="1"/>
    <col min="10256" max="10256" width="10.5703125" style="1" customWidth="1"/>
    <col min="10257" max="10257" width="10.85546875" style="1" bestFit="1" customWidth="1"/>
    <col min="10258" max="10258" width="9.7109375" style="1" customWidth="1"/>
    <col min="10259" max="10259" width="11" style="1" customWidth="1"/>
    <col min="10260" max="10260" width="10.7109375" style="1" customWidth="1"/>
    <col min="10261" max="10261" width="11.85546875" style="1" customWidth="1"/>
    <col min="10262" max="10262" width="0" style="1" hidden="1" customWidth="1"/>
    <col min="10263" max="10263" width="11.5703125" style="1" bestFit="1" customWidth="1"/>
    <col min="10264" max="10500" width="9.140625" style="1"/>
    <col min="10501" max="10501" width="3.42578125" style="1" customWidth="1"/>
    <col min="10502" max="10502" width="12" style="1" bestFit="1" customWidth="1"/>
    <col min="10503" max="10503" width="11.85546875" style="1" customWidth="1"/>
    <col min="10504" max="10505" width="10.5703125" style="1" bestFit="1" customWidth="1"/>
    <col min="10506" max="10506" width="10.85546875" style="1" customWidth="1"/>
    <col min="10507" max="10507" width="9.140625" style="1" customWidth="1"/>
    <col min="10508" max="10508" width="12.140625" style="1" bestFit="1" customWidth="1"/>
    <col min="10509" max="10509" width="9.42578125" style="1" customWidth="1"/>
    <col min="10510" max="10510" width="10.7109375" style="1" customWidth="1"/>
    <col min="10511" max="10511" width="12.42578125" style="1" customWidth="1"/>
    <col min="10512" max="10512" width="10.5703125" style="1" customWidth="1"/>
    <col min="10513" max="10513" width="10.85546875" style="1" bestFit="1" customWidth="1"/>
    <col min="10514" max="10514" width="9.7109375" style="1" customWidth="1"/>
    <col min="10515" max="10515" width="11" style="1" customWidth="1"/>
    <col min="10516" max="10516" width="10.7109375" style="1" customWidth="1"/>
    <col min="10517" max="10517" width="11.85546875" style="1" customWidth="1"/>
    <col min="10518" max="10518" width="0" style="1" hidden="1" customWidth="1"/>
    <col min="10519" max="10519" width="11.5703125" style="1" bestFit="1" customWidth="1"/>
    <col min="10520" max="10756" width="9.140625" style="1"/>
    <col min="10757" max="10757" width="3.42578125" style="1" customWidth="1"/>
    <col min="10758" max="10758" width="12" style="1" bestFit="1" customWidth="1"/>
    <col min="10759" max="10759" width="11.85546875" style="1" customWidth="1"/>
    <col min="10760" max="10761" width="10.5703125" style="1" bestFit="1" customWidth="1"/>
    <col min="10762" max="10762" width="10.85546875" style="1" customWidth="1"/>
    <col min="10763" max="10763" width="9.140625" style="1" customWidth="1"/>
    <col min="10764" max="10764" width="12.140625" style="1" bestFit="1" customWidth="1"/>
    <col min="10765" max="10765" width="9.42578125" style="1" customWidth="1"/>
    <col min="10766" max="10766" width="10.7109375" style="1" customWidth="1"/>
    <col min="10767" max="10767" width="12.42578125" style="1" customWidth="1"/>
    <col min="10768" max="10768" width="10.5703125" style="1" customWidth="1"/>
    <col min="10769" max="10769" width="10.85546875" style="1" bestFit="1" customWidth="1"/>
    <col min="10770" max="10770" width="9.7109375" style="1" customWidth="1"/>
    <col min="10771" max="10771" width="11" style="1" customWidth="1"/>
    <col min="10772" max="10772" width="10.7109375" style="1" customWidth="1"/>
    <col min="10773" max="10773" width="11.85546875" style="1" customWidth="1"/>
    <col min="10774" max="10774" width="0" style="1" hidden="1" customWidth="1"/>
    <col min="10775" max="10775" width="11.5703125" style="1" bestFit="1" customWidth="1"/>
    <col min="10776" max="11012" width="9.140625" style="1"/>
    <col min="11013" max="11013" width="3.42578125" style="1" customWidth="1"/>
    <col min="11014" max="11014" width="12" style="1" bestFit="1" customWidth="1"/>
    <col min="11015" max="11015" width="11.85546875" style="1" customWidth="1"/>
    <col min="11016" max="11017" width="10.5703125" style="1" bestFit="1" customWidth="1"/>
    <col min="11018" max="11018" width="10.85546875" style="1" customWidth="1"/>
    <col min="11019" max="11019" width="9.140625" style="1" customWidth="1"/>
    <col min="11020" max="11020" width="12.140625" style="1" bestFit="1" customWidth="1"/>
    <col min="11021" max="11021" width="9.42578125" style="1" customWidth="1"/>
    <col min="11022" max="11022" width="10.7109375" style="1" customWidth="1"/>
    <col min="11023" max="11023" width="12.42578125" style="1" customWidth="1"/>
    <col min="11024" max="11024" width="10.5703125" style="1" customWidth="1"/>
    <col min="11025" max="11025" width="10.85546875" style="1" bestFit="1" customWidth="1"/>
    <col min="11026" max="11026" width="9.7109375" style="1" customWidth="1"/>
    <col min="11027" max="11027" width="11" style="1" customWidth="1"/>
    <col min="11028" max="11028" width="10.7109375" style="1" customWidth="1"/>
    <col min="11029" max="11029" width="11.85546875" style="1" customWidth="1"/>
    <col min="11030" max="11030" width="0" style="1" hidden="1" customWidth="1"/>
    <col min="11031" max="11031" width="11.5703125" style="1" bestFit="1" customWidth="1"/>
    <col min="11032" max="11268" width="9.140625" style="1"/>
    <col min="11269" max="11269" width="3.42578125" style="1" customWidth="1"/>
    <col min="11270" max="11270" width="12" style="1" bestFit="1" customWidth="1"/>
    <col min="11271" max="11271" width="11.85546875" style="1" customWidth="1"/>
    <col min="11272" max="11273" width="10.5703125" style="1" bestFit="1" customWidth="1"/>
    <col min="11274" max="11274" width="10.85546875" style="1" customWidth="1"/>
    <col min="11275" max="11275" width="9.140625" style="1" customWidth="1"/>
    <col min="11276" max="11276" width="12.140625" style="1" bestFit="1" customWidth="1"/>
    <col min="11277" max="11277" width="9.42578125" style="1" customWidth="1"/>
    <col min="11278" max="11278" width="10.7109375" style="1" customWidth="1"/>
    <col min="11279" max="11279" width="12.42578125" style="1" customWidth="1"/>
    <col min="11280" max="11280" width="10.5703125" style="1" customWidth="1"/>
    <col min="11281" max="11281" width="10.85546875" style="1" bestFit="1" customWidth="1"/>
    <col min="11282" max="11282" width="9.7109375" style="1" customWidth="1"/>
    <col min="11283" max="11283" width="11" style="1" customWidth="1"/>
    <col min="11284" max="11284" width="10.7109375" style="1" customWidth="1"/>
    <col min="11285" max="11285" width="11.85546875" style="1" customWidth="1"/>
    <col min="11286" max="11286" width="0" style="1" hidden="1" customWidth="1"/>
    <col min="11287" max="11287" width="11.5703125" style="1" bestFit="1" customWidth="1"/>
    <col min="11288" max="11524" width="9.140625" style="1"/>
    <col min="11525" max="11525" width="3.42578125" style="1" customWidth="1"/>
    <col min="11526" max="11526" width="12" style="1" bestFit="1" customWidth="1"/>
    <col min="11527" max="11527" width="11.85546875" style="1" customWidth="1"/>
    <col min="11528" max="11529" width="10.5703125" style="1" bestFit="1" customWidth="1"/>
    <col min="11530" max="11530" width="10.85546875" style="1" customWidth="1"/>
    <col min="11531" max="11531" width="9.140625" style="1" customWidth="1"/>
    <col min="11532" max="11532" width="12.140625" style="1" bestFit="1" customWidth="1"/>
    <col min="11533" max="11533" width="9.42578125" style="1" customWidth="1"/>
    <col min="11534" max="11534" width="10.7109375" style="1" customWidth="1"/>
    <col min="11535" max="11535" width="12.42578125" style="1" customWidth="1"/>
    <col min="11536" max="11536" width="10.5703125" style="1" customWidth="1"/>
    <col min="11537" max="11537" width="10.85546875" style="1" bestFit="1" customWidth="1"/>
    <col min="11538" max="11538" width="9.7109375" style="1" customWidth="1"/>
    <col min="11539" max="11539" width="11" style="1" customWidth="1"/>
    <col min="11540" max="11540" width="10.7109375" style="1" customWidth="1"/>
    <col min="11541" max="11541" width="11.85546875" style="1" customWidth="1"/>
    <col min="11542" max="11542" width="0" style="1" hidden="1" customWidth="1"/>
    <col min="11543" max="11543" width="11.5703125" style="1" bestFit="1" customWidth="1"/>
    <col min="11544" max="11780" width="9.140625" style="1"/>
    <col min="11781" max="11781" width="3.42578125" style="1" customWidth="1"/>
    <col min="11782" max="11782" width="12" style="1" bestFit="1" customWidth="1"/>
    <col min="11783" max="11783" width="11.85546875" style="1" customWidth="1"/>
    <col min="11784" max="11785" width="10.5703125" style="1" bestFit="1" customWidth="1"/>
    <col min="11786" max="11786" width="10.85546875" style="1" customWidth="1"/>
    <col min="11787" max="11787" width="9.140625" style="1" customWidth="1"/>
    <col min="11788" max="11788" width="12.140625" style="1" bestFit="1" customWidth="1"/>
    <col min="11789" max="11789" width="9.42578125" style="1" customWidth="1"/>
    <col min="11790" max="11790" width="10.7109375" style="1" customWidth="1"/>
    <col min="11791" max="11791" width="12.42578125" style="1" customWidth="1"/>
    <col min="11792" max="11792" width="10.5703125" style="1" customWidth="1"/>
    <col min="11793" max="11793" width="10.85546875" style="1" bestFit="1" customWidth="1"/>
    <col min="11794" max="11794" width="9.7109375" style="1" customWidth="1"/>
    <col min="11795" max="11795" width="11" style="1" customWidth="1"/>
    <col min="11796" max="11796" width="10.7109375" style="1" customWidth="1"/>
    <col min="11797" max="11797" width="11.85546875" style="1" customWidth="1"/>
    <col min="11798" max="11798" width="0" style="1" hidden="1" customWidth="1"/>
    <col min="11799" max="11799" width="11.5703125" style="1" bestFit="1" customWidth="1"/>
    <col min="11800" max="12036" width="9.140625" style="1"/>
    <col min="12037" max="12037" width="3.42578125" style="1" customWidth="1"/>
    <col min="12038" max="12038" width="12" style="1" bestFit="1" customWidth="1"/>
    <col min="12039" max="12039" width="11.85546875" style="1" customWidth="1"/>
    <col min="12040" max="12041" width="10.5703125" style="1" bestFit="1" customWidth="1"/>
    <col min="12042" max="12042" width="10.85546875" style="1" customWidth="1"/>
    <col min="12043" max="12043" width="9.140625" style="1" customWidth="1"/>
    <col min="12044" max="12044" width="12.140625" style="1" bestFit="1" customWidth="1"/>
    <col min="12045" max="12045" width="9.42578125" style="1" customWidth="1"/>
    <col min="12046" max="12046" width="10.7109375" style="1" customWidth="1"/>
    <col min="12047" max="12047" width="12.42578125" style="1" customWidth="1"/>
    <col min="12048" max="12048" width="10.5703125" style="1" customWidth="1"/>
    <col min="12049" max="12049" width="10.85546875" style="1" bestFit="1" customWidth="1"/>
    <col min="12050" max="12050" width="9.7109375" style="1" customWidth="1"/>
    <col min="12051" max="12051" width="11" style="1" customWidth="1"/>
    <col min="12052" max="12052" width="10.7109375" style="1" customWidth="1"/>
    <col min="12053" max="12053" width="11.85546875" style="1" customWidth="1"/>
    <col min="12054" max="12054" width="0" style="1" hidden="1" customWidth="1"/>
    <col min="12055" max="12055" width="11.5703125" style="1" bestFit="1" customWidth="1"/>
    <col min="12056" max="12292" width="9.140625" style="1"/>
    <col min="12293" max="12293" width="3.42578125" style="1" customWidth="1"/>
    <col min="12294" max="12294" width="12" style="1" bestFit="1" customWidth="1"/>
    <col min="12295" max="12295" width="11.85546875" style="1" customWidth="1"/>
    <col min="12296" max="12297" width="10.5703125" style="1" bestFit="1" customWidth="1"/>
    <col min="12298" max="12298" width="10.85546875" style="1" customWidth="1"/>
    <col min="12299" max="12299" width="9.140625" style="1" customWidth="1"/>
    <col min="12300" max="12300" width="12.140625" style="1" bestFit="1" customWidth="1"/>
    <col min="12301" max="12301" width="9.42578125" style="1" customWidth="1"/>
    <col min="12302" max="12302" width="10.7109375" style="1" customWidth="1"/>
    <col min="12303" max="12303" width="12.42578125" style="1" customWidth="1"/>
    <col min="12304" max="12304" width="10.5703125" style="1" customWidth="1"/>
    <col min="12305" max="12305" width="10.85546875" style="1" bestFit="1" customWidth="1"/>
    <col min="12306" max="12306" width="9.7109375" style="1" customWidth="1"/>
    <col min="12307" max="12307" width="11" style="1" customWidth="1"/>
    <col min="12308" max="12308" width="10.7109375" style="1" customWidth="1"/>
    <col min="12309" max="12309" width="11.85546875" style="1" customWidth="1"/>
    <col min="12310" max="12310" width="0" style="1" hidden="1" customWidth="1"/>
    <col min="12311" max="12311" width="11.5703125" style="1" bestFit="1" customWidth="1"/>
    <col min="12312" max="12548" width="9.140625" style="1"/>
    <col min="12549" max="12549" width="3.42578125" style="1" customWidth="1"/>
    <col min="12550" max="12550" width="12" style="1" bestFit="1" customWidth="1"/>
    <col min="12551" max="12551" width="11.85546875" style="1" customWidth="1"/>
    <col min="12552" max="12553" width="10.5703125" style="1" bestFit="1" customWidth="1"/>
    <col min="12554" max="12554" width="10.85546875" style="1" customWidth="1"/>
    <col min="12555" max="12555" width="9.140625" style="1" customWidth="1"/>
    <col min="12556" max="12556" width="12.140625" style="1" bestFit="1" customWidth="1"/>
    <col min="12557" max="12557" width="9.42578125" style="1" customWidth="1"/>
    <col min="12558" max="12558" width="10.7109375" style="1" customWidth="1"/>
    <col min="12559" max="12559" width="12.42578125" style="1" customWidth="1"/>
    <col min="12560" max="12560" width="10.5703125" style="1" customWidth="1"/>
    <col min="12561" max="12561" width="10.85546875" style="1" bestFit="1" customWidth="1"/>
    <col min="12562" max="12562" width="9.7109375" style="1" customWidth="1"/>
    <col min="12563" max="12563" width="11" style="1" customWidth="1"/>
    <col min="12564" max="12564" width="10.7109375" style="1" customWidth="1"/>
    <col min="12565" max="12565" width="11.85546875" style="1" customWidth="1"/>
    <col min="12566" max="12566" width="0" style="1" hidden="1" customWidth="1"/>
    <col min="12567" max="12567" width="11.5703125" style="1" bestFit="1" customWidth="1"/>
    <col min="12568" max="12804" width="9.140625" style="1"/>
    <col min="12805" max="12805" width="3.42578125" style="1" customWidth="1"/>
    <col min="12806" max="12806" width="12" style="1" bestFit="1" customWidth="1"/>
    <col min="12807" max="12807" width="11.85546875" style="1" customWidth="1"/>
    <col min="12808" max="12809" width="10.5703125" style="1" bestFit="1" customWidth="1"/>
    <col min="12810" max="12810" width="10.85546875" style="1" customWidth="1"/>
    <col min="12811" max="12811" width="9.140625" style="1" customWidth="1"/>
    <col min="12812" max="12812" width="12.140625" style="1" bestFit="1" customWidth="1"/>
    <col min="12813" max="12813" width="9.42578125" style="1" customWidth="1"/>
    <col min="12814" max="12814" width="10.7109375" style="1" customWidth="1"/>
    <col min="12815" max="12815" width="12.42578125" style="1" customWidth="1"/>
    <col min="12816" max="12816" width="10.5703125" style="1" customWidth="1"/>
    <col min="12817" max="12817" width="10.85546875" style="1" bestFit="1" customWidth="1"/>
    <col min="12818" max="12818" width="9.7109375" style="1" customWidth="1"/>
    <col min="12819" max="12819" width="11" style="1" customWidth="1"/>
    <col min="12820" max="12820" width="10.7109375" style="1" customWidth="1"/>
    <col min="12821" max="12821" width="11.85546875" style="1" customWidth="1"/>
    <col min="12822" max="12822" width="0" style="1" hidden="1" customWidth="1"/>
    <col min="12823" max="12823" width="11.5703125" style="1" bestFit="1" customWidth="1"/>
    <col min="12824" max="13060" width="9.140625" style="1"/>
    <col min="13061" max="13061" width="3.42578125" style="1" customWidth="1"/>
    <col min="13062" max="13062" width="12" style="1" bestFit="1" customWidth="1"/>
    <col min="13063" max="13063" width="11.85546875" style="1" customWidth="1"/>
    <col min="13064" max="13065" width="10.5703125" style="1" bestFit="1" customWidth="1"/>
    <col min="13066" max="13066" width="10.85546875" style="1" customWidth="1"/>
    <col min="13067" max="13067" width="9.140625" style="1" customWidth="1"/>
    <col min="13068" max="13068" width="12.140625" style="1" bestFit="1" customWidth="1"/>
    <col min="13069" max="13069" width="9.42578125" style="1" customWidth="1"/>
    <col min="13070" max="13070" width="10.7109375" style="1" customWidth="1"/>
    <col min="13071" max="13071" width="12.42578125" style="1" customWidth="1"/>
    <col min="13072" max="13072" width="10.5703125" style="1" customWidth="1"/>
    <col min="13073" max="13073" width="10.85546875" style="1" bestFit="1" customWidth="1"/>
    <col min="13074" max="13074" width="9.7109375" style="1" customWidth="1"/>
    <col min="13075" max="13075" width="11" style="1" customWidth="1"/>
    <col min="13076" max="13076" width="10.7109375" style="1" customWidth="1"/>
    <col min="13077" max="13077" width="11.85546875" style="1" customWidth="1"/>
    <col min="13078" max="13078" width="0" style="1" hidden="1" customWidth="1"/>
    <col min="13079" max="13079" width="11.5703125" style="1" bestFit="1" customWidth="1"/>
    <col min="13080" max="13316" width="9.140625" style="1"/>
    <col min="13317" max="13317" width="3.42578125" style="1" customWidth="1"/>
    <col min="13318" max="13318" width="12" style="1" bestFit="1" customWidth="1"/>
    <col min="13319" max="13319" width="11.85546875" style="1" customWidth="1"/>
    <col min="13320" max="13321" width="10.5703125" style="1" bestFit="1" customWidth="1"/>
    <col min="13322" max="13322" width="10.85546875" style="1" customWidth="1"/>
    <col min="13323" max="13323" width="9.140625" style="1" customWidth="1"/>
    <col min="13324" max="13324" width="12.140625" style="1" bestFit="1" customWidth="1"/>
    <col min="13325" max="13325" width="9.42578125" style="1" customWidth="1"/>
    <col min="13326" max="13326" width="10.7109375" style="1" customWidth="1"/>
    <col min="13327" max="13327" width="12.42578125" style="1" customWidth="1"/>
    <col min="13328" max="13328" width="10.5703125" style="1" customWidth="1"/>
    <col min="13329" max="13329" width="10.85546875" style="1" bestFit="1" customWidth="1"/>
    <col min="13330" max="13330" width="9.7109375" style="1" customWidth="1"/>
    <col min="13331" max="13331" width="11" style="1" customWidth="1"/>
    <col min="13332" max="13332" width="10.7109375" style="1" customWidth="1"/>
    <col min="13333" max="13333" width="11.85546875" style="1" customWidth="1"/>
    <col min="13334" max="13334" width="0" style="1" hidden="1" customWidth="1"/>
    <col min="13335" max="13335" width="11.5703125" style="1" bestFit="1" customWidth="1"/>
    <col min="13336" max="13572" width="9.140625" style="1"/>
    <col min="13573" max="13573" width="3.42578125" style="1" customWidth="1"/>
    <col min="13574" max="13574" width="12" style="1" bestFit="1" customWidth="1"/>
    <col min="13575" max="13575" width="11.85546875" style="1" customWidth="1"/>
    <col min="13576" max="13577" width="10.5703125" style="1" bestFit="1" customWidth="1"/>
    <col min="13578" max="13578" width="10.85546875" style="1" customWidth="1"/>
    <col min="13579" max="13579" width="9.140625" style="1" customWidth="1"/>
    <col min="13580" max="13580" width="12.140625" style="1" bestFit="1" customWidth="1"/>
    <col min="13581" max="13581" width="9.42578125" style="1" customWidth="1"/>
    <col min="13582" max="13582" width="10.7109375" style="1" customWidth="1"/>
    <col min="13583" max="13583" width="12.42578125" style="1" customWidth="1"/>
    <col min="13584" max="13584" width="10.5703125" style="1" customWidth="1"/>
    <col min="13585" max="13585" width="10.85546875" style="1" bestFit="1" customWidth="1"/>
    <col min="13586" max="13586" width="9.7109375" style="1" customWidth="1"/>
    <col min="13587" max="13587" width="11" style="1" customWidth="1"/>
    <col min="13588" max="13588" width="10.7109375" style="1" customWidth="1"/>
    <col min="13589" max="13589" width="11.85546875" style="1" customWidth="1"/>
    <col min="13590" max="13590" width="0" style="1" hidden="1" customWidth="1"/>
    <col min="13591" max="13591" width="11.5703125" style="1" bestFit="1" customWidth="1"/>
    <col min="13592" max="13828" width="9.140625" style="1"/>
    <col min="13829" max="13829" width="3.42578125" style="1" customWidth="1"/>
    <col min="13830" max="13830" width="12" style="1" bestFit="1" customWidth="1"/>
    <col min="13831" max="13831" width="11.85546875" style="1" customWidth="1"/>
    <col min="13832" max="13833" width="10.5703125" style="1" bestFit="1" customWidth="1"/>
    <col min="13834" max="13834" width="10.85546875" style="1" customWidth="1"/>
    <col min="13835" max="13835" width="9.140625" style="1" customWidth="1"/>
    <col min="13836" max="13836" width="12.140625" style="1" bestFit="1" customWidth="1"/>
    <col min="13837" max="13837" width="9.42578125" style="1" customWidth="1"/>
    <col min="13838" max="13838" width="10.7109375" style="1" customWidth="1"/>
    <col min="13839" max="13839" width="12.42578125" style="1" customWidth="1"/>
    <col min="13840" max="13840" width="10.5703125" style="1" customWidth="1"/>
    <col min="13841" max="13841" width="10.85546875" style="1" bestFit="1" customWidth="1"/>
    <col min="13842" max="13842" width="9.7109375" style="1" customWidth="1"/>
    <col min="13843" max="13843" width="11" style="1" customWidth="1"/>
    <col min="13844" max="13844" width="10.7109375" style="1" customWidth="1"/>
    <col min="13845" max="13845" width="11.85546875" style="1" customWidth="1"/>
    <col min="13846" max="13846" width="0" style="1" hidden="1" customWidth="1"/>
    <col min="13847" max="13847" width="11.5703125" style="1" bestFit="1" customWidth="1"/>
    <col min="13848" max="14084" width="9.140625" style="1"/>
    <col min="14085" max="14085" width="3.42578125" style="1" customWidth="1"/>
    <col min="14086" max="14086" width="12" style="1" bestFit="1" customWidth="1"/>
    <col min="14087" max="14087" width="11.85546875" style="1" customWidth="1"/>
    <col min="14088" max="14089" width="10.5703125" style="1" bestFit="1" customWidth="1"/>
    <col min="14090" max="14090" width="10.85546875" style="1" customWidth="1"/>
    <col min="14091" max="14091" width="9.140625" style="1" customWidth="1"/>
    <col min="14092" max="14092" width="12.140625" style="1" bestFit="1" customWidth="1"/>
    <col min="14093" max="14093" width="9.42578125" style="1" customWidth="1"/>
    <col min="14094" max="14094" width="10.7109375" style="1" customWidth="1"/>
    <col min="14095" max="14095" width="12.42578125" style="1" customWidth="1"/>
    <col min="14096" max="14096" width="10.5703125" style="1" customWidth="1"/>
    <col min="14097" max="14097" width="10.85546875" style="1" bestFit="1" customWidth="1"/>
    <col min="14098" max="14098" width="9.7109375" style="1" customWidth="1"/>
    <col min="14099" max="14099" width="11" style="1" customWidth="1"/>
    <col min="14100" max="14100" width="10.7109375" style="1" customWidth="1"/>
    <col min="14101" max="14101" width="11.85546875" style="1" customWidth="1"/>
    <col min="14102" max="14102" width="0" style="1" hidden="1" customWidth="1"/>
    <col min="14103" max="14103" width="11.5703125" style="1" bestFit="1" customWidth="1"/>
    <col min="14104" max="14340" width="9.140625" style="1"/>
    <col min="14341" max="14341" width="3.42578125" style="1" customWidth="1"/>
    <col min="14342" max="14342" width="12" style="1" bestFit="1" customWidth="1"/>
    <col min="14343" max="14343" width="11.85546875" style="1" customWidth="1"/>
    <col min="14344" max="14345" width="10.5703125" style="1" bestFit="1" customWidth="1"/>
    <col min="14346" max="14346" width="10.85546875" style="1" customWidth="1"/>
    <col min="14347" max="14347" width="9.140625" style="1" customWidth="1"/>
    <col min="14348" max="14348" width="12.140625" style="1" bestFit="1" customWidth="1"/>
    <col min="14349" max="14349" width="9.42578125" style="1" customWidth="1"/>
    <col min="14350" max="14350" width="10.7109375" style="1" customWidth="1"/>
    <col min="14351" max="14351" width="12.42578125" style="1" customWidth="1"/>
    <col min="14352" max="14352" width="10.5703125" style="1" customWidth="1"/>
    <col min="14353" max="14353" width="10.85546875" style="1" bestFit="1" customWidth="1"/>
    <col min="14354" max="14354" width="9.7109375" style="1" customWidth="1"/>
    <col min="14355" max="14355" width="11" style="1" customWidth="1"/>
    <col min="14356" max="14356" width="10.7109375" style="1" customWidth="1"/>
    <col min="14357" max="14357" width="11.85546875" style="1" customWidth="1"/>
    <col min="14358" max="14358" width="0" style="1" hidden="1" customWidth="1"/>
    <col min="14359" max="14359" width="11.5703125" style="1" bestFit="1" customWidth="1"/>
    <col min="14360" max="14596" width="9.140625" style="1"/>
    <col min="14597" max="14597" width="3.42578125" style="1" customWidth="1"/>
    <col min="14598" max="14598" width="12" style="1" bestFit="1" customWidth="1"/>
    <col min="14599" max="14599" width="11.85546875" style="1" customWidth="1"/>
    <col min="14600" max="14601" width="10.5703125" style="1" bestFit="1" customWidth="1"/>
    <col min="14602" max="14602" width="10.85546875" style="1" customWidth="1"/>
    <col min="14603" max="14603" width="9.140625" style="1" customWidth="1"/>
    <col min="14604" max="14604" width="12.140625" style="1" bestFit="1" customWidth="1"/>
    <col min="14605" max="14605" width="9.42578125" style="1" customWidth="1"/>
    <col min="14606" max="14606" width="10.7109375" style="1" customWidth="1"/>
    <col min="14607" max="14607" width="12.42578125" style="1" customWidth="1"/>
    <col min="14608" max="14608" width="10.5703125" style="1" customWidth="1"/>
    <col min="14609" max="14609" width="10.85546875" style="1" bestFit="1" customWidth="1"/>
    <col min="14610" max="14610" width="9.7109375" style="1" customWidth="1"/>
    <col min="14611" max="14611" width="11" style="1" customWidth="1"/>
    <col min="14612" max="14612" width="10.7109375" style="1" customWidth="1"/>
    <col min="14613" max="14613" width="11.85546875" style="1" customWidth="1"/>
    <col min="14614" max="14614" width="0" style="1" hidden="1" customWidth="1"/>
    <col min="14615" max="14615" width="11.5703125" style="1" bestFit="1" customWidth="1"/>
    <col min="14616" max="14852" width="9.140625" style="1"/>
    <col min="14853" max="14853" width="3.42578125" style="1" customWidth="1"/>
    <col min="14854" max="14854" width="12" style="1" bestFit="1" customWidth="1"/>
    <col min="14855" max="14855" width="11.85546875" style="1" customWidth="1"/>
    <col min="14856" max="14857" width="10.5703125" style="1" bestFit="1" customWidth="1"/>
    <col min="14858" max="14858" width="10.85546875" style="1" customWidth="1"/>
    <col min="14859" max="14859" width="9.140625" style="1" customWidth="1"/>
    <col min="14860" max="14860" width="12.140625" style="1" bestFit="1" customWidth="1"/>
    <col min="14861" max="14861" width="9.42578125" style="1" customWidth="1"/>
    <col min="14862" max="14862" width="10.7109375" style="1" customWidth="1"/>
    <col min="14863" max="14863" width="12.42578125" style="1" customWidth="1"/>
    <col min="14864" max="14864" width="10.5703125" style="1" customWidth="1"/>
    <col min="14865" max="14865" width="10.85546875" style="1" bestFit="1" customWidth="1"/>
    <col min="14866" max="14866" width="9.7109375" style="1" customWidth="1"/>
    <col min="14867" max="14867" width="11" style="1" customWidth="1"/>
    <col min="14868" max="14868" width="10.7109375" style="1" customWidth="1"/>
    <col min="14869" max="14869" width="11.85546875" style="1" customWidth="1"/>
    <col min="14870" max="14870" width="0" style="1" hidden="1" customWidth="1"/>
    <col min="14871" max="14871" width="11.5703125" style="1" bestFit="1" customWidth="1"/>
    <col min="14872" max="15108" width="9.140625" style="1"/>
    <col min="15109" max="15109" width="3.42578125" style="1" customWidth="1"/>
    <col min="15110" max="15110" width="12" style="1" bestFit="1" customWidth="1"/>
    <col min="15111" max="15111" width="11.85546875" style="1" customWidth="1"/>
    <col min="15112" max="15113" width="10.5703125" style="1" bestFit="1" customWidth="1"/>
    <col min="15114" max="15114" width="10.85546875" style="1" customWidth="1"/>
    <col min="15115" max="15115" width="9.140625" style="1" customWidth="1"/>
    <col min="15116" max="15116" width="12.140625" style="1" bestFit="1" customWidth="1"/>
    <col min="15117" max="15117" width="9.42578125" style="1" customWidth="1"/>
    <col min="15118" max="15118" width="10.7109375" style="1" customWidth="1"/>
    <col min="15119" max="15119" width="12.42578125" style="1" customWidth="1"/>
    <col min="15120" max="15120" width="10.5703125" style="1" customWidth="1"/>
    <col min="15121" max="15121" width="10.85546875" style="1" bestFit="1" customWidth="1"/>
    <col min="15122" max="15122" width="9.7109375" style="1" customWidth="1"/>
    <col min="15123" max="15123" width="11" style="1" customWidth="1"/>
    <col min="15124" max="15124" width="10.7109375" style="1" customWidth="1"/>
    <col min="15125" max="15125" width="11.85546875" style="1" customWidth="1"/>
    <col min="15126" max="15126" width="0" style="1" hidden="1" customWidth="1"/>
    <col min="15127" max="15127" width="11.5703125" style="1" bestFit="1" customWidth="1"/>
    <col min="15128" max="15364" width="9.140625" style="1"/>
    <col min="15365" max="15365" width="3.42578125" style="1" customWidth="1"/>
    <col min="15366" max="15366" width="12" style="1" bestFit="1" customWidth="1"/>
    <col min="15367" max="15367" width="11.85546875" style="1" customWidth="1"/>
    <col min="15368" max="15369" width="10.5703125" style="1" bestFit="1" customWidth="1"/>
    <col min="15370" max="15370" width="10.85546875" style="1" customWidth="1"/>
    <col min="15371" max="15371" width="9.140625" style="1" customWidth="1"/>
    <col min="15372" max="15372" width="12.140625" style="1" bestFit="1" customWidth="1"/>
    <col min="15373" max="15373" width="9.42578125" style="1" customWidth="1"/>
    <col min="15374" max="15374" width="10.7109375" style="1" customWidth="1"/>
    <col min="15375" max="15375" width="12.42578125" style="1" customWidth="1"/>
    <col min="15376" max="15376" width="10.5703125" style="1" customWidth="1"/>
    <col min="15377" max="15377" width="10.85546875" style="1" bestFit="1" customWidth="1"/>
    <col min="15378" max="15378" width="9.7109375" style="1" customWidth="1"/>
    <col min="15379" max="15379" width="11" style="1" customWidth="1"/>
    <col min="15380" max="15380" width="10.7109375" style="1" customWidth="1"/>
    <col min="15381" max="15381" width="11.85546875" style="1" customWidth="1"/>
    <col min="15382" max="15382" width="0" style="1" hidden="1" customWidth="1"/>
    <col min="15383" max="15383" width="11.5703125" style="1" bestFit="1" customWidth="1"/>
    <col min="15384" max="15620" width="9.140625" style="1"/>
    <col min="15621" max="15621" width="3.42578125" style="1" customWidth="1"/>
    <col min="15622" max="15622" width="12" style="1" bestFit="1" customWidth="1"/>
    <col min="15623" max="15623" width="11.85546875" style="1" customWidth="1"/>
    <col min="15624" max="15625" width="10.5703125" style="1" bestFit="1" customWidth="1"/>
    <col min="15626" max="15626" width="10.85546875" style="1" customWidth="1"/>
    <col min="15627" max="15627" width="9.140625" style="1" customWidth="1"/>
    <col min="15628" max="15628" width="12.140625" style="1" bestFit="1" customWidth="1"/>
    <col min="15629" max="15629" width="9.42578125" style="1" customWidth="1"/>
    <col min="15630" max="15630" width="10.7109375" style="1" customWidth="1"/>
    <col min="15631" max="15631" width="12.42578125" style="1" customWidth="1"/>
    <col min="15632" max="15632" width="10.5703125" style="1" customWidth="1"/>
    <col min="15633" max="15633" width="10.85546875" style="1" bestFit="1" customWidth="1"/>
    <col min="15634" max="15634" width="9.7109375" style="1" customWidth="1"/>
    <col min="15635" max="15635" width="11" style="1" customWidth="1"/>
    <col min="15636" max="15636" width="10.7109375" style="1" customWidth="1"/>
    <col min="15637" max="15637" width="11.85546875" style="1" customWidth="1"/>
    <col min="15638" max="15638" width="0" style="1" hidden="1" customWidth="1"/>
    <col min="15639" max="15639" width="11.5703125" style="1" bestFit="1" customWidth="1"/>
    <col min="15640" max="15876" width="9.140625" style="1"/>
    <col min="15877" max="15877" width="3.42578125" style="1" customWidth="1"/>
    <col min="15878" max="15878" width="12" style="1" bestFit="1" customWidth="1"/>
    <col min="15879" max="15879" width="11.85546875" style="1" customWidth="1"/>
    <col min="15880" max="15881" width="10.5703125" style="1" bestFit="1" customWidth="1"/>
    <col min="15882" max="15882" width="10.85546875" style="1" customWidth="1"/>
    <col min="15883" max="15883" width="9.140625" style="1" customWidth="1"/>
    <col min="15884" max="15884" width="12.140625" style="1" bestFit="1" customWidth="1"/>
    <col min="15885" max="15885" width="9.42578125" style="1" customWidth="1"/>
    <col min="15886" max="15886" width="10.7109375" style="1" customWidth="1"/>
    <col min="15887" max="15887" width="12.42578125" style="1" customWidth="1"/>
    <col min="15888" max="15888" width="10.5703125" style="1" customWidth="1"/>
    <col min="15889" max="15889" width="10.85546875" style="1" bestFit="1" customWidth="1"/>
    <col min="15890" max="15890" width="9.7109375" style="1" customWidth="1"/>
    <col min="15891" max="15891" width="11" style="1" customWidth="1"/>
    <col min="15892" max="15892" width="10.7109375" style="1" customWidth="1"/>
    <col min="15893" max="15893" width="11.85546875" style="1" customWidth="1"/>
    <col min="15894" max="15894" width="0" style="1" hidden="1" customWidth="1"/>
    <col min="15895" max="15895" width="11.5703125" style="1" bestFit="1" customWidth="1"/>
    <col min="15896" max="16132" width="9.140625" style="1"/>
    <col min="16133" max="16133" width="3.42578125" style="1" customWidth="1"/>
    <col min="16134" max="16134" width="12" style="1" bestFit="1" customWidth="1"/>
    <col min="16135" max="16135" width="11.85546875" style="1" customWidth="1"/>
    <col min="16136" max="16137" width="10.5703125" style="1" bestFit="1" customWidth="1"/>
    <col min="16138" max="16138" width="10.85546875" style="1" customWidth="1"/>
    <col min="16139" max="16139" width="9.140625" style="1" customWidth="1"/>
    <col min="16140" max="16140" width="12.140625" style="1" bestFit="1" customWidth="1"/>
    <col min="16141" max="16141" width="9.42578125" style="1" customWidth="1"/>
    <col min="16142" max="16142" width="10.7109375" style="1" customWidth="1"/>
    <col min="16143" max="16143" width="12.42578125" style="1" customWidth="1"/>
    <col min="16144" max="16144" width="10.5703125" style="1" customWidth="1"/>
    <col min="16145" max="16145" width="10.85546875" style="1" bestFit="1" customWidth="1"/>
    <col min="16146" max="16146" width="9.7109375" style="1" customWidth="1"/>
    <col min="16147" max="16147" width="11" style="1" customWidth="1"/>
    <col min="16148" max="16148" width="10.7109375" style="1" customWidth="1"/>
    <col min="16149" max="16149" width="11.85546875" style="1" customWidth="1"/>
    <col min="16150" max="16150" width="0" style="1" hidden="1" customWidth="1"/>
    <col min="16151" max="16151" width="11.5703125" style="1" bestFit="1" customWidth="1"/>
    <col min="16152" max="16384" width="9.140625" style="1"/>
  </cols>
  <sheetData>
    <row r="1" spans="1:27" hidden="1">
      <c r="A1" s="31" t="s">
        <v>27</v>
      </c>
    </row>
    <row r="2" spans="1:27" hidden="1">
      <c r="A2" s="31" t="s">
        <v>28</v>
      </c>
    </row>
    <row r="3" spans="1:27" hidden="1">
      <c r="A3" s="31" t="s">
        <v>29</v>
      </c>
      <c r="K3" s="112"/>
      <c r="W3" s="206"/>
    </row>
    <row r="4" spans="1:27" ht="18.75" hidden="1" customHeight="1">
      <c r="A4" s="304">
        <v>6</v>
      </c>
      <c r="B4" s="304"/>
      <c r="C4" s="304"/>
      <c r="D4" s="304"/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04"/>
      <c r="P4" s="304"/>
      <c r="Q4" s="304"/>
      <c r="R4" s="304"/>
      <c r="S4" s="304"/>
      <c r="T4" s="304"/>
      <c r="U4" s="304"/>
      <c r="W4" s="206"/>
    </row>
    <row r="5" spans="1:27" ht="14.25" hidden="1" customHeight="1">
      <c r="A5" s="51"/>
      <c r="B5" s="51"/>
      <c r="C5" s="51" t="s">
        <v>22</v>
      </c>
      <c r="D5" s="51"/>
      <c r="E5" s="51"/>
      <c r="F5" s="2"/>
      <c r="G5" s="2"/>
      <c r="H5" s="2"/>
      <c r="I5" s="3"/>
      <c r="J5" s="4"/>
      <c r="K5" s="3"/>
      <c r="L5" s="5"/>
      <c r="M5" s="5"/>
      <c r="N5" s="5"/>
      <c r="O5" s="5"/>
      <c r="P5" s="5"/>
    </row>
    <row r="6" spans="1:27" s="6" customFormat="1" ht="11.25" customHeight="1">
      <c r="A6" s="52" t="s">
        <v>1</v>
      </c>
      <c r="B6" s="305" t="s">
        <v>2</v>
      </c>
      <c r="C6" s="307"/>
      <c r="D6" s="307"/>
      <c r="E6" s="307"/>
      <c r="F6" s="307"/>
      <c r="G6" s="307"/>
      <c r="H6" s="307"/>
      <c r="I6" s="307"/>
      <c r="J6" s="307"/>
      <c r="K6" s="306"/>
      <c r="L6" s="310" t="s">
        <v>3</v>
      </c>
      <c r="M6" s="311"/>
      <c r="N6" s="311"/>
      <c r="O6" s="311"/>
      <c r="P6" s="312"/>
      <c r="Q6" s="316" t="s">
        <v>4</v>
      </c>
      <c r="R6" s="316" t="s">
        <v>5</v>
      </c>
      <c r="S6" s="53" t="s">
        <v>6</v>
      </c>
      <c r="T6" s="316" t="s">
        <v>76</v>
      </c>
      <c r="U6" s="316" t="s">
        <v>7</v>
      </c>
      <c r="V6" s="319" t="s">
        <v>71</v>
      </c>
      <c r="W6" s="322" t="s">
        <v>81</v>
      </c>
      <c r="X6" s="319" t="s">
        <v>82</v>
      </c>
      <c r="Y6" s="319" t="s">
        <v>79</v>
      </c>
      <c r="Z6" s="319" t="s">
        <v>80</v>
      </c>
      <c r="AA6" s="319" t="s">
        <v>77</v>
      </c>
    </row>
    <row r="7" spans="1:27" s="6" customFormat="1" ht="11.25" customHeight="1">
      <c r="A7" s="54"/>
      <c r="B7" s="305" t="s">
        <v>8</v>
      </c>
      <c r="C7" s="307"/>
      <c r="D7" s="307"/>
      <c r="E7" s="307"/>
      <c r="F7" s="307"/>
      <c r="G7" s="307"/>
      <c r="H7" s="306"/>
      <c r="I7" s="305" t="s">
        <v>9</v>
      </c>
      <c r="J7" s="306"/>
      <c r="K7" s="308" t="s">
        <v>10</v>
      </c>
      <c r="L7" s="313"/>
      <c r="M7" s="314"/>
      <c r="N7" s="314"/>
      <c r="O7" s="314"/>
      <c r="P7" s="315"/>
      <c r="Q7" s="317"/>
      <c r="R7" s="317"/>
      <c r="S7" s="55"/>
      <c r="T7" s="317"/>
      <c r="U7" s="317"/>
      <c r="V7" s="320"/>
      <c r="W7" s="320"/>
      <c r="X7" s="320"/>
      <c r="Y7" s="320"/>
      <c r="Z7" s="320"/>
      <c r="AA7" s="320"/>
    </row>
    <row r="8" spans="1:27" s="6" customFormat="1" ht="12.75" customHeight="1">
      <c r="A8" s="56"/>
      <c r="B8" s="7" t="s">
        <v>0</v>
      </c>
      <c r="C8" s="7" t="s">
        <v>11</v>
      </c>
      <c r="D8" s="7" t="s">
        <v>12</v>
      </c>
      <c r="E8" s="7" t="s">
        <v>13</v>
      </c>
      <c r="F8" s="7" t="s">
        <v>14</v>
      </c>
      <c r="G8" s="7" t="s">
        <v>15</v>
      </c>
      <c r="H8" s="7" t="s">
        <v>10</v>
      </c>
      <c r="I8" s="7" t="s">
        <v>16</v>
      </c>
      <c r="J8" s="8" t="s">
        <v>17</v>
      </c>
      <c r="K8" s="309"/>
      <c r="L8" s="9" t="s">
        <v>18</v>
      </c>
      <c r="M8" s="10" t="s">
        <v>73</v>
      </c>
      <c r="N8" s="10" t="s">
        <v>72</v>
      </c>
      <c r="O8" s="10" t="s">
        <v>78</v>
      </c>
      <c r="P8" s="30" t="s">
        <v>10</v>
      </c>
      <c r="Q8" s="318"/>
      <c r="R8" s="318"/>
      <c r="S8" s="57"/>
      <c r="T8" s="318"/>
      <c r="U8" s="318"/>
      <c r="V8" s="320"/>
      <c r="W8" s="320"/>
      <c r="X8" s="320"/>
      <c r="Y8" s="320"/>
      <c r="Z8" s="320"/>
      <c r="AA8" s="320"/>
    </row>
    <row r="9" spans="1:27" s="6" customFormat="1" ht="11.25" customHeight="1">
      <c r="A9" s="11">
        <v>1</v>
      </c>
      <c r="B9" s="12">
        <v>2</v>
      </c>
      <c r="C9" s="11">
        <v>3</v>
      </c>
      <c r="D9" s="12">
        <v>4</v>
      </c>
      <c r="E9" s="11">
        <v>5</v>
      </c>
      <c r="F9" s="12">
        <v>6</v>
      </c>
      <c r="G9" s="11">
        <v>7</v>
      </c>
      <c r="H9" s="12" t="s">
        <v>19</v>
      </c>
      <c r="I9" s="11">
        <v>9</v>
      </c>
      <c r="J9" s="12">
        <v>10</v>
      </c>
      <c r="K9" s="11" t="s">
        <v>20</v>
      </c>
      <c r="L9" s="11">
        <v>15</v>
      </c>
      <c r="M9" s="12">
        <v>16</v>
      </c>
      <c r="N9" s="11">
        <v>17</v>
      </c>
      <c r="O9" s="12">
        <v>18</v>
      </c>
      <c r="P9" s="11">
        <v>19</v>
      </c>
      <c r="Q9" s="12">
        <v>20</v>
      </c>
      <c r="R9" s="11">
        <v>21</v>
      </c>
      <c r="S9" s="11">
        <v>21</v>
      </c>
      <c r="T9" s="11"/>
      <c r="U9" s="12">
        <v>22</v>
      </c>
      <c r="V9" s="321"/>
      <c r="W9" s="321"/>
      <c r="X9" s="321"/>
      <c r="Y9" s="321"/>
      <c r="Z9" s="321"/>
      <c r="AA9" s="321"/>
    </row>
    <row r="10" spans="1:27" ht="18.75" customHeight="1">
      <c r="A10" s="177">
        <v>1</v>
      </c>
      <c r="B10" s="178">
        <v>18657000</v>
      </c>
      <c r="C10" s="178">
        <v>5660000</v>
      </c>
      <c r="D10" s="178">
        <v>2769000</v>
      </c>
      <c r="E10" s="178">
        <v>1634000</v>
      </c>
      <c r="F10" s="178">
        <v>449000</v>
      </c>
      <c r="G10" s="178"/>
      <c r="H10" s="178">
        <f>+B10+C10+D10+E10-F10-G10</f>
        <v>28271000</v>
      </c>
      <c r="I10" s="178"/>
      <c r="J10" s="178"/>
      <c r="K10" s="178">
        <f t="shared" ref="K10:K40" si="0">+H10+I10+J10</f>
        <v>28271000</v>
      </c>
      <c r="L10" s="178"/>
      <c r="M10" s="178"/>
      <c r="N10" s="178"/>
      <c r="O10" s="178"/>
      <c r="P10" s="178">
        <f t="shared" ref="P10:P40" si="1">SUM(L10:O10)</f>
        <v>0</v>
      </c>
      <c r="Q10" s="179">
        <v>855000</v>
      </c>
      <c r="R10" s="179"/>
      <c r="S10" s="179"/>
      <c r="T10" s="179"/>
      <c r="U10" s="180">
        <f>+P10+Q10+R10+S10-K10</f>
        <v>-27416000</v>
      </c>
      <c r="V10" s="181">
        <v>460000</v>
      </c>
      <c r="W10" s="182">
        <f>V10/H10</f>
        <v>1.6271090516783982E-2</v>
      </c>
      <c r="X10" s="183">
        <f>K10</f>
        <v>28271000</v>
      </c>
      <c r="Y10" s="184">
        <v>28000000</v>
      </c>
      <c r="Z10" s="185">
        <f>Y10</f>
        <v>28000000</v>
      </c>
      <c r="AA10" s="186">
        <f>X10/Z10</f>
        <v>1.0096785714285714</v>
      </c>
    </row>
    <row r="11" spans="1:27" ht="18.75" customHeight="1">
      <c r="A11" s="13">
        <v>2</v>
      </c>
      <c r="B11" s="14">
        <v>8133000</v>
      </c>
      <c r="C11" s="14">
        <v>4627000</v>
      </c>
      <c r="D11" s="14">
        <v>1293000</v>
      </c>
      <c r="E11" s="14">
        <v>689000</v>
      </c>
      <c r="F11" s="14">
        <v>197120</v>
      </c>
      <c r="G11" s="14">
        <v>380</v>
      </c>
      <c r="H11" s="14">
        <f>+B11+C11+D11+E11-F11-G11</f>
        <v>14544500</v>
      </c>
      <c r="I11" s="14"/>
      <c r="J11" s="14"/>
      <c r="K11" s="14">
        <f t="shared" si="0"/>
        <v>14544500</v>
      </c>
      <c r="L11" s="14"/>
      <c r="M11" s="14"/>
      <c r="N11" s="14"/>
      <c r="O11" s="14"/>
      <c r="P11" s="14">
        <f t="shared" si="1"/>
        <v>0</v>
      </c>
      <c r="Q11" s="15">
        <v>55000</v>
      </c>
      <c r="R11" s="15"/>
      <c r="S11" s="15"/>
      <c r="T11" s="15"/>
      <c r="U11" s="16">
        <f>+P11+Q11+R11+S11-K11</f>
        <v>-14489500</v>
      </c>
      <c r="V11" s="129">
        <v>247000</v>
      </c>
      <c r="W11" s="142">
        <f t="shared" ref="W11:W40" si="2">V11/H11</f>
        <v>1.6982364467668192E-2</v>
      </c>
      <c r="X11" s="170">
        <f>X10+K11</f>
        <v>42815500</v>
      </c>
      <c r="Y11" s="135">
        <v>14000000</v>
      </c>
      <c r="Z11" s="131">
        <f>Z10+Y11</f>
        <v>42000000</v>
      </c>
      <c r="AA11" s="134">
        <f>X11/Z11</f>
        <v>1.0194166666666666</v>
      </c>
    </row>
    <row r="12" spans="1:27" ht="18.75" customHeight="1">
      <c r="A12" s="13">
        <v>3</v>
      </c>
      <c r="B12" s="14">
        <v>9185000</v>
      </c>
      <c r="C12" s="14">
        <v>3950000</v>
      </c>
      <c r="D12" s="14">
        <v>749000</v>
      </c>
      <c r="E12" s="14">
        <v>804000</v>
      </c>
      <c r="F12" s="14">
        <v>149960</v>
      </c>
      <c r="G12" s="14">
        <v>540</v>
      </c>
      <c r="H12" s="14">
        <f>+B12+C12+D12+E12-F12-G12</f>
        <v>14537500</v>
      </c>
      <c r="I12" s="14"/>
      <c r="J12" s="14"/>
      <c r="K12" s="14">
        <f t="shared" si="0"/>
        <v>14537500</v>
      </c>
      <c r="L12" s="14"/>
      <c r="M12" s="14"/>
      <c r="N12" s="65">
        <v>100000</v>
      </c>
      <c r="O12" s="14"/>
      <c r="P12" s="14">
        <f>SUM(L12:O12)</f>
        <v>100000</v>
      </c>
      <c r="Q12" s="15">
        <v>206000</v>
      </c>
      <c r="R12" s="15"/>
      <c r="S12" s="15"/>
      <c r="T12" s="15"/>
      <c r="U12" s="16">
        <f t="shared" ref="U12:U40" si="3">+P12+Q12+R12+S12-K12</f>
        <v>-14231500</v>
      </c>
      <c r="V12" s="129">
        <v>322000</v>
      </c>
      <c r="W12" s="142">
        <f t="shared" si="2"/>
        <v>2.2149613069647463E-2</v>
      </c>
      <c r="X12" s="170">
        <f t="shared" ref="X12:X40" si="4">X11+K12</f>
        <v>57353000</v>
      </c>
      <c r="Y12" s="135">
        <v>14000000</v>
      </c>
      <c r="Z12" s="131">
        <f>Z11+Y12</f>
        <v>56000000</v>
      </c>
      <c r="AA12" s="134">
        <f>X12/Z12</f>
        <v>1.0241607142857143</v>
      </c>
    </row>
    <row r="13" spans="1:27" ht="18.75" customHeight="1">
      <c r="A13" s="13">
        <v>4</v>
      </c>
      <c r="B13" s="14">
        <v>8524000</v>
      </c>
      <c r="C13" s="14">
        <v>2877000</v>
      </c>
      <c r="D13" s="14">
        <v>1119000</v>
      </c>
      <c r="E13" s="14">
        <v>842000</v>
      </c>
      <c r="F13" s="14">
        <v>266560</v>
      </c>
      <c r="G13" s="14">
        <v>440</v>
      </c>
      <c r="H13" s="14">
        <f t="shared" ref="H13:H40" si="5">+B13+C13+D13+E13-F13-G13</f>
        <v>13095000</v>
      </c>
      <c r="I13" s="14"/>
      <c r="J13" s="14"/>
      <c r="K13" s="14">
        <f t="shared" si="0"/>
        <v>13095000</v>
      </c>
      <c r="L13" s="14"/>
      <c r="M13" s="14"/>
      <c r="N13" s="14"/>
      <c r="O13" s="14"/>
      <c r="P13" s="14">
        <f t="shared" si="1"/>
        <v>0</v>
      </c>
      <c r="Q13" s="15">
        <v>84000</v>
      </c>
      <c r="R13" s="15"/>
      <c r="S13" s="15"/>
      <c r="T13" s="15"/>
      <c r="U13" s="16">
        <f t="shared" si="3"/>
        <v>-13011000</v>
      </c>
      <c r="V13" s="129">
        <v>80000</v>
      </c>
      <c r="W13" s="130">
        <f t="shared" si="2"/>
        <v>6.1092019854906456E-3</v>
      </c>
      <c r="X13" s="170">
        <f t="shared" si="4"/>
        <v>70448000</v>
      </c>
      <c r="Y13" s="135">
        <v>14000000</v>
      </c>
      <c r="Z13" s="131">
        <f>Z12+Y13</f>
        <v>70000000</v>
      </c>
      <c r="AA13" s="134">
        <f>X13/Z13</f>
        <v>1.0064</v>
      </c>
    </row>
    <row r="14" spans="1:27" ht="18.75" customHeight="1">
      <c r="A14" s="13">
        <v>5</v>
      </c>
      <c r="B14" s="14">
        <v>7522000</v>
      </c>
      <c r="C14" s="14">
        <v>2932000</v>
      </c>
      <c r="D14" s="14">
        <v>629000</v>
      </c>
      <c r="E14" s="14">
        <v>915000</v>
      </c>
      <c r="F14" s="14">
        <v>251360</v>
      </c>
      <c r="G14" s="14">
        <v>1640</v>
      </c>
      <c r="H14" s="14">
        <f t="shared" si="5"/>
        <v>11745000</v>
      </c>
      <c r="I14" s="14"/>
      <c r="J14" s="14"/>
      <c r="K14" s="14">
        <f t="shared" si="0"/>
        <v>11745000</v>
      </c>
      <c r="L14" s="14"/>
      <c r="M14" s="14"/>
      <c r="N14" s="14"/>
      <c r="O14" s="14"/>
      <c r="P14" s="14">
        <f t="shared" si="1"/>
        <v>0</v>
      </c>
      <c r="Q14" s="15"/>
      <c r="R14" s="15"/>
      <c r="S14" s="15"/>
      <c r="T14" s="15"/>
      <c r="U14" s="16">
        <f t="shared" si="3"/>
        <v>-11745000</v>
      </c>
      <c r="V14" s="129">
        <v>267000</v>
      </c>
      <c r="W14" s="142">
        <f t="shared" si="2"/>
        <v>2.27330779054917E-2</v>
      </c>
      <c r="X14" s="170">
        <f t="shared" si="4"/>
        <v>82193000</v>
      </c>
      <c r="Y14" s="135">
        <v>14000000</v>
      </c>
      <c r="Z14" s="131">
        <f t="shared" ref="Z14:Z40" si="6">Z13+Y14</f>
        <v>84000000</v>
      </c>
      <c r="AA14" s="134">
        <f t="shared" ref="AA14:AA40" si="7">X14/Z14</f>
        <v>0.97848809523809521</v>
      </c>
    </row>
    <row r="15" spans="1:27" ht="18.75" customHeight="1">
      <c r="A15" s="13">
        <v>6</v>
      </c>
      <c r="B15" s="14">
        <v>9781000</v>
      </c>
      <c r="C15" s="14">
        <v>3883000</v>
      </c>
      <c r="D15" s="14">
        <v>886000</v>
      </c>
      <c r="E15" s="14">
        <v>829000</v>
      </c>
      <c r="F15" s="14">
        <v>158680</v>
      </c>
      <c r="G15" s="14">
        <v>820</v>
      </c>
      <c r="H15" s="14">
        <f t="shared" si="5"/>
        <v>15219500</v>
      </c>
      <c r="I15" s="14"/>
      <c r="J15" s="14"/>
      <c r="K15" s="14">
        <f t="shared" si="0"/>
        <v>15219500</v>
      </c>
      <c r="L15" s="14"/>
      <c r="M15" s="14"/>
      <c r="N15" s="14"/>
      <c r="O15" s="14"/>
      <c r="P15" s="14">
        <f t="shared" si="1"/>
        <v>0</v>
      </c>
      <c r="Q15" s="15">
        <v>471000</v>
      </c>
      <c r="R15" s="15"/>
      <c r="S15" s="15"/>
      <c r="T15" s="15"/>
      <c r="U15" s="16">
        <f t="shared" si="3"/>
        <v>-14748500</v>
      </c>
      <c r="V15" s="129">
        <v>436000</v>
      </c>
      <c r="W15" s="142">
        <f t="shared" si="2"/>
        <v>2.8647458852130492E-2</v>
      </c>
      <c r="X15" s="170">
        <f t="shared" si="4"/>
        <v>97412500</v>
      </c>
      <c r="Y15" s="135">
        <v>18000000</v>
      </c>
      <c r="Z15" s="131">
        <f t="shared" si="6"/>
        <v>102000000</v>
      </c>
      <c r="AA15" s="134">
        <f>X15/Z15</f>
        <v>0.95502450980392162</v>
      </c>
    </row>
    <row r="16" spans="1:27" ht="18.75" customHeight="1">
      <c r="A16" s="177">
        <v>7</v>
      </c>
      <c r="B16" s="178">
        <v>16245000</v>
      </c>
      <c r="C16" s="178">
        <v>6148000</v>
      </c>
      <c r="D16" s="178">
        <v>1980000</v>
      </c>
      <c r="E16" s="178">
        <v>1138000</v>
      </c>
      <c r="F16" s="178">
        <v>544800</v>
      </c>
      <c r="G16" s="178">
        <v>1700</v>
      </c>
      <c r="H16" s="178">
        <f t="shared" si="5"/>
        <v>24964500</v>
      </c>
      <c r="I16" s="178"/>
      <c r="J16" s="178"/>
      <c r="K16" s="178">
        <f t="shared" si="0"/>
        <v>24964500</v>
      </c>
      <c r="L16" s="178"/>
      <c r="M16" s="178"/>
      <c r="N16" s="178"/>
      <c r="O16" s="178"/>
      <c r="P16" s="178">
        <f t="shared" si="1"/>
        <v>0</v>
      </c>
      <c r="Q16" s="179">
        <v>879000</v>
      </c>
      <c r="R16" s="179"/>
      <c r="S16" s="179"/>
      <c r="T16" s="179"/>
      <c r="U16" s="180">
        <f t="shared" si="3"/>
        <v>-24085500</v>
      </c>
      <c r="V16" s="181">
        <v>1082000</v>
      </c>
      <c r="W16" s="182">
        <f t="shared" si="2"/>
        <v>4.3341544993891326E-2</v>
      </c>
      <c r="X16" s="183">
        <f t="shared" si="4"/>
        <v>122377000</v>
      </c>
      <c r="Y16" s="184">
        <v>26500000</v>
      </c>
      <c r="Z16" s="185">
        <f t="shared" si="6"/>
        <v>128500000</v>
      </c>
      <c r="AA16" s="186">
        <f>X16/Z16</f>
        <v>0.95235019455252923</v>
      </c>
    </row>
    <row r="17" spans="1:27" ht="18.75" customHeight="1">
      <c r="A17" s="187">
        <v>8</v>
      </c>
      <c r="B17" s="178">
        <v>19954000</v>
      </c>
      <c r="C17" s="178">
        <v>6789000</v>
      </c>
      <c r="D17" s="178">
        <v>3532000</v>
      </c>
      <c r="E17" s="178">
        <v>1604000</v>
      </c>
      <c r="F17" s="178">
        <v>577880</v>
      </c>
      <c r="G17" s="178">
        <v>2620</v>
      </c>
      <c r="H17" s="178">
        <f>+B17+C17+D17+E17-F17-G17</f>
        <v>31298500</v>
      </c>
      <c r="I17" s="178"/>
      <c r="J17" s="178"/>
      <c r="K17" s="178">
        <f>+H17+I17+J17</f>
        <v>31298500</v>
      </c>
      <c r="L17" s="178"/>
      <c r="M17" s="178"/>
      <c r="N17" s="178">
        <v>100000</v>
      </c>
      <c r="O17" s="178"/>
      <c r="P17" s="178">
        <f t="shared" si="1"/>
        <v>100000</v>
      </c>
      <c r="Q17" s="179">
        <v>995000</v>
      </c>
      <c r="R17" s="179"/>
      <c r="S17" s="179"/>
      <c r="T17" s="179"/>
      <c r="U17" s="180">
        <f>+P17+Q17+R17+S17-K17</f>
        <v>-30203500</v>
      </c>
      <c r="V17" s="181">
        <v>1021000</v>
      </c>
      <c r="W17" s="182">
        <f t="shared" si="2"/>
        <v>3.2621371631228337E-2</v>
      </c>
      <c r="X17" s="183">
        <f t="shared" si="4"/>
        <v>153675500</v>
      </c>
      <c r="Y17" s="184">
        <v>28000000</v>
      </c>
      <c r="Z17" s="185">
        <f t="shared" si="6"/>
        <v>156500000</v>
      </c>
      <c r="AA17" s="186">
        <f>X17/Z17</f>
        <v>0.98195207667731632</v>
      </c>
    </row>
    <row r="18" spans="1:27" ht="18.75" customHeight="1">
      <c r="A18" s="17">
        <v>9</v>
      </c>
      <c r="B18" s="14">
        <v>8298000</v>
      </c>
      <c r="C18" s="14">
        <v>2717000</v>
      </c>
      <c r="D18" s="14">
        <v>1465000</v>
      </c>
      <c r="E18" s="14">
        <v>1058000</v>
      </c>
      <c r="F18" s="14">
        <v>320480</v>
      </c>
      <c r="G18" s="14">
        <v>2520</v>
      </c>
      <c r="H18" s="14">
        <f t="shared" si="5"/>
        <v>13215000</v>
      </c>
      <c r="I18" s="14"/>
      <c r="J18" s="14"/>
      <c r="K18" s="14">
        <f t="shared" si="0"/>
        <v>13215000</v>
      </c>
      <c r="L18" s="14"/>
      <c r="M18" s="14"/>
      <c r="N18" s="14"/>
      <c r="O18" s="14"/>
      <c r="P18" s="14">
        <f t="shared" si="1"/>
        <v>0</v>
      </c>
      <c r="Q18" s="65">
        <v>458000</v>
      </c>
      <c r="R18" s="15"/>
      <c r="S18" s="15"/>
      <c r="T18" s="15"/>
      <c r="U18" s="16">
        <f t="shared" si="3"/>
        <v>-12757000</v>
      </c>
      <c r="V18" s="129">
        <v>901000</v>
      </c>
      <c r="W18" s="142">
        <f t="shared" si="2"/>
        <v>6.818009837306091E-2</v>
      </c>
      <c r="X18" s="170">
        <f t="shared" si="4"/>
        <v>166890500</v>
      </c>
      <c r="Y18" s="135">
        <v>14000000</v>
      </c>
      <c r="Z18" s="131">
        <f t="shared" si="6"/>
        <v>170500000</v>
      </c>
      <c r="AA18" s="134">
        <f t="shared" si="7"/>
        <v>0.97882991202346037</v>
      </c>
    </row>
    <row r="19" spans="1:27" ht="18.75" customHeight="1">
      <c r="A19" s="17">
        <v>10</v>
      </c>
      <c r="B19" s="14">
        <v>8696000</v>
      </c>
      <c r="C19" s="14">
        <v>4337000</v>
      </c>
      <c r="D19" s="14">
        <v>1461000</v>
      </c>
      <c r="E19" s="14">
        <v>875000</v>
      </c>
      <c r="F19" s="14">
        <v>238240</v>
      </c>
      <c r="G19" s="14">
        <v>760</v>
      </c>
      <c r="H19" s="14">
        <f t="shared" si="5"/>
        <v>15130000</v>
      </c>
      <c r="I19" s="14"/>
      <c r="J19" s="14"/>
      <c r="K19" s="14">
        <f t="shared" si="0"/>
        <v>15130000</v>
      </c>
      <c r="L19" s="14"/>
      <c r="M19" s="14"/>
      <c r="N19" s="14"/>
      <c r="O19" s="14"/>
      <c r="P19" s="14">
        <f t="shared" si="1"/>
        <v>0</v>
      </c>
      <c r="Q19" s="65">
        <v>518000</v>
      </c>
      <c r="R19" s="15"/>
      <c r="S19" s="15"/>
      <c r="T19" s="15"/>
      <c r="U19" s="16">
        <f t="shared" si="3"/>
        <v>-14612000</v>
      </c>
      <c r="V19" s="129">
        <v>260000</v>
      </c>
      <c r="W19" s="142">
        <f t="shared" si="2"/>
        <v>1.7184401850627893E-2</v>
      </c>
      <c r="X19" s="170">
        <f t="shared" si="4"/>
        <v>182020500</v>
      </c>
      <c r="Y19" s="135">
        <v>14000000</v>
      </c>
      <c r="Z19" s="131">
        <f t="shared" si="6"/>
        <v>184500000</v>
      </c>
      <c r="AA19" s="134">
        <f>X19/Z19</f>
        <v>0.98656097560975609</v>
      </c>
    </row>
    <row r="20" spans="1:27" ht="18.75" customHeight="1">
      <c r="A20" s="17">
        <v>11</v>
      </c>
      <c r="B20" s="14">
        <v>9691000</v>
      </c>
      <c r="C20" s="14">
        <v>4687000</v>
      </c>
      <c r="D20" s="14">
        <v>757000</v>
      </c>
      <c r="E20" s="14">
        <v>881000</v>
      </c>
      <c r="F20" s="14">
        <v>264720</v>
      </c>
      <c r="G20" s="14">
        <v>780</v>
      </c>
      <c r="H20" s="14">
        <f>+B20+C20+D20+E20-F20-G20</f>
        <v>15750500</v>
      </c>
      <c r="I20" s="14"/>
      <c r="J20" s="14"/>
      <c r="K20" s="14">
        <f t="shared" si="0"/>
        <v>15750500</v>
      </c>
      <c r="L20" s="14"/>
      <c r="M20" s="14"/>
      <c r="N20" s="14"/>
      <c r="O20" s="14"/>
      <c r="P20" s="14">
        <f t="shared" si="1"/>
        <v>0</v>
      </c>
      <c r="Q20" s="15"/>
      <c r="R20" s="15"/>
      <c r="S20" s="15"/>
      <c r="T20" s="15"/>
      <c r="U20" s="16">
        <f t="shared" si="3"/>
        <v>-15750500</v>
      </c>
      <c r="V20" s="129">
        <v>864000</v>
      </c>
      <c r="W20" s="130">
        <f t="shared" si="2"/>
        <v>5.4855401415828071E-2</v>
      </c>
      <c r="X20" s="170">
        <f t="shared" si="4"/>
        <v>197771000</v>
      </c>
      <c r="Y20" s="135">
        <v>14000000</v>
      </c>
      <c r="Z20" s="131">
        <f t="shared" si="6"/>
        <v>198500000</v>
      </c>
      <c r="AA20" s="134">
        <f>X20/Z20</f>
        <v>0.99632745591939542</v>
      </c>
    </row>
    <row r="21" spans="1:27" ht="18.75" customHeight="1">
      <c r="A21" s="13">
        <v>12</v>
      </c>
      <c r="B21" s="14">
        <v>8843000</v>
      </c>
      <c r="C21" s="14">
        <v>4431000</v>
      </c>
      <c r="D21" s="14">
        <v>493000</v>
      </c>
      <c r="E21" s="14">
        <v>712000</v>
      </c>
      <c r="F21" s="14">
        <v>283600</v>
      </c>
      <c r="G21" s="14">
        <v>400</v>
      </c>
      <c r="H21" s="14">
        <f t="shared" si="5"/>
        <v>14195000</v>
      </c>
      <c r="I21" s="14"/>
      <c r="J21" s="14"/>
      <c r="K21" s="14">
        <f t="shared" si="0"/>
        <v>14195000</v>
      </c>
      <c r="L21" s="14"/>
      <c r="M21" s="14"/>
      <c r="N21" s="65">
        <v>100000</v>
      </c>
      <c r="O21" s="14"/>
      <c r="P21" s="14">
        <f t="shared" si="1"/>
        <v>100000</v>
      </c>
      <c r="Q21" s="15"/>
      <c r="R21" s="15"/>
      <c r="S21" s="15"/>
      <c r="T21" s="15"/>
      <c r="U21" s="16">
        <f t="shared" si="3"/>
        <v>-14095000</v>
      </c>
      <c r="V21" s="129">
        <v>230000</v>
      </c>
      <c r="W21" s="142">
        <f t="shared" si="2"/>
        <v>1.620288834096513E-2</v>
      </c>
      <c r="X21" s="170">
        <f t="shared" si="4"/>
        <v>211966000</v>
      </c>
      <c r="Y21" s="135">
        <v>14000000</v>
      </c>
      <c r="Z21" s="131">
        <f t="shared" si="6"/>
        <v>212500000</v>
      </c>
      <c r="AA21" s="134">
        <f>X21/Z21</f>
        <v>0.99748705882352939</v>
      </c>
    </row>
    <row r="22" spans="1:27" ht="18.75" customHeight="1">
      <c r="A22" s="13">
        <v>13</v>
      </c>
      <c r="B22" s="14">
        <v>10000000</v>
      </c>
      <c r="C22" s="14">
        <v>3748000</v>
      </c>
      <c r="D22" s="14">
        <v>1748000</v>
      </c>
      <c r="E22" s="14">
        <v>979000</v>
      </c>
      <c r="F22" s="14">
        <v>258160</v>
      </c>
      <c r="G22" s="14">
        <v>1840</v>
      </c>
      <c r="H22" s="14">
        <f t="shared" si="5"/>
        <v>16215000</v>
      </c>
      <c r="I22" s="14"/>
      <c r="J22" s="14"/>
      <c r="K22" s="14">
        <f t="shared" si="0"/>
        <v>16215000</v>
      </c>
      <c r="L22" s="14"/>
      <c r="M22" s="14"/>
      <c r="N22" s="14">
        <v>200000</v>
      </c>
      <c r="O22" s="14"/>
      <c r="P22" s="14">
        <f t="shared" si="1"/>
        <v>200000</v>
      </c>
      <c r="Q22" s="15">
        <v>264000</v>
      </c>
      <c r="R22" s="15"/>
      <c r="S22" s="15"/>
      <c r="T22" s="15"/>
      <c r="U22" s="16">
        <f t="shared" si="3"/>
        <v>-15751000</v>
      </c>
      <c r="V22" s="129">
        <v>261000</v>
      </c>
      <c r="W22" s="142">
        <f t="shared" si="2"/>
        <v>1.6096207215541166E-2</v>
      </c>
      <c r="X22" s="170">
        <f t="shared" si="4"/>
        <v>228181000</v>
      </c>
      <c r="Y22" s="135">
        <v>18000000</v>
      </c>
      <c r="Z22" s="131">
        <f t="shared" si="6"/>
        <v>230500000</v>
      </c>
      <c r="AA22" s="134">
        <f t="shared" ref="AA22" si="8">X22/Z22</f>
        <v>0.989939262472885</v>
      </c>
    </row>
    <row r="23" spans="1:27" ht="18.75" customHeight="1">
      <c r="A23" s="187">
        <v>14</v>
      </c>
      <c r="B23" s="178">
        <v>17028000</v>
      </c>
      <c r="C23" s="178">
        <v>6005000</v>
      </c>
      <c r="D23" s="178">
        <v>3244000</v>
      </c>
      <c r="E23" s="178">
        <v>1149000</v>
      </c>
      <c r="F23" s="178">
        <v>392160</v>
      </c>
      <c r="G23" s="178">
        <v>1340</v>
      </c>
      <c r="H23" s="178">
        <f t="shared" si="5"/>
        <v>27032500</v>
      </c>
      <c r="I23" s="178"/>
      <c r="J23" s="178"/>
      <c r="K23" s="178">
        <f>+H23+I23+J23</f>
        <v>27032500</v>
      </c>
      <c r="L23" s="178"/>
      <c r="M23" s="178"/>
      <c r="N23" s="178"/>
      <c r="O23" s="178"/>
      <c r="P23" s="178">
        <f t="shared" si="1"/>
        <v>0</v>
      </c>
      <c r="Q23" s="179">
        <v>502000</v>
      </c>
      <c r="R23" s="179"/>
      <c r="S23" s="179"/>
      <c r="T23" s="179"/>
      <c r="U23" s="180">
        <f t="shared" si="3"/>
        <v>-26530500</v>
      </c>
      <c r="V23" s="181">
        <v>651000</v>
      </c>
      <c r="W23" s="182">
        <f t="shared" si="2"/>
        <v>2.4082123370017573E-2</v>
      </c>
      <c r="X23" s="183">
        <f t="shared" si="4"/>
        <v>255213500</v>
      </c>
      <c r="Y23" s="184">
        <v>26500000</v>
      </c>
      <c r="Z23" s="185">
        <f t="shared" si="6"/>
        <v>257000000</v>
      </c>
      <c r="AA23" s="186">
        <f t="shared" si="7"/>
        <v>0.99304863813229571</v>
      </c>
    </row>
    <row r="24" spans="1:27" ht="18.75" customHeight="1">
      <c r="A24" s="187">
        <v>15</v>
      </c>
      <c r="B24" s="178">
        <v>20272000</v>
      </c>
      <c r="C24" s="178">
        <v>6597000</v>
      </c>
      <c r="D24" s="178">
        <v>3633000</v>
      </c>
      <c r="E24" s="178">
        <v>1569000</v>
      </c>
      <c r="F24" s="178">
        <v>653240</v>
      </c>
      <c r="G24" s="178">
        <v>2260</v>
      </c>
      <c r="H24" s="178">
        <f t="shared" si="5"/>
        <v>31415500</v>
      </c>
      <c r="I24" s="178"/>
      <c r="J24" s="178"/>
      <c r="K24" s="178">
        <f t="shared" si="0"/>
        <v>31415500</v>
      </c>
      <c r="L24" s="178"/>
      <c r="M24" s="178"/>
      <c r="N24" s="178"/>
      <c r="O24" s="178"/>
      <c r="P24" s="178">
        <f t="shared" si="1"/>
        <v>0</v>
      </c>
      <c r="Q24" s="179">
        <v>834000</v>
      </c>
      <c r="R24" s="179"/>
      <c r="S24" s="179"/>
      <c r="T24" s="179"/>
      <c r="U24" s="180">
        <f t="shared" si="3"/>
        <v>-30581500</v>
      </c>
      <c r="V24" s="181">
        <v>812000</v>
      </c>
      <c r="W24" s="182">
        <f t="shared" si="2"/>
        <v>2.5847113685919371E-2</v>
      </c>
      <c r="X24" s="183">
        <f t="shared" si="4"/>
        <v>286629000</v>
      </c>
      <c r="Y24" s="184">
        <v>28000000</v>
      </c>
      <c r="Z24" s="185">
        <f t="shared" si="6"/>
        <v>285000000</v>
      </c>
      <c r="AA24" s="186">
        <f t="shared" si="7"/>
        <v>1.0057157894736841</v>
      </c>
    </row>
    <row r="25" spans="1:27" ht="18.75" customHeight="1">
      <c r="A25" s="17">
        <v>16</v>
      </c>
      <c r="B25" s="14">
        <v>7631000</v>
      </c>
      <c r="C25" s="14">
        <v>2511000</v>
      </c>
      <c r="D25" s="14">
        <v>650000</v>
      </c>
      <c r="E25" s="14">
        <v>396000</v>
      </c>
      <c r="F25" s="14">
        <v>346280</v>
      </c>
      <c r="G25" s="14">
        <v>1720</v>
      </c>
      <c r="H25" s="14">
        <f t="shared" si="5"/>
        <v>10840000</v>
      </c>
      <c r="I25" s="14"/>
      <c r="J25" s="14"/>
      <c r="K25" s="14">
        <f t="shared" si="0"/>
        <v>10840000</v>
      </c>
      <c r="L25" s="14"/>
      <c r="M25" s="14"/>
      <c r="N25" s="14">
        <v>100000</v>
      </c>
      <c r="O25" s="14"/>
      <c r="P25" s="14">
        <f t="shared" si="1"/>
        <v>100000</v>
      </c>
      <c r="Q25" s="15">
        <v>70000</v>
      </c>
      <c r="R25" s="15"/>
      <c r="S25" s="15"/>
      <c r="T25" s="15"/>
      <c r="U25" s="16">
        <f t="shared" si="3"/>
        <v>-10670000</v>
      </c>
      <c r="V25" s="129">
        <v>197000</v>
      </c>
      <c r="W25" s="142">
        <f t="shared" si="2"/>
        <v>1.8173431734317343E-2</v>
      </c>
      <c r="X25" s="170">
        <f t="shared" si="4"/>
        <v>297469000</v>
      </c>
      <c r="Y25" s="135">
        <v>14000000</v>
      </c>
      <c r="Z25" s="131">
        <f t="shared" si="6"/>
        <v>299000000</v>
      </c>
      <c r="AA25" s="134">
        <f t="shared" si="7"/>
        <v>0.99487959866220732</v>
      </c>
    </row>
    <row r="26" spans="1:27" ht="18.75" customHeight="1">
      <c r="A26" s="17">
        <v>17</v>
      </c>
      <c r="B26" s="14">
        <v>8767000</v>
      </c>
      <c r="C26" s="14">
        <v>3209000</v>
      </c>
      <c r="D26" s="14">
        <v>809000</v>
      </c>
      <c r="E26" s="14">
        <v>893000</v>
      </c>
      <c r="F26" s="14">
        <v>299440</v>
      </c>
      <c r="G26" s="14">
        <v>560</v>
      </c>
      <c r="H26" s="14">
        <f t="shared" si="5"/>
        <v>13378000</v>
      </c>
      <c r="I26" s="14"/>
      <c r="J26" s="14"/>
      <c r="K26" s="14">
        <f t="shared" si="0"/>
        <v>13378000</v>
      </c>
      <c r="L26" s="14"/>
      <c r="M26" s="14"/>
      <c r="N26" s="14"/>
      <c r="O26" s="14"/>
      <c r="P26" s="14">
        <f t="shared" si="1"/>
        <v>0</v>
      </c>
      <c r="Q26" s="15"/>
      <c r="R26" s="15"/>
      <c r="S26" s="15"/>
      <c r="T26" s="15"/>
      <c r="U26" s="16">
        <f t="shared" si="3"/>
        <v>-13378000</v>
      </c>
      <c r="V26" s="129">
        <v>369000</v>
      </c>
      <c r="W26" s="142">
        <f t="shared" si="2"/>
        <v>2.7582598295709373E-2</v>
      </c>
      <c r="X26" s="170">
        <f t="shared" si="4"/>
        <v>310847000</v>
      </c>
      <c r="Y26" s="135">
        <v>14000000</v>
      </c>
      <c r="Z26" s="131">
        <f t="shared" si="6"/>
        <v>313000000</v>
      </c>
      <c r="AA26" s="134">
        <f t="shared" si="7"/>
        <v>0.99312140575079877</v>
      </c>
    </row>
    <row r="27" spans="1:27" ht="18.75" customHeight="1">
      <c r="A27" s="17">
        <v>18</v>
      </c>
      <c r="B27" s="14">
        <v>9747000</v>
      </c>
      <c r="C27" s="14">
        <v>3287000</v>
      </c>
      <c r="D27" s="14">
        <v>985000</v>
      </c>
      <c r="E27" s="14">
        <v>648000</v>
      </c>
      <c r="F27" s="14">
        <v>219360</v>
      </c>
      <c r="G27" s="14">
        <v>1640</v>
      </c>
      <c r="H27" s="14">
        <f t="shared" si="5"/>
        <v>14446000</v>
      </c>
      <c r="I27" s="14"/>
      <c r="J27" s="14"/>
      <c r="K27" s="14">
        <f t="shared" si="0"/>
        <v>14446000</v>
      </c>
      <c r="L27" s="14"/>
      <c r="M27" s="14"/>
      <c r="N27" s="14"/>
      <c r="O27" s="14"/>
      <c r="P27" s="14">
        <f t="shared" si="1"/>
        <v>0</v>
      </c>
      <c r="Q27" s="15"/>
      <c r="R27" s="15"/>
      <c r="S27" s="15"/>
      <c r="T27" s="15"/>
      <c r="U27" s="16">
        <f>+P27+Q27+R27+S27-K27</f>
        <v>-14446000</v>
      </c>
      <c r="V27" s="129">
        <v>482000</v>
      </c>
      <c r="W27" s="130">
        <f t="shared" si="2"/>
        <v>3.3365637546725738E-2</v>
      </c>
      <c r="X27" s="170">
        <f t="shared" si="4"/>
        <v>325293000</v>
      </c>
      <c r="Y27" s="135">
        <v>14000000</v>
      </c>
      <c r="Z27" s="131">
        <f t="shared" si="6"/>
        <v>327000000</v>
      </c>
      <c r="AA27" s="134">
        <f t="shared" si="7"/>
        <v>0.99477981651376146</v>
      </c>
    </row>
    <row r="28" spans="1:27" ht="18.75" customHeight="1">
      <c r="A28" s="13">
        <v>19</v>
      </c>
      <c r="B28" s="65">
        <v>10065000</v>
      </c>
      <c r="C28" s="14">
        <v>3351000</v>
      </c>
      <c r="D28" s="14">
        <v>1156000</v>
      </c>
      <c r="E28" s="14">
        <v>528000</v>
      </c>
      <c r="F28" s="14">
        <v>292400</v>
      </c>
      <c r="G28" s="14">
        <v>600</v>
      </c>
      <c r="H28" s="14">
        <f>+B28+C28+D28+E28-F28-G28</f>
        <v>14807000</v>
      </c>
      <c r="I28" s="14"/>
      <c r="J28" s="14"/>
      <c r="K28" s="14">
        <f t="shared" si="0"/>
        <v>14807000</v>
      </c>
      <c r="L28" s="14"/>
      <c r="M28" s="14"/>
      <c r="N28" s="14"/>
      <c r="O28" s="14"/>
      <c r="P28" s="14">
        <f t="shared" si="1"/>
        <v>0</v>
      </c>
      <c r="Q28" s="15">
        <v>894000</v>
      </c>
      <c r="R28" s="15"/>
      <c r="S28" s="15"/>
      <c r="T28" s="15"/>
      <c r="U28" s="16">
        <f t="shared" si="3"/>
        <v>-13913000</v>
      </c>
      <c r="V28" s="129">
        <v>440000</v>
      </c>
      <c r="W28" s="142">
        <f t="shared" si="2"/>
        <v>2.9715675018572297E-2</v>
      </c>
      <c r="X28" s="170">
        <f t="shared" si="4"/>
        <v>340100000</v>
      </c>
      <c r="Y28" s="135">
        <v>14000000</v>
      </c>
      <c r="Z28" s="131">
        <f t="shared" si="6"/>
        <v>341000000</v>
      </c>
      <c r="AA28" s="134">
        <f t="shared" si="7"/>
        <v>0.99736070381231667</v>
      </c>
    </row>
    <row r="29" spans="1:27" ht="18.75" customHeight="1">
      <c r="A29" s="13">
        <v>20</v>
      </c>
      <c r="B29" s="14">
        <v>9939000</v>
      </c>
      <c r="C29" s="14">
        <v>2584000</v>
      </c>
      <c r="D29" s="14">
        <v>642000</v>
      </c>
      <c r="E29" s="14">
        <v>1071000</v>
      </c>
      <c r="F29" s="14">
        <v>318760</v>
      </c>
      <c r="G29" s="14">
        <v>740</v>
      </c>
      <c r="H29" s="14">
        <f t="shared" si="5"/>
        <v>13916500</v>
      </c>
      <c r="I29" s="14"/>
      <c r="J29" s="14"/>
      <c r="K29" s="14">
        <f t="shared" si="0"/>
        <v>13916500</v>
      </c>
      <c r="L29" s="14"/>
      <c r="M29" s="14"/>
      <c r="N29" s="14"/>
      <c r="O29" s="14">
        <v>400000</v>
      </c>
      <c r="P29" s="14">
        <f t="shared" si="1"/>
        <v>400000</v>
      </c>
      <c r="Q29" s="15">
        <v>506000</v>
      </c>
      <c r="R29" s="15"/>
      <c r="S29" s="15"/>
      <c r="T29" s="15"/>
      <c r="U29" s="16">
        <f t="shared" si="3"/>
        <v>-13010500</v>
      </c>
      <c r="V29" s="129">
        <v>519000</v>
      </c>
      <c r="W29" s="142">
        <f t="shared" si="2"/>
        <v>3.7293859806704271E-2</v>
      </c>
      <c r="X29" s="170">
        <f t="shared" si="4"/>
        <v>354016500</v>
      </c>
      <c r="Y29" s="135">
        <v>18000000</v>
      </c>
      <c r="Z29" s="131">
        <f t="shared" si="6"/>
        <v>359000000</v>
      </c>
      <c r="AA29" s="134">
        <f t="shared" si="7"/>
        <v>0.98611838440111421</v>
      </c>
    </row>
    <row r="30" spans="1:27" ht="18.75" customHeight="1">
      <c r="A30" s="187">
        <v>21</v>
      </c>
      <c r="B30" s="178">
        <v>14929000</v>
      </c>
      <c r="C30" s="178">
        <v>4085000</v>
      </c>
      <c r="D30" s="178">
        <v>2248000</v>
      </c>
      <c r="E30" s="178">
        <v>1437000</v>
      </c>
      <c r="F30" s="178">
        <v>313320</v>
      </c>
      <c r="G30" s="178">
        <v>1180</v>
      </c>
      <c r="H30" s="178">
        <f t="shared" si="5"/>
        <v>22384500</v>
      </c>
      <c r="I30" s="178"/>
      <c r="J30" s="178"/>
      <c r="K30" s="178">
        <f t="shared" si="0"/>
        <v>22384500</v>
      </c>
      <c r="L30" s="178"/>
      <c r="M30" s="178"/>
      <c r="N30" s="178">
        <v>300000</v>
      </c>
      <c r="O30" s="178">
        <v>100000</v>
      </c>
      <c r="P30" s="178">
        <f t="shared" si="1"/>
        <v>400000</v>
      </c>
      <c r="Q30" s="179">
        <v>441000</v>
      </c>
      <c r="R30" s="179"/>
      <c r="S30" s="179"/>
      <c r="T30" s="179"/>
      <c r="U30" s="180">
        <f t="shared" si="3"/>
        <v>-21543500</v>
      </c>
      <c r="V30" s="181">
        <v>1222000</v>
      </c>
      <c r="W30" s="182">
        <f t="shared" si="2"/>
        <v>5.45913466907905E-2</v>
      </c>
      <c r="X30" s="183">
        <f t="shared" si="4"/>
        <v>376401000</v>
      </c>
      <c r="Y30" s="184">
        <v>26500000</v>
      </c>
      <c r="Z30" s="185">
        <f t="shared" si="6"/>
        <v>385500000</v>
      </c>
      <c r="AA30" s="186">
        <f t="shared" si="7"/>
        <v>0.9763968871595331</v>
      </c>
    </row>
    <row r="31" spans="1:27" ht="18.75" customHeight="1">
      <c r="A31" s="187">
        <v>22</v>
      </c>
      <c r="B31" s="178">
        <v>20875000</v>
      </c>
      <c r="C31" s="178">
        <v>6305000</v>
      </c>
      <c r="D31" s="178">
        <v>2903000</v>
      </c>
      <c r="E31" s="178">
        <v>2031000</v>
      </c>
      <c r="F31" s="178">
        <v>534240</v>
      </c>
      <c r="G31" s="178">
        <v>760</v>
      </c>
      <c r="H31" s="178">
        <f t="shared" si="5"/>
        <v>31579000</v>
      </c>
      <c r="I31" s="178"/>
      <c r="J31" s="178"/>
      <c r="K31" s="178">
        <f t="shared" si="0"/>
        <v>31579000</v>
      </c>
      <c r="L31" s="178"/>
      <c r="M31" s="178"/>
      <c r="N31" s="178">
        <v>100000</v>
      </c>
      <c r="O31" s="178"/>
      <c r="P31" s="178">
        <f t="shared" si="1"/>
        <v>100000</v>
      </c>
      <c r="Q31" s="179">
        <v>1060000</v>
      </c>
      <c r="R31" s="179"/>
      <c r="S31" s="179"/>
      <c r="T31" s="179"/>
      <c r="U31" s="180">
        <f t="shared" si="3"/>
        <v>-30419000</v>
      </c>
      <c r="V31" s="181">
        <v>511000</v>
      </c>
      <c r="W31" s="182">
        <f t="shared" si="2"/>
        <v>1.6181639697267172E-2</v>
      </c>
      <c r="X31" s="183">
        <f t="shared" si="4"/>
        <v>407980000</v>
      </c>
      <c r="Y31" s="184">
        <v>28000000</v>
      </c>
      <c r="Z31" s="185">
        <f t="shared" si="6"/>
        <v>413500000</v>
      </c>
      <c r="AA31" s="186">
        <f t="shared" si="7"/>
        <v>0.9866505441354293</v>
      </c>
    </row>
    <row r="32" spans="1:27" ht="18.75" customHeight="1">
      <c r="A32" s="17">
        <v>23</v>
      </c>
      <c r="B32" s="14">
        <v>8557000</v>
      </c>
      <c r="C32" s="14">
        <v>3172000</v>
      </c>
      <c r="D32" s="14">
        <v>1578000</v>
      </c>
      <c r="E32" s="14">
        <v>593000</v>
      </c>
      <c r="F32" s="14">
        <v>208080</v>
      </c>
      <c r="G32" s="14">
        <v>420</v>
      </c>
      <c r="H32" s="14">
        <f t="shared" si="5"/>
        <v>13691500</v>
      </c>
      <c r="I32" s="14"/>
      <c r="J32" s="14"/>
      <c r="K32" s="14">
        <f t="shared" si="0"/>
        <v>13691500</v>
      </c>
      <c r="L32" s="14"/>
      <c r="M32" s="14"/>
      <c r="N32" s="14"/>
      <c r="O32" s="14"/>
      <c r="P32" s="14">
        <f t="shared" si="1"/>
        <v>0</v>
      </c>
      <c r="Q32" s="15">
        <v>49000</v>
      </c>
      <c r="R32" s="15"/>
      <c r="S32" s="15"/>
      <c r="T32" s="15"/>
      <c r="U32" s="16">
        <f t="shared" si="3"/>
        <v>-13642500</v>
      </c>
      <c r="V32" s="129">
        <v>379000</v>
      </c>
      <c r="W32" s="142">
        <f t="shared" si="2"/>
        <v>2.7681408172954024E-2</v>
      </c>
      <c r="X32" s="170">
        <f t="shared" si="4"/>
        <v>421671500</v>
      </c>
      <c r="Y32" s="135">
        <v>14000000</v>
      </c>
      <c r="Z32" s="131">
        <f t="shared" si="6"/>
        <v>427500000</v>
      </c>
      <c r="AA32" s="134">
        <f t="shared" si="7"/>
        <v>0.986366081871345</v>
      </c>
    </row>
    <row r="33" spans="1:27" ht="18.75" customHeight="1">
      <c r="A33" s="17">
        <v>24</v>
      </c>
      <c r="B33" s="14">
        <v>9207000</v>
      </c>
      <c r="C33" s="14">
        <v>3206000</v>
      </c>
      <c r="D33" s="14">
        <v>843000</v>
      </c>
      <c r="E33" s="14">
        <v>913000</v>
      </c>
      <c r="F33" s="14">
        <v>265720</v>
      </c>
      <c r="G33" s="14">
        <v>1280</v>
      </c>
      <c r="H33" s="14">
        <f t="shared" si="5"/>
        <v>13902000</v>
      </c>
      <c r="I33" s="14"/>
      <c r="J33" s="14"/>
      <c r="K33" s="14">
        <f t="shared" si="0"/>
        <v>13902000</v>
      </c>
      <c r="L33" s="14"/>
      <c r="M33" s="14"/>
      <c r="N33" s="14"/>
      <c r="O33" s="14"/>
      <c r="P33" s="14">
        <f t="shared" si="1"/>
        <v>0</v>
      </c>
      <c r="Q33" s="15">
        <v>1325000</v>
      </c>
      <c r="R33" s="15"/>
      <c r="S33" s="15"/>
      <c r="T33" s="15"/>
      <c r="U33" s="16">
        <f>+P33+Q33+R33+S33-K33</f>
        <v>-12577000</v>
      </c>
      <c r="V33" s="129">
        <v>240000</v>
      </c>
      <c r="W33" s="142">
        <f t="shared" si="2"/>
        <v>1.7263703064307294E-2</v>
      </c>
      <c r="X33" s="170">
        <f t="shared" si="4"/>
        <v>435573500</v>
      </c>
      <c r="Y33" s="135">
        <v>14000000</v>
      </c>
      <c r="Z33" s="131">
        <f t="shared" si="6"/>
        <v>441500000</v>
      </c>
      <c r="AA33" s="134">
        <f t="shared" si="7"/>
        <v>0.98657644394110988</v>
      </c>
    </row>
    <row r="34" spans="1:27" ht="18.75" customHeight="1">
      <c r="A34" s="17">
        <v>25</v>
      </c>
      <c r="B34" s="14"/>
      <c r="C34" s="14"/>
      <c r="D34" s="14"/>
      <c r="E34" s="14"/>
      <c r="F34" s="14"/>
      <c r="G34" s="14"/>
      <c r="H34" s="14">
        <f t="shared" si="5"/>
        <v>0</v>
      </c>
      <c r="I34" s="14"/>
      <c r="J34" s="14"/>
      <c r="K34" s="14">
        <f t="shared" si="0"/>
        <v>0</v>
      </c>
      <c r="L34" s="14"/>
      <c r="M34" s="14"/>
      <c r="N34" s="14"/>
      <c r="O34" s="14"/>
      <c r="P34" s="14">
        <f t="shared" si="1"/>
        <v>0</v>
      </c>
      <c r="Q34" s="15"/>
      <c r="R34" s="15"/>
      <c r="S34" s="15"/>
      <c r="T34" s="15"/>
      <c r="U34" s="16">
        <f>+P34+Q34+R34+S34-K34</f>
        <v>0</v>
      </c>
      <c r="V34" s="129"/>
      <c r="W34" s="130" t="e">
        <f t="shared" si="2"/>
        <v>#DIV/0!</v>
      </c>
      <c r="X34" s="170">
        <f t="shared" si="4"/>
        <v>435573500</v>
      </c>
      <c r="Y34" s="135">
        <v>14000000</v>
      </c>
      <c r="Z34" s="131">
        <f t="shared" si="6"/>
        <v>455500000</v>
      </c>
      <c r="AA34" s="134">
        <f t="shared" si="7"/>
        <v>0.95625356750823276</v>
      </c>
    </row>
    <row r="35" spans="1:27" ht="18.75" customHeight="1">
      <c r="A35" s="13">
        <v>26</v>
      </c>
      <c r="B35" s="14"/>
      <c r="C35" s="14"/>
      <c r="D35" s="14"/>
      <c r="E35" s="14"/>
      <c r="F35" s="14"/>
      <c r="G35" s="14"/>
      <c r="H35" s="14">
        <f t="shared" si="5"/>
        <v>0</v>
      </c>
      <c r="I35" s="14"/>
      <c r="J35" s="14"/>
      <c r="K35" s="14">
        <f t="shared" si="0"/>
        <v>0</v>
      </c>
      <c r="L35" s="14"/>
      <c r="M35" s="14"/>
      <c r="N35" s="14"/>
      <c r="O35" s="14"/>
      <c r="P35" s="14">
        <f t="shared" si="1"/>
        <v>0</v>
      </c>
      <c r="Q35" s="15"/>
      <c r="R35" s="15"/>
      <c r="S35" s="15"/>
      <c r="T35" s="15"/>
      <c r="U35" s="16">
        <f t="shared" si="3"/>
        <v>0</v>
      </c>
      <c r="V35" s="129"/>
      <c r="W35" s="142" t="e">
        <f t="shared" si="2"/>
        <v>#DIV/0!</v>
      </c>
      <c r="X35" s="170">
        <f t="shared" si="4"/>
        <v>435573500</v>
      </c>
      <c r="Y35" s="135">
        <v>14000000</v>
      </c>
      <c r="Z35" s="131">
        <f t="shared" si="6"/>
        <v>469500000</v>
      </c>
      <c r="AA35" s="134">
        <f t="shared" si="7"/>
        <v>0.92773908413205541</v>
      </c>
    </row>
    <row r="36" spans="1:27" ht="18.75" customHeight="1">
      <c r="A36" s="13">
        <v>27</v>
      </c>
      <c r="B36" s="14"/>
      <c r="C36" s="14"/>
      <c r="D36" s="14"/>
      <c r="E36" s="14"/>
      <c r="F36" s="14"/>
      <c r="G36" s="14"/>
      <c r="H36" s="14">
        <f t="shared" si="5"/>
        <v>0</v>
      </c>
      <c r="I36" s="14"/>
      <c r="J36" s="14"/>
      <c r="K36" s="14">
        <f t="shared" si="0"/>
        <v>0</v>
      </c>
      <c r="L36" s="14"/>
      <c r="M36" s="14"/>
      <c r="N36" s="14"/>
      <c r="O36" s="14"/>
      <c r="P36" s="14">
        <f t="shared" si="1"/>
        <v>0</v>
      </c>
      <c r="Q36" s="15"/>
      <c r="R36" s="15"/>
      <c r="S36" s="15"/>
      <c r="T36" s="15"/>
      <c r="U36" s="16">
        <f t="shared" si="3"/>
        <v>0</v>
      </c>
      <c r="W36" s="142" t="e">
        <f>V36/H36</f>
        <v>#DIV/0!</v>
      </c>
      <c r="X36" s="170">
        <f t="shared" si="4"/>
        <v>435573500</v>
      </c>
      <c r="Y36" s="135">
        <v>18000000</v>
      </c>
      <c r="Z36" s="131">
        <f t="shared" si="6"/>
        <v>487500000</v>
      </c>
      <c r="AA36" s="134">
        <f t="shared" si="7"/>
        <v>0.8934841025641026</v>
      </c>
    </row>
    <row r="37" spans="1:27" ht="18.75" customHeight="1">
      <c r="A37" s="187">
        <v>28</v>
      </c>
      <c r="B37" s="178"/>
      <c r="C37" s="178"/>
      <c r="D37" s="178"/>
      <c r="E37" s="178"/>
      <c r="F37" s="178"/>
      <c r="G37" s="178"/>
      <c r="H37" s="178">
        <f t="shared" si="5"/>
        <v>0</v>
      </c>
      <c r="I37" s="178"/>
      <c r="J37" s="178"/>
      <c r="K37" s="178">
        <f t="shared" si="0"/>
        <v>0</v>
      </c>
      <c r="L37" s="178"/>
      <c r="M37" s="178"/>
      <c r="N37" s="178"/>
      <c r="O37" s="178"/>
      <c r="P37" s="178">
        <f t="shared" si="1"/>
        <v>0</v>
      </c>
      <c r="Q37" s="179"/>
      <c r="R37" s="179"/>
      <c r="S37" s="179"/>
      <c r="T37" s="179"/>
      <c r="U37" s="180">
        <f t="shared" si="3"/>
        <v>0</v>
      </c>
      <c r="V37" s="181"/>
      <c r="W37" s="182" t="e">
        <f t="shared" si="2"/>
        <v>#DIV/0!</v>
      </c>
      <c r="X37" s="183">
        <f t="shared" si="4"/>
        <v>435573500</v>
      </c>
      <c r="Y37" s="184">
        <v>26500000</v>
      </c>
      <c r="Z37" s="185">
        <f t="shared" si="6"/>
        <v>514000000</v>
      </c>
      <c r="AA37" s="186">
        <f t="shared" si="7"/>
        <v>0.84741926070038909</v>
      </c>
    </row>
    <row r="38" spans="1:27" ht="18.75" customHeight="1">
      <c r="A38" s="187">
        <v>29</v>
      </c>
      <c r="B38" s="178"/>
      <c r="C38" s="178"/>
      <c r="D38" s="178"/>
      <c r="E38" s="178"/>
      <c r="F38" s="178"/>
      <c r="G38" s="178"/>
      <c r="H38" s="178">
        <f t="shared" si="5"/>
        <v>0</v>
      </c>
      <c r="I38" s="178"/>
      <c r="J38" s="178"/>
      <c r="K38" s="178">
        <f t="shared" si="0"/>
        <v>0</v>
      </c>
      <c r="L38" s="178"/>
      <c r="M38" s="178"/>
      <c r="N38" s="178"/>
      <c r="O38" s="178"/>
      <c r="P38" s="178">
        <f t="shared" si="1"/>
        <v>0</v>
      </c>
      <c r="Q38" s="179"/>
      <c r="R38" s="179"/>
      <c r="S38" s="179"/>
      <c r="T38" s="179"/>
      <c r="U38" s="180">
        <f t="shared" si="3"/>
        <v>0</v>
      </c>
      <c r="V38" s="181"/>
      <c r="W38" s="182" t="e">
        <f t="shared" si="2"/>
        <v>#DIV/0!</v>
      </c>
      <c r="X38" s="183">
        <f t="shared" si="4"/>
        <v>435573500</v>
      </c>
      <c r="Y38" s="184">
        <v>28000000</v>
      </c>
      <c r="Z38" s="185">
        <f t="shared" si="6"/>
        <v>542000000</v>
      </c>
      <c r="AA38" s="186">
        <f t="shared" si="7"/>
        <v>0.80364114391143915</v>
      </c>
    </row>
    <row r="39" spans="1:27" ht="18.75" customHeight="1">
      <c r="A39" s="17">
        <v>30</v>
      </c>
      <c r="B39" s="14"/>
      <c r="C39" s="14"/>
      <c r="D39" s="14"/>
      <c r="E39" s="14"/>
      <c r="F39" s="14"/>
      <c r="G39" s="14"/>
      <c r="H39" s="14">
        <f t="shared" si="5"/>
        <v>0</v>
      </c>
      <c r="I39" s="14"/>
      <c r="J39" s="14"/>
      <c r="K39" s="14">
        <f t="shared" si="0"/>
        <v>0</v>
      </c>
      <c r="L39" s="14"/>
      <c r="M39" s="14"/>
      <c r="N39" s="14"/>
      <c r="O39" s="14"/>
      <c r="P39" s="14">
        <f t="shared" si="1"/>
        <v>0</v>
      </c>
      <c r="Q39" s="15"/>
      <c r="R39" s="15"/>
      <c r="S39" s="15"/>
      <c r="T39" s="15"/>
      <c r="U39" s="16">
        <f t="shared" si="3"/>
        <v>0</v>
      </c>
      <c r="V39" s="129"/>
      <c r="W39" s="142" t="e">
        <f t="shared" si="2"/>
        <v>#DIV/0!</v>
      </c>
      <c r="X39" s="170">
        <f t="shared" si="4"/>
        <v>435573500</v>
      </c>
      <c r="Y39" s="135">
        <v>14000000</v>
      </c>
      <c r="Z39" s="131">
        <f t="shared" si="6"/>
        <v>556000000</v>
      </c>
      <c r="AA39" s="134">
        <f t="shared" si="7"/>
        <v>0.78340557553956836</v>
      </c>
    </row>
    <row r="40" spans="1:27" ht="18.75" customHeight="1">
      <c r="A40" s="17">
        <v>31</v>
      </c>
      <c r="B40" s="14"/>
      <c r="C40" s="14"/>
      <c r="D40" s="14"/>
      <c r="E40" s="14"/>
      <c r="F40" s="14"/>
      <c r="G40" s="14"/>
      <c r="H40" s="14">
        <f t="shared" si="5"/>
        <v>0</v>
      </c>
      <c r="I40" s="14"/>
      <c r="J40" s="14"/>
      <c r="K40" s="14">
        <f t="shared" si="0"/>
        <v>0</v>
      </c>
      <c r="L40" s="14"/>
      <c r="M40" s="14"/>
      <c r="N40" s="14"/>
      <c r="O40" s="14"/>
      <c r="P40" s="14">
        <f t="shared" si="1"/>
        <v>0</v>
      </c>
      <c r="Q40" s="15"/>
      <c r="R40" s="15"/>
      <c r="S40" s="15"/>
      <c r="T40" s="15"/>
      <c r="U40" s="16">
        <f t="shared" si="3"/>
        <v>0</v>
      </c>
      <c r="V40" s="129"/>
      <c r="W40" s="142" t="e">
        <f t="shared" si="2"/>
        <v>#DIV/0!</v>
      </c>
      <c r="X40" s="170">
        <f t="shared" si="4"/>
        <v>435573500</v>
      </c>
      <c r="Y40" s="135">
        <v>14000000</v>
      </c>
      <c r="Z40" s="131">
        <f t="shared" si="6"/>
        <v>570000000</v>
      </c>
      <c r="AA40" s="134">
        <f t="shared" si="7"/>
        <v>0.76416403508771935</v>
      </c>
    </row>
    <row r="41" spans="1:27" s="19" customFormat="1" ht="18.75" customHeight="1">
      <c r="A41" s="58" t="s">
        <v>21</v>
      </c>
      <c r="B41" s="18">
        <f t="shared" ref="B41:G41" si="9">SUM(B10:B40)</f>
        <v>280546000</v>
      </c>
      <c r="C41" s="18">
        <f t="shared" si="9"/>
        <v>101098000</v>
      </c>
      <c r="D41" s="18">
        <f t="shared" si="9"/>
        <v>37572000</v>
      </c>
      <c r="E41" s="18">
        <f t="shared" si="9"/>
        <v>24188000</v>
      </c>
      <c r="F41" s="18">
        <f t="shared" si="9"/>
        <v>7803560</v>
      </c>
      <c r="G41" s="18">
        <f t="shared" si="9"/>
        <v>26940</v>
      </c>
      <c r="H41" s="18">
        <f t="shared" ref="H41:W41" si="10">SUM(H10:H40)</f>
        <v>435573500</v>
      </c>
      <c r="I41" s="18">
        <f t="shared" si="10"/>
        <v>0</v>
      </c>
      <c r="J41" s="18">
        <f t="shared" si="10"/>
        <v>0</v>
      </c>
      <c r="K41" s="18">
        <f>SUM(K10:K40)</f>
        <v>435573500</v>
      </c>
      <c r="L41" s="18">
        <f t="shared" si="10"/>
        <v>0</v>
      </c>
      <c r="M41" s="18">
        <f t="shared" si="10"/>
        <v>0</v>
      </c>
      <c r="N41" s="18">
        <f t="shared" ref="N41" si="11">SUM(N10:N40)</f>
        <v>1000000</v>
      </c>
      <c r="O41" s="18">
        <f t="shared" si="10"/>
        <v>500000</v>
      </c>
      <c r="P41" s="18">
        <f t="shared" si="10"/>
        <v>1500000</v>
      </c>
      <c r="Q41" s="18">
        <f t="shared" si="10"/>
        <v>10466000</v>
      </c>
      <c r="R41" s="18">
        <f t="shared" si="10"/>
        <v>0</v>
      </c>
      <c r="S41" s="18">
        <f t="shared" si="10"/>
        <v>0</v>
      </c>
      <c r="T41" s="18">
        <f t="shared" si="10"/>
        <v>0</v>
      </c>
      <c r="U41" s="18">
        <f t="shared" si="10"/>
        <v>-423607500</v>
      </c>
      <c r="V41" s="18">
        <f t="shared" si="10"/>
        <v>12253000</v>
      </c>
      <c r="W41" s="18" t="e">
        <f t="shared" si="10"/>
        <v>#DIV/0!</v>
      </c>
      <c r="X41" s="132"/>
      <c r="Y41" s="133">
        <f>SUM(Y10:Y40)</f>
        <v>570000000</v>
      </c>
      <c r="Z41" s="133"/>
      <c r="AA41" s="133"/>
    </row>
    <row r="42" spans="1:27" ht="15" customHeight="1">
      <c r="A42" s="20"/>
      <c r="B42" s="21"/>
      <c r="C42" s="21"/>
      <c r="D42" s="21"/>
      <c r="E42" s="22"/>
      <c r="F42" s="22"/>
      <c r="G42" s="22"/>
      <c r="H42" s="22"/>
      <c r="I42" s="21"/>
      <c r="J42" s="122"/>
      <c r="K42" s="22"/>
    </row>
    <row r="43" spans="1:27" ht="14.25" customHeight="1">
      <c r="A43" s="20"/>
      <c r="B43" s="21"/>
      <c r="C43" s="21"/>
      <c r="D43" s="25"/>
      <c r="E43" s="22"/>
      <c r="F43" s="22"/>
      <c r="G43" s="22"/>
      <c r="H43" s="22"/>
      <c r="I43" s="26"/>
      <c r="J43" s="23"/>
      <c r="K43" s="128"/>
      <c r="L43" s="22"/>
      <c r="M43" s="22"/>
      <c r="N43" s="22"/>
      <c r="O43" s="22"/>
      <c r="P43" s="22"/>
      <c r="R43" s="112"/>
    </row>
    <row r="44" spans="1:27" ht="14.25" customHeight="1">
      <c r="A44" s="20"/>
      <c r="B44" s="21" t="b">
        <f>OR(TEXT(A10,"ddd")="Sat",TEXT(A10,"ddd")="Sun")</f>
        <v>1</v>
      </c>
      <c r="C44" s="21"/>
      <c r="D44" s="21"/>
      <c r="E44" s="26"/>
      <c r="F44" s="26"/>
      <c r="G44" s="26"/>
      <c r="H44" s="26"/>
      <c r="I44" s="26"/>
      <c r="J44" s="21"/>
      <c r="K44" s="27"/>
      <c r="L44" s="22"/>
      <c r="M44" s="22"/>
      <c r="N44" s="22"/>
      <c r="O44" s="22"/>
      <c r="P44" s="22"/>
      <c r="R44" s="112"/>
    </row>
    <row r="45" spans="1:27">
      <c r="E45" s="26"/>
      <c r="F45" s="26"/>
      <c r="G45" s="26"/>
      <c r="H45" s="26"/>
    </row>
    <row r="46" spans="1:27">
      <c r="E46" s="26"/>
      <c r="F46" s="26"/>
      <c r="G46" s="26"/>
      <c r="H46" s="26"/>
    </row>
    <row r="47" spans="1:27">
      <c r="E47" s="26"/>
      <c r="F47" s="26"/>
      <c r="G47" s="26"/>
      <c r="H47" s="26"/>
    </row>
    <row r="48" spans="1:27">
      <c r="E48" s="26"/>
      <c r="F48" s="26"/>
      <c r="G48" s="26"/>
      <c r="H48" s="26"/>
    </row>
  </sheetData>
  <mergeCells count="16">
    <mergeCell ref="V6:V9"/>
    <mergeCell ref="W6:W9"/>
    <mergeCell ref="Y6:Y9"/>
    <mergeCell ref="Z6:Z9"/>
    <mergeCell ref="AA6:AA9"/>
    <mergeCell ref="X6:X9"/>
    <mergeCell ref="A4:U4"/>
    <mergeCell ref="I7:J7"/>
    <mergeCell ref="B7:H7"/>
    <mergeCell ref="K7:K8"/>
    <mergeCell ref="L6:P7"/>
    <mergeCell ref="Q6:Q8"/>
    <mergeCell ref="R6:R8"/>
    <mergeCell ref="T6:T8"/>
    <mergeCell ref="U6:U8"/>
    <mergeCell ref="B6:K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"/>
  <sheetViews>
    <sheetView zoomScale="96" zoomScaleNormal="96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C22" sqref="C22:C23"/>
    </sheetView>
  </sheetViews>
  <sheetFormatPr defaultColWidth="17.85546875" defaultRowHeight="15"/>
  <cols>
    <col min="1" max="1" width="56.140625" style="33" customWidth="1"/>
    <col min="2" max="2" width="16.140625" style="33" customWidth="1"/>
    <col min="3" max="3" width="14.85546875" style="33" bestFit="1" customWidth="1"/>
    <col min="4" max="4" width="14.5703125" style="33" bestFit="1" customWidth="1"/>
    <col min="5" max="8" width="13.85546875" style="33" bestFit="1" customWidth="1"/>
    <col min="9" max="10" width="14.85546875" style="33" bestFit="1" customWidth="1"/>
    <col min="11" max="16" width="13.85546875" style="33" bestFit="1" customWidth="1"/>
    <col min="17" max="17" width="14.85546875" style="33" bestFit="1" customWidth="1"/>
    <col min="18" max="23" width="13.85546875" style="33" bestFit="1" customWidth="1"/>
    <col min="24" max="24" width="14.85546875" style="33" bestFit="1" customWidth="1"/>
    <col min="25" max="25" width="15" style="33" customWidth="1"/>
    <col min="26" max="26" width="15.140625" style="33" customWidth="1"/>
    <col min="27" max="27" width="15.85546875" style="33" customWidth="1"/>
    <col min="28" max="28" width="15" style="33" customWidth="1"/>
    <col min="29" max="32" width="14" style="33" customWidth="1"/>
    <col min="33" max="33" width="16.5703125" style="33" bestFit="1" customWidth="1"/>
    <col min="34" max="16384" width="17.85546875" style="33"/>
  </cols>
  <sheetData>
    <row r="1" spans="1:33" ht="15.75">
      <c r="A1" s="31" t="s">
        <v>27</v>
      </c>
      <c r="B1" s="31"/>
      <c r="C1" s="32"/>
    </row>
    <row r="2" spans="1:33" ht="15.75">
      <c r="A2" s="31" t="s">
        <v>28</v>
      </c>
      <c r="B2" s="31"/>
      <c r="C2" s="32"/>
    </row>
    <row r="3" spans="1:33" ht="15.75">
      <c r="A3" s="31" t="s">
        <v>29</v>
      </c>
      <c r="B3" s="31"/>
      <c r="C3" s="32"/>
    </row>
    <row r="5" spans="1:33" ht="30">
      <c r="A5" s="323" t="s">
        <v>37</v>
      </c>
      <c r="B5" s="323"/>
      <c r="C5" s="323"/>
      <c r="D5" s="323"/>
      <c r="E5" s="323"/>
      <c r="F5" s="323"/>
      <c r="G5" s="323"/>
      <c r="H5" s="323"/>
      <c r="I5" s="323"/>
      <c r="J5" s="323"/>
    </row>
    <row r="6" spans="1:33" ht="18.75">
      <c r="A6" s="34"/>
      <c r="B6" s="34"/>
      <c r="C6" s="34"/>
      <c r="D6" s="34"/>
      <c r="E6" s="34"/>
      <c r="F6" s="34"/>
    </row>
    <row r="7" spans="1:33" s="38" customFormat="1" ht="14.25">
      <c r="A7" s="39" t="s">
        <v>1</v>
      </c>
      <c r="B7" s="40">
        <v>43282</v>
      </c>
      <c r="C7" s="40">
        <v>43283</v>
      </c>
      <c r="D7" s="40">
        <v>43284</v>
      </c>
      <c r="E7" s="40">
        <v>43285</v>
      </c>
      <c r="F7" s="40">
        <v>43286</v>
      </c>
      <c r="G7" s="40">
        <v>43287</v>
      </c>
      <c r="H7" s="40">
        <v>43288</v>
      </c>
      <c r="I7" s="40">
        <v>43289</v>
      </c>
      <c r="J7" s="40">
        <v>43290</v>
      </c>
      <c r="K7" s="40">
        <v>43291</v>
      </c>
      <c r="L7" s="40">
        <v>43292</v>
      </c>
      <c r="M7" s="40">
        <v>43293</v>
      </c>
      <c r="N7" s="40">
        <v>43294</v>
      </c>
      <c r="O7" s="40">
        <v>43295</v>
      </c>
      <c r="P7" s="40">
        <v>43296</v>
      </c>
      <c r="Q7" s="40">
        <v>43297</v>
      </c>
      <c r="R7" s="40">
        <v>43298</v>
      </c>
      <c r="S7" s="40">
        <v>43299</v>
      </c>
      <c r="T7" s="40">
        <v>43300</v>
      </c>
      <c r="U7" s="40">
        <v>43301</v>
      </c>
      <c r="V7" s="40">
        <v>43302</v>
      </c>
      <c r="W7" s="40">
        <v>43303</v>
      </c>
      <c r="X7" s="40">
        <v>43304</v>
      </c>
      <c r="Y7" s="40">
        <v>43305</v>
      </c>
      <c r="Z7" s="40">
        <v>43306</v>
      </c>
      <c r="AA7" s="40">
        <v>43307</v>
      </c>
      <c r="AB7" s="40">
        <v>43308</v>
      </c>
      <c r="AC7" s="40">
        <v>43309</v>
      </c>
      <c r="AD7" s="40">
        <v>43310</v>
      </c>
      <c r="AE7" s="40">
        <v>43311</v>
      </c>
      <c r="AF7" s="40">
        <v>43312</v>
      </c>
      <c r="AG7" s="39" t="s">
        <v>10</v>
      </c>
    </row>
    <row r="8" spans="1:33" ht="15.75">
      <c r="A8" s="41" t="s">
        <v>38</v>
      </c>
      <c r="B8" s="111"/>
      <c r="C8" s="42"/>
      <c r="D8" s="42"/>
      <c r="E8" s="42"/>
      <c r="F8" s="42"/>
      <c r="G8" s="43"/>
      <c r="H8" s="43"/>
      <c r="I8" s="43"/>
      <c r="J8" s="42"/>
      <c r="K8" s="42"/>
      <c r="L8" s="42"/>
      <c r="M8" s="42"/>
      <c r="N8" s="42"/>
      <c r="O8" s="42"/>
      <c r="P8" s="42"/>
      <c r="Q8" s="44"/>
      <c r="R8" s="42"/>
      <c r="S8" s="42"/>
      <c r="T8" s="42"/>
      <c r="U8" s="42"/>
      <c r="V8" s="42"/>
      <c r="W8" s="42"/>
      <c r="X8" s="42"/>
      <c r="Y8" s="42"/>
      <c r="Z8" s="15"/>
      <c r="AA8" s="42"/>
      <c r="AB8" s="42"/>
      <c r="AC8" s="42"/>
      <c r="AD8" s="42"/>
      <c r="AE8" s="42"/>
      <c r="AF8" s="42"/>
      <c r="AG8" s="36">
        <f t="shared" ref="AG8:AG9" si="0">SUM(C8:AF8)</f>
        <v>0</v>
      </c>
    </row>
    <row r="9" spans="1:33" ht="15.75">
      <c r="A9" s="41" t="s">
        <v>35</v>
      </c>
      <c r="B9" s="42"/>
      <c r="C9" s="42"/>
      <c r="D9" s="42"/>
      <c r="E9" s="42"/>
      <c r="F9" s="42"/>
      <c r="G9" s="43"/>
      <c r="H9" s="43"/>
      <c r="I9" s="43"/>
      <c r="J9" s="45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36">
        <f t="shared" si="0"/>
        <v>0</v>
      </c>
    </row>
    <row r="10" spans="1:33">
      <c r="A10" s="46" t="s">
        <v>36</v>
      </c>
      <c r="B10" s="41"/>
      <c r="C10" s="113"/>
      <c r="D10" s="36"/>
      <c r="E10" s="47"/>
      <c r="F10" s="47"/>
      <c r="G10" s="37"/>
      <c r="H10" s="37"/>
      <c r="I10" s="48"/>
      <c r="J10" s="42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1"/>
      <c r="AA10" s="41"/>
      <c r="AB10" s="41"/>
      <c r="AC10" s="41"/>
      <c r="AD10" s="42"/>
      <c r="AE10" s="111"/>
      <c r="AF10" s="111"/>
      <c r="AG10" s="36">
        <f>SUM(C10:AF10)</f>
        <v>0</v>
      </c>
    </row>
    <row r="11" spans="1:33" s="50" customFormat="1" ht="14.25">
      <c r="A11" s="35" t="s">
        <v>10</v>
      </c>
      <c r="B11" s="49">
        <f>SUM(B8:B10)</f>
        <v>0</v>
      </c>
      <c r="C11" s="49">
        <f>SUM(C8:C10)</f>
        <v>0</v>
      </c>
      <c r="D11" s="49">
        <f>SUM(D8:D10)</f>
        <v>0</v>
      </c>
      <c r="E11" s="49">
        <f t="shared" ref="E11:AG11" si="1">SUM(E8:E10)</f>
        <v>0</v>
      </c>
      <c r="F11" s="49">
        <f t="shared" si="1"/>
        <v>0</v>
      </c>
      <c r="G11" s="49">
        <f t="shared" si="1"/>
        <v>0</v>
      </c>
      <c r="H11" s="49">
        <f t="shared" si="1"/>
        <v>0</v>
      </c>
      <c r="I11" s="49">
        <f t="shared" si="1"/>
        <v>0</v>
      </c>
      <c r="J11" s="49">
        <f t="shared" si="1"/>
        <v>0</v>
      </c>
      <c r="K11" s="49">
        <f t="shared" si="1"/>
        <v>0</v>
      </c>
      <c r="L11" s="49">
        <f t="shared" si="1"/>
        <v>0</v>
      </c>
      <c r="M11" s="49">
        <f t="shared" si="1"/>
        <v>0</v>
      </c>
      <c r="N11" s="49">
        <f t="shared" si="1"/>
        <v>0</v>
      </c>
      <c r="O11" s="49">
        <f t="shared" si="1"/>
        <v>0</v>
      </c>
      <c r="P11" s="49">
        <f t="shared" si="1"/>
        <v>0</v>
      </c>
      <c r="Q11" s="49">
        <f t="shared" si="1"/>
        <v>0</v>
      </c>
      <c r="R11" s="49">
        <f t="shared" si="1"/>
        <v>0</v>
      </c>
      <c r="S11" s="49">
        <f t="shared" si="1"/>
        <v>0</v>
      </c>
      <c r="T11" s="49">
        <f t="shared" si="1"/>
        <v>0</v>
      </c>
      <c r="U11" s="49">
        <f t="shared" si="1"/>
        <v>0</v>
      </c>
      <c r="V11" s="49">
        <f t="shared" si="1"/>
        <v>0</v>
      </c>
      <c r="W11" s="49">
        <f t="shared" si="1"/>
        <v>0</v>
      </c>
      <c r="X11" s="49">
        <f t="shared" si="1"/>
        <v>0</v>
      </c>
      <c r="Y11" s="49">
        <f t="shared" si="1"/>
        <v>0</v>
      </c>
      <c r="Z11" s="49">
        <f t="shared" si="1"/>
        <v>0</v>
      </c>
      <c r="AA11" s="49">
        <f t="shared" si="1"/>
        <v>0</v>
      </c>
      <c r="AB11" s="49">
        <f t="shared" si="1"/>
        <v>0</v>
      </c>
      <c r="AC11" s="49">
        <f t="shared" si="1"/>
        <v>0</v>
      </c>
      <c r="AD11" s="49">
        <f t="shared" si="1"/>
        <v>0</v>
      </c>
      <c r="AE11" s="49">
        <f t="shared" si="1"/>
        <v>0</v>
      </c>
      <c r="AF11" s="49">
        <f t="shared" si="1"/>
        <v>0</v>
      </c>
      <c r="AG11" s="49">
        <f t="shared" si="1"/>
        <v>0</v>
      </c>
    </row>
    <row r="13" spans="1:33">
      <c r="AG13" s="59"/>
    </row>
    <row r="14" spans="1:33">
      <c r="AG14" s="59"/>
    </row>
  </sheetData>
  <mergeCells count="1">
    <mergeCell ref="A5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68"/>
  <sheetViews>
    <sheetView topLeftCell="B346" zoomScale="115" zoomScaleNormal="115" workbookViewId="0">
      <selection activeCell="C353" sqref="C353"/>
    </sheetView>
  </sheetViews>
  <sheetFormatPr defaultRowHeight="15"/>
  <cols>
    <col min="1" max="1" width="5.5703125" customWidth="1"/>
    <col min="2" max="2" width="17.85546875" customWidth="1"/>
    <col min="3" max="3" width="15.85546875" customWidth="1"/>
    <col min="4" max="4" width="10.7109375" customWidth="1"/>
    <col min="6" max="6" width="13.7109375" customWidth="1"/>
    <col min="7" max="7" width="26.7109375" bestFit="1" customWidth="1"/>
    <col min="8" max="8" width="11.7109375" bestFit="1" customWidth="1"/>
    <col min="9" max="10" width="11.140625" bestFit="1" customWidth="1"/>
    <col min="11" max="11" width="11.7109375" customWidth="1"/>
    <col min="202" max="202" width="5.5703125" customWidth="1"/>
    <col min="203" max="203" width="17.85546875" customWidth="1"/>
    <col min="204" max="204" width="15.85546875" customWidth="1"/>
    <col min="205" max="205" width="10.7109375" customWidth="1"/>
    <col min="207" max="207" width="13.7109375" customWidth="1"/>
    <col min="208" max="208" width="17.42578125" customWidth="1"/>
    <col min="458" max="458" width="5.5703125" customWidth="1"/>
    <col min="459" max="459" width="17.85546875" customWidth="1"/>
    <col min="460" max="460" width="15.85546875" customWidth="1"/>
    <col min="461" max="461" width="10.7109375" customWidth="1"/>
    <col min="463" max="463" width="13.7109375" customWidth="1"/>
    <col min="464" max="464" width="17.42578125" customWidth="1"/>
    <col min="714" max="714" width="5.5703125" customWidth="1"/>
    <col min="715" max="715" width="17.85546875" customWidth="1"/>
    <col min="716" max="716" width="15.85546875" customWidth="1"/>
    <col min="717" max="717" width="10.7109375" customWidth="1"/>
    <col min="719" max="719" width="13.7109375" customWidth="1"/>
    <col min="720" max="720" width="17.42578125" customWidth="1"/>
    <col min="970" max="970" width="5.5703125" customWidth="1"/>
    <col min="971" max="971" width="17.85546875" customWidth="1"/>
    <col min="972" max="972" width="15.85546875" customWidth="1"/>
    <col min="973" max="973" width="10.7109375" customWidth="1"/>
    <col min="975" max="975" width="13.7109375" customWidth="1"/>
    <col min="976" max="976" width="17.42578125" customWidth="1"/>
    <col min="1226" max="1226" width="5.5703125" customWidth="1"/>
    <col min="1227" max="1227" width="17.85546875" customWidth="1"/>
    <col min="1228" max="1228" width="15.85546875" customWidth="1"/>
    <col min="1229" max="1229" width="10.7109375" customWidth="1"/>
    <col min="1231" max="1231" width="13.7109375" customWidth="1"/>
    <col min="1232" max="1232" width="17.42578125" customWidth="1"/>
    <col min="1482" max="1482" width="5.5703125" customWidth="1"/>
    <col min="1483" max="1483" width="17.85546875" customWidth="1"/>
    <col min="1484" max="1484" width="15.85546875" customWidth="1"/>
    <col min="1485" max="1485" width="10.7109375" customWidth="1"/>
    <col min="1487" max="1487" width="13.7109375" customWidth="1"/>
    <col min="1488" max="1488" width="17.42578125" customWidth="1"/>
    <col min="1738" max="1738" width="5.5703125" customWidth="1"/>
    <col min="1739" max="1739" width="17.85546875" customWidth="1"/>
    <col min="1740" max="1740" width="15.85546875" customWidth="1"/>
    <col min="1741" max="1741" width="10.7109375" customWidth="1"/>
    <col min="1743" max="1743" width="13.7109375" customWidth="1"/>
    <col min="1744" max="1744" width="17.42578125" customWidth="1"/>
    <col min="1994" max="1994" width="5.5703125" customWidth="1"/>
    <col min="1995" max="1995" width="17.85546875" customWidth="1"/>
    <col min="1996" max="1996" width="15.85546875" customWidth="1"/>
    <col min="1997" max="1997" width="10.7109375" customWidth="1"/>
    <col min="1999" max="1999" width="13.7109375" customWidth="1"/>
    <col min="2000" max="2000" width="17.42578125" customWidth="1"/>
    <col min="2250" max="2250" width="5.5703125" customWidth="1"/>
    <col min="2251" max="2251" width="17.85546875" customWidth="1"/>
    <col min="2252" max="2252" width="15.85546875" customWidth="1"/>
    <col min="2253" max="2253" width="10.7109375" customWidth="1"/>
    <col min="2255" max="2255" width="13.7109375" customWidth="1"/>
    <col min="2256" max="2256" width="17.42578125" customWidth="1"/>
    <col min="2506" max="2506" width="5.5703125" customWidth="1"/>
    <col min="2507" max="2507" width="17.85546875" customWidth="1"/>
    <col min="2508" max="2508" width="15.85546875" customWidth="1"/>
    <col min="2509" max="2509" width="10.7109375" customWidth="1"/>
    <col min="2511" max="2511" width="13.7109375" customWidth="1"/>
    <col min="2512" max="2512" width="17.42578125" customWidth="1"/>
    <col min="2762" max="2762" width="5.5703125" customWidth="1"/>
    <col min="2763" max="2763" width="17.85546875" customWidth="1"/>
    <col min="2764" max="2764" width="15.85546875" customWidth="1"/>
    <col min="2765" max="2765" width="10.7109375" customWidth="1"/>
    <col min="2767" max="2767" width="13.7109375" customWidth="1"/>
    <col min="2768" max="2768" width="17.42578125" customWidth="1"/>
    <col min="3018" max="3018" width="5.5703125" customWidth="1"/>
    <col min="3019" max="3019" width="17.85546875" customWidth="1"/>
    <col min="3020" max="3020" width="15.85546875" customWidth="1"/>
    <col min="3021" max="3021" width="10.7109375" customWidth="1"/>
    <col min="3023" max="3023" width="13.7109375" customWidth="1"/>
    <col min="3024" max="3024" width="17.42578125" customWidth="1"/>
    <col min="3274" max="3274" width="5.5703125" customWidth="1"/>
    <col min="3275" max="3275" width="17.85546875" customWidth="1"/>
    <col min="3276" max="3276" width="15.85546875" customWidth="1"/>
    <col min="3277" max="3277" width="10.7109375" customWidth="1"/>
    <col min="3279" max="3279" width="13.7109375" customWidth="1"/>
    <col min="3280" max="3280" width="17.42578125" customWidth="1"/>
    <col min="3530" max="3530" width="5.5703125" customWidth="1"/>
    <col min="3531" max="3531" width="17.85546875" customWidth="1"/>
    <col min="3532" max="3532" width="15.85546875" customWidth="1"/>
    <col min="3533" max="3533" width="10.7109375" customWidth="1"/>
    <col min="3535" max="3535" width="13.7109375" customWidth="1"/>
    <col min="3536" max="3536" width="17.42578125" customWidth="1"/>
    <col min="3786" max="3786" width="5.5703125" customWidth="1"/>
    <col min="3787" max="3787" width="17.85546875" customWidth="1"/>
    <col min="3788" max="3788" width="15.85546875" customWidth="1"/>
    <col min="3789" max="3789" width="10.7109375" customWidth="1"/>
    <col min="3791" max="3791" width="13.7109375" customWidth="1"/>
    <col min="3792" max="3792" width="17.42578125" customWidth="1"/>
    <col min="4042" max="4042" width="5.5703125" customWidth="1"/>
    <col min="4043" max="4043" width="17.85546875" customWidth="1"/>
    <col min="4044" max="4044" width="15.85546875" customWidth="1"/>
    <col min="4045" max="4045" width="10.7109375" customWidth="1"/>
    <col min="4047" max="4047" width="13.7109375" customWidth="1"/>
    <col min="4048" max="4048" width="17.42578125" customWidth="1"/>
    <col min="4298" max="4298" width="5.5703125" customWidth="1"/>
    <col min="4299" max="4299" width="17.85546875" customWidth="1"/>
    <col min="4300" max="4300" width="15.85546875" customWidth="1"/>
    <col min="4301" max="4301" width="10.7109375" customWidth="1"/>
    <col min="4303" max="4303" width="13.7109375" customWidth="1"/>
    <col min="4304" max="4304" width="17.42578125" customWidth="1"/>
    <col min="4554" max="4554" width="5.5703125" customWidth="1"/>
    <col min="4555" max="4555" width="17.85546875" customWidth="1"/>
    <col min="4556" max="4556" width="15.85546875" customWidth="1"/>
    <col min="4557" max="4557" width="10.7109375" customWidth="1"/>
    <col min="4559" max="4559" width="13.7109375" customWidth="1"/>
    <col min="4560" max="4560" width="17.42578125" customWidth="1"/>
    <col min="4810" max="4810" width="5.5703125" customWidth="1"/>
    <col min="4811" max="4811" width="17.85546875" customWidth="1"/>
    <col min="4812" max="4812" width="15.85546875" customWidth="1"/>
    <col min="4813" max="4813" width="10.7109375" customWidth="1"/>
    <col min="4815" max="4815" width="13.7109375" customWidth="1"/>
    <col min="4816" max="4816" width="17.42578125" customWidth="1"/>
    <col min="5066" max="5066" width="5.5703125" customWidth="1"/>
    <col min="5067" max="5067" width="17.85546875" customWidth="1"/>
    <col min="5068" max="5068" width="15.85546875" customWidth="1"/>
    <col min="5069" max="5069" width="10.7109375" customWidth="1"/>
    <col min="5071" max="5071" width="13.7109375" customWidth="1"/>
    <col min="5072" max="5072" width="17.42578125" customWidth="1"/>
    <col min="5322" max="5322" width="5.5703125" customWidth="1"/>
    <col min="5323" max="5323" width="17.85546875" customWidth="1"/>
    <col min="5324" max="5324" width="15.85546875" customWidth="1"/>
    <col min="5325" max="5325" width="10.7109375" customWidth="1"/>
    <col min="5327" max="5327" width="13.7109375" customWidth="1"/>
    <col min="5328" max="5328" width="17.42578125" customWidth="1"/>
    <col min="5578" max="5578" width="5.5703125" customWidth="1"/>
    <col min="5579" max="5579" width="17.85546875" customWidth="1"/>
    <col min="5580" max="5580" width="15.85546875" customWidth="1"/>
    <col min="5581" max="5581" width="10.7109375" customWidth="1"/>
    <col min="5583" max="5583" width="13.7109375" customWidth="1"/>
    <col min="5584" max="5584" width="17.42578125" customWidth="1"/>
    <col min="5834" max="5834" width="5.5703125" customWidth="1"/>
    <col min="5835" max="5835" width="17.85546875" customWidth="1"/>
    <col min="5836" max="5836" width="15.85546875" customWidth="1"/>
    <col min="5837" max="5837" width="10.7109375" customWidth="1"/>
    <col min="5839" max="5839" width="13.7109375" customWidth="1"/>
    <col min="5840" max="5840" width="17.42578125" customWidth="1"/>
    <col min="6090" max="6090" width="5.5703125" customWidth="1"/>
    <col min="6091" max="6091" width="17.85546875" customWidth="1"/>
    <col min="6092" max="6092" width="15.85546875" customWidth="1"/>
    <col min="6093" max="6093" width="10.7109375" customWidth="1"/>
    <col min="6095" max="6095" width="13.7109375" customWidth="1"/>
    <col min="6096" max="6096" width="17.42578125" customWidth="1"/>
    <col min="6346" max="6346" width="5.5703125" customWidth="1"/>
    <col min="6347" max="6347" width="17.85546875" customWidth="1"/>
    <col min="6348" max="6348" width="15.85546875" customWidth="1"/>
    <col min="6349" max="6349" width="10.7109375" customWidth="1"/>
    <col min="6351" max="6351" width="13.7109375" customWidth="1"/>
    <col min="6352" max="6352" width="17.42578125" customWidth="1"/>
    <col min="6602" max="6602" width="5.5703125" customWidth="1"/>
    <col min="6603" max="6603" width="17.85546875" customWidth="1"/>
    <col min="6604" max="6604" width="15.85546875" customWidth="1"/>
    <col min="6605" max="6605" width="10.7109375" customWidth="1"/>
    <col min="6607" max="6607" width="13.7109375" customWidth="1"/>
    <col min="6608" max="6608" width="17.42578125" customWidth="1"/>
    <col min="6858" max="6858" width="5.5703125" customWidth="1"/>
    <col min="6859" max="6859" width="17.85546875" customWidth="1"/>
    <col min="6860" max="6860" width="15.85546875" customWidth="1"/>
    <col min="6861" max="6861" width="10.7109375" customWidth="1"/>
    <col min="6863" max="6863" width="13.7109375" customWidth="1"/>
    <col min="6864" max="6864" width="17.42578125" customWidth="1"/>
    <col min="7114" max="7114" width="5.5703125" customWidth="1"/>
    <col min="7115" max="7115" width="17.85546875" customWidth="1"/>
    <col min="7116" max="7116" width="15.85546875" customWidth="1"/>
    <col min="7117" max="7117" width="10.7109375" customWidth="1"/>
    <col min="7119" max="7119" width="13.7109375" customWidth="1"/>
    <col min="7120" max="7120" width="17.42578125" customWidth="1"/>
    <col min="7370" max="7370" width="5.5703125" customWidth="1"/>
    <col min="7371" max="7371" width="17.85546875" customWidth="1"/>
    <col min="7372" max="7372" width="15.85546875" customWidth="1"/>
    <col min="7373" max="7373" width="10.7109375" customWidth="1"/>
    <col min="7375" max="7375" width="13.7109375" customWidth="1"/>
    <col min="7376" max="7376" width="17.42578125" customWidth="1"/>
    <col min="7626" max="7626" width="5.5703125" customWidth="1"/>
    <col min="7627" max="7627" width="17.85546875" customWidth="1"/>
    <col min="7628" max="7628" width="15.85546875" customWidth="1"/>
    <col min="7629" max="7629" width="10.7109375" customWidth="1"/>
    <col min="7631" max="7631" width="13.7109375" customWidth="1"/>
    <col min="7632" max="7632" width="17.42578125" customWidth="1"/>
    <col min="7882" max="7882" width="5.5703125" customWidth="1"/>
    <col min="7883" max="7883" width="17.85546875" customWidth="1"/>
    <col min="7884" max="7884" width="15.85546875" customWidth="1"/>
    <col min="7885" max="7885" width="10.7109375" customWidth="1"/>
    <col min="7887" max="7887" width="13.7109375" customWidth="1"/>
    <col min="7888" max="7888" width="17.42578125" customWidth="1"/>
    <col min="8138" max="8138" width="5.5703125" customWidth="1"/>
    <col min="8139" max="8139" width="17.85546875" customWidth="1"/>
    <col min="8140" max="8140" width="15.85546875" customWidth="1"/>
    <col min="8141" max="8141" width="10.7109375" customWidth="1"/>
    <col min="8143" max="8143" width="13.7109375" customWidth="1"/>
    <col min="8144" max="8144" width="17.42578125" customWidth="1"/>
    <col min="8394" max="8394" width="5.5703125" customWidth="1"/>
    <col min="8395" max="8395" width="17.85546875" customWidth="1"/>
    <col min="8396" max="8396" width="15.85546875" customWidth="1"/>
    <col min="8397" max="8397" width="10.7109375" customWidth="1"/>
    <col min="8399" max="8399" width="13.7109375" customWidth="1"/>
    <col min="8400" max="8400" width="17.42578125" customWidth="1"/>
    <col min="8650" max="8650" width="5.5703125" customWidth="1"/>
    <col min="8651" max="8651" width="17.85546875" customWidth="1"/>
    <col min="8652" max="8652" width="15.85546875" customWidth="1"/>
    <col min="8653" max="8653" width="10.7109375" customWidth="1"/>
    <col min="8655" max="8655" width="13.7109375" customWidth="1"/>
    <col min="8656" max="8656" width="17.42578125" customWidth="1"/>
    <col min="8906" max="8906" width="5.5703125" customWidth="1"/>
    <col min="8907" max="8907" width="17.85546875" customWidth="1"/>
    <col min="8908" max="8908" width="15.85546875" customWidth="1"/>
    <col min="8909" max="8909" width="10.7109375" customWidth="1"/>
    <col min="8911" max="8911" width="13.7109375" customWidth="1"/>
    <col min="8912" max="8912" width="17.42578125" customWidth="1"/>
    <col min="9162" max="9162" width="5.5703125" customWidth="1"/>
    <col min="9163" max="9163" width="17.85546875" customWidth="1"/>
    <col min="9164" max="9164" width="15.85546875" customWidth="1"/>
    <col min="9165" max="9165" width="10.7109375" customWidth="1"/>
    <col min="9167" max="9167" width="13.7109375" customWidth="1"/>
    <col min="9168" max="9168" width="17.42578125" customWidth="1"/>
    <col min="9418" max="9418" width="5.5703125" customWidth="1"/>
    <col min="9419" max="9419" width="17.85546875" customWidth="1"/>
    <col min="9420" max="9420" width="15.85546875" customWidth="1"/>
    <col min="9421" max="9421" width="10.7109375" customWidth="1"/>
    <col min="9423" max="9423" width="13.7109375" customWidth="1"/>
    <col min="9424" max="9424" width="17.42578125" customWidth="1"/>
    <col min="9674" max="9674" width="5.5703125" customWidth="1"/>
    <col min="9675" max="9675" width="17.85546875" customWidth="1"/>
    <col min="9676" max="9676" width="15.85546875" customWidth="1"/>
    <col min="9677" max="9677" width="10.7109375" customWidth="1"/>
    <col min="9679" max="9679" width="13.7109375" customWidth="1"/>
    <col min="9680" max="9680" width="17.42578125" customWidth="1"/>
    <col min="9930" max="9930" width="5.5703125" customWidth="1"/>
    <col min="9931" max="9931" width="17.85546875" customWidth="1"/>
    <col min="9932" max="9932" width="15.85546875" customWidth="1"/>
    <col min="9933" max="9933" width="10.7109375" customWidth="1"/>
    <col min="9935" max="9935" width="13.7109375" customWidth="1"/>
    <col min="9936" max="9936" width="17.42578125" customWidth="1"/>
    <col min="10186" max="10186" width="5.5703125" customWidth="1"/>
    <col min="10187" max="10187" width="17.85546875" customWidth="1"/>
    <col min="10188" max="10188" width="15.85546875" customWidth="1"/>
    <col min="10189" max="10189" width="10.7109375" customWidth="1"/>
    <col min="10191" max="10191" width="13.7109375" customWidth="1"/>
    <col min="10192" max="10192" width="17.42578125" customWidth="1"/>
    <col min="10442" max="10442" width="5.5703125" customWidth="1"/>
    <col min="10443" max="10443" width="17.85546875" customWidth="1"/>
    <col min="10444" max="10444" width="15.85546875" customWidth="1"/>
    <col min="10445" max="10445" width="10.7109375" customWidth="1"/>
    <col min="10447" max="10447" width="13.7109375" customWidth="1"/>
    <col min="10448" max="10448" width="17.42578125" customWidth="1"/>
    <col min="10698" max="10698" width="5.5703125" customWidth="1"/>
    <col min="10699" max="10699" width="17.85546875" customWidth="1"/>
    <col min="10700" max="10700" width="15.85546875" customWidth="1"/>
    <col min="10701" max="10701" width="10.7109375" customWidth="1"/>
    <col min="10703" max="10703" width="13.7109375" customWidth="1"/>
    <col min="10704" max="10704" width="17.42578125" customWidth="1"/>
    <col min="10954" max="10954" width="5.5703125" customWidth="1"/>
    <col min="10955" max="10955" width="17.85546875" customWidth="1"/>
    <col min="10956" max="10956" width="15.85546875" customWidth="1"/>
    <col min="10957" max="10957" width="10.7109375" customWidth="1"/>
    <col min="10959" max="10959" width="13.7109375" customWidth="1"/>
    <col min="10960" max="10960" width="17.42578125" customWidth="1"/>
    <col min="11210" max="11210" width="5.5703125" customWidth="1"/>
    <col min="11211" max="11211" width="17.85546875" customWidth="1"/>
    <col min="11212" max="11212" width="15.85546875" customWidth="1"/>
    <col min="11213" max="11213" width="10.7109375" customWidth="1"/>
    <col min="11215" max="11215" width="13.7109375" customWidth="1"/>
    <col min="11216" max="11216" width="17.42578125" customWidth="1"/>
    <col min="11466" max="11466" width="5.5703125" customWidth="1"/>
    <col min="11467" max="11467" width="17.85546875" customWidth="1"/>
    <col min="11468" max="11468" width="15.85546875" customWidth="1"/>
    <col min="11469" max="11469" width="10.7109375" customWidth="1"/>
    <col min="11471" max="11471" width="13.7109375" customWidth="1"/>
    <col min="11472" max="11472" width="17.42578125" customWidth="1"/>
    <col min="11722" max="11722" width="5.5703125" customWidth="1"/>
    <col min="11723" max="11723" width="17.85546875" customWidth="1"/>
    <col min="11724" max="11724" width="15.85546875" customWidth="1"/>
    <col min="11725" max="11725" width="10.7109375" customWidth="1"/>
    <col min="11727" max="11727" width="13.7109375" customWidth="1"/>
    <col min="11728" max="11728" width="17.42578125" customWidth="1"/>
    <col min="11978" max="11978" width="5.5703125" customWidth="1"/>
    <col min="11979" max="11979" width="17.85546875" customWidth="1"/>
    <col min="11980" max="11980" width="15.85546875" customWidth="1"/>
    <col min="11981" max="11981" width="10.7109375" customWidth="1"/>
    <col min="11983" max="11983" width="13.7109375" customWidth="1"/>
    <col min="11984" max="11984" width="17.42578125" customWidth="1"/>
    <col min="12234" max="12234" width="5.5703125" customWidth="1"/>
    <col min="12235" max="12235" width="17.85546875" customWidth="1"/>
    <col min="12236" max="12236" width="15.85546875" customWidth="1"/>
    <col min="12237" max="12237" width="10.7109375" customWidth="1"/>
    <col min="12239" max="12239" width="13.7109375" customWidth="1"/>
    <col min="12240" max="12240" width="17.42578125" customWidth="1"/>
    <col min="12490" max="12490" width="5.5703125" customWidth="1"/>
    <col min="12491" max="12491" width="17.85546875" customWidth="1"/>
    <col min="12492" max="12492" width="15.85546875" customWidth="1"/>
    <col min="12493" max="12493" width="10.7109375" customWidth="1"/>
    <col min="12495" max="12495" width="13.7109375" customWidth="1"/>
    <col min="12496" max="12496" width="17.42578125" customWidth="1"/>
    <col min="12746" max="12746" width="5.5703125" customWidth="1"/>
    <col min="12747" max="12747" width="17.85546875" customWidth="1"/>
    <col min="12748" max="12748" width="15.85546875" customWidth="1"/>
    <col min="12749" max="12749" width="10.7109375" customWidth="1"/>
    <col min="12751" max="12751" width="13.7109375" customWidth="1"/>
    <col min="12752" max="12752" width="17.42578125" customWidth="1"/>
    <col min="13002" max="13002" width="5.5703125" customWidth="1"/>
    <col min="13003" max="13003" width="17.85546875" customWidth="1"/>
    <col min="13004" max="13004" width="15.85546875" customWidth="1"/>
    <col min="13005" max="13005" width="10.7109375" customWidth="1"/>
    <col min="13007" max="13007" width="13.7109375" customWidth="1"/>
    <col min="13008" max="13008" width="17.42578125" customWidth="1"/>
    <col min="13258" max="13258" width="5.5703125" customWidth="1"/>
    <col min="13259" max="13259" width="17.85546875" customWidth="1"/>
    <col min="13260" max="13260" width="15.85546875" customWidth="1"/>
    <col min="13261" max="13261" width="10.7109375" customWidth="1"/>
    <col min="13263" max="13263" width="13.7109375" customWidth="1"/>
    <col min="13264" max="13264" width="17.42578125" customWidth="1"/>
    <col min="13514" max="13514" width="5.5703125" customWidth="1"/>
    <col min="13515" max="13515" width="17.85546875" customWidth="1"/>
    <col min="13516" max="13516" width="15.85546875" customWidth="1"/>
    <col min="13517" max="13517" width="10.7109375" customWidth="1"/>
    <col min="13519" max="13519" width="13.7109375" customWidth="1"/>
    <col min="13520" max="13520" width="17.42578125" customWidth="1"/>
    <col min="13770" max="13770" width="5.5703125" customWidth="1"/>
    <col min="13771" max="13771" width="17.85546875" customWidth="1"/>
    <col min="13772" max="13772" width="15.85546875" customWidth="1"/>
    <col min="13773" max="13773" width="10.7109375" customWidth="1"/>
    <col min="13775" max="13775" width="13.7109375" customWidth="1"/>
    <col min="13776" max="13776" width="17.42578125" customWidth="1"/>
    <col min="14026" max="14026" width="5.5703125" customWidth="1"/>
    <col min="14027" max="14027" width="17.85546875" customWidth="1"/>
    <col min="14028" max="14028" width="15.85546875" customWidth="1"/>
    <col min="14029" max="14029" width="10.7109375" customWidth="1"/>
    <col min="14031" max="14031" width="13.7109375" customWidth="1"/>
    <col min="14032" max="14032" width="17.42578125" customWidth="1"/>
    <col min="14282" max="14282" width="5.5703125" customWidth="1"/>
    <col min="14283" max="14283" width="17.85546875" customWidth="1"/>
    <col min="14284" max="14284" width="15.85546875" customWidth="1"/>
    <col min="14285" max="14285" width="10.7109375" customWidth="1"/>
    <col min="14287" max="14287" width="13.7109375" customWidth="1"/>
    <col min="14288" max="14288" width="17.42578125" customWidth="1"/>
    <col min="14538" max="14538" width="5.5703125" customWidth="1"/>
    <col min="14539" max="14539" width="17.85546875" customWidth="1"/>
    <col min="14540" max="14540" width="15.85546875" customWidth="1"/>
    <col min="14541" max="14541" width="10.7109375" customWidth="1"/>
    <col min="14543" max="14543" width="13.7109375" customWidth="1"/>
    <col min="14544" max="14544" width="17.42578125" customWidth="1"/>
    <col min="14794" max="14794" width="5.5703125" customWidth="1"/>
    <col min="14795" max="14795" width="17.85546875" customWidth="1"/>
    <col min="14796" max="14796" width="15.85546875" customWidth="1"/>
    <col min="14797" max="14797" width="10.7109375" customWidth="1"/>
    <col min="14799" max="14799" width="13.7109375" customWidth="1"/>
    <col min="14800" max="14800" width="17.42578125" customWidth="1"/>
    <col min="15050" max="15050" width="5.5703125" customWidth="1"/>
    <col min="15051" max="15051" width="17.85546875" customWidth="1"/>
    <col min="15052" max="15052" width="15.85546875" customWidth="1"/>
    <col min="15053" max="15053" width="10.7109375" customWidth="1"/>
    <col min="15055" max="15055" width="13.7109375" customWidth="1"/>
    <col min="15056" max="15056" width="17.42578125" customWidth="1"/>
    <col min="15306" max="15306" width="5.5703125" customWidth="1"/>
    <col min="15307" max="15307" width="17.85546875" customWidth="1"/>
    <col min="15308" max="15308" width="15.85546875" customWidth="1"/>
    <col min="15309" max="15309" width="10.7109375" customWidth="1"/>
    <col min="15311" max="15311" width="13.7109375" customWidth="1"/>
    <col min="15312" max="15312" width="17.42578125" customWidth="1"/>
    <col min="15562" max="15562" width="5.5703125" customWidth="1"/>
    <col min="15563" max="15563" width="17.85546875" customWidth="1"/>
    <col min="15564" max="15564" width="15.85546875" customWidth="1"/>
    <col min="15565" max="15565" width="10.7109375" customWidth="1"/>
    <col min="15567" max="15567" width="13.7109375" customWidth="1"/>
    <col min="15568" max="15568" width="17.42578125" customWidth="1"/>
    <col min="15818" max="15818" width="5.5703125" customWidth="1"/>
    <col min="15819" max="15819" width="17.85546875" customWidth="1"/>
    <col min="15820" max="15820" width="15.85546875" customWidth="1"/>
    <col min="15821" max="15821" width="10.7109375" customWidth="1"/>
    <col min="15823" max="15823" width="13.7109375" customWidth="1"/>
    <col min="15824" max="15824" width="17.42578125" customWidth="1"/>
    <col min="16074" max="16074" width="5.5703125" customWidth="1"/>
    <col min="16075" max="16075" width="17.85546875" customWidth="1"/>
    <col min="16076" max="16076" width="15.85546875" customWidth="1"/>
    <col min="16077" max="16077" width="10.7109375" customWidth="1"/>
    <col min="16079" max="16079" width="13.7109375" customWidth="1"/>
    <col min="16080" max="16080" width="17.42578125" customWidth="1"/>
  </cols>
  <sheetData>
    <row r="2" spans="1:8" ht="18.75">
      <c r="B2" s="60" t="s">
        <v>129</v>
      </c>
    </row>
    <row r="3" spans="1:8" ht="18.75">
      <c r="B3" s="60"/>
    </row>
    <row r="4" spans="1:8">
      <c r="A4" s="168" t="s">
        <v>39</v>
      </c>
      <c r="B4" s="168" t="s">
        <v>40</v>
      </c>
      <c r="C4" s="168" t="s">
        <v>41</v>
      </c>
      <c r="D4" s="168" t="s">
        <v>42</v>
      </c>
      <c r="E4" s="62" t="s">
        <v>43</v>
      </c>
      <c r="F4" s="62" t="s">
        <v>44</v>
      </c>
      <c r="G4" s="62" t="s">
        <v>45</v>
      </c>
    </row>
    <row r="5" spans="1:8">
      <c r="A5" s="63">
        <v>1</v>
      </c>
      <c r="B5" s="64" t="s">
        <v>46</v>
      </c>
      <c r="C5" s="65">
        <v>27416000</v>
      </c>
      <c r="D5" s="66">
        <v>500000</v>
      </c>
      <c r="E5" s="64">
        <v>37</v>
      </c>
      <c r="F5" s="65">
        <f t="shared" ref="F5:F14" si="0">D5*E5</f>
        <v>18500000</v>
      </c>
      <c r="G5" s="64"/>
    </row>
    <row r="6" spans="1:8">
      <c r="A6" s="63"/>
      <c r="B6" s="64"/>
      <c r="C6" s="65"/>
      <c r="D6" s="66">
        <v>200000</v>
      </c>
      <c r="E6" s="64">
        <v>11</v>
      </c>
      <c r="F6" s="65">
        <f t="shared" si="0"/>
        <v>2200000</v>
      </c>
      <c r="G6" s="64"/>
    </row>
    <row r="7" spans="1:8">
      <c r="A7" s="63">
        <v>2</v>
      </c>
      <c r="B7" s="64" t="s">
        <v>47</v>
      </c>
      <c r="C7" s="65">
        <v>855000</v>
      </c>
      <c r="D7" s="66">
        <v>100000</v>
      </c>
      <c r="E7" s="201">
        <v>45</v>
      </c>
      <c r="F7" s="65">
        <f t="shared" si="0"/>
        <v>4500000</v>
      </c>
      <c r="G7" s="64"/>
    </row>
    <row r="8" spans="1:8">
      <c r="A8" s="63"/>
      <c r="B8" s="64"/>
      <c r="C8" s="64"/>
      <c r="D8" s="66">
        <v>50000</v>
      </c>
      <c r="E8" s="64">
        <v>44</v>
      </c>
      <c r="F8" s="65">
        <f t="shared" si="0"/>
        <v>2200000</v>
      </c>
      <c r="G8" s="64"/>
    </row>
    <row r="9" spans="1:8">
      <c r="A9" s="63">
        <v>3</v>
      </c>
      <c r="B9" s="64" t="s">
        <v>48</v>
      </c>
      <c r="C9" s="65"/>
      <c r="D9" s="66">
        <v>20000</v>
      </c>
      <c r="E9" s="64"/>
      <c r="F9" s="65">
        <f t="shared" si="0"/>
        <v>0</v>
      </c>
      <c r="G9" s="64"/>
    </row>
    <row r="10" spans="1:8">
      <c r="A10" s="64"/>
      <c r="B10" s="67"/>
      <c r="C10" s="64"/>
      <c r="D10" s="66">
        <v>10000</v>
      </c>
      <c r="E10" s="64"/>
      <c r="F10" s="65">
        <f t="shared" si="0"/>
        <v>0</v>
      </c>
      <c r="G10" s="64"/>
    </row>
    <row r="11" spans="1:8">
      <c r="A11" s="63">
        <v>4</v>
      </c>
      <c r="B11" s="64" t="s">
        <v>49</v>
      </c>
      <c r="C11" s="65"/>
      <c r="D11" s="68">
        <v>5000</v>
      </c>
      <c r="E11" s="64"/>
      <c r="F11" s="65">
        <f t="shared" si="0"/>
        <v>0</v>
      </c>
      <c r="G11" s="64"/>
    </row>
    <row r="12" spans="1:8">
      <c r="A12" s="64"/>
      <c r="B12" s="64"/>
      <c r="C12" s="65"/>
      <c r="D12" s="68">
        <v>2000</v>
      </c>
      <c r="E12" s="64">
        <v>6</v>
      </c>
      <c r="F12" s="65">
        <f t="shared" si="0"/>
        <v>12000</v>
      </c>
      <c r="G12" s="64"/>
    </row>
    <row r="13" spans="1:8">
      <c r="A13" s="63">
        <v>5</v>
      </c>
      <c r="B13" s="64" t="s">
        <v>50</v>
      </c>
      <c r="C13" s="64"/>
      <c r="D13" s="68">
        <v>1000</v>
      </c>
      <c r="E13" s="64">
        <v>4</v>
      </c>
      <c r="F13" s="65">
        <f t="shared" si="0"/>
        <v>4000</v>
      </c>
      <c r="G13" s="64"/>
    </row>
    <row r="14" spans="1:8">
      <c r="A14" s="64"/>
      <c r="B14" s="64"/>
      <c r="C14" s="64"/>
      <c r="D14" s="68">
        <v>500</v>
      </c>
      <c r="E14" s="64"/>
      <c r="F14" s="65">
        <f t="shared" si="0"/>
        <v>0</v>
      </c>
      <c r="G14" s="64"/>
    </row>
    <row r="15" spans="1:8">
      <c r="A15" s="64"/>
      <c r="B15" s="67" t="s">
        <v>10</v>
      </c>
      <c r="C15" s="65">
        <f>SUM(C5:C14)</f>
        <v>28271000</v>
      </c>
      <c r="D15" s="68"/>
      <c r="E15" s="65">
        <f>SUM(E5:E14)</f>
        <v>147</v>
      </c>
      <c r="F15" s="65">
        <f>SUM(F5:F14)</f>
        <v>27416000</v>
      </c>
      <c r="G15" s="64"/>
      <c r="H15" s="197"/>
    </row>
    <row r="17" spans="1:9" ht="18.75">
      <c r="B17" s="60" t="s">
        <v>130</v>
      </c>
    </row>
    <row r="18" spans="1:9" ht="18.75">
      <c r="B18" s="60"/>
    </row>
    <row r="19" spans="1:9">
      <c r="A19" s="169" t="s">
        <v>39</v>
      </c>
      <c r="B19" s="169" t="s">
        <v>40</v>
      </c>
      <c r="C19" s="169" t="s">
        <v>41</v>
      </c>
      <c r="D19" s="169" t="s">
        <v>42</v>
      </c>
      <c r="E19" s="62" t="s">
        <v>43</v>
      </c>
      <c r="F19" s="62" t="s">
        <v>44</v>
      </c>
      <c r="G19" s="62" t="s">
        <v>45</v>
      </c>
      <c r="H19" s="203"/>
      <c r="I19" s="204"/>
    </row>
    <row r="20" spans="1:9">
      <c r="A20" s="63">
        <v>1</v>
      </c>
      <c r="B20" s="64" t="s">
        <v>46</v>
      </c>
      <c r="C20" s="65">
        <v>14489500</v>
      </c>
      <c r="D20" s="66">
        <v>500000</v>
      </c>
      <c r="E20" s="64">
        <v>14</v>
      </c>
      <c r="F20" s="65">
        <f t="shared" ref="F20:F29" si="1">D20*E20</f>
        <v>7000000</v>
      </c>
      <c r="G20" s="64"/>
    </row>
    <row r="21" spans="1:9">
      <c r="A21" s="63"/>
      <c r="B21" s="64"/>
      <c r="C21" s="65"/>
      <c r="D21" s="66">
        <v>200000</v>
      </c>
      <c r="E21" s="64">
        <v>14</v>
      </c>
      <c r="F21" s="65">
        <f t="shared" si="1"/>
        <v>2800000</v>
      </c>
      <c r="G21" s="64"/>
    </row>
    <row r="22" spans="1:9">
      <c r="A22" s="63">
        <v>2</v>
      </c>
      <c r="B22" s="64" t="s">
        <v>47</v>
      </c>
      <c r="C22" s="65">
        <v>55000</v>
      </c>
      <c r="D22" s="66">
        <v>100000</v>
      </c>
      <c r="E22" s="64">
        <v>39</v>
      </c>
      <c r="F22" s="65">
        <f t="shared" si="1"/>
        <v>3900000</v>
      </c>
      <c r="G22" s="64"/>
    </row>
    <row r="23" spans="1:9">
      <c r="A23" s="63"/>
      <c r="B23" s="64"/>
      <c r="C23" s="64"/>
      <c r="D23" s="66">
        <v>50000</v>
      </c>
      <c r="E23" s="64">
        <v>14</v>
      </c>
      <c r="F23" s="65">
        <f t="shared" si="1"/>
        <v>700000</v>
      </c>
      <c r="G23" s="64"/>
    </row>
    <row r="24" spans="1:9">
      <c r="A24" s="63">
        <v>3</v>
      </c>
      <c r="B24" s="64" t="s">
        <v>48</v>
      </c>
      <c r="C24" s="65"/>
      <c r="D24" s="66">
        <v>20000</v>
      </c>
      <c r="E24" s="64">
        <v>2</v>
      </c>
      <c r="F24" s="65">
        <f t="shared" si="1"/>
        <v>40000</v>
      </c>
      <c r="G24" s="64"/>
    </row>
    <row r="25" spans="1:9">
      <c r="A25" s="64"/>
      <c r="B25" s="67"/>
      <c r="C25" s="64"/>
      <c r="D25" s="66">
        <v>10000</v>
      </c>
      <c r="E25" s="64">
        <v>4</v>
      </c>
      <c r="F25" s="65">
        <f t="shared" si="1"/>
        <v>40000</v>
      </c>
      <c r="G25" s="64"/>
    </row>
    <row r="26" spans="1:9">
      <c r="A26" s="63">
        <v>4</v>
      </c>
      <c r="B26" s="64" t="s">
        <v>49</v>
      </c>
      <c r="C26" s="65"/>
      <c r="D26" s="68">
        <v>5000</v>
      </c>
      <c r="E26" s="64">
        <v>1</v>
      </c>
      <c r="F26" s="65">
        <f t="shared" si="1"/>
        <v>5000</v>
      </c>
      <c r="G26" s="64"/>
    </row>
    <row r="27" spans="1:9">
      <c r="A27" s="64"/>
      <c r="B27" s="64"/>
      <c r="C27" s="65"/>
      <c r="D27" s="68">
        <v>2000</v>
      </c>
      <c r="E27" s="64">
        <v>1</v>
      </c>
      <c r="F27" s="65">
        <f t="shared" si="1"/>
        <v>2000</v>
      </c>
      <c r="G27" s="64"/>
    </row>
    <row r="28" spans="1:9">
      <c r="A28" s="63">
        <v>5</v>
      </c>
      <c r="B28" s="64" t="s">
        <v>50</v>
      </c>
      <c r="C28" s="64"/>
      <c r="D28" s="68">
        <v>1000</v>
      </c>
      <c r="E28" s="64">
        <v>3</v>
      </c>
      <c r="F28" s="65">
        <f t="shared" si="1"/>
        <v>3000</v>
      </c>
      <c r="G28" s="64"/>
    </row>
    <row r="29" spans="1:9">
      <c r="A29" s="64"/>
      <c r="B29" s="64"/>
      <c r="C29" s="64"/>
      <c r="D29" s="68">
        <v>500</v>
      </c>
      <c r="E29" s="64"/>
      <c r="F29" s="65">
        <f t="shared" si="1"/>
        <v>0</v>
      </c>
      <c r="G29" s="64"/>
    </row>
    <row r="30" spans="1:9">
      <c r="A30" s="64"/>
      <c r="B30" s="67" t="s">
        <v>10</v>
      </c>
      <c r="C30" s="65">
        <f>SUM(C20:C29)</f>
        <v>14544500</v>
      </c>
      <c r="D30" s="68"/>
      <c r="E30" s="65">
        <f>SUM(E20:E29)</f>
        <v>92</v>
      </c>
      <c r="F30" s="65">
        <f>SUM(F20:F29)</f>
        <v>14490000</v>
      </c>
      <c r="G30" s="64"/>
      <c r="H30" s="197"/>
    </row>
    <row r="32" spans="1:9" ht="18.75">
      <c r="B32" s="60" t="s">
        <v>131</v>
      </c>
    </row>
    <row r="33" spans="1:8" ht="18.75">
      <c r="B33" s="60"/>
    </row>
    <row r="34" spans="1:8">
      <c r="A34" s="169" t="s">
        <v>39</v>
      </c>
      <c r="B34" s="169" t="s">
        <v>40</v>
      </c>
      <c r="C34" s="169" t="s">
        <v>41</v>
      </c>
      <c r="D34" s="169" t="s">
        <v>42</v>
      </c>
      <c r="E34" s="62" t="s">
        <v>43</v>
      </c>
      <c r="F34" s="62" t="s">
        <v>44</v>
      </c>
      <c r="G34" s="62" t="s">
        <v>45</v>
      </c>
    </row>
    <row r="35" spans="1:8">
      <c r="A35" s="63">
        <v>1</v>
      </c>
      <c r="B35" s="64" t="s">
        <v>46</v>
      </c>
      <c r="C35" s="65">
        <v>14231500</v>
      </c>
      <c r="D35" s="66">
        <v>500000</v>
      </c>
      <c r="E35" s="64">
        <v>19</v>
      </c>
      <c r="F35" s="65">
        <f t="shared" ref="F35:F44" si="2">D35*E35</f>
        <v>9500000</v>
      </c>
      <c r="G35" s="64"/>
    </row>
    <row r="36" spans="1:8">
      <c r="A36" s="63"/>
      <c r="B36" s="64"/>
      <c r="C36" s="65"/>
      <c r="D36" s="66">
        <v>200000</v>
      </c>
      <c r="E36" s="64">
        <v>8</v>
      </c>
      <c r="F36" s="65">
        <f t="shared" si="2"/>
        <v>1600000</v>
      </c>
      <c r="G36" s="64"/>
    </row>
    <row r="37" spans="1:8">
      <c r="A37" s="63">
        <v>2</v>
      </c>
      <c r="B37" s="64" t="s">
        <v>47</v>
      </c>
      <c r="C37" s="65">
        <v>206000</v>
      </c>
      <c r="D37" s="66">
        <v>100000</v>
      </c>
      <c r="E37" s="64">
        <v>22</v>
      </c>
      <c r="F37" s="65">
        <f t="shared" si="2"/>
        <v>2200000</v>
      </c>
      <c r="G37" s="64"/>
    </row>
    <row r="38" spans="1:8">
      <c r="A38" s="63"/>
      <c r="B38" s="64"/>
      <c r="C38" s="64"/>
      <c r="D38" s="66">
        <v>50000</v>
      </c>
      <c r="E38" s="64">
        <v>18</v>
      </c>
      <c r="F38" s="65">
        <f t="shared" si="2"/>
        <v>900000</v>
      </c>
      <c r="G38" s="64"/>
    </row>
    <row r="39" spans="1:8">
      <c r="A39" s="63">
        <v>3</v>
      </c>
      <c r="B39" s="64" t="s">
        <v>48</v>
      </c>
      <c r="C39" s="65">
        <v>100000</v>
      </c>
      <c r="D39" s="66">
        <v>20000</v>
      </c>
      <c r="E39" s="64">
        <v>1</v>
      </c>
      <c r="F39" s="65">
        <f t="shared" si="2"/>
        <v>20000</v>
      </c>
      <c r="G39" s="64"/>
    </row>
    <row r="40" spans="1:8">
      <c r="A40" s="64"/>
      <c r="B40" s="67"/>
      <c r="C40" s="64"/>
      <c r="D40" s="66">
        <v>10000</v>
      </c>
      <c r="E40" s="64"/>
      <c r="F40" s="65">
        <f t="shared" si="2"/>
        <v>0</v>
      </c>
      <c r="G40" s="64"/>
    </row>
    <row r="41" spans="1:8">
      <c r="A41" s="63">
        <v>4</v>
      </c>
      <c r="B41" s="64" t="s">
        <v>49</v>
      </c>
      <c r="C41" s="65"/>
      <c r="D41" s="68">
        <v>5000</v>
      </c>
      <c r="E41" s="64">
        <v>1</v>
      </c>
      <c r="F41" s="65">
        <f t="shared" si="2"/>
        <v>5000</v>
      </c>
      <c r="G41" s="64"/>
    </row>
    <row r="42" spans="1:8">
      <c r="A42" s="64"/>
      <c r="B42" s="64"/>
      <c r="C42" s="65"/>
      <c r="D42" s="68">
        <v>2000</v>
      </c>
      <c r="E42" s="64">
        <v>2</v>
      </c>
      <c r="F42" s="65">
        <f t="shared" si="2"/>
        <v>4000</v>
      </c>
      <c r="G42" s="64"/>
    </row>
    <row r="43" spans="1:8">
      <c r="A43" s="63">
        <v>5</v>
      </c>
      <c r="B43" s="64" t="s">
        <v>50</v>
      </c>
      <c r="C43" s="64"/>
      <c r="D43" s="68">
        <v>1000</v>
      </c>
      <c r="E43" s="64">
        <v>3</v>
      </c>
      <c r="F43" s="65">
        <f t="shared" si="2"/>
        <v>3000</v>
      </c>
      <c r="G43" s="64"/>
    </row>
    <row r="44" spans="1:8">
      <c r="A44" s="64"/>
      <c r="B44" s="64"/>
      <c r="C44" s="64"/>
      <c r="D44" s="68">
        <v>500</v>
      </c>
      <c r="E44" s="64"/>
      <c r="F44" s="65">
        <f t="shared" si="2"/>
        <v>0</v>
      </c>
      <c r="G44" s="64"/>
    </row>
    <row r="45" spans="1:8">
      <c r="A45" s="64"/>
      <c r="B45" s="67" t="s">
        <v>10</v>
      </c>
      <c r="C45" s="65">
        <f>SUM(C35:C44)</f>
        <v>14537500</v>
      </c>
      <c r="D45" s="68"/>
      <c r="E45" s="65">
        <f>SUM(E35:E44)</f>
        <v>74</v>
      </c>
      <c r="F45" s="65">
        <f>SUM(F35:F44)</f>
        <v>14232000</v>
      </c>
      <c r="G45" s="64"/>
      <c r="H45" s="197"/>
    </row>
    <row r="47" spans="1:8" ht="18.75">
      <c r="B47" s="60" t="s">
        <v>132</v>
      </c>
    </row>
    <row r="48" spans="1:8" ht="18.75">
      <c r="B48" s="60"/>
    </row>
    <row r="49" spans="1:8">
      <c r="A49" s="169" t="s">
        <v>39</v>
      </c>
      <c r="B49" s="169" t="s">
        <v>40</v>
      </c>
      <c r="C49" s="169" t="s">
        <v>41</v>
      </c>
      <c r="D49" s="169" t="s">
        <v>42</v>
      </c>
      <c r="E49" s="62" t="s">
        <v>43</v>
      </c>
      <c r="F49" s="62" t="s">
        <v>44</v>
      </c>
      <c r="G49" s="62" t="s">
        <v>45</v>
      </c>
      <c r="H49" s="203"/>
    </row>
    <row r="50" spans="1:8">
      <c r="A50" s="63">
        <v>1</v>
      </c>
      <c r="B50" s="64" t="s">
        <v>46</v>
      </c>
      <c r="C50" s="65">
        <v>13011000</v>
      </c>
      <c r="D50" s="66">
        <v>500000</v>
      </c>
      <c r="E50" s="64">
        <v>12</v>
      </c>
      <c r="F50" s="65">
        <f t="shared" ref="F50:F59" si="3">D50*E50</f>
        <v>6000000</v>
      </c>
      <c r="G50" s="64"/>
    </row>
    <row r="51" spans="1:8">
      <c r="A51" s="63"/>
      <c r="B51" s="64"/>
      <c r="C51" s="65"/>
      <c r="D51" s="66">
        <v>200000</v>
      </c>
      <c r="E51" s="64">
        <v>15</v>
      </c>
      <c r="F51" s="65">
        <f t="shared" si="3"/>
        <v>3000000</v>
      </c>
      <c r="G51" s="64"/>
    </row>
    <row r="52" spans="1:8">
      <c r="A52" s="63">
        <v>2</v>
      </c>
      <c r="B52" s="64" t="s">
        <v>47</v>
      </c>
      <c r="C52" s="65">
        <v>84000</v>
      </c>
      <c r="D52" s="66">
        <v>100000</v>
      </c>
      <c r="E52" s="64">
        <v>25</v>
      </c>
      <c r="F52" s="65">
        <f t="shared" si="3"/>
        <v>2500000</v>
      </c>
      <c r="G52" s="64"/>
    </row>
    <row r="53" spans="1:8">
      <c r="A53" s="63"/>
      <c r="B53" s="64"/>
      <c r="C53" s="64"/>
      <c r="D53" s="66">
        <v>50000</v>
      </c>
      <c r="E53" s="64">
        <v>29</v>
      </c>
      <c r="F53" s="65">
        <f t="shared" si="3"/>
        <v>1450000</v>
      </c>
      <c r="G53" s="64"/>
    </row>
    <row r="54" spans="1:8">
      <c r="A54" s="63">
        <v>3</v>
      </c>
      <c r="B54" s="64" t="s">
        <v>48</v>
      </c>
      <c r="C54" s="65"/>
      <c r="D54" s="66">
        <v>20000</v>
      </c>
      <c r="E54" s="64"/>
      <c r="F54" s="65">
        <f t="shared" si="3"/>
        <v>0</v>
      </c>
      <c r="G54" s="64"/>
    </row>
    <row r="55" spans="1:8">
      <c r="A55" s="64"/>
      <c r="B55" s="67"/>
      <c r="C55" s="64"/>
      <c r="D55" s="66">
        <v>10000</v>
      </c>
      <c r="E55" s="64">
        <v>5</v>
      </c>
      <c r="F55" s="65">
        <f t="shared" si="3"/>
        <v>50000</v>
      </c>
      <c r="G55" s="64"/>
    </row>
    <row r="56" spans="1:8">
      <c r="A56" s="63">
        <v>4</v>
      </c>
      <c r="B56" s="64" t="s">
        <v>49</v>
      </c>
      <c r="C56" s="65"/>
      <c r="D56" s="68">
        <v>5000</v>
      </c>
      <c r="E56" s="64">
        <v>2</v>
      </c>
      <c r="F56" s="65">
        <f t="shared" si="3"/>
        <v>10000</v>
      </c>
      <c r="G56" s="64"/>
    </row>
    <row r="57" spans="1:8">
      <c r="A57" s="64"/>
      <c r="B57" s="64"/>
      <c r="C57" s="65"/>
      <c r="D57" s="68">
        <v>2000</v>
      </c>
      <c r="E57" s="64"/>
      <c r="F57" s="65">
        <f t="shared" si="3"/>
        <v>0</v>
      </c>
      <c r="G57" s="64"/>
    </row>
    <row r="58" spans="1:8">
      <c r="A58" s="63">
        <v>5</v>
      </c>
      <c r="B58" s="64" t="s">
        <v>50</v>
      </c>
      <c r="C58" s="64"/>
      <c r="D58" s="68">
        <v>1000</v>
      </c>
      <c r="E58" s="64">
        <v>1</v>
      </c>
      <c r="F58" s="65">
        <f t="shared" si="3"/>
        <v>1000</v>
      </c>
      <c r="G58" s="64"/>
    </row>
    <row r="59" spans="1:8">
      <c r="A59" s="64"/>
      <c r="B59" s="64"/>
      <c r="C59" s="64"/>
      <c r="D59" s="68">
        <v>500</v>
      </c>
      <c r="E59" s="64"/>
      <c r="F59" s="65">
        <f t="shared" si="3"/>
        <v>0</v>
      </c>
      <c r="G59" s="64"/>
    </row>
    <row r="60" spans="1:8">
      <c r="A60" s="64"/>
      <c r="B60" s="67" t="s">
        <v>10</v>
      </c>
      <c r="C60" s="65">
        <f>SUM(C50:C59)</f>
        <v>13095000</v>
      </c>
      <c r="D60" s="68"/>
      <c r="E60" s="65">
        <f>SUM(E50:E59)</f>
        <v>89</v>
      </c>
      <c r="F60" s="65">
        <f>SUM(F50:F59)</f>
        <v>13011000</v>
      </c>
      <c r="G60" s="64"/>
      <c r="H60" s="197"/>
    </row>
    <row r="62" spans="1:8" ht="18.75">
      <c r="B62" s="60" t="s">
        <v>133</v>
      </c>
    </row>
    <row r="63" spans="1:8" ht="18.75">
      <c r="B63" s="60"/>
    </row>
    <row r="64" spans="1:8">
      <c r="A64" s="169" t="s">
        <v>39</v>
      </c>
      <c r="B64" s="169" t="s">
        <v>40</v>
      </c>
      <c r="C64" s="169" t="s">
        <v>41</v>
      </c>
      <c r="D64" s="169" t="s">
        <v>42</v>
      </c>
      <c r="E64" s="62" t="s">
        <v>43</v>
      </c>
      <c r="F64" s="62" t="s">
        <v>44</v>
      </c>
      <c r="G64" s="62" t="s">
        <v>45</v>
      </c>
    </row>
    <row r="65" spans="1:9">
      <c r="A65" s="63">
        <v>1</v>
      </c>
      <c r="B65" s="64" t="s">
        <v>46</v>
      </c>
      <c r="C65" s="65">
        <v>11745000</v>
      </c>
      <c r="D65" s="66">
        <v>500000</v>
      </c>
      <c r="E65" s="64">
        <v>10</v>
      </c>
      <c r="F65" s="65">
        <f t="shared" ref="F65:F74" si="4">D65*E65</f>
        <v>5000000</v>
      </c>
      <c r="G65" s="64"/>
    </row>
    <row r="66" spans="1:9">
      <c r="A66" s="63"/>
      <c r="B66" s="64"/>
      <c r="C66" s="65"/>
      <c r="D66" s="66">
        <v>200000</v>
      </c>
      <c r="E66" s="64">
        <v>11</v>
      </c>
      <c r="F66" s="65">
        <f t="shared" si="4"/>
        <v>2200000</v>
      </c>
      <c r="G66" s="64"/>
    </row>
    <row r="67" spans="1:9">
      <c r="A67" s="63">
        <v>2</v>
      </c>
      <c r="B67" s="64" t="s">
        <v>47</v>
      </c>
      <c r="C67" s="65"/>
      <c r="D67" s="66">
        <v>100000</v>
      </c>
      <c r="E67" s="64">
        <v>36</v>
      </c>
      <c r="F67" s="65">
        <f t="shared" si="4"/>
        <v>3600000</v>
      </c>
      <c r="G67" s="64"/>
    </row>
    <row r="68" spans="1:9">
      <c r="A68" s="63"/>
      <c r="B68" s="64"/>
      <c r="C68" s="64"/>
      <c r="D68" s="66">
        <v>50000</v>
      </c>
      <c r="E68" s="64">
        <v>18</v>
      </c>
      <c r="F68" s="65">
        <f t="shared" si="4"/>
        <v>900000</v>
      </c>
      <c r="G68" s="64"/>
    </row>
    <row r="69" spans="1:9">
      <c r="A69" s="63">
        <v>3</v>
      </c>
      <c r="B69" s="64" t="s">
        <v>48</v>
      </c>
      <c r="C69" s="65"/>
      <c r="D69" s="66">
        <v>20000</v>
      </c>
      <c r="E69" s="64">
        <v>2</v>
      </c>
      <c r="F69" s="65">
        <f t="shared" si="4"/>
        <v>40000</v>
      </c>
      <c r="G69" s="64"/>
    </row>
    <row r="70" spans="1:9">
      <c r="A70" s="64"/>
      <c r="B70" s="67"/>
      <c r="C70" s="64"/>
      <c r="D70" s="66">
        <v>10000</v>
      </c>
      <c r="E70" s="64"/>
      <c r="F70" s="65">
        <f t="shared" si="4"/>
        <v>0</v>
      </c>
      <c r="G70" s="64"/>
    </row>
    <row r="71" spans="1:9">
      <c r="A71" s="63">
        <v>4</v>
      </c>
      <c r="B71" s="64" t="s">
        <v>49</v>
      </c>
      <c r="C71" s="65"/>
      <c r="D71" s="68">
        <v>5000</v>
      </c>
      <c r="E71" s="64"/>
      <c r="F71" s="65">
        <f t="shared" si="4"/>
        <v>0</v>
      </c>
      <c r="G71" s="64"/>
    </row>
    <row r="72" spans="1:9">
      <c r="A72" s="64"/>
      <c r="B72" s="64"/>
      <c r="C72" s="65"/>
      <c r="D72" s="68">
        <v>2000</v>
      </c>
      <c r="E72" s="64">
        <v>2</v>
      </c>
      <c r="F72" s="65">
        <f t="shared" si="4"/>
        <v>4000</v>
      </c>
      <c r="G72" s="64"/>
      <c r="I72" t="s">
        <v>168</v>
      </c>
    </row>
    <row r="73" spans="1:9">
      <c r="A73" s="63">
        <v>5</v>
      </c>
      <c r="B73" s="64" t="s">
        <v>50</v>
      </c>
      <c r="C73" s="64"/>
      <c r="D73" s="68">
        <v>1000</v>
      </c>
      <c r="E73" s="64">
        <v>1</v>
      </c>
      <c r="F73" s="65">
        <f t="shared" si="4"/>
        <v>1000</v>
      </c>
      <c r="G73" s="64"/>
    </row>
    <row r="74" spans="1:9">
      <c r="A74" s="64"/>
      <c r="B74" s="64"/>
      <c r="C74" s="64"/>
      <c r="D74" s="68">
        <v>500</v>
      </c>
      <c r="E74" s="64"/>
      <c r="F74" s="65">
        <f t="shared" si="4"/>
        <v>0</v>
      </c>
      <c r="G74" s="64"/>
    </row>
    <row r="75" spans="1:9">
      <c r="A75" s="64"/>
      <c r="B75" s="67" t="s">
        <v>10</v>
      </c>
      <c r="C75" s="65">
        <f>SUM(C65:C74)</f>
        <v>11745000</v>
      </c>
      <c r="D75" s="68"/>
      <c r="E75" s="65">
        <f>SUM(E65:E74)</f>
        <v>80</v>
      </c>
      <c r="F75" s="65">
        <f>SUM(F65:F74)</f>
        <v>11745000</v>
      </c>
      <c r="G75" s="64"/>
      <c r="H75" s="197"/>
    </row>
    <row r="76" spans="1:9">
      <c r="H76" s="197"/>
    </row>
    <row r="77" spans="1:9" ht="18.75">
      <c r="B77" s="60" t="s">
        <v>134</v>
      </c>
    </row>
    <row r="78" spans="1:9" ht="18.75">
      <c r="B78" s="60"/>
    </row>
    <row r="79" spans="1:9">
      <c r="A79" s="171" t="s">
        <v>39</v>
      </c>
      <c r="B79" s="171" t="s">
        <v>40</v>
      </c>
      <c r="C79" s="171" t="s">
        <v>41</v>
      </c>
      <c r="D79" s="171" t="s">
        <v>42</v>
      </c>
      <c r="E79" s="62" t="s">
        <v>43</v>
      </c>
      <c r="F79" s="62" t="s">
        <v>44</v>
      </c>
      <c r="G79" s="62" t="s">
        <v>45</v>
      </c>
    </row>
    <row r="80" spans="1:9">
      <c r="A80" s="63">
        <v>1</v>
      </c>
      <c r="B80" s="64" t="s">
        <v>46</v>
      </c>
      <c r="C80" s="65">
        <v>14748500</v>
      </c>
      <c r="D80" s="66">
        <v>500000</v>
      </c>
      <c r="E80" s="64">
        <v>22</v>
      </c>
      <c r="F80" s="65">
        <f t="shared" ref="F80:F89" si="5">D80*E80</f>
        <v>11000000</v>
      </c>
      <c r="G80" s="64"/>
    </row>
    <row r="81" spans="1:8">
      <c r="A81" s="63"/>
      <c r="B81" s="64"/>
      <c r="C81" s="65"/>
      <c r="D81" s="66">
        <v>200000</v>
      </c>
      <c r="E81" s="64">
        <v>11</v>
      </c>
      <c r="F81" s="65">
        <f t="shared" si="5"/>
        <v>2200000</v>
      </c>
      <c r="G81" s="64"/>
    </row>
    <row r="82" spans="1:8">
      <c r="A82" s="63">
        <v>2</v>
      </c>
      <c r="B82" s="64" t="s">
        <v>47</v>
      </c>
      <c r="C82" s="65">
        <v>471000</v>
      </c>
      <c r="D82" s="66">
        <v>100000</v>
      </c>
      <c r="E82" s="64">
        <v>5</v>
      </c>
      <c r="F82" s="65">
        <f t="shared" si="5"/>
        <v>500000</v>
      </c>
      <c r="G82" s="64"/>
    </row>
    <row r="83" spans="1:8">
      <c r="A83" s="63"/>
      <c r="B83" s="64"/>
      <c r="C83" s="64"/>
      <c r="D83" s="66">
        <v>50000</v>
      </c>
      <c r="E83" s="64">
        <v>20</v>
      </c>
      <c r="F83" s="65">
        <f t="shared" si="5"/>
        <v>1000000</v>
      </c>
      <c r="G83" s="64"/>
    </row>
    <row r="84" spans="1:8">
      <c r="A84" s="63">
        <v>3</v>
      </c>
      <c r="B84" s="64" t="s">
        <v>48</v>
      </c>
      <c r="C84" s="65"/>
      <c r="D84" s="66">
        <v>20000</v>
      </c>
      <c r="E84" s="64"/>
      <c r="F84" s="65">
        <f t="shared" si="5"/>
        <v>0</v>
      </c>
      <c r="G84" s="64"/>
    </row>
    <row r="85" spans="1:8">
      <c r="A85" s="64"/>
      <c r="B85" s="67"/>
      <c r="C85" s="64"/>
      <c r="D85" s="66">
        <v>10000</v>
      </c>
      <c r="E85" s="64"/>
      <c r="F85" s="65">
        <f t="shared" si="5"/>
        <v>0</v>
      </c>
      <c r="G85" s="64"/>
    </row>
    <row r="86" spans="1:8">
      <c r="A86" s="63">
        <v>4</v>
      </c>
      <c r="B86" s="64" t="s">
        <v>49</v>
      </c>
      <c r="C86" s="65"/>
      <c r="D86" s="68">
        <v>5000</v>
      </c>
      <c r="E86" s="64">
        <v>7</v>
      </c>
      <c r="F86" s="65">
        <f t="shared" si="5"/>
        <v>35000</v>
      </c>
      <c r="G86" s="64"/>
    </row>
    <row r="87" spans="1:8">
      <c r="A87" s="64"/>
      <c r="B87" s="64"/>
      <c r="C87" s="65"/>
      <c r="D87" s="68">
        <v>2000</v>
      </c>
      <c r="E87" s="64">
        <v>3</v>
      </c>
      <c r="F87" s="65">
        <f t="shared" si="5"/>
        <v>6000</v>
      </c>
      <c r="G87" s="64"/>
    </row>
    <row r="88" spans="1:8">
      <c r="A88" s="63">
        <v>5</v>
      </c>
      <c r="B88" s="64" t="s">
        <v>50</v>
      </c>
      <c r="C88" s="64"/>
      <c r="D88" s="68">
        <v>1000</v>
      </c>
      <c r="E88" s="64">
        <v>7</v>
      </c>
      <c r="F88" s="65">
        <f t="shared" si="5"/>
        <v>7000</v>
      </c>
      <c r="G88" s="64"/>
    </row>
    <row r="89" spans="1:8">
      <c r="A89" s="64"/>
      <c r="B89" s="64"/>
      <c r="C89" s="64"/>
      <c r="D89" s="68">
        <v>500</v>
      </c>
      <c r="E89" s="64">
        <v>1</v>
      </c>
      <c r="F89" s="65">
        <f t="shared" si="5"/>
        <v>500</v>
      </c>
      <c r="G89" s="64"/>
    </row>
    <row r="90" spans="1:8">
      <c r="A90" s="64"/>
      <c r="B90" s="67" t="s">
        <v>10</v>
      </c>
      <c r="C90" s="65">
        <f>SUM(C80:C86)</f>
        <v>15219500</v>
      </c>
      <c r="D90" s="68"/>
      <c r="E90" s="65">
        <f>SUM(E80:E89)</f>
        <v>76</v>
      </c>
      <c r="F90" s="65">
        <f>SUM(F80:F89)</f>
        <v>14748500</v>
      </c>
      <c r="G90" s="64"/>
      <c r="H90" s="197"/>
    </row>
    <row r="91" spans="1:8">
      <c r="G91" s="197"/>
      <c r="H91" s="197"/>
    </row>
    <row r="92" spans="1:8" ht="18.75">
      <c r="B92" s="60" t="s">
        <v>135</v>
      </c>
    </row>
    <row r="93" spans="1:8" ht="18.75">
      <c r="B93" s="60"/>
    </row>
    <row r="94" spans="1:8">
      <c r="A94" s="171" t="s">
        <v>39</v>
      </c>
      <c r="B94" s="171" t="s">
        <v>40</v>
      </c>
      <c r="C94" s="171" t="s">
        <v>41</v>
      </c>
      <c r="D94" s="171" t="s">
        <v>42</v>
      </c>
      <c r="E94" s="62" t="s">
        <v>43</v>
      </c>
      <c r="F94" s="62" t="s">
        <v>44</v>
      </c>
      <c r="G94" s="62" t="s">
        <v>45</v>
      </c>
      <c r="H94" s="203"/>
    </row>
    <row r="95" spans="1:8">
      <c r="A95" s="63">
        <v>1</v>
      </c>
      <c r="B95" s="64" t="s">
        <v>46</v>
      </c>
      <c r="C95" s="65">
        <v>24085500</v>
      </c>
      <c r="D95" s="66">
        <v>500000</v>
      </c>
      <c r="E95" s="64">
        <v>29</v>
      </c>
      <c r="F95" s="65">
        <f t="shared" ref="F95:F104" si="6">D95*E95</f>
        <v>14500000</v>
      </c>
      <c r="G95" s="64"/>
    </row>
    <row r="96" spans="1:8">
      <c r="A96" s="63"/>
      <c r="B96" s="64"/>
      <c r="C96" s="65"/>
      <c r="D96" s="66">
        <v>200000</v>
      </c>
      <c r="E96" s="64">
        <v>24</v>
      </c>
      <c r="F96" s="65">
        <f t="shared" si="6"/>
        <v>4800000</v>
      </c>
      <c r="G96" s="64"/>
    </row>
    <row r="97" spans="1:10">
      <c r="A97" s="63">
        <v>2</v>
      </c>
      <c r="B97" s="64" t="s">
        <v>47</v>
      </c>
      <c r="C97" s="65">
        <v>879000</v>
      </c>
      <c r="D97" s="66">
        <v>100000</v>
      </c>
      <c r="E97" s="64">
        <v>41</v>
      </c>
      <c r="F97" s="65">
        <f t="shared" si="6"/>
        <v>4100000</v>
      </c>
      <c r="G97" s="64"/>
    </row>
    <row r="98" spans="1:10">
      <c r="A98" s="63"/>
      <c r="B98" s="64"/>
      <c r="C98" s="64"/>
      <c r="D98" s="66">
        <v>50000</v>
      </c>
      <c r="E98" s="64">
        <v>7</v>
      </c>
      <c r="F98" s="65">
        <f t="shared" si="6"/>
        <v>350000</v>
      </c>
      <c r="G98" s="64"/>
    </row>
    <row r="99" spans="1:10">
      <c r="A99" s="63">
        <v>3</v>
      </c>
      <c r="B99" s="64" t="s">
        <v>48</v>
      </c>
      <c r="C99" s="65"/>
      <c r="D99" s="66">
        <v>20000</v>
      </c>
      <c r="E99" s="64">
        <v>10</v>
      </c>
      <c r="F99" s="65">
        <f t="shared" si="6"/>
        <v>200000</v>
      </c>
      <c r="G99" s="64"/>
    </row>
    <row r="100" spans="1:10">
      <c r="A100" s="64"/>
      <c r="B100" s="67"/>
      <c r="C100" s="64"/>
      <c r="D100" s="66">
        <v>10000</v>
      </c>
      <c r="E100" s="64">
        <v>11</v>
      </c>
      <c r="F100" s="65">
        <f t="shared" si="6"/>
        <v>110000</v>
      </c>
      <c r="G100" s="64"/>
      <c r="J100" s="197"/>
    </row>
    <row r="101" spans="1:10">
      <c r="A101" s="63">
        <v>4</v>
      </c>
      <c r="B101" s="64" t="s">
        <v>49</v>
      </c>
      <c r="C101" s="65"/>
      <c r="D101" s="68">
        <v>5000</v>
      </c>
      <c r="E101" s="64">
        <v>3</v>
      </c>
      <c r="F101" s="65">
        <f t="shared" si="6"/>
        <v>15000</v>
      </c>
      <c r="G101" s="64"/>
    </row>
    <row r="102" spans="1:10">
      <c r="A102" s="64"/>
      <c r="B102" s="64"/>
      <c r="C102" s="65"/>
      <c r="D102" s="68">
        <v>2000</v>
      </c>
      <c r="E102" s="64">
        <v>3</v>
      </c>
      <c r="F102" s="65">
        <f t="shared" si="6"/>
        <v>6000</v>
      </c>
      <c r="G102" s="64"/>
    </row>
    <row r="103" spans="1:10">
      <c r="A103" s="63">
        <v>5</v>
      </c>
      <c r="B103" s="64" t="s">
        <v>50</v>
      </c>
      <c r="C103" s="64"/>
      <c r="D103" s="68">
        <v>1000</v>
      </c>
      <c r="E103" s="64">
        <v>4</v>
      </c>
      <c r="F103" s="65">
        <f t="shared" si="6"/>
        <v>4000</v>
      </c>
      <c r="G103" s="64"/>
    </row>
    <row r="104" spans="1:10">
      <c r="A104" s="64"/>
      <c r="B104" s="64"/>
      <c r="C104" s="64"/>
      <c r="D104" s="68">
        <v>500</v>
      </c>
      <c r="E104" s="64">
        <v>1</v>
      </c>
      <c r="F104" s="65">
        <f t="shared" si="6"/>
        <v>500</v>
      </c>
      <c r="G104" s="64"/>
    </row>
    <row r="105" spans="1:10">
      <c r="A105" s="64"/>
      <c r="B105" s="67" t="s">
        <v>10</v>
      </c>
      <c r="C105" s="65">
        <f>SUM(C95:C101)</f>
        <v>24964500</v>
      </c>
      <c r="D105" s="68"/>
      <c r="E105" s="65">
        <f>SUM(E95:E104)</f>
        <v>133</v>
      </c>
      <c r="F105" s="65">
        <f>SUM(F95:F104)</f>
        <v>24085500</v>
      </c>
      <c r="G105" s="64"/>
    </row>
    <row r="106" spans="1:10">
      <c r="F106" s="197"/>
    </row>
    <row r="107" spans="1:10" ht="18.75">
      <c r="B107" s="60" t="s">
        <v>136</v>
      </c>
    </row>
    <row r="108" spans="1:10" ht="18.75">
      <c r="B108" s="60"/>
    </row>
    <row r="109" spans="1:10">
      <c r="A109" s="171" t="s">
        <v>39</v>
      </c>
      <c r="B109" s="171" t="s">
        <v>40</v>
      </c>
      <c r="C109" s="171" t="s">
        <v>41</v>
      </c>
      <c r="D109" s="171" t="s">
        <v>42</v>
      </c>
      <c r="E109" s="62" t="s">
        <v>43</v>
      </c>
      <c r="F109" s="62" t="s">
        <v>44</v>
      </c>
      <c r="G109" s="62" t="s">
        <v>45</v>
      </c>
    </row>
    <row r="110" spans="1:10">
      <c r="A110" s="63">
        <v>1</v>
      </c>
      <c r="B110" s="64" t="s">
        <v>46</v>
      </c>
      <c r="C110" s="65">
        <v>30203500</v>
      </c>
      <c r="D110" s="66">
        <v>500000</v>
      </c>
      <c r="E110" s="64">
        <v>38</v>
      </c>
      <c r="F110" s="65">
        <f>D110*E110</f>
        <v>19000000</v>
      </c>
      <c r="G110" s="64"/>
    </row>
    <row r="111" spans="1:10">
      <c r="A111" s="63"/>
      <c r="B111" s="64"/>
      <c r="C111" s="65"/>
      <c r="D111" s="66">
        <v>200000</v>
      </c>
      <c r="E111" s="64">
        <v>29</v>
      </c>
      <c r="F111" s="65">
        <f t="shared" ref="F111:F119" si="7">D111*E111</f>
        <v>5800000</v>
      </c>
      <c r="G111" s="64"/>
    </row>
    <row r="112" spans="1:10">
      <c r="A112" s="63">
        <v>2</v>
      </c>
      <c r="B112" s="64" t="s">
        <v>47</v>
      </c>
      <c r="C112" s="65">
        <v>995000</v>
      </c>
      <c r="D112" s="66">
        <v>100000</v>
      </c>
      <c r="E112" s="64">
        <v>46</v>
      </c>
      <c r="F112" s="65">
        <f t="shared" si="7"/>
        <v>4600000</v>
      </c>
      <c r="G112" s="64"/>
      <c r="I112" s="204"/>
    </row>
    <row r="113" spans="1:11">
      <c r="A113" s="63"/>
      <c r="B113" s="64"/>
      <c r="C113" s="64"/>
      <c r="D113" s="66">
        <v>50000</v>
      </c>
      <c r="E113" s="64">
        <v>15</v>
      </c>
      <c r="F113" s="65">
        <f t="shared" si="7"/>
        <v>750000</v>
      </c>
      <c r="G113" s="64"/>
    </row>
    <row r="114" spans="1:11">
      <c r="A114" s="63">
        <v>3</v>
      </c>
      <c r="B114" s="64" t="s">
        <v>48</v>
      </c>
      <c r="C114" s="65">
        <v>100000</v>
      </c>
      <c r="D114" s="66">
        <v>20000</v>
      </c>
      <c r="E114" s="64">
        <v>2</v>
      </c>
      <c r="F114" s="65">
        <f t="shared" si="7"/>
        <v>40000</v>
      </c>
      <c r="G114" s="64" t="s">
        <v>173</v>
      </c>
    </row>
    <row r="115" spans="1:11">
      <c r="A115" s="64"/>
      <c r="B115" s="67"/>
      <c r="C115" s="64"/>
      <c r="D115" s="66">
        <v>10000</v>
      </c>
      <c r="E115" s="64">
        <v>1</v>
      </c>
      <c r="F115" s="65">
        <f t="shared" si="7"/>
        <v>10000</v>
      </c>
      <c r="G115" s="64"/>
    </row>
    <row r="116" spans="1:11">
      <c r="A116" s="63">
        <v>4</v>
      </c>
      <c r="B116" s="64" t="s">
        <v>49</v>
      </c>
      <c r="C116" s="65"/>
      <c r="D116" s="68">
        <v>5000</v>
      </c>
      <c r="E116" s="64"/>
      <c r="F116" s="65">
        <f t="shared" si="7"/>
        <v>0</v>
      </c>
      <c r="G116" s="64"/>
    </row>
    <row r="117" spans="1:11">
      <c r="A117" s="64"/>
      <c r="B117" s="64"/>
      <c r="C117" s="65"/>
      <c r="D117" s="68">
        <v>2000</v>
      </c>
      <c r="E117" s="64">
        <v>1</v>
      </c>
      <c r="F117" s="65">
        <f t="shared" si="7"/>
        <v>2000</v>
      </c>
      <c r="G117" s="64"/>
    </row>
    <row r="118" spans="1:11">
      <c r="A118" s="63">
        <v>5</v>
      </c>
      <c r="B118" s="64" t="s">
        <v>50</v>
      </c>
      <c r="C118" s="64"/>
      <c r="D118" s="68">
        <v>1000</v>
      </c>
      <c r="E118" s="64">
        <v>1</v>
      </c>
      <c r="F118" s="65">
        <f t="shared" si="7"/>
        <v>1000</v>
      </c>
      <c r="G118" s="64"/>
    </row>
    <row r="119" spans="1:11">
      <c r="A119" s="64"/>
      <c r="B119" s="64"/>
      <c r="C119" s="64"/>
      <c r="D119" s="68">
        <v>500</v>
      </c>
      <c r="E119" s="64">
        <v>1</v>
      </c>
      <c r="F119" s="65">
        <f t="shared" si="7"/>
        <v>500</v>
      </c>
      <c r="G119" s="64"/>
    </row>
    <row r="120" spans="1:11">
      <c r="A120" s="64"/>
      <c r="B120" s="67" t="s">
        <v>10</v>
      </c>
      <c r="C120" s="65">
        <f>SUM(C110:C116)</f>
        <v>31298500</v>
      </c>
      <c r="D120" s="68"/>
      <c r="E120" s="65">
        <f>SUM(E110:E119)</f>
        <v>134</v>
      </c>
      <c r="F120" s="65">
        <f>SUM(F110:F119)</f>
        <v>30203500</v>
      </c>
      <c r="G120" s="64"/>
    </row>
    <row r="121" spans="1:11">
      <c r="F121" s="197" t="s">
        <v>168</v>
      </c>
    </row>
    <row r="122" spans="1:11" ht="18.75">
      <c r="B122" s="60" t="s">
        <v>137</v>
      </c>
    </row>
    <row r="123" spans="1:11" ht="18.75">
      <c r="B123" s="60"/>
      <c r="J123" s="197"/>
      <c r="K123" s="197"/>
    </row>
    <row r="124" spans="1:11">
      <c r="A124" s="172" t="s">
        <v>39</v>
      </c>
      <c r="B124" s="172" t="s">
        <v>40</v>
      </c>
      <c r="C124" s="172" t="s">
        <v>41</v>
      </c>
      <c r="D124" s="172" t="s">
        <v>42</v>
      </c>
      <c r="E124" s="62" t="s">
        <v>43</v>
      </c>
      <c r="F124" s="62" t="s">
        <v>44</v>
      </c>
      <c r="G124" s="62" t="s">
        <v>45</v>
      </c>
      <c r="H124" s="203"/>
    </row>
    <row r="125" spans="1:11">
      <c r="A125" s="63">
        <v>1</v>
      </c>
      <c r="B125" s="64" t="s">
        <v>46</v>
      </c>
      <c r="C125" s="65">
        <v>12757000</v>
      </c>
      <c r="D125" s="66">
        <v>500000</v>
      </c>
      <c r="E125" s="64">
        <v>14</v>
      </c>
      <c r="F125" s="65">
        <f t="shared" ref="F125:F134" si="8">D125*E125</f>
        <v>7000000</v>
      </c>
      <c r="G125" s="64"/>
      <c r="H125" s="204"/>
    </row>
    <row r="126" spans="1:11">
      <c r="A126" s="63"/>
      <c r="B126" s="64"/>
      <c r="C126" s="65"/>
      <c r="D126" s="66">
        <v>200000</v>
      </c>
      <c r="E126" s="64">
        <v>7</v>
      </c>
      <c r="F126" s="65">
        <f t="shared" si="8"/>
        <v>1400000</v>
      </c>
      <c r="G126" s="64"/>
    </row>
    <row r="127" spans="1:11">
      <c r="A127" s="63">
        <v>2</v>
      </c>
      <c r="B127" s="64" t="s">
        <v>47</v>
      </c>
      <c r="C127" s="65">
        <v>458000</v>
      </c>
      <c r="D127" s="66">
        <v>100000</v>
      </c>
      <c r="E127" s="64">
        <v>16</v>
      </c>
      <c r="F127" s="65">
        <f t="shared" si="8"/>
        <v>1600000</v>
      </c>
      <c r="G127" s="64"/>
      <c r="I127" s="204"/>
    </row>
    <row r="128" spans="1:11">
      <c r="A128" s="63"/>
      <c r="B128" s="64"/>
      <c r="C128" s="64"/>
      <c r="D128" s="66">
        <v>50000</v>
      </c>
      <c r="E128" s="64">
        <v>55</v>
      </c>
      <c r="F128" s="65">
        <f t="shared" si="8"/>
        <v>2750000</v>
      </c>
      <c r="G128" s="64"/>
    </row>
    <row r="129" spans="1:9">
      <c r="A129" s="63">
        <v>3</v>
      </c>
      <c r="B129" s="64" t="s">
        <v>48</v>
      </c>
      <c r="C129" s="65"/>
      <c r="D129" s="66">
        <v>20000</v>
      </c>
      <c r="E129" s="64"/>
      <c r="F129" s="65">
        <f t="shared" si="8"/>
        <v>0</v>
      </c>
      <c r="G129" s="64"/>
    </row>
    <row r="130" spans="1:9">
      <c r="A130" s="64"/>
      <c r="B130" s="67"/>
      <c r="C130" s="64"/>
      <c r="D130" s="66">
        <v>10000</v>
      </c>
      <c r="E130" s="64"/>
      <c r="F130" s="65">
        <f t="shared" si="8"/>
        <v>0</v>
      </c>
      <c r="G130" s="64"/>
    </row>
    <row r="131" spans="1:9">
      <c r="A131" s="63">
        <v>4</v>
      </c>
      <c r="B131" s="64" t="s">
        <v>49</v>
      </c>
      <c r="C131" s="65"/>
      <c r="D131" s="68">
        <v>5000</v>
      </c>
      <c r="E131" s="64">
        <v>1</v>
      </c>
      <c r="F131" s="65">
        <f t="shared" si="8"/>
        <v>5000</v>
      </c>
      <c r="G131" s="64"/>
    </row>
    <row r="132" spans="1:9">
      <c r="A132" s="64"/>
      <c r="B132" s="64"/>
      <c r="C132" s="65"/>
      <c r="D132" s="68">
        <v>2000</v>
      </c>
      <c r="E132" s="64"/>
      <c r="F132" s="65">
        <f t="shared" si="8"/>
        <v>0</v>
      </c>
      <c r="G132" s="64"/>
    </row>
    <row r="133" spans="1:9">
      <c r="A133" s="63">
        <v>5</v>
      </c>
      <c r="B133" s="64" t="s">
        <v>50</v>
      </c>
      <c r="C133" s="64"/>
      <c r="D133" s="68">
        <v>1000</v>
      </c>
      <c r="E133" s="64">
        <v>2</v>
      </c>
      <c r="F133" s="65">
        <f t="shared" si="8"/>
        <v>2000</v>
      </c>
      <c r="G133" s="64"/>
    </row>
    <row r="134" spans="1:9">
      <c r="A134" s="64"/>
      <c r="B134" s="64"/>
      <c r="C134" s="64"/>
      <c r="D134" s="68">
        <v>500</v>
      </c>
      <c r="E134" s="64"/>
      <c r="F134" s="65">
        <f t="shared" si="8"/>
        <v>0</v>
      </c>
      <c r="G134" s="64"/>
    </row>
    <row r="135" spans="1:9">
      <c r="A135" s="64"/>
      <c r="B135" s="67" t="s">
        <v>10</v>
      </c>
      <c r="C135" s="65">
        <f>SUM(C125:C131)</f>
        <v>13215000</v>
      </c>
      <c r="D135" s="68"/>
      <c r="E135" s="65">
        <f>SUM(E125:E134)</f>
        <v>95</v>
      </c>
      <c r="F135" s="65">
        <f>SUM(F125:F134)</f>
        <v>12757000</v>
      </c>
      <c r="G135" s="65"/>
    </row>
    <row r="137" spans="1:9" ht="18.75">
      <c r="B137" s="60" t="s">
        <v>138</v>
      </c>
    </row>
    <row r="138" spans="1:9" ht="18.75">
      <c r="B138" s="60"/>
    </row>
    <row r="139" spans="1:9">
      <c r="A139" s="173" t="s">
        <v>39</v>
      </c>
      <c r="B139" s="173" t="s">
        <v>40</v>
      </c>
      <c r="C139" s="173" t="s">
        <v>41</v>
      </c>
      <c r="D139" s="173" t="s">
        <v>42</v>
      </c>
      <c r="E139" s="62" t="s">
        <v>43</v>
      </c>
      <c r="F139" s="62" t="s">
        <v>44</v>
      </c>
      <c r="G139" s="62" t="s">
        <v>45</v>
      </c>
      <c r="H139" s="203"/>
    </row>
    <row r="140" spans="1:9">
      <c r="A140" s="63">
        <v>1</v>
      </c>
      <c r="B140" s="64" t="s">
        <v>46</v>
      </c>
      <c r="C140" s="65">
        <v>14612000</v>
      </c>
      <c r="D140" s="66">
        <v>500000</v>
      </c>
      <c r="E140" s="64">
        <v>22</v>
      </c>
      <c r="F140" s="65">
        <f t="shared" ref="F140:F149" si="9">D140*E140</f>
        <v>11000000</v>
      </c>
      <c r="G140" s="69"/>
    </row>
    <row r="141" spans="1:9">
      <c r="A141" s="63"/>
      <c r="B141" s="64"/>
      <c r="C141" s="65"/>
      <c r="D141" s="66">
        <v>200000</v>
      </c>
      <c r="E141" s="64">
        <v>10</v>
      </c>
      <c r="F141" s="65">
        <f t="shared" si="9"/>
        <v>2000000</v>
      </c>
      <c r="G141" s="69"/>
    </row>
    <row r="142" spans="1:9">
      <c r="A142" s="63">
        <v>2</v>
      </c>
      <c r="B142" s="64" t="s">
        <v>47</v>
      </c>
      <c r="C142" s="65">
        <v>518000</v>
      </c>
      <c r="D142" s="66">
        <v>100000</v>
      </c>
      <c r="E142" s="64">
        <v>14</v>
      </c>
      <c r="F142" s="65">
        <f t="shared" si="9"/>
        <v>1400000</v>
      </c>
      <c r="G142" s="69"/>
      <c r="I142" s="204"/>
    </row>
    <row r="143" spans="1:9">
      <c r="A143" s="63"/>
      <c r="B143" s="64"/>
      <c r="C143" s="64"/>
      <c r="D143" s="66">
        <v>50000</v>
      </c>
      <c r="E143" s="64">
        <v>4</v>
      </c>
      <c r="F143" s="65">
        <f t="shared" si="9"/>
        <v>200000</v>
      </c>
      <c r="G143" s="69"/>
      <c r="I143" s="120"/>
    </row>
    <row r="144" spans="1:9">
      <c r="A144" s="63">
        <v>3</v>
      </c>
      <c r="B144" s="64" t="s">
        <v>48</v>
      </c>
      <c r="C144" s="65"/>
      <c r="D144" s="66">
        <v>20000</v>
      </c>
      <c r="E144" s="64"/>
      <c r="F144" s="65">
        <f t="shared" si="9"/>
        <v>0</v>
      </c>
      <c r="G144" s="69"/>
      <c r="I144" s="120"/>
    </row>
    <row r="145" spans="1:9">
      <c r="A145" s="64"/>
      <c r="B145" s="67"/>
      <c r="C145" s="64"/>
      <c r="D145" s="66">
        <v>10000</v>
      </c>
      <c r="E145" s="64"/>
      <c r="F145" s="65">
        <f t="shared" si="9"/>
        <v>0</v>
      </c>
      <c r="G145" s="69"/>
      <c r="I145" s="108"/>
    </row>
    <row r="146" spans="1:9">
      <c r="A146" s="63">
        <v>4</v>
      </c>
      <c r="B146" s="64" t="s">
        <v>49</v>
      </c>
      <c r="C146" s="65"/>
      <c r="D146" s="68">
        <v>5000</v>
      </c>
      <c r="E146" s="64">
        <v>2</v>
      </c>
      <c r="F146" s="65">
        <f t="shared" si="9"/>
        <v>10000</v>
      </c>
      <c r="G146" s="69"/>
    </row>
    <row r="147" spans="1:9">
      <c r="A147" s="64"/>
      <c r="B147" s="64"/>
      <c r="C147" s="65"/>
      <c r="D147" s="68">
        <v>2000</v>
      </c>
      <c r="E147" s="64">
        <v>1</v>
      </c>
      <c r="F147" s="65">
        <f t="shared" si="9"/>
        <v>2000</v>
      </c>
      <c r="G147" s="69"/>
    </row>
    <row r="148" spans="1:9">
      <c r="A148" s="63">
        <v>5</v>
      </c>
      <c r="B148" s="64" t="s">
        <v>50</v>
      </c>
      <c r="C148" s="64"/>
      <c r="D148" s="68">
        <v>1000</v>
      </c>
      <c r="E148" s="64"/>
      <c r="F148" s="65">
        <f t="shared" si="9"/>
        <v>0</v>
      </c>
      <c r="G148" s="69"/>
    </row>
    <row r="149" spans="1:9">
      <c r="A149" s="64"/>
      <c r="B149" s="64"/>
      <c r="C149" s="64"/>
      <c r="D149" s="68">
        <v>500</v>
      </c>
      <c r="E149" s="64"/>
      <c r="F149" s="65">
        <f t="shared" si="9"/>
        <v>0</v>
      </c>
      <c r="G149" s="69"/>
    </row>
    <row r="150" spans="1:9">
      <c r="A150" s="64"/>
      <c r="B150" s="67" t="s">
        <v>10</v>
      </c>
      <c r="C150" s="65">
        <f>SUM(C140:C146)</f>
        <v>15130000</v>
      </c>
      <c r="D150" s="68"/>
      <c r="E150" s="65">
        <f>SUM(E140:E149)</f>
        <v>53</v>
      </c>
      <c r="F150" s="65">
        <f>SUM(F140:F149)</f>
        <v>14612000</v>
      </c>
      <c r="G150" s="69"/>
      <c r="H150" s="197"/>
    </row>
    <row r="152" spans="1:9" ht="18.75">
      <c r="B152" s="60" t="s">
        <v>139</v>
      </c>
    </row>
    <row r="153" spans="1:9" ht="18.75">
      <c r="B153" s="60"/>
    </row>
    <row r="154" spans="1:9">
      <c r="A154" s="173" t="s">
        <v>39</v>
      </c>
      <c r="B154" s="173" t="s">
        <v>40</v>
      </c>
      <c r="C154" s="173" t="s">
        <v>41</v>
      </c>
      <c r="D154" s="173" t="s">
        <v>42</v>
      </c>
      <c r="E154" s="62" t="s">
        <v>43</v>
      </c>
      <c r="F154" s="62" t="s">
        <v>44</v>
      </c>
      <c r="G154" s="62" t="s">
        <v>45</v>
      </c>
      <c r="H154" s="120"/>
    </row>
    <row r="155" spans="1:9">
      <c r="A155" s="63">
        <v>1</v>
      </c>
      <c r="B155" s="64" t="s">
        <v>46</v>
      </c>
      <c r="C155" s="65">
        <v>15750500</v>
      </c>
      <c r="D155" s="66">
        <v>500000</v>
      </c>
      <c r="E155" s="64">
        <v>19</v>
      </c>
      <c r="F155" s="65">
        <f t="shared" ref="F155:F164" si="10">D155*E155</f>
        <v>9500000</v>
      </c>
      <c r="G155" s="64"/>
      <c r="H155" s="120"/>
    </row>
    <row r="156" spans="1:9">
      <c r="A156" s="63"/>
      <c r="B156" s="64"/>
      <c r="C156" s="65"/>
      <c r="D156" s="66">
        <v>200000</v>
      </c>
      <c r="E156" s="64">
        <v>17</v>
      </c>
      <c r="F156" s="65">
        <f t="shared" si="10"/>
        <v>3400000</v>
      </c>
      <c r="G156" s="64"/>
      <c r="H156" s="120"/>
    </row>
    <row r="157" spans="1:9">
      <c r="A157" s="63">
        <v>2</v>
      </c>
      <c r="B157" s="64" t="s">
        <v>47</v>
      </c>
      <c r="C157" s="65"/>
      <c r="D157" s="66">
        <v>100000</v>
      </c>
      <c r="E157" s="64">
        <v>23</v>
      </c>
      <c r="F157" s="65">
        <f t="shared" si="10"/>
        <v>2300000</v>
      </c>
      <c r="G157" s="64"/>
      <c r="H157" s="120"/>
    </row>
    <row r="158" spans="1:9">
      <c r="A158" s="63"/>
      <c r="B158" s="64"/>
      <c r="C158" s="64"/>
      <c r="D158" s="66">
        <v>50000</v>
      </c>
      <c r="E158" s="64">
        <v>10</v>
      </c>
      <c r="F158" s="65">
        <f t="shared" si="10"/>
        <v>500000</v>
      </c>
      <c r="G158" s="64"/>
      <c r="H158" s="205"/>
    </row>
    <row r="159" spans="1:9">
      <c r="A159" s="63">
        <v>3</v>
      </c>
      <c r="B159" s="64" t="s">
        <v>48</v>
      </c>
      <c r="C159" s="65"/>
      <c r="D159" s="66">
        <v>20000</v>
      </c>
      <c r="E159" s="64">
        <v>2</v>
      </c>
      <c r="F159" s="65">
        <f t="shared" si="10"/>
        <v>40000</v>
      </c>
      <c r="G159" s="64"/>
      <c r="H159" s="120"/>
    </row>
    <row r="160" spans="1:9">
      <c r="A160" s="64"/>
      <c r="B160" s="67"/>
      <c r="C160" s="64"/>
      <c r="D160" s="66">
        <v>10000</v>
      </c>
      <c r="E160" s="64">
        <v>1</v>
      </c>
      <c r="F160" s="65">
        <f t="shared" si="10"/>
        <v>10000</v>
      </c>
      <c r="G160" s="64"/>
    </row>
    <row r="161" spans="1:11">
      <c r="A161" s="63">
        <v>4</v>
      </c>
      <c r="B161" s="64" t="s">
        <v>49</v>
      </c>
      <c r="C161" s="65"/>
      <c r="D161" s="68">
        <v>5000</v>
      </c>
      <c r="E161" s="64"/>
      <c r="F161" s="65">
        <f t="shared" si="10"/>
        <v>0</v>
      </c>
      <c r="G161" s="64"/>
    </row>
    <row r="162" spans="1:11">
      <c r="A162" s="64"/>
      <c r="B162" s="64"/>
      <c r="C162" s="65"/>
      <c r="D162" s="68">
        <v>2000</v>
      </c>
      <c r="E162" s="64"/>
      <c r="F162" s="65">
        <f t="shared" si="10"/>
        <v>0</v>
      </c>
      <c r="G162" s="64"/>
    </row>
    <row r="163" spans="1:11">
      <c r="A163" s="63">
        <v>5</v>
      </c>
      <c r="B163" s="64" t="s">
        <v>50</v>
      </c>
      <c r="C163" s="64"/>
      <c r="D163" s="68">
        <v>1000</v>
      </c>
      <c r="E163" s="64">
        <v>1</v>
      </c>
      <c r="F163" s="65">
        <f t="shared" si="10"/>
        <v>1000</v>
      </c>
      <c r="G163" s="64"/>
      <c r="K163" s="197"/>
    </row>
    <row r="164" spans="1:11">
      <c r="A164" s="64"/>
      <c r="B164" s="64"/>
      <c r="C164" s="64"/>
      <c r="D164" s="68">
        <v>500</v>
      </c>
      <c r="E164" s="64"/>
      <c r="F164" s="65">
        <f t="shared" si="10"/>
        <v>0</v>
      </c>
      <c r="G164" s="64"/>
      <c r="K164" s="197"/>
    </row>
    <row r="165" spans="1:11">
      <c r="A165" s="64"/>
      <c r="B165" s="67" t="s">
        <v>10</v>
      </c>
      <c r="C165" s="65">
        <f>SUM(C155:C161)</f>
        <v>15750500</v>
      </c>
      <c r="D165" s="68"/>
      <c r="E165" s="65">
        <f>SUM(E155:E164)</f>
        <v>73</v>
      </c>
      <c r="F165" s="65">
        <f>SUM(F155:F164)</f>
        <v>15751000</v>
      </c>
      <c r="G165" s="64"/>
      <c r="H165" s="197"/>
    </row>
    <row r="166" spans="1:11">
      <c r="F166" s="197"/>
    </row>
    <row r="167" spans="1:11" ht="18.75">
      <c r="B167" s="60" t="s">
        <v>140</v>
      </c>
    </row>
    <row r="168" spans="1:11" ht="18.75">
      <c r="B168" s="60"/>
    </row>
    <row r="169" spans="1:11">
      <c r="A169" s="173" t="s">
        <v>39</v>
      </c>
      <c r="B169" s="173" t="s">
        <v>40</v>
      </c>
      <c r="C169" s="173" t="s">
        <v>41</v>
      </c>
      <c r="D169" s="173" t="s">
        <v>42</v>
      </c>
      <c r="E169" s="62" t="s">
        <v>43</v>
      </c>
      <c r="F169" s="62" t="s">
        <v>44</v>
      </c>
      <c r="G169" s="62" t="s">
        <v>45</v>
      </c>
    </row>
    <row r="170" spans="1:11">
      <c r="A170" s="63">
        <v>1</v>
      </c>
      <c r="B170" s="64" t="s">
        <v>46</v>
      </c>
      <c r="C170" s="65">
        <v>14095000</v>
      </c>
      <c r="D170" s="66">
        <v>500000</v>
      </c>
      <c r="E170" s="64">
        <v>20</v>
      </c>
      <c r="F170" s="65">
        <f t="shared" ref="F170:F179" si="11">D170*E170</f>
        <v>10000000</v>
      </c>
      <c r="G170" s="64"/>
    </row>
    <row r="171" spans="1:11">
      <c r="A171" s="63"/>
      <c r="B171" s="64"/>
      <c r="C171" s="65"/>
      <c r="D171" s="66">
        <v>200000</v>
      </c>
      <c r="E171" s="64">
        <v>5</v>
      </c>
      <c r="F171" s="65">
        <f t="shared" si="11"/>
        <v>1000000</v>
      </c>
      <c r="G171" s="64"/>
      <c r="H171" s="197"/>
    </row>
    <row r="172" spans="1:11">
      <c r="A172" s="63">
        <v>2</v>
      </c>
      <c r="B172" s="64" t="s">
        <v>47</v>
      </c>
      <c r="C172" s="65"/>
      <c r="D172" s="66">
        <v>100000</v>
      </c>
      <c r="E172" s="64">
        <v>15</v>
      </c>
      <c r="F172" s="65">
        <f t="shared" si="11"/>
        <v>1500000</v>
      </c>
      <c r="G172" s="64"/>
    </row>
    <row r="173" spans="1:11">
      <c r="A173" s="63"/>
      <c r="B173" s="64"/>
      <c r="C173" s="64"/>
      <c r="D173" s="66">
        <v>50000</v>
      </c>
      <c r="E173" s="64">
        <v>23</v>
      </c>
      <c r="F173" s="65">
        <f t="shared" si="11"/>
        <v>1150000</v>
      </c>
      <c r="G173" s="64"/>
    </row>
    <row r="174" spans="1:11">
      <c r="A174" s="63">
        <v>3</v>
      </c>
      <c r="B174" s="64" t="s">
        <v>48</v>
      </c>
      <c r="C174" s="65">
        <v>100000</v>
      </c>
      <c r="D174" s="66">
        <v>20000</v>
      </c>
      <c r="E174" s="64">
        <v>12</v>
      </c>
      <c r="F174" s="65">
        <f t="shared" si="11"/>
        <v>240000</v>
      </c>
      <c r="G174" s="64" t="s">
        <v>174</v>
      </c>
    </row>
    <row r="175" spans="1:11">
      <c r="A175" s="64"/>
      <c r="B175" s="67"/>
      <c r="C175" s="64"/>
      <c r="D175" s="66">
        <v>10000</v>
      </c>
      <c r="E175" s="64">
        <v>9</v>
      </c>
      <c r="F175" s="65">
        <f t="shared" si="11"/>
        <v>90000</v>
      </c>
      <c r="G175" s="64"/>
    </row>
    <row r="176" spans="1:11">
      <c r="A176" s="63">
        <v>4</v>
      </c>
      <c r="B176" s="64" t="s">
        <v>49</v>
      </c>
      <c r="C176" s="65"/>
      <c r="D176" s="68">
        <v>5000</v>
      </c>
      <c r="E176" s="64">
        <v>11</v>
      </c>
      <c r="F176" s="65">
        <f t="shared" si="11"/>
        <v>55000</v>
      </c>
      <c r="G176" s="64"/>
    </row>
    <row r="177" spans="1:7">
      <c r="A177" s="64"/>
      <c r="B177" s="64"/>
      <c r="C177" s="65"/>
      <c r="D177" s="68">
        <v>2000</v>
      </c>
      <c r="E177" s="64">
        <v>25</v>
      </c>
      <c r="F177" s="65">
        <f t="shared" si="11"/>
        <v>50000</v>
      </c>
      <c r="G177" s="64"/>
    </row>
    <row r="178" spans="1:7">
      <c r="A178" s="63">
        <v>5</v>
      </c>
      <c r="B178" s="64" t="s">
        <v>50</v>
      </c>
      <c r="C178" s="64"/>
      <c r="D178" s="68">
        <v>1000</v>
      </c>
      <c r="E178" s="64">
        <v>10</v>
      </c>
      <c r="F178" s="65">
        <f t="shared" si="11"/>
        <v>10000</v>
      </c>
      <c r="G178" s="64"/>
    </row>
    <row r="179" spans="1:7">
      <c r="A179" s="64"/>
      <c r="B179" s="64"/>
      <c r="C179" s="64"/>
      <c r="D179" s="68">
        <v>500</v>
      </c>
      <c r="E179" s="64"/>
      <c r="F179" s="65">
        <f t="shared" si="11"/>
        <v>0</v>
      </c>
      <c r="G179" s="64"/>
    </row>
    <row r="180" spans="1:7">
      <c r="A180" s="64"/>
      <c r="B180" s="67" t="s">
        <v>10</v>
      </c>
      <c r="C180" s="65">
        <f>SUM(C170:C176)</f>
        <v>14195000</v>
      </c>
      <c r="D180" s="68"/>
      <c r="E180" s="65">
        <f>SUM(E170:E179)</f>
        <v>130</v>
      </c>
      <c r="F180" s="65">
        <f>SUM(F170:F179)</f>
        <v>14095000</v>
      </c>
      <c r="G180" s="64"/>
    </row>
    <row r="182" spans="1:7" ht="18.75">
      <c r="B182" s="60" t="s">
        <v>141</v>
      </c>
    </row>
    <row r="183" spans="1:7" ht="18.75">
      <c r="B183" s="60"/>
    </row>
    <row r="184" spans="1:7">
      <c r="A184" s="174" t="s">
        <v>39</v>
      </c>
      <c r="B184" s="174" t="s">
        <v>40</v>
      </c>
      <c r="C184" s="174" t="s">
        <v>41</v>
      </c>
      <c r="D184" s="174" t="s">
        <v>42</v>
      </c>
      <c r="E184" s="62" t="s">
        <v>43</v>
      </c>
      <c r="F184" s="62" t="s">
        <v>44</v>
      </c>
      <c r="G184" s="62" t="s">
        <v>45</v>
      </c>
    </row>
    <row r="185" spans="1:7">
      <c r="A185" s="63">
        <v>1</v>
      </c>
      <c r="B185" s="64" t="s">
        <v>46</v>
      </c>
      <c r="C185" s="65">
        <v>15751000</v>
      </c>
      <c r="D185" s="66">
        <v>500000</v>
      </c>
      <c r="E185" s="64">
        <v>23</v>
      </c>
      <c r="F185" s="65">
        <f t="shared" ref="F185:F194" si="12">D185*E185</f>
        <v>11500000</v>
      </c>
      <c r="G185" s="64"/>
    </row>
    <row r="186" spans="1:7">
      <c r="A186" s="63"/>
      <c r="B186" s="64"/>
      <c r="C186" s="65"/>
      <c r="D186" s="66">
        <v>200000</v>
      </c>
      <c r="E186" s="64">
        <v>10</v>
      </c>
      <c r="F186" s="65">
        <f t="shared" si="12"/>
        <v>2000000</v>
      </c>
      <c r="G186" s="64"/>
    </row>
    <row r="187" spans="1:7">
      <c r="A187" s="63">
        <v>2</v>
      </c>
      <c r="B187" s="64" t="s">
        <v>47</v>
      </c>
      <c r="C187" s="65">
        <v>264000</v>
      </c>
      <c r="D187" s="66">
        <v>100000</v>
      </c>
      <c r="E187" s="64">
        <v>18</v>
      </c>
      <c r="F187" s="65">
        <f t="shared" si="12"/>
        <v>1800000</v>
      </c>
      <c r="G187" s="64"/>
    </row>
    <row r="188" spans="1:7">
      <c r="A188" s="63"/>
      <c r="B188" s="64"/>
      <c r="C188" s="64"/>
      <c r="D188" s="66">
        <v>50000</v>
      </c>
      <c r="E188" s="64">
        <v>9</v>
      </c>
      <c r="F188" s="65">
        <f t="shared" si="12"/>
        <v>450000</v>
      </c>
      <c r="G188" s="64"/>
    </row>
    <row r="189" spans="1:7">
      <c r="A189" s="63">
        <v>3</v>
      </c>
      <c r="B189" s="64" t="s">
        <v>48</v>
      </c>
      <c r="C189" s="65">
        <v>200000</v>
      </c>
      <c r="D189" s="66">
        <v>20000</v>
      </c>
      <c r="E189" s="64"/>
      <c r="F189" s="65">
        <f t="shared" si="12"/>
        <v>0</v>
      </c>
      <c r="G189" s="64"/>
    </row>
    <row r="190" spans="1:7">
      <c r="A190" s="64"/>
      <c r="B190" s="67"/>
      <c r="C190" s="64"/>
      <c r="D190" s="66">
        <v>10000</v>
      </c>
      <c r="E190" s="64"/>
      <c r="F190" s="65">
        <f t="shared" si="12"/>
        <v>0</v>
      </c>
      <c r="G190" s="64"/>
    </row>
    <row r="191" spans="1:7">
      <c r="A191" s="63">
        <v>4</v>
      </c>
      <c r="B191" s="64" t="s">
        <v>49</v>
      </c>
      <c r="C191" s="65"/>
      <c r="D191" s="68">
        <v>5000</v>
      </c>
      <c r="E191" s="64"/>
      <c r="F191" s="65">
        <f t="shared" si="12"/>
        <v>0</v>
      </c>
      <c r="G191" s="64"/>
    </row>
    <row r="192" spans="1:7">
      <c r="A192" s="64"/>
      <c r="B192" s="64"/>
      <c r="C192" s="65"/>
      <c r="D192" s="68">
        <v>2000</v>
      </c>
      <c r="E192" s="64"/>
      <c r="F192" s="65">
        <f t="shared" si="12"/>
        <v>0</v>
      </c>
      <c r="G192" s="64"/>
    </row>
    <row r="193" spans="1:9">
      <c r="A193" s="63">
        <v>5</v>
      </c>
      <c r="B193" s="64" t="s">
        <v>50</v>
      </c>
      <c r="C193" s="64"/>
      <c r="D193" s="68">
        <v>1000</v>
      </c>
      <c r="E193" s="64">
        <v>1</v>
      </c>
      <c r="F193" s="65">
        <f t="shared" si="12"/>
        <v>1000</v>
      </c>
      <c r="G193" s="64"/>
    </row>
    <row r="194" spans="1:9">
      <c r="A194" s="64"/>
      <c r="B194" s="64"/>
      <c r="C194" s="64"/>
      <c r="D194" s="68">
        <v>500</v>
      </c>
      <c r="E194" s="64"/>
      <c r="F194" s="65">
        <f t="shared" si="12"/>
        <v>0</v>
      </c>
      <c r="G194" s="64"/>
    </row>
    <row r="195" spans="1:9">
      <c r="A195" s="64"/>
      <c r="B195" s="67" t="s">
        <v>10</v>
      </c>
      <c r="C195" s="65">
        <f>SUM(C185:C191)</f>
        <v>16215000</v>
      </c>
      <c r="D195" s="68"/>
      <c r="E195" s="65">
        <f>SUM(E185:E194)</f>
        <v>61</v>
      </c>
      <c r="F195" s="65">
        <f>SUM(F185:F194)</f>
        <v>15751000</v>
      </c>
      <c r="G195" s="64"/>
    </row>
    <row r="196" spans="1:9">
      <c r="F196" s="197"/>
      <c r="I196" s="197"/>
    </row>
    <row r="197" spans="1:9" ht="18.75">
      <c r="B197" s="60" t="s">
        <v>142</v>
      </c>
    </row>
    <row r="198" spans="1:9" ht="18.75">
      <c r="B198" s="60"/>
      <c r="I198" s="197"/>
    </row>
    <row r="199" spans="1:9">
      <c r="A199" s="174" t="s">
        <v>39</v>
      </c>
      <c r="B199" s="174" t="s">
        <v>40</v>
      </c>
      <c r="C199" s="174" t="s">
        <v>41</v>
      </c>
      <c r="D199" s="174" t="s">
        <v>42</v>
      </c>
      <c r="E199" s="62" t="s">
        <v>43</v>
      </c>
      <c r="F199" s="62" t="s">
        <v>44</v>
      </c>
      <c r="G199" s="62" t="s">
        <v>45</v>
      </c>
    </row>
    <row r="200" spans="1:9">
      <c r="A200" s="63"/>
      <c r="B200" s="64" t="s">
        <v>46</v>
      </c>
      <c r="C200" s="65">
        <v>26530500</v>
      </c>
      <c r="D200" s="66">
        <v>500000</v>
      </c>
      <c r="E200" s="64">
        <v>26</v>
      </c>
      <c r="F200" s="65">
        <f t="shared" ref="F200:F209" si="13">D200*E200</f>
        <v>13000000</v>
      </c>
      <c r="G200" s="64"/>
      <c r="H200" s="197"/>
    </row>
    <row r="201" spans="1:9">
      <c r="A201" s="63"/>
      <c r="B201" s="64"/>
      <c r="C201" s="65"/>
      <c r="D201" s="66">
        <v>200000</v>
      </c>
      <c r="E201" s="64">
        <v>22</v>
      </c>
      <c r="F201" s="65">
        <f t="shared" si="13"/>
        <v>4400000</v>
      </c>
      <c r="G201" s="64"/>
    </row>
    <row r="202" spans="1:9">
      <c r="A202" s="63">
        <v>2</v>
      </c>
      <c r="B202" s="64" t="s">
        <v>47</v>
      </c>
      <c r="C202" s="65">
        <v>502000</v>
      </c>
      <c r="D202" s="66">
        <v>100000</v>
      </c>
      <c r="E202" s="64">
        <v>65</v>
      </c>
      <c r="F202" s="65">
        <f t="shared" si="13"/>
        <v>6500000</v>
      </c>
      <c r="G202" s="64"/>
    </row>
    <row r="203" spans="1:9">
      <c r="A203" s="63"/>
      <c r="B203" s="64"/>
      <c r="C203" s="64"/>
      <c r="D203" s="66">
        <v>50000</v>
      </c>
      <c r="E203" s="64">
        <v>52</v>
      </c>
      <c r="F203" s="65">
        <f t="shared" si="13"/>
        <v>2600000</v>
      </c>
      <c r="G203" s="64"/>
    </row>
    <row r="204" spans="1:9">
      <c r="A204" s="63">
        <v>3</v>
      </c>
      <c r="B204" s="64" t="s">
        <v>48</v>
      </c>
      <c r="C204" s="65"/>
      <c r="D204" s="66">
        <v>20000</v>
      </c>
      <c r="E204" s="64">
        <v>1</v>
      </c>
      <c r="F204" s="65">
        <f t="shared" si="13"/>
        <v>20000</v>
      </c>
      <c r="G204" s="64"/>
    </row>
    <row r="205" spans="1:9">
      <c r="A205" s="64"/>
      <c r="B205" s="67"/>
      <c r="C205" s="64"/>
      <c r="D205" s="66">
        <v>10000</v>
      </c>
      <c r="E205" s="64"/>
      <c r="F205" s="65">
        <f t="shared" si="13"/>
        <v>0</v>
      </c>
      <c r="G205" s="64"/>
    </row>
    <row r="206" spans="1:9">
      <c r="A206" s="63">
        <v>4</v>
      </c>
      <c r="B206" s="64" t="s">
        <v>49</v>
      </c>
      <c r="C206" s="65"/>
      <c r="D206" s="68">
        <v>5000</v>
      </c>
      <c r="E206" s="64">
        <v>2</v>
      </c>
      <c r="F206" s="65">
        <f t="shared" si="13"/>
        <v>10000</v>
      </c>
      <c r="G206" s="64"/>
    </row>
    <row r="207" spans="1:9">
      <c r="A207" s="64"/>
      <c r="B207" s="64"/>
      <c r="C207" s="65"/>
      <c r="D207" s="68">
        <v>2000</v>
      </c>
      <c r="E207" s="64"/>
      <c r="F207" s="65">
        <f t="shared" si="13"/>
        <v>0</v>
      </c>
      <c r="G207" s="64"/>
      <c r="H207" s="197"/>
    </row>
    <row r="208" spans="1:9">
      <c r="A208" s="63">
        <v>5</v>
      </c>
      <c r="B208" s="64" t="s">
        <v>50</v>
      </c>
      <c r="C208" s="64"/>
      <c r="D208" s="68">
        <v>1000</v>
      </c>
      <c r="E208" s="64">
        <v>1</v>
      </c>
      <c r="F208" s="65">
        <f t="shared" si="13"/>
        <v>1000</v>
      </c>
      <c r="G208" s="64"/>
      <c r="H208" s="197"/>
    </row>
    <row r="209" spans="1:8">
      <c r="A209" s="64"/>
      <c r="B209" s="64"/>
      <c r="C209" s="64"/>
      <c r="D209" s="68">
        <v>500</v>
      </c>
      <c r="E209" s="64"/>
      <c r="F209" s="65">
        <f t="shared" si="13"/>
        <v>0</v>
      </c>
      <c r="G209" s="64"/>
    </row>
    <row r="210" spans="1:8">
      <c r="A210" s="64"/>
      <c r="B210" s="67" t="s">
        <v>10</v>
      </c>
      <c r="C210" s="65">
        <f>SUM(C200:C206)</f>
        <v>27032500</v>
      </c>
      <c r="D210" s="68"/>
      <c r="E210" s="65">
        <f>SUM(E200:E209)</f>
        <v>169</v>
      </c>
      <c r="F210" s="65">
        <f>SUM(F200:F209)</f>
        <v>26531000</v>
      </c>
      <c r="G210" s="64"/>
      <c r="H210" s="197"/>
    </row>
    <row r="211" spans="1:8">
      <c r="F211" s="197"/>
    </row>
    <row r="212" spans="1:8" ht="18.75">
      <c r="B212" s="60" t="s">
        <v>143</v>
      </c>
    </row>
    <row r="213" spans="1:8" ht="18.75">
      <c r="B213" s="60"/>
    </row>
    <row r="214" spans="1:8">
      <c r="A214" s="174" t="s">
        <v>39</v>
      </c>
      <c r="B214" s="174" t="s">
        <v>40</v>
      </c>
      <c r="C214" s="174" t="s">
        <v>41</v>
      </c>
      <c r="D214" s="174" t="s">
        <v>42</v>
      </c>
      <c r="E214" s="62" t="s">
        <v>43</v>
      </c>
      <c r="F214" s="62" t="s">
        <v>44</v>
      </c>
      <c r="G214" s="62" t="s">
        <v>45</v>
      </c>
    </row>
    <row r="215" spans="1:8">
      <c r="A215" s="63">
        <v>1</v>
      </c>
      <c r="B215" s="64" t="s">
        <v>46</v>
      </c>
      <c r="C215" s="65">
        <v>30581500</v>
      </c>
      <c r="D215" s="66">
        <v>500000</v>
      </c>
      <c r="E215" s="64">
        <v>37</v>
      </c>
      <c r="F215" s="65">
        <f t="shared" ref="F215:F224" si="14">D215*E215</f>
        <v>18500000</v>
      </c>
      <c r="G215" s="64"/>
    </row>
    <row r="216" spans="1:8">
      <c r="A216" s="63"/>
      <c r="B216" s="64"/>
      <c r="C216" s="65"/>
      <c r="D216" s="66">
        <v>200000</v>
      </c>
      <c r="E216" s="64">
        <v>20</v>
      </c>
      <c r="F216" s="65">
        <f t="shared" si="14"/>
        <v>4000000</v>
      </c>
      <c r="G216" s="64"/>
    </row>
    <row r="217" spans="1:8">
      <c r="A217" s="63">
        <v>2</v>
      </c>
      <c r="B217" s="64" t="s">
        <v>47</v>
      </c>
      <c r="C217" s="65">
        <v>834000</v>
      </c>
      <c r="D217" s="66">
        <v>100000</v>
      </c>
      <c r="E217" s="64">
        <v>66</v>
      </c>
      <c r="F217" s="65">
        <f t="shared" si="14"/>
        <v>6600000</v>
      </c>
      <c r="G217" s="64"/>
    </row>
    <row r="218" spans="1:8">
      <c r="A218" s="63"/>
      <c r="B218" s="64"/>
      <c r="C218" s="64"/>
      <c r="D218" s="66">
        <v>50000</v>
      </c>
      <c r="E218" s="64">
        <v>25</v>
      </c>
      <c r="F218" s="65">
        <f t="shared" si="14"/>
        <v>1250000</v>
      </c>
      <c r="G218" s="64"/>
    </row>
    <row r="219" spans="1:8">
      <c r="A219" s="63">
        <v>3</v>
      </c>
      <c r="B219" s="64" t="s">
        <v>48</v>
      </c>
      <c r="C219" s="65"/>
      <c r="D219" s="66">
        <v>20000</v>
      </c>
      <c r="E219" s="64">
        <v>3</v>
      </c>
      <c r="F219" s="65">
        <f t="shared" si="14"/>
        <v>60000</v>
      </c>
      <c r="G219" s="64"/>
    </row>
    <row r="220" spans="1:8">
      <c r="A220" s="64"/>
      <c r="B220" s="67"/>
      <c r="C220" s="64"/>
      <c r="D220" s="66">
        <v>10000</v>
      </c>
      <c r="E220" s="64">
        <v>15</v>
      </c>
      <c r="F220" s="65">
        <f t="shared" si="14"/>
        <v>150000</v>
      </c>
      <c r="G220" s="64"/>
    </row>
    <row r="221" spans="1:8">
      <c r="A221" s="63">
        <v>4</v>
      </c>
      <c r="B221" s="64" t="s">
        <v>49</v>
      </c>
      <c r="C221" s="65"/>
      <c r="D221" s="68">
        <v>5000</v>
      </c>
      <c r="E221" s="64">
        <v>4</v>
      </c>
      <c r="F221" s="65">
        <f t="shared" si="14"/>
        <v>20000</v>
      </c>
      <c r="G221" s="64"/>
    </row>
    <row r="222" spans="1:8">
      <c r="A222" s="64"/>
      <c r="B222" s="64"/>
      <c r="C222" s="65"/>
      <c r="D222" s="68">
        <v>2000</v>
      </c>
      <c r="E222" s="64"/>
      <c r="F222" s="65">
        <f t="shared" si="14"/>
        <v>0</v>
      </c>
      <c r="G222" s="64"/>
    </row>
    <row r="223" spans="1:8">
      <c r="A223" s="63">
        <v>5</v>
      </c>
      <c r="B223" s="64" t="s">
        <v>50</v>
      </c>
      <c r="C223" s="64"/>
      <c r="D223" s="68">
        <v>1000</v>
      </c>
      <c r="E223" s="64">
        <v>1</v>
      </c>
      <c r="F223" s="65">
        <f t="shared" si="14"/>
        <v>1000</v>
      </c>
      <c r="G223" s="64"/>
    </row>
    <row r="224" spans="1:8">
      <c r="A224" s="64"/>
      <c r="B224" s="64"/>
      <c r="C224" s="64"/>
      <c r="D224" s="68">
        <v>500</v>
      </c>
      <c r="E224" s="64">
        <v>1</v>
      </c>
      <c r="F224" s="65">
        <f t="shared" si="14"/>
        <v>500</v>
      </c>
      <c r="G224" s="64"/>
    </row>
    <row r="225" spans="1:9">
      <c r="A225" s="64"/>
      <c r="B225" s="67" t="s">
        <v>10</v>
      </c>
      <c r="C225" s="65">
        <f>SUM(C215:C221)</f>
        <v>31415500</v>
      </c>
      <c r="D225" s="68"/>
      <c r="E225" s="65">
        <f>SUM(E215:E224)</f>
        <v>172</v>
      </c>
      <c r="F225" s="65">
        <f>SUM(F215:F224)</f>
        <v>30581500</v>
      </c>
      <c r="G225" s="64"/>
    </row>
    <row r="226" spans="1:9">
      <c r="H226" s="203"/>
    </row>
    <row r="227" spans="1:9" ht="18.75">
      <c r="B227" s="60" t="s">
        <v>144</v>
      </c>
    </row>
    <row r="228" spans="1:9" ht="18.75">
      <c r="B228" s="60"/>
    </row>
    <row r="229" spans="1:9">
      <c r="A229" s="174" t="s">
        <v>39</v>
      </c>
      <c r="B229" s="174" t="s">
        <v>40</v>
      </c>
      <c r="C229" s="174" t="s">
        <v>41</v>
      </c>
      <c r="D229" s="174" t="s">
        <v>42</v>
      </c>
      <c r="E229" s="62" t="s">
        <v>43</v>
      </c>
      <c r="F229" s="62" t="s">
        <v>44</v>
      </c>
      <c r="G229" s="62" t="s">
        <v>45</v>
      </c>
    </row>
    <row r="230" spans="1:9">
      <c r="A230" s="63">
        <v>1</v>
      </c>
      <c r="B230" s="64" t="s">
        <v>46</v>
      </c>
      <c r="C230" s="65">
        <v>10670000</v>
      </c>
      <c r="D230" s="66">
        <v>500000</v>
      </c>
      <c r="E230" s="64">
        <v>14</v>
      </c>
      <c r="F230" s="65">
        <f t="shared" ref="F230:F239" si="15">D230*E230</f>
        <v>7000000</v>
      </c>
      <c r="G230" s="64"/>
    </row>
    <row r="231" spans="1:9">
      <c r="A231" s="63"/>
      <c r="B231" s="64"/>
      <c r="C231" s="65"/>
      <c r="D231" s="66">
        <v>200000</v>
      </c>
      <c r="E231" s="64">
        <v>7</v>
      </c>
      <c r="F231" s="65">
        <f t="shared" si="15"/>
        <v>1400000</v>
      </c>
      <c r="G231" s="64"/>
    </row>
    <row r="232" spans="1:9">
      <c r="A232" s="63">
        <v>2</v>
      </c>
      <c r="B232" s="64" t="s">
        <v>47</v>
      </c>
      <c r="C232" s="65">
        <v>70000</v>
      </c>
      <c r="D232" s="66">
        <v>100000</v>
      </c>
      <c r="E232" s="64">
        <v>19</v>
      </c>
      <c r="F232" s="65">
        <f t="shared" si="15"/>
        <v>1900000</v>
      </c>
      <c r="G232" s="64"/>
      <c r="I232" s="204"/>
    </row>
    <row r="233" spans="1:9">
      <c r="A233" s="63"/>
      <c r="B233" s="64"/>
      <c r="C233" s="64"/>
      <c r="D233" s="66">
        <v>50000</v>
      </c>
      <c r="E233" s="64">
        <v>7</v>
      </c>
      <c r="F233" s="65">
        <f t="shared" si="15"/>
        <v>350000</v>
      </c>
      <c r="G233" s="64"/>
    </row>
    <row r="234" spans="1:9">
      <c r="A234" s="63">
        <v>3</v>
      </c>
      <c r="B234" s="64" t="s">
        <v>48</v>
      </c>
      <c r="C234" s="65">
        <v>100000</v>
      </c>
      <c r="D234" s="66">
        <v>20000</v>
      </c>
      <c r="E234" s="64"/>
      <c r="F234" s="65">
        <f t="shared" si="15"/>
        <v>0</v>
      </c>
      <c r="G234" s="64" t="s">
        <v>174</v>
      </c>
    </row>
    <row r="235" spans="1:9">
      <c r="A235" s="64"/>
      <c r="B235" s="67"/>
      <c r="C235" s="64"/>
      <c r="D235" s="66">
        <v>10000</v>
      </c>
      <c r="E235" s="64">
        <v>1</v>
      </c>
      <c r="F235" s="65">
        <f t="shared" si="15"/>
        <v>10000</v>
      </c>
      <c r="G235" s="64"/>
    </row>
    <row r="236" spans="1:9">
      <c r="A236" s="63">
        <v>4</v>
      </c>
      <c r="B236" s="64" t="s">
        <v>49</v>
      </c>
      <c r="C236" s="65"/>
      <c r="D236" s="68">
        <v>5000</v>
      </c>
      <c r="E236" s="64">
        <v>1</v>
      </c>
      <c r="F236" s="65">
        <f t="shared" si="15"/>
        <v>5000</v>
      </c>
      <c r="G236" s="64"/>
    </row>
    <row r="237" spans="1:9">
      <c r="A237" s="64"/>
      <c r="B237" s="64"/>
      <c r="C237" s="65"/>
      <c r="D237" s="68">
        <v>2000</v>
      </c>
      <c r="E237" s="64">
        <v>1</v>
      </c>
      <c r="F237" s="65">
        <f t="shared" si="15"/>
        <v>2000</v>
      </c>
      <c r="G237" s="64"/>
    </row>
    <row r="238" spans="1:9">
      <c r="A238" s="63">
        <v>5</v>
      </c>
      <c r="B238" s="64" t="s">
        <v>50</v>
      </c>
      <c r="C238" s="64"/>
      <c r="D238" s="68">
        <v>1000</v>
      </c>
      <c r="E238" s="64">
        <v>2</v>
      </c>
      <c r="F238" s="65">
        <f t="shared" si="15"/>
        <v>2000</v>
      </c>
      <c r="G238" s="64"/>
    </row>
    <row r="239" spans="1:9">
      <c r="A239" s="64"/>
      <c r="B239" s="64"/>
      <c r="C239" s="64"/>
      <c r="D239" s="68">
        <v>500</v>
      </c>
      <c r="E239" s="64">
        <v>2</v>
      </c>
      <c r="F239" s="65">
        <f t="shared" si="15"/>
        <v>1000</v>
      </c>
      <c r="G239" s="64"/>
    </row>
    <row r="240" spans="1:9">
      <c r="A240" s="64"/>
      <c r="B240" s="67" t="s">
        <v>10</v>
      </c>
      <c r="C240" s="65">
        <f>SUM(C230:C236)</f>
        <v>10840000</v>
      </c>
      <c r="D240" s="68"/>
      <c r="E240" s="65">
        <f>SUM(E230:E239)</f>
        <v>54</v>
      </c>
      <c r="F240" s="65">
        <f>SUM(F230:F239)</f>
        <v>10670000</v>
      </c>
      <c r="G240" s="64"/>
      <c r="H240" s="197"/>
    </row>
    <row r="241" spans="1:11">
      <c r="F241" s="197"/>
      <c r="H241" s="197"/>
    </row>
    <row r="242" spans="1:11" ht="18.75">
      <c r="B242" s="60" t="s">
        <v>145</v>
      </c>
      <c r="H242" s="197"/>
      <c r="K242" t="s">
        <v>168</v>
      </c>
    </row>
    <row r="243" spans="1:11" ht="18.75">
      <c r="B243" s="60"/>
    </row>
    <row r="244" spans="1:11">
      <c r="A244" s="188" t="s">
        <v>39</v>
      </c>
      <c r="B244" s="188" t="s">
        <v>40</v>
      </c>
      <c r="C244" s="188" t="s">
        <v>41</v>
      </c>
      <c r="D244" s="188" t="s">
        <v>42</v>
      </c>
      <c r="E244" s="62" t="s">
        <v>43</v>
      </c>
      <c r="F244" s="62" t="s">
        <v>44</v>
      </c>
      <c r="G244" s="62" t="s">
        <v>45</v>
      </c>
    </row>
    <row r="245" spans="1:11">
      <c r="A245" s="63">
        <v>1</v>
      </c>
      <c r="B245" s="64" t="s">
        <v>46</v>
      </c>
      <c r="C245" s="65">
        <v>13378000</v>
      </c>
      <c r="D245" s="66">
        <v>500000</v>
      </c>
      <c r="E245" s="64">
        <v>20</v>
      </c>
      <c r="F245" s="65">
        <f t="shared" ref="F245:F254" si="16">D245*E245</f>
        <v>10000000</v>
      </c>
      <c r="G245" s="64"/>
    </row>
    <row r="246" spans="1:11">
      <c r="A246" s="63"/>
      <c r="B246" s="64"/>
      <c r="C246" s="65"/>
      <c r="D246" s="66">
        <v>200000</v>
      </c>
      <c r="E246" s="64">
        <v>5</v>
      </c>
      <c r="F246" s="65">
        <f t="shared" si="16"/>
        <v>1000000</v>
      </c>
      <c r="G246" s="64"/>
    </row>
    <row r="247" spans="1:11">
      <c r="A247" s="63">
        <v>2</v>
      </c>
      <c r="B247" s="64" t="s">
        <v>47</v>
      </c>
      <c r="C247" s="65"/>
      <c r="D247" s="66">
        <v>100000</v>
      </c>
      <c r="E247" s="64">
        <v>8</v>
      </c>
      <c r="F247" s="65">
        <f t="shared" si="16"/>
        <v>800000</v>
      </c>
      <c r="G247" s="64"/>
    </row>
    <row r="248" spans="1:11">
      <c r="A248" s="63"/>
      <c r="B248" s="64"/>
      <c r="C248" s="64"/>
      <c r="D248" s="66">
        <v>50000</v>
      </c>
      <c r="E248" s="64">
        <v>27</v>
      </c>
      <c r="F248" s="65">
        <f t="shared" si="16"/>
        <v>1350000</v>
      </c>
      <c r="G248" s="64"/>
    </row>
    <row r="249" spans="1:11">
      <c r="A249" s="63">
        <v>3</v>
      </c>
      <c r="B249" s="64" t="s">
        <v>48</v>
      </c>
      <c r="C249" s="65"/>
      <c r="D249" s="66">
        <v>20000</v>
      </c>
      <c r="E249" s="64"/>
      <c r="F249" s="65">
        <f t="shared" si="16"/>
        <v>0</v>
      </c>
      <c r="G249" s="64"/>
    </row>
    <row r="250" spans="1:11">
      <c r="A250" s="64"/>
      <c r="B250" s="67"/>
      <c r="C250" s="64"/>
      <c r="D250" s="66">
        <v>10000</v>
      </c>
      <c r="E250" s="64">
        <v>22</v>
      </c>
      <c r="F250" s="65">
        <f t="shared" si="16"/>
        <v>220000</v>
      </c>
      <c r="G250" s="64"/>
    </row>
    <row r="251" spans="1:11">
      <c r="A251" s="63">
        <v>4</v>
      </c>
      <c r="B251" s="64" t="s">
        <v>49</v>
      </c>
      <c r="C251" s="65"/>
      <c r="D251" s="68">
        <v>5000</v>
      </c>
      <c r="E251" s="64">
        <v>1</v>
      </c>
      <c r="F251" s="65">
        <f t="shared" si="16"/>
        <v>5000</v>
      </c>
      <c r="G251" s="64"/>
    </row>
    <row r="252" spans="1:11">
      <c r="A252" s="64"/>
      <c r="B252" s="64"/>
      <c r="C252" s="65"/>
      <c r="D252" s="68">
        <v>2000</v>
      </c>
      <c r="E252" s="64">
        <v>1</v>
      </c>
      <c r="F252" s="65">
        <f t="shared" si="16"/>
        <v>2000</v>
      </c>
      <c r="G252" s="64"/>
    </row>
    <row r="253" spans="1:11">
      <c r="A253" s="63">
        <v>5</v>
      </c>
      <c r="B253" s="64" t="s">
        <v>50</v>
      </c>
      <c r="C253" s="64"/>
      <c r="D253" s="68">
        <v>1000</v>
      </c>
      <c r="E253" s="64">
        <v>1</v>
      </c>
      <c r="F253" s="65">
        <f t="shared" si="16"/>
        <v>1000</v>
      </c>
      <c r="G253" s="64"/>
    </row>
    <row r="254" spans="1:11">
      <c r="A254" s="64"/>
      <c r="B254" s="64"/>
      <c r="C254" s="64"/>
      <c r="D254" s="68">
        <v>500</v>
      </c>
      <c r="E254" s="64"/>
      <c r="F254" s="65">
        <f t="shared" si="16"/>
        <v>0</v>
      </c>
      <c r="G254" s="64"/>
    </row>
    <row r="255" spans="1:11">
      <c r="A255" s="64"/>
      <c r="B255" s="67" t="s">
        <v>10</v>
      </c>
      <c r="C255" s="65">
        <f>SUM(C245:C251)</f>
        <v>13378000</v>
      </c>
      <c r="D255" s="68"/>
      <c r="E255" s="65">
        <f>SUM(E245:E254)</f>
        <v>85</v>
      </c>
      <c r="F255" s="65">
        <f>SUM(F245:F254)</f>
        <v>13378000</v>
      </c>
      <c r="G255" s="64"/>
      <c r="H255" s="197"/>
    </row>
    <row r="256" spans="1:11">
      <c r="F256" s="197"/>
      <c r="J256" s="197"/>
    </row>
    <row r="257" spans="1:9" ht="18.75">
      <c r="B257" s="60" t="s">
        <v>146</v>
      </c>
    </row>
    <row r="258" spans="1:9" ht="18.75">
      <c r="B258" s="60"/>
    </row>
    <row r="259" spans="1:9">
      <c r="A259" s="174" t="s">
        <v>39</v>
      </c>
      <c r="B259" s="174" t="s">
        <v>40</v>
      </c>
      <c r="C259" s="174" t="s">
        <v>41</v>
      </c>
      <c r="D259" s="174" t="s">
        <v>42</v>
      </c>
      <c r="E259" s="62" t="s">
        <v>43</v>
      </c>
      <c r="F259" s="62" t="s">
        <v>44</v>
      </c>
      <c r="G259" s="62" t="s">
        <v>45</v>
      </c>
    </row>
    <row r="260" spans="1:9">
      <c r="A260" s="63">
        <v>1</v>
      </c>
      <c r="B260" s="64" t="s">
        <v>46</v>
      </c>
      <c r="C260" s="65">
        <v>14318000</v>
      </c>
      <c r="D260" s="66">
        <v>500000</v>
      </c>
      <c r="E260" s="64">
        <v>15</v>
      </c>
      <c r="F260" s="65">
        <f t="shared" ref="F260:F269" si="17">D260*E260</f>
        <v>7500000</v>
      </c>
      <c r="G260" s="64"/>
    </row>
    <row r="261" spans="1:9">
      <c r="A261" s="63"/>
      <c r="B261" s="64"/>
      <c r="C261" s="65"/>
      <c r="D261" s="66">
        <v>200000</v>
      </c>
      <c r="E261" s="64">
        <v>15</v>
      </c>
      <c r="F261" s="65">
        <f t="shared" si="17"/>
        <v>3000000</v>
      </c>
      <c r="G261" s="64"/>
    </row>
    <row r="262" spans="1:9">
      <c r="A262" s="63">
        <v>2</v>
      </c>
      <c r="B262" s="64" t="s">
        <v>47</v>
      </c>
      <c r="C262" s="65">
        <v>128000</v>
      </c>
      <c r="D262" s="66">
        <v>100000</v>
      </c>
      <c r="E262" s="64">
        <v>21</v>
      </c>
      <c r="F262" s="65">
        <f t="shared" si="17"/>
        <v>2100000</v>
      </c>
      <c r="G262" s="64"/>
    </row>
    <row r="263" spans="1:9">
      <c r="A263" s="63"/>
      <c r="B263" s="64"/>
      <c r="C263" s="64"/>
      <c r="D263" s="66">
        <v>50000</v>
      </c>
      <c r="E263" s="64">
        <v>29</v>
      </c>
      <c r="F263" s="65">
        <f t="shared" si="17"/>
        <v>1450000</v>
      </c>
      <c r="G263" s="64"/>
    </row>
    <row r="264" spans="1:9">
      <c r="A264" s="63">
        <v>3</v>
      </c>
      <c r="B264" s="64" t="s">
        <v>48</v>
      </c>
      <c r="C264" s="65"/>
      <c r="D264" s="66">
        <v>20000</v>
      </c>
      <c r="E264" s="64">
        <v>8</v>
      </c>
      <c r="F264" s="65">
        <f t="shared" si="17"/>
        <v>160000</v>
      </c>
      <c r="G264" s="64"/>
    </row>
    <row r="265" spans="1:9">
      <c r="A265" s="64"/>
      <c r="B265" s="67"/>
      <c r="C265" s="64"/>
      <c r="D265" s="66">
        <v>10000</v>
      </c>
      <c r="E265" s="64">
        <v>10</v>
      </c>
      <c r="F265" s="65">
        <f t="shared" si="17"/>
        <v>100000</v>
      </c>
      <c r="G265" s="64"/>
    </row>
    <row r="266" spans="1:9">
      <c r="A266" s="63">
        <v>4</v>
      </c>
      <c r="B266" s="64" t="s">
        <v>49</v>
      </c>
      <c r="C266" s="65"/>
      <c r="D266" s="68">
        <v>5000</v>
      </c>
      <c r="E266" s="64">
        <v>1</v>
      </c>
      <c r="F266" s="65">
        <f t="shared" si="17"/>
        <v>5000</v>
      </c>
      <c r="G266" s="64"/>
    </row>
    <row r="267" spans="1:9">
      <c r="A267" s="64"/>
      <c r="B267" s="64"/>
      <c r="C267" s="65"/>
      <c r="D267" s="68">
        <v>2000</v>
      </c>
      <c r="E267" s="64">
        <v>1</v>
      </c>
      <c r="F267" s="65">
        <f t="shared" si="17"/>
        <v>2000</v>
      </c>
      <c r="G267" s="64"/>
    </row>
    <row r="268" spans="1:9">
      <c r="A268" s="63">
        <v>5</v>
      </c>
      <c r="B268" s="64" t="s">
        <v>50</v>
      </c>
      <c r="C268" s="64"/>
      <c r="D268" s="68">
        <v>1000</v>
      </c>
      <c r="E268" s="64">
        <v>1</v>
      </c>
      <c r="F268" s="65">
        <f t="shared" si="17"/>
        <v>1000</v>
      </c>
      <c r="G268" s="64"/>
    </row>
    <row r="269" spans="1:9">
      <c r="A269" s="64"/>
      <c r="B269" s="64"/>
      <c r="C269" s="64"/>
      <c r="D269" s="68">
        <v>500</v>
      </c>
      <c r="E269" s="64"/>
      <c r="F269" s="65">
        <f t="shared" si="17"/>
        <v>0</v>
      </c>
      <c r="G269" s="64"/>
    </row>
    <row r="270" spans="1:9">
      <c r="A270" s="64"/>
      <c r="B270" s="67" t="s">
        <v>10</v>
      </c>
      <c r="C270" s="65">
        <f>SUM(C260:C269)</f>
        <v>14446000</v>
      </c>
      <c r="D270" s="68"/>
      <c r="E270" s="65">
        <f>SUM(E260:E269)</f>
        <v>101</v>
      </c>
      <c r="F270" s="65">
        <f>SUM(F260:F269)</f>
        <v>14318000</v>
      </c>
      <c r="G270" s="64"/>
      <c r="H270" s="197"/>
    </row>
    <row r="271" spans="1:9">
      <c r="F271" s="197"/>
    </row>
    <row r="272" spans="1:9" ht="18.75">
      <c r="B272" s="60" t="s">
        <v>147</v>
      </c>
      <c r="D272" s="189"/>
      <c r="I272" s="199"/>
    </row>
    <row r="273" spans="1:9" ht="18.75">
      <c r="B273" s="60"/>
      <c r="I273" s="200"/>
    </row>
    <row r="274" spans="1:9">
      <c r="A274" s="175" t="s">
        <v>39</v>
      </c>
      <c r="B274" s="175" t="s">
        <v>40</v>
      </c>
      <c r="C274" s="175" t="s">
        <v>41</v>
      </c>
      <c r="D274" s="175" t="s">
        <v>42</v>
      </c>
      <c r="E274" s="62" t="s">
        <v>43</v>
      </c>
      <c r="F274" s="62" t="s">
        <v>44</v>
      </c>
      <c r="G274" s="62" t="s">
        <v>45</v>
      </c>
    </row>
    <row r="275" spans="1:9">
      <c r="A275" s="63">
        <v>1</v>
      </c>
      <c r="B275" s="64" t="s">
        <v>46</v>
      </c>
      <c r="C275" s="65">
        <v>13913000</v>
      </c>
      <c r="D275" s="66">
        <v>500000</v>
      </c>
      <c r="E275" s="64">
        <v>21</v>
      </c>
      <c r="F275" s="65">
        <f t="shared" ref="F275:F284" si="18">D275*E275</f>
        <v>10500000</v>
      </c>
      <c r="G275" s="64"/>
      <c r="H275" s="197"/>
    </row>
    <row r="276" spans="1:9">
      <c r="A276" s="63"/>
      <c r="B276" s="64"/>
      <c r="C276" s="65"/>
      <c r="D276" s="66">
        <v>200000</v>
      </c>
      <c r="E276" s="64">
        <v>7</v>
      </c>
      <c r="F276" s="65">
        <f t="shared" si="18"/>
        <v>1400000</v>
      </c>
      <c r="G276" s="64"/>
      <c r="H276" s="197"/>
    </row>
    <row r="277" spans="1:9">
      <c r="A277" s="63">
        <v>2</v>
      </c>
      <c r="B277" s="64" t="s">
        <v>47</v>
      </c>
      <c r="C277" s="65">
        <v>894000</v>
      </c>
      <c r="D277" s="66">
        <v>100000</v>
      </c>
      <c r="E277" s="64">
        <v>19</v>
      </c>
      <c r="F277" s="65">
        <f t="shared" si="18"/>
        <v>1900000</v>
      </c>
      <c r="G277" s="64"/>
      <c r="H277" s="197"/>
    </row>
    <row r="278" spans="1:9">
      <c r="A278" s="63"/>
      <c r="B278" s="64"/>
      <c r="C278" s="64"/>
      <c r="D278" s="66">
        <v>50000</v>
      </c>
      <c r="E278" s="64">
        <v>2</v>
      </c>
      <c r="F278" s="65">
        <f t="shared" si="18"/>
        <v>100000</v>
      </c>
      <c r="G278" s="64"/>
      <c r="H278" s="197"/>
    </row>
    <row r="279" spans="1:9">
      <c r="A279" s="63">
        <v>3</v>
      </c>
      <c r="B279" s="64" t="s">
        <v>48</v>
      </c>
      <c r="C279" s="65"/>
      <c r="D279" s="66">
        <v>20000</v>
      </c>
      <c r="E279" s="64"/>
      <c r="F279" s="65">
        <f t="shared" si="18"/>
        <v>0</v>
      </c>
      <c r="G279" s="64"/>
    </row>
    <row r="280" spans="1:9">
      <c r="A280" s="64"/>
      <c r="B280" s="67"/>
      <c r="C280" s="64"/>
      <c r="D280" s="66">
        <v>10000</v>
      </c>
      <c r="E280" s="64"/>
      <c r="F280" s="65">
        <f t="shared" si="18"/>
        <v>0</v>
      </c>
      <c r="G280" s="64"/>
    </row>
    <row r="281" spans="1:9">
      <c r="A281" s="63">
        <v>4</v>
      </c>
      <c r="B281" s="64" t="s">
        <v>49</v>
      </c>
      <c r="C281" s="65"/>
      <c r="D281" s="68">
        <v>5000</v>
      </c>
      <c r="E281" s="64">
        <v>1</v>
      </c>
      <c r="F281" s="65">
        <f t="shared" si="18"/>
        <v>5000</v>
      </c>
      <c r="G281" s="64"/>
    </row>
    <row r="282" spans="1:9">
      <c r="A282" s="64"/>
      <c r="B282" s="64"/>
      <c r="C282" s="65"/>
      <c r="D282" s="68">
        <v>2000</v>
      </c>
      <c r="E282" s="64">
        <v>3</v>
      </c>
      <c r="F282" s="65">
        <f t="shared" si="18"/>
        <v>6000</v>
      </c>
      <c r="G282" s="64"/>
    </row>
    <row r="283" spans="1:9">
      <c r="A283" s="63">
        <v>5</v>
      </c>
      <c r="B283" s="64" t="s">
        <v>50</v>
      </c>
      <c r="C283" s="64"/>
      <c r="D283" s="68">
        <v>1000</v>
      </c>
      <c r="E283" s="64">
        <v>2</v>
      </c>
      <c r="F283" s="65">
        <f t="shared" si="18"/>
        <v>2000</v>
      </c>
      <c r="G283" s="64"/>
    </row>
    <row r="284" spans="1:9">
      <c r="A284" s="64"/>
      <c r="B284" s="64"/>
      <c r="C284" s="64"/>
      <c r="D284" s="68">
        <v>500</v>
      </c>
      <c r="E284" s="64"/>
      <c r="F284" s="65">
        <f t="shared" si="18"/>
        <v>0</v>
      </c>
      <c r="G284" s="64"/>
    </row>
    <row r="285" spans="1:9">
      <c r="A285" s="64"/>
      <c r="B285" s="67" t="s">
        <v>10</v>
      </c>
      <c r="C285" s="65">
        <f>SUM(C275:C283)</f>
        <v>14807000</v>
      </c>
      <c r="D285" s="68"/>
      <c r="E285" s="65">
        <f>SUM(E275:E284)</f>
        <v>55</v>
      </c>
      <c r="F285" s="65">
        <f>SUM(F275:F284)</f>
        <v>13913000</v>
      </c>
      <c r="G285" s="64"/>
    </row>
    <row r="288" spans="1:9" ht="18.75">
      <c r="B288" s="60" t="s">
        <v>148</v>
      </c>
    </row>
    <row r="289" spans="1:9" ht="18.75">
      <c r="B289" s="60"/>
    </row>
    <row r="290" spans="1:9">
      <c r="A290" s="175" t="s">
        <v>39</v>
      </c>
      <c r="B290" s="175" t="s">
        <v>40</v>
      </c>
      <c r="C290" s="175" t="s">
        <v>41</v>
      </c>
      <c r="D290" s="175" t="s">
        <v>42</v>
      </c>
      <c r="E290" s="62" t="s">
        <v>43</v>
      </c>
      <c r="F290" s="62" t="s">
        <v>44</v>
      </c>
      <c r="G290" s="62" t="s">
        <v>45</v>
      </c>
    </row>
    <row r="291" spans="1:9">
      <c r="A291" s="63">
        <v>1</v>
      </c>
      <c r="B291" s="64" t="s">
        <v>46</v>
      </c>
      <c r="C291" s="65">
        <v>13010500</v>
      </c>
      <c r="D291" s="66">
        <v>500000</v>
      </c>
      <c r="E291" s="64">
        <v>16</v>
      </c>
      <c r="F291" s="65">
        <f t="shared" ref="F291:F300" si="19">D291*E291</f>
        <v>8000000</v>
      </c>
      <c r="G291" s="64"/>
    </row>
    <row r="292" spans="1:9">
      <c r="A292" s="63"/>
      <c r="B292" s="64"/>
      <c r="C292" s="65"/>
      <c r="D292" s="66">
        <v>200000</v>
      </c>
      <c r="E292" s="64">
        <v>10</v>
      </c>
      <c r="F292" s="65">
        <f t="shared" si="19"/>
        <v>2000000</v>
      </c>
      <c r="G292" s="64"/>
    </row>
    <row r="293" spans="1:9">
      <c r="A293" s="63">
        <v>2</v>
      </c>
      <c r="B293" s="64" t="s">
        <v>47</v>
      </c>
      <c r="C293" s="65">
        <v>506000</v>
      </c>
      <c r="D293" s="66">
        <v>100000</v>
      </c>
      <c r="E293" s="64">
        <v>28</v>
      </c>
      <c r="F293" s="65">
        <f t="shared" si="19"/>
        <v>2800000</v>
      </c>
      <c r="G293" s="64"/>
    </row>
    <row r="294" spans="1:9">
      <c r="A294" s="63"/>
      <c r="B294" s="64"/>
      <c r="C294" s="64"/>
      <c r="D294" s="66">
        <v>50000</v>
      </c>
      <c r="E294" s="64">
        <v>1</v>
      </c>
      <c r="F294" s="65">
        <f t="shared" si="19"/>
        <v>50000</v>
      </c>
      <c r="G294" s="64"/>
      <c r="I294" s="120"/>
    </row>
    <row r="295" spans="1:9">
      <c r="A295" s="63">
        <v>3</v>
      </c>
      <c r="B295" s="64" t="s">
        <v>48</v>
      </c>
      <c r="C295" s="65">
        <v>400000</v>
      </c>
      <c r="D295" s="66">
        <v>20000</v>
      </c>
      <c r="E295" s="64">
        <v>1</v>
      </c>
      <c r="F295" s="65">
        <f t="shared" si="19"/>
        <v>20000</v>
      </c>
      <c r="G295" s="64">
        <v>3099049241</v>
      </c>
      <c r="I295" s="120"/>
    </row>
    <row r="296" spans="1:9">
      <c r="A296" s="64"/>
      <c r="B296" s="67"/>
      <c r="C296" s="64"/>
      <c r="D296" s="66">
        <v>10000</v>
      </c>
      <c r="E296" s="64">
        <v>9</v>
      </c>
      <c r="F296" s="65">
        <f t="shared" si="19"/>
        <v>90000</v>
      </c>
      <c r="G296" s="64">
        <v>3876541582</v>
      </c>
      <c r="I296" s="120"/>
    </row>
    <row r="297" spans="1:9">
      <c r="A297" s="63">
        <v>4</v>
      </c>
      <c r="B297" s="64" t="s">
        <v>49</v>
      </c>
      <c r="C297" s="65"/>
      <c r="D297" s="68">
        <v>5000</v>
      </c>
      <c r="E297" s="64">
        <v>7</v>
      </c>
      <c r="F297" s="65">
        <f t="shared" si="19"/>
        <v>35000</v>
      </c>
      <c r="G297" s="64"/>
      <c r="I297" s="108"/>
    </row>
    <row r="298" spans="1:9">
      <c r="A298" s="64"/>
      <c r="B298" s="64"/>
      <c r="C298" s="65"/>
      <c r="D298" s="68">
        <v>2000</v>
      </c>
      <c r="E298" s="64">
        <v>4</v>
      </c>
      <c r="F298" s="65">
        <f t="shared" si="19"/>
        <v>8000</v>
      </c>
      <c r="G298" s="64"/>
      <c r="I298" s="108"/>
    </row>
    <row r="299" spans="1:9">
      <c r="A299" s="63">
        <v>5</v>
      </c>
      <c r="B299" s="64" t="s">
        <v>50</v>
      </c>
      <c r="C299" s="64"/>
      <c r="D299" s="68">
        <v>1000</v>
      </c>
      <c r="E299" s="64">
        <v>7</v>
      </c>
      <c r="F299" s="65">
        <f t="shared" si="19"/>
        <v>7000</v>
      </c>
      <c r="G299" s="64"/>
    </row>
    <row r="300" spans="1:9">
      <c r="A300" s="64"/>
      <c r="B300" s="64"/>
      <c r="C300" s="64"/>
      <c r="D300" s="68">
        <v>500</v>
      </c>
      <c r="E300" s="64">
        <v>1</v>
      </c>
      <c r="F300" s="65">
        <f t="shared" si="19"/>
        <v>500</v>
      </c>
      <c r="G300" s="64"/>
    </row>
    <row r="301" spans="1:9">
      <c r="A301" s="64"/>
      <c r="B301" s="67" t="s">
        <v>10</v>
      </c>
      <c r="C301" s="65">
        <f>SUM(C291:C300)</f>
        <v>13916500</v>
      </c>
      <c r="D301" s="68"/>
      <c r="E301" s="65">
        <f>SUM(E291:E300)</f>
        <v>84</v>
      </c>
      <c r="F301" s="65">
        <f>SUM(F291:F300)</f>
        <v>13010500</v>
      </c>
      <c r="G301" s="64"/>
      <c r="H301" s="197"/>
    </row>
    <row r="302" spans="1:9">
      <c r="F302" s="197"/>
    </row>
    <row r="303" spans="1:9" ht="18.75">
      <c r="B303" s="60" t="s">
        <v>149</v>
      </c>
    </row>
    <row r="304" spans="1:9" ht="18.75">
      <c r="B304" s="60"/>
    </row>
    <row r="305" spans="1:9">
      <c r="A305" s="175"/>
      <c r="B305" s="175" t="s">
        <v>40</v>
      </c>
      <c r="C305" s="175" t="s">
        <v>41</v>
      </c>
      <c r="D305" s="175" t="s">
        <v>42</v>
      </c>
      <c r="E305" s="62" t="s">
        <v>43</v>
      </c>
      <c r="F305" s="62" t="s">
        <v>44</v>
      </c>
      <c r="G305" s="62" t="s">
        <v>45</v>
      </c>
    </row>
    <row r="306" spans="1:9">
      <c r="A306" s="63">
        <v>1</v>
      </c>
      <c r="B306" s="64" t="s">
        <v>46</v>
      </c>
      <c r="C306" s="65">
        <v>21543500</v>
      </c>
      <c r="D306" s="66">
        <v>500000</v>
      </c>
      <c r="E306" s="64">
        <v>27</v>
      </c>
      <c r="F306" s="65">
        <f>D306*E306</f>
        <v>13500000</v>
      </c>
      <c r="G306" s="64"/>
    </row>
    <row r="307" spans="1:9">
      <c r="A307" s="63"/>
      <c r="B307" s="64"/>
      <c r="C307" s="65"/>
      <c r="D307" s="66">
        <v>200000</v>
      </c>
      <c r="E307" s="64">
        <v>10</v>
      </c>
      <c r="F307" s="65">
        <f t="shared" ref="F307:F315" si="20">D307*E307</f>
        <v>2000000</v>
      </c>
      <c r="G307" s="64"/>
    </row>
    <row r="308" spans="1:9" ht="18" customHeight="1">
      <c r="A308" s="63">
        <v>2</v>
      </c>
      <c r="B308" s="64" t="s">
        <v>47</v>
      </c>
      <c r="C308" s="65">
        <v>441000</v>
      </c>
      <c r="D308" s="66">
        <v>100000</v>
      </c>
      <c r="E308" s="64">
        <v>46</v>
      </c>
      <c r="F308" s="65">
        <f t="shared" si="20"/>
        <v>4600000</v>
      </c>
      <c r="G308" s="64"/>
    </row>
    <row r="309" spans="1:9">
      <c r="A309" s="63"/>
      <c r="B309" s="64"/>
      <c r="C309" s="64"/>
      <c r="D309" s="66">
        <v>50000</v>
      </c>
      <c r="E309" s="64">
        <v>28</v>
      </c>
      <c r="F309" s="65">
        <f t="shared" si="20"/>
        <v>1400000</v>
      </c>
      <c r="G309" s="64"/>
    </row>
    <row r="310" spans="1:9">
      <c r="A310" s="63">
        <v>3</v>
      </c>
      <c r="B310" s="64" t="s">
        <v>48</v>
      </c>
      <c r="C310" s="65">
        <v>400000</v>
      </c>
      <c r="D310" s="66">
        <v>20000</v>
      </c>
      <c r="E310" s="64">
        <v>1</v>
      </c>
      <c r="F310" s="65">
        <f t="shared" si="20"/>
        <v>20000</v>
      </c>
      <c r="G310" s="64">
        <v>5957211816</v>
      </c>
    </row>
    <row r="311" spans="1:9">
      <c r="A311" s="64"/>
      <c r="B311" s="67"/>
      <c r="C311" s="64"/>
      <c r="D311" s="66">
        <v>10000</v>
      </c>
      <c r="E311" s="64">
        <v>2</v>
      </c>
      <c r="F311" s="65">
        <f t="shared" si="20"/>
        <v>20000</v>
      </c>
      <c r="G311" s="64"/>
    </row>
    <row r="312" spans="1:9">
      <c r="A312" s="63">
        <v>4</v>
      </c>
      <c r="B312" s="64" t="s">
        <v>49</v>
      </c>
      <c r="C312" s="65"/>
      <c r="D312" s="68">
        <v>5000</v>
      </c>
      <c r="E312" s="64"/>
      <c r="F312" s="65">
        <f t="shared" si="20"/>
        <v>0</v>
      </c>
      <c r="G312" s="64"/>
    </row>
    <row r="313" spans="1:9">
      <c r="A313" s="64"/>
      <c r="B313" s="64"/>
      <c r="C313" s="65"/>
      <c r="D313" s="68">
        <v>2000</v>
      </c>
      <c r="E313" s="64">
        <v>2</v>
      </c>
      <c r="F313" s="65">
        <f t="shared" si="20"/>
        <v>4000</v>
      </c>
      <c r="G313" s="64"/>
    </row>
    <row r="314" spans="1:9">
      <c r="A314" s="63">
        <v>5</v>
      </c>
      <c r="B314" s="64" t="s">
        <v>50</v>
      </c>
      <c r="C314" s="64"/>
      <c r="D314" s="68">
        <v>1000</v>
      </c>
      <c r="E314" s="64"/>
      <c r="F314" s="65">
        <f t="shared" si="20"/>
        <v>0</v>
      </c>
      <c r="G314" s="64"/>
    </row>
    <row r="315" spans="1:9">
      <c r="A315" s="64"/>
      <c r="B315" s="64"/>
      <c r="C315" s="64"/>
      <c r="D315" s="68">
        <v>500</v>
      </c>
      <c r="E315" s="64"/>
      <c r="F315" s="65">
        <f t="shared" si="20"/>
        <v>0</v>
      </c>
      <c r="G315" s="64"/>
    </row>
    <row r="316" spans="1:9">
      <c r="A316" s="64"/>
      <c r="B316" s="67" t="s">
        <v>10</v>
      </c>
      <c r="C316" s="65">
        <f>SUM(C306:C315)</f>
        <v>22384500</v>
      </c>
      <c r="D316" s="68"/>
      <c r="E316" s="65">
        <f>SUM(E306:E315)</f>
        <v>116</v>
      </c>
      <c r="F316" s="65">
        <f>SUM(F306:F315)</f>
        <v>21544000</v>
      </c>
      <c r="G316" s="64"/>
      <c r="H316" s="197"/>
      <c r="I316" t="s">
        <v>197</v>
      </c>
    </row>
    <row r="317" spans="1:9">
      <c r="F317" s="197"/>
    </row>
    <row r="318" spans="1:9" ht="18.75">
      <c r="B318" s="60" t="s">
        <v>150</v>
      </c>
      <c r="F318" s="197"/>
    </row>
    <row r="319" spans="1:9" ht="18.75">
      <c r="B319" s="60"/>
      <c r="I319" s="197"/>
    </row>
    <row r="320" spans="1:9">
      <c r="A320" s="175" t="s">
        <v>39</v>
      </c>
      <c r="B320" s="175" t="s">
        <v>40</v>
      </c>
      <c r="C320" s="175" t="s">
        <v>41</v>
      </c>
      <c r="D320" s="175" t="s">
        <v>42</v>
      </c>
      <c r="E320" s="62" t="s">
        <v>43</v>
      </c>
      <c r="F320" s="62" t="s">
        <v>44</v>
      </c>
      <c r="G320" s="62" t="s">
        <v>45</v>
      </c>
    </row>
    <row r="321" spans="1:9">
      <c r="A321" s="63">
        <v>1</v>
      </c>
      <c r="B321" s="64" t="s">
        <v>46</v>
      </c>
      <c r="C321" s="65">
        <v>30419000</v>
      </c>
      <c r="D321" s="66">
        <v>500000</v>
      </c>
      <c r="E321" s="64">
        <v>38</v>
      </c>
      <c r="F321" s="65">
        <f t="shared" ref="F321:F330" si="21">D321*E321</f>
        <v>19000000</v>
      </c>
      <c r="G321" s="64"/>
    </row>
    <row r="322" spans="1:9">
      <c r="A322" s="63"/>
      <c r="B322" s="64"/>
      <c r="C322" s="65"/>
      <c r="D322" s="66">
        <v>200000</v>
      </c>
      <c r="E322" s="64">
        <v>14</v>
      </c>
      <c r="F322" s="65">
        <f t="shared" si="21"/>
        <v>2800000</v>
      </c>
      <c r="G322" s="64"/>
    </row>
    <row r="323" spans="1:9">
      <c r="A323" s="63">
        <v>2</v>
      </c>
      <c r="B323" s="64" t="s">
        <v>47</v>
      </c>
      <c r="C323" s="65">
        <v>1060000</v>
      </c>
      <c r="D323" s="66">
        <v>100000</v>
      </c>
      <c r="E323" s="64">
        <v>61</v>
      </c>
      <c r="F323" s="65">
        <f t="shared" si="21"/>
        <v>6100000</v>
      </c>
      <c r="G323" s="64"/>
    </row>
    <row r="324" spans="1:9">
      <c r="A324" s="63"/>
      <c r="B324" s="64"/>
      <c r="C324" s="64"/>
      <c r="D324" s="66">
        <v>50000</v>
      </c>
      <c r="E324" s="64">
        <v>49</v>
      </c>
      <c r="F324" s="65">
        <f t="shared" si="21"/>
        <v>2450000</v>
      </c>
      <c r="G324" s="64"/>
    </row>
    <row r="325" spans="1:9">
      <c r="A325" s="63">
        <v>3</v>
      </c>
      <c r="B325" s="64" t="s">
        <v>48</v>
      </c>
      <c r="C325" s="65">
        <v>100000</v>
      </c>
      <c r="D325" s="66">
        <v>20000</v>
      </c>
      <c r="F325" s="65">
        <f t="shared" si="21"/>
        <v>0</v>
      </c>
      <c r="G325" s="64"/>
    </row>
    <row r="326" spans="1:9">
      <c r="A326" s="64"/>
      <c r="B326" s="67"/>
      <c r="C326" s="64"/>
      <c r="D326" s="66">
        <v>10000</v>
      </c>
      <c r="E326" s="64">
        <v>5</v>
      </c>
      <c r="F326" s="65">
        <f t="shared" si="21"/>
        <v>50000</v>
      </c>
      <c r="G326" s="64"/>
    </row>
    <row r="327" spans="1:9">
      <c r="A327" s="63">
        <v>4</v>
      </c>
      <c r="B327" s="64" t="s">
        <v>49</v>
      </c>
      <c r="C327" s="65"/>
      <c r="D327" s="68">
        <v>5000</v>
      </c>
      <c r="E327" s="290">
        <v>2</v>
      </c>
      <c r="F327" s="65">
        <f t="shared" si="21"/>
        <v>10000</v>
      </c>
      <c r="G327" s="64"/>
    </row>
    <row r="328" spans="1:9">
      <c r="A328" s="64"/>
      <c r="B328" s="64"/>
      <c r="C328" s="65"/>
      <c r="D328" s="68">
        <v>2000</v>
      </c>
      <c r="E328" s="64"/>
      <c r="F328" s="65">
        <f t="shared" si="21"/>
        <v>0</v>
      </c>
      <c r="G328" s="64"/>
      <c r="I328" t="s">
        <v>198</v>
      </c>
    </row>
    <row r="329" spans="1:9">
      <c r="A329" s="63">
        <v>5</v>
      </c>
      <c r="B329" s="64" t="s">
        <v>50</v>
      </c>
      <c r="C329" s="64"/>
      <c r="D329" s="68">
        <v>1000</v>
      </c>
      <c r="E329" s="64">
        <v>8</v>
      </c>
      <c r="F329" s="65">
        <f t="shared" si="21"/>
        <v>8000</v>
      </c>
      <c r="G329" s="64"/>
    </row>
    <row r="330" spans="1:9">
      <c r="A330" s="64"/>
      <c r="B330" s="64"/>
      <c r="C330" s="64"/>
      <c r="D330" s="68">
        <v>500</v>
      </c>
      <c r="E330" s="64">
        <v>2</v>
      </c>
      <c r="F330" s="65">
        <f t="shared" si="21"/>
        <v>1000</v>
      </c>
      <c r="G330" s="64"/>
    </row>
    <row r="331" spans="1:9">
      <c r="A331" s="64"/>
      <c r="B331" s="67" t="s">
        <v>10</v>
      </c>
      <c r="C331" s="65">
        <f>SUM(C321:C330)</f>
        <v>31579000</v>
      </c>
      <c r="D331" s="68"/>
      <c r="E331" s="65">
        <f>SUM(E321:E330)</f>
        <v>179</v>
      </c>
      <c r="F331" s="65">
        <f>SUM(F321:F330)</f>
        <v>30419000</v>
      </c>
      <c r="G331" s="64"/>
      <c r="I331" s="197"/>
    </row>
    <row r="332" spans="1:9">
      <c r="F332" s="197"/>
    </row>
    <row r="333" spans="1:9" ht="18.75">
      <c r="B333" s="60" t="s">
        <v>151</v>
      </c>
    </row>
    <row r="334" spans="1:9" ht="18.75">
      <c r="B334" s="60"/>
    </row>
    <row r="335" spans="1:9">
      <c r="A335" s="175" t="s">
        <v>39</v>
      </c>
      <c r="B335" s="175" t="s">
        <v>40</v>
      </c>
      <c r="C335" s="175" t="s">
        <v>41</v>
      </c>
      <c r="D335" s="175" t="s">
        <v>42</v>
      </c>
      <c r="E335" s="62" t="s">
        <v>43</v>
      </c>
      <c r="F335" s="62" t="s">
        <v>44</v>
      </c>
      <c r="G335" s="62" t="s">
        <v>45</v>
      </c>
    </row>
    <row r="336" spans="1:9">
      <c r="A336" s="63">
        <v>1</v>
      </c>
      <c r="B336" s="64" t="s">
        <v>46</v>
      </c>
      <c r="C336" s="65">
        <v>13642500</v>
      </c>
      <c r="D336" s="66">
        <v>500000</v>
      </c>
      <c r="E336" s="64">
        <v>21</v>
      </c>
      <c r="F336" s="65">
        <f t="shared" ref="F336:F345" si="22">D336*E336</f>
        <v>10500000</v>
      </c>
      <c r="G336" s="64"/>
    </row>
    <row r="337" spans="1:8">
      <c r="A337" s="63"/>
      <c r="B337" s="64"/>
      <c r="C337" s="65"/>
      <c r="D337" s="66">
        <v>200000</v>
      </c>
      <c r="E337" s="64">
        <v>11</v>
      </c>
      <c r="F337" s="65">
        <f t="shared" si="22"/>
        <v>2200000</v>
      </c>
      <c r="G337" s="64"/>
    </row>
    <row r="338" spans="1:8">
      <c r="A338" s="63">
        <v>2</v>
      </c>
      <c r="B338" s="64" t="s">
        <v>47</v>
      </c>
      <c r="C338" s="65">
        <v>49000</v>
      </c>
      <c r="D338" s="66">
        <v>100000</v>
      </c>
      <c r="E338" s="64">
        <v>4</v>
      </c>
      <c r="F338" s="65">
        <f t="shared" si="22"/>
        <v>400000</v>
      </c>
      <c r="G338" s="64"/>
    </row>
    <row r="339" spans="1:8">
      <c r="A339" s="63"/>
      <c r="B339" s="64"/>
      <c r="C339" s="64"/>
      <c r="D339" s="66">
        <v>50000</v>
      </c>
      <c r="E339" s="64">
        <v>9</v>
      </c>
      <c r="F339" s="65">
        <f t="shared" si="22"/>
        <v>450000</v>
      </c>
      <c r="G339" s="64"/>
    </row>
    <row r="340" spans="1:8">
      <c r="A340" s="63">
        <v>3</v>
      </c>
      <c r="B340" s="64" t="s">
        <v>48</v>
      </c>
      <c r="C340" s="65"/>
      <c r="D340" s="66">
        <v>20000</v>
      </c>
      <c r="E340" s="64">
        <v>1</v>
      </c>
      <c r="F340" s="65">
        <f t="shared" si="22"/>
        <v>20000</v>
      </c>
      <c r="G340" s="64"/>
    </row>
    <row r="341" spans="1:8">
      <c r="A341" s="64"/>
      <c r="B341" s="67"/>
      <c r="C341" s="64"/>
      <c r="D341" s="66">
        <v>10000</v>
      </c>
      <c r="E341" s="64">
        <v>5</v>
      </c>
      <c r="F341" s="65">
        <f t="shared" si="22"/>
        <v>50000</v>
      </c>
      <c r="G341" s="64"/>
      <c r="H341" s="197"/>
    </row>
    <row r="342" spans="1:8">
      <c r="A342" s="63">
        <v>4</v>
      </c>
      <c r="B342" s="64" t="s">
        <v>49</v>
      </c>
      <c r="C342" s="65"/>
      <c r="D342" s="68">
        <v>5000</v>
      </c>
      <c r="E342" s="64">
        <v>2</v>
      </c>
      <c r="F342" s="65">
        <f t="shared" si="22"/>
        <v>10000</v>
      </c>
      <c r="G342" s="64"/>
    </row>
    <row r="343" spans="1:8">
      <c r="A343" s="64"/>
      <c r="B343" s="64"/>
      <c r="C343" s="65"/>
      <c r="D343" s="68">
        <v>2000</v>
      </c>
      <c r="E343" s="64">
        <v>1</v>
      </c>
      <c r="F343" s="65">
        <f t="shared" si="22"/>
        <v>2000</v>
      </c>
      <c r="G343" s="64"/>
    </row>
    <row r="344" spans="1:8">
      <c r="A344" s="63">
        <v>5</v>
      </c>
      <c r="B344" s="64" t="s">
        <v>50</v>
      </c>
      <c r="C344" s="64"/>
      <c r="D344" s="68">
        <v>1000</v>
      </c>
      <c r="E344" s="64">
        <v>10</v>
      </c>
      <c r="F344" s="65">
        <f t="shared" si="22"/>
        <v>10000</v>
      </c>
      <c r="G344" s="64"/>
    </row>
    <row r="345" spans="1:8">
      <c r="A345" s="64"/>
      <c r="B345" s="64"/>
      <c r="C345" s="64"/>
      <c r="D345" s="68">
        <v>500</v>
      </c>
      <c r="E345" s="64">
        <v>1</v>
      </c>
      <c r="F345" s="65">
        <f t="shared" si="22"/>
        <v>500</v>
      </c>
      <c r="G345" s="64"/>
    </row>
    <row r="346" spans="1:8">
      <c r="A346" s="64"/>
      <c r="B346" s="67" t="s">
        <v>10</v>
      </c>
      <c r="C346" s="65">
        <f>SUM(C336:C342)</f>
        <v>13691500</v>
      </c>
      <c r="D346" s="68"/>
      <c r="E346" s="65">
        <f>SUM(E336:E345)</f>
        <v>65</v>
      </c>
      <c r="F346" s="65">
        <f>SUM(F336:F345)</f>
        <v>13642500</v>
      </c>
      <c r="G346" s="64"/>
      <c r="H346" s="197"/>
    </row>
    <row r="347" spans="1:8">
      <c r="F347" s="197"/>
      <c r="H347" s="197"/>
    </row>
    <row r="348" spans="1:8" ht="18.75">
      <c r="B348" s="60" t="s">
        <v>152</v>
      </c>
    </row>
    <row r="349" spans="1:8" ht="18.75">
      <c r="B349" s="60"/>
    </row>
    <row r="350" spans="1:8">
      <c r="A350" s="175" t="s">
        <v>39</v>
      </c>
      <c r="B350" s="175" t="s">
        <v>40</v>
      </c>
      <c r="C350" s="175" t="s">
        <v>41</v>
      </c>
      <c r="D350" s="175" t="s">
        <v>42</v>
      </c>
      <c r="E350" s="62" t="s">
        <v>43</v>
      </c>
      <c r="F350" s="62" t="s">
        <v>44</v>
      </c>
      <c r="G350" s="62" t="s">
        <v>45</v>
      </c>
    </row>
    <row r="351" spans="1:8">
      <c r="A351" s="63">
        <v>1</v>
      </c>
      <c r="B351" s="64" t="s">
        <v>46</v>
      </c>
      <c r="C351" s="65">
        <v>12577000</v>
      </c>
      <c r="D351" s="66">
        <v>500000</v>
      </c>
      <c r="E351" s="64">
        <v>18</v>
      </c>
      <c r="F351" s="65">
        <f t="shared" ref="F351:F360" si="23">D351*E351</f>
        <v>9000000</v>
      </c>
      <c r="G351" s="64"/>
    </row>
    <row r="352" spans="1:8">
      <c r="A352" s="63"/>
      <c r="B352" s="64"/>
      <c r="C352" s="65"/>
      <c r="D352" s="66">
        <v>200000</v>
      </c>
      <c r="E352" s="64">
        <v>6</v>
      </c>
      <c r="F352" s="65">
        <f t="shared" si="23"/>
        <v>1200000</v>
      </c>
      <c r="G352" s="64"/>
    </row>
    <row r="353" spans="1:8">
      <c r="A353" s="63">
        <v>2</v>
      </c>
      <c r="B353" s="64" t="s">
        <v>47</v>
      </c>
      <c r="C353" s="65">
        <v>1325000</v>
      </c>
      <c r="D353" s="66">
        <v>100000</v>
      </c>
      <c r="E353" s="64">
        <v>14</v>
      </c>
      <c r="F353" s="65">
        <f t="shared" si="23"/>
        <v>1400000</v>
      </c>
      <c r="G353" s="64"/>
    </row>
    <row r="354" spans="1:8">
      <c r="A354" s="63"/>
      <c r="B354" s="64"/>
      <c r="C354" s="64"/>
      <c r="D354" s="66">
        <v>50000</v>
      </c>
      <c r="E354" s="64">
        <v>1</v>
      </c>
      <c r="F354" s="65">
        <f t="shared" si="23"/>
        <v>50000</v>
      </c>
      <c r="G354" s="64"/>
    </row>
    <row r="355" spans="1:8">
      <c r="A355" s="63">
        <v>3</v>
      </c>
      <c r="B355" s="64" t="s">
        <v>48</v>
      </c>
      <c r="C355" s="65"/>
      <c r="D355" s="66">
        <v>20000</v>
      </c>
      <c r="E355" s="64">
        <v>45</v>
      </c>
      <c r="F355" s="65">
        <f t="shared" si="23"/>
        <v>900000</v>
      </c>
      <c r="G355" s="64"/>
    </row>
    <row r="356" spans="1:8">
      <c r="A356" s="64"/>
      <c r="B356" s="67"/>
      <c r="C356" s="64"/>
      <c r="D356" s="66">
        <v>10000</v>
      </c>
      <c r="E356" s="64">
        <v>2</v>
      </c>
      <c r="F356" s="65">
        <f t="shared" si="23"/>
        <v>20000</v>
      </c>
      <c r="G356" s="64"/>
    </row>
    <row r="357" spans="1:8">
      <c r="A357" s="63">
        <v>4</v>
      </c>
      <c r="B357" s="64" t="s">
        <v>49</v>
      </c>
      <c r="C357" s="65"/>
      <c r="D357" s="68">
        <v>5000</v>
      </c>
      <c r="E357" s="64">
        <v>1</v>
      </c>
      <c r="F357" s="65">
        <f t="shared" si="23"/>
        <v>5000</v>
      </c>
      <c r="G357" s="64"/>
    </row>
    <row r="358" spans="1:8">
      <c r="A358" s="64"/>
      <c r="B358" s="64"/>
      <c r="C358" s="65"/>
      <c r="D358" s="68">
        <v>2000</v>
      </c>
      <c r="E358" s="64">
        <v>1</v>
      </c>
      <c r="F358" s="65">
        <f t="shared" si="23"/>
        <v>2000</v>
      </c>
      <c r="G358" s="64"/>
    </row>
    <row r="359" spans="1:8">
      <c r="A359" s="63">
        <v>5</v>
      </c>
      <c r="B359" s="64" t="s">
        <v>50</v>
      </c>
      <c r="C359" s="64"/>
      <c r="D359" s="68">
        <v>1000</v>
      </c>
      <c r="E359" s="64"/>
      <c r="F359" s="65">
        <f t="shared" si="23"/>
        <v>0</v>
      </c>
      <c r="G359" s="64"/>
    </row>
    <row r="360" spans="1:8">
      <c r="A360" s="64"/>
      <c r="B360" s="64"/>
      <c r="C360" s="64"/>
      <c r="D360" s="68">
        <v>500</v>
      </c>
      <c r="E360" s="64"/>
      <c r="F360" s="65">
        <f t="shared" si="23"/>
        <v>0</v>
      </c>
      <c r="G360" s="64"/>
      <c r="H360" t="s">
        <v>205</v>
      </c>
    </row>
    <row r="361" spans="1:8">
      <c r="A361" s="64"/>
      <c r="B361" s="67" t="s">
        <v>10</v>
      </c>
      <c r="C361" s="65">
        <f>SUM(C351:C357)</f>
        <v>13902000</v>
      </c>
      <c r="D361" s="68"/>
      <c r="E361" s="65">
        <f>SUM(E351:E360)</f>
        <v>88</v>
      </c>
      <c r="F361" s="65">
        <f>SUM(F351:F360)</f>
        <v>12577000</v>
      </c>
      <c r="G361" s="64"/>
      <c r="H361" s="197"/>
    </row>
    <row r="362" spans="1:8">
      <c r="F362" s="197"/>
      <c r="H362" s="208"/>
    </row>
    <row r="363" spans="1:8" ht="18.75">
      <c r="B363" s="60" t="s">
        <v>153</v>
      </c>
    </row>
    <row r="364" spans="1:8" ht="18.75">
      <c r="B364" s="60"/>
    </row>
    <row r="365" spans="1:8">
      <c r="A365" s="176" t="s">
        <v>39</v>
      </c>
      <c r="B365" s="176" t="s">
        <v>40</v>
      </c>
      <c r="C365" s="176" t="s">
        <v>41</v>
      </c>
      <c r="D365" s="176" t="s">
        <v>42</v>
      </c>
      <c r="E365" s="62" t="s">
        <v>43</v>
      </c>
      <c r="F365" s="62" t="s">
        <v>44</v>
      </c>
      <c r="G365" s="62" t="s">
        <v>45</v>
      </c>
    </row>
    <row r="366" spans="1:8">
      <c r="A366" s="63">
        <v>1</v>
      </c>
      <c r="B366" s="64" t="s">
        <v>46</v>
      </c>
      <c r="C366" s="65"/>
      <c r="D366" s="66">
        <v>500000</v>
      </c>
      <c r="E366" s="64"/>
      <c r="F366" s="65">
        <f t="shared" ref="F366:F375" si="24">D366*E366</f>
        <v>0</v>
      </c>
      <c r="G366" s="64"/>
    </row>
    <row r="367" spans="1:8">
      <c r="A367" s="63"/>
      <c r="B367" s="64"/>
      <c r="C367" s="65"/>
      <c r="D367" s="66">
        <v>200000</v>
      </c>
      <c r="E367" s="64"/>
      <c r="F367" s="65">
        <f t="shared" si="24"/>
        <v>0</v>
      </c>
      <c r="G367" s="64"/>
    </row>
    <row r="368" spans="1:8">
      <c r="A368" s="63">
        <v>2</v>
      </c>
      <c r="B368" s="64" t="s">
        <v>47</v>
      </c>
      <c r="C368" s="65"/>
      <c r="D368" s="66">
        <v>100000</v>
      </c>
      <c r="E368" s="64"/>
      <c r="F368" s="65">
        <f t="shared" si="24"/>
        <v>0</v>
      </c>
      <c r="G368" s="64"/>
    </row>
    <row r="369" spans="1:8">
      <c r="A369" s="63"/>
      <c r="B369" s="64"/>
      <c r="C369" s="64"/>
      <c r="D369" s="66">
        <v>50000</v>
      </c>
      <c r="E369" s="64"/>
      <c r="F369" s="65">
        <f t="shared" si="24"/>
        <v>0</v>
      </c>
      <c r="G369" s="64"/>
    </row>
    <row r="370" spans="1:8">
      <c r="A370" s="63">
        <v>3</v>
      </c>
      <c r="B370" s="64" t="s">
        <v>48</v>
      </c>
      <c r="C370" s="65"/>
      <c r="D370" s="66">
        <v>20000</v>
      </c>
      <c r="E370" s="64"/>
      <c r="F370" s="65">
        <f t="shared" si="24"/>
        <v>0</v>
      </c>
      <c r="G370" s="64"/>
    </row>
    <row r="371" spans="1:8">
      <c r="A371" s="64"/>
      <c r="B371" s="67"/>
      <c r="C371" s="64"/>
      <c r="D371" s="66">
        <v>10000</v>
      </c>
      <c r="E371" s="64"/>
      <c r="F371" s="65">
        <f t="shared" si="24"/>
        <v>0</v>
      </c>
      <c r="G371" s="64"/>
    </row>
    <row r="372" spans="1:8">
      <c r="A372" s="63">
        <v>4</v>
      </c>
      <c r="B372" s="64" t="s">
        <v>49</v>
      </c>
      <c r="C372" s="65"/>
      <c r="D372" s="68">
        <v>5000</v>
      </c>
      <c r="E372" s="64"/>
      <c r="F372" s="65">
        <f t="shared" si="24"/>
        <v>0</v>
      </c>
      <c r="G372" s="64"/>
    </row>
    <row r="373" spans="1:8">
      <c r="A373" s="64"/>
      <c r="B373" s="64"/>
      <c r="C373" s="65"/>
      <c r="D373" s="68">
        <v>2000</v>
      </c>
      <c r="E373" s="64"/>
      <c r="F373" s="65">
        <f t="shared" si="24"/>
        <v>0</v>
      </c>
      <c r="G373" s="64"/>
    </row>
    <row r="374" spans="1:8">
      <c r="A374" s="63">
        <v>5</v>
      </c>
      <c r="B374" s="64" t="s">
        <v>50</v>
      </c>
      <c r="C374" s="64"/>
      <c r="D374" s="68">
        <v>1000</v>
      </c>
      <c r="E374" s="64"/>
      <c r="F374" s="65">
        <f t="shared" si="24"/>
        <v>0</v>
      </c>
      <c r="G374" s="64"/>
    </row>
    <row r="375" spans="1:8">
      <c r="A375" s="64"/>
      <c r="B375" s="64"/>
      <c r="C375" s="64"/>
      <c r="D375" s="68">
        <v>500</v>
      </c>
      <c r="E375" s="64"/>
      <c r="F375" s="65">
        <f t="shared" si="24"/>
        <v>0</v>
      </c>
      <c r="G375" s="64"/>
    </row>
    <row r="376" spans="1:8">
      <c r="A376" s="64"/>
      <c r="B376" s="67" t="s">
        <v>10</v>
      </c>
      <c r="C376" s="65">
        <f>SUM(C366:C372)</f>
        <v>0</v>
      </c>
      <c r="D376" s="68"/>
      <c r="E376" s="65">
        <f>SUM(E366:E375)</f>
        <v>0</v>
      </c>
      <c r="F376" s="65">
        <f>SUM(F366:F375)</f>
        <v>0</v>
      </c>
      <c r="G376" s="64"/>
      <c r="H376" s="197"/>
    </row>
    <row r="378" spans="1:8" ht="18.75">
      <c r="B378" s="60" t="s">
        <v>154</v>
      </c>
    </row>
    <row r="379" spans="1:8" ht="18.75">
      <c r="B379" s="60"/>
    </row>
    <row r="380" spans="1:8">
      <c r="A380" s="176" t="s">
        <v>39</v>
      </c>
      <c r="B380" s="176" t="s">
        <v>40</v>
      </c>
      <c r="C380" s="176" t="s">
        <v>41</v>
      </c>
      <c r="D380" s="176" t="s">
        <v>42</v>
      </c>
      <c r="E380" s="62" t="s">
        <v>43</v>
      </c>
      <c r="F380" s="62" t="s">
        <v>44</v>
      </c>
      <c r="G380" s="62" t="s">
        <v>45</v>
      </c>
    </row>
    <row r="381" spans="1:8">
      <c r="A381" s="63">
        <v>1</v>
      </c>
      <c r="B381" s="64" t="s">
        <v>46</v>
      </c>
      <c r="C381" s="65"/>
      <c r="D381" s="66">
        <v>500000</v>
      </c>
      <c r="E381" s="64"/>
      <c r="F381" s="65">
        <f t="shared" ref="F381:F390" si="25">D381*E381</f>
        <v>0</v>
      </c>
      <c r="G381" s="64"/>
    </row>
    <row r="382" spans="1:8">
      <c r="A382" s="63"/>
      <c r="B382" s="64"/>
      <c r="C382" s="65"/>
      <c r="D382" s="66">
        <v>200000</v>
      </c>
      <c r="E382" s="64"/>
      <c r="F382" s="65">
        <f t="shared" si="25"/>
        <v>0</v>
      </c>
      <c r="G382" s="64"/>
    </row>
    <row r="383" spans="1:8">
      <c r="A383" s="63">
        <v>2</v>
      </c>
      <c r="B383" s="64" t="s">
        <v>47</v>
      </c>
      <c r="C383" s="65"/>
      <c r="D383" s="66">
        <v>100000</v>
      </c>
      <c r="E383" s="64"/>
      <c r="F383" s="65">
        <f t="shared" si="25"/>
        <v>0</v>
      </c>
      <c r="G383" s="64"/>
    </row>
    <row r="384" spans="1:8">
      <c r="A384" s="63"/>
      <c r="B384" s="64"/>
      <c r="C384" s="64"/>
      <c r="D384" s="66">
        <v>50000</v>
      </c>
      <c r="E384" s="64"/>
      <c r="F384" s="65">
        <f t="shared" si="25"/>
        <v>0</v>
      </c>
      <c r="G384" s="64"/>
    </row>
    <row r="385" spans="1:7">
      <c r="A385" s="63">
        <v>3</v>
      </c>
      <c r="B385" s="64" t="s">
        <v>48</v>
      </c>
      <c r="C385" s="65"/>
      <c r="D385" s="66">
        <v>20000</v>
      </c>
      <c r="E385" s="64"/>
      <c r="F385" s="65">
        <f t="shared" si="25"/>
        <v>0</v>
      </c>
      <c r="G385" s="64"/>
    </row>
    <row r="386" spans="1:7">
      <c r="A386" s="64"/>
      <c r="B386" s="67"/>
      <c r="C386" s="64"/>
      <c r="D386" s="66">
        <v>10000</v>
      </c>
      <c r="E386" s="64"/>
      <c r="F386" s="65">
        <f t="shared" si="25"/>
        <v>0</v>
      </c>
      <c r="G386" s="64"/>
    </row>
    <row r="387" spans="1:7">
      <c r="A387" s="63">
        <v>4</v>
      </c>
      <c r="B387" s="64" t="s">
        <v>49</v>
      </c>
      <c r="C387" s="65"/>
      <c r="D387" s="68">
        <v>5000</v>
      </c>
      <c r="E387" s="64"/>
      <c r="F387" s="65">
        <f t="shared" si="25"/>
        <v>0</v>
      </c>
      <c r="G387" s="64"/>
    </row>
    <row r="388" spans="1:7">
      <c r="A388" s="64"/>
      <c r="B388" s="64"/>
      <c r="C388" s="65"/>
      <c r="D388" s="68">
        <v>2000</v>
      </c>
      <c r="E388" s="64"/>
      <c r="F388" s="65">
        <f t="shared" si="25"/>
        <v>0</v>
      </c>
      <c r="G388" s="64"/>
    </row>
    <row r="389" spans="1:7">
      <c r="A389" s="63">
        <v>5</v>
      </c>
      <c r="B389" s="64" t="s">
        <v>50</v>
      </c>
      <c r="C389" s="64"/>
      <c r="D389" s="68">
        <v>1000</v>
      </c>
      <c r="E389" s="64"/>
      <c r="F389" s="65">
        <f t="shared" si="25"/>
        <v>0</v>
      </c>
      <c r="G389" s="64"/>
    </row>
    <row r="390" spans="1:7">
      <c r="A390" s="64"/>
      <c r="B390" s="64"/>
      <c r="C390" s="64"/>
      <c r="D390" s="68">
        <v>500</v>
      </c>
      <c r="E390" s="64"/>
      <c r="F390" s="65">
        <f t="shared" si="25"/>
        <v>0</v>
      </c>
      <c r="G390" s="64"/>
    </row>
    <row r="391" spans="1:7">
      <c r="A391" s="64"/>
      <c r="B391" s="67" t="s">
        <v>10</v>
      </c>
      <c r="C391" s="65">
        <f>SUM(C381:C387)</f>
        <v>0</v>
      </c>
      <c r="D391" s="68"/>
      <c r="E391" s="65">
        <f>SUM(E381:E390)</f>
        <v>0</v>
      </c>
      <c r="F391" s="65">
        <f>SUM(F381:F390)</f>
        <v>0</v>
      </c>
      <c r="G391" s="64"/>
    </row>
    <row r="392" spans="1:7">
      <c r="F392" s="197"/>
    </row>
    <row r="393" spans="1:7" ht="18.75">
      <c r="B393" s="60" t="s">
        <v>155</v>
      </c>
    </row>
    <row r="394" spans="1:7" ht="18.75">
      <c r="B394" s="60"/>
    </row>
    <row r="395" spans="1:7">
      <c r="A395" s="176" t="s">
        <v>39</v>
      </c>
      <c r="B395" s="176" t="s">
        <v>40</v>
      </c>
      <c r="C395" s="176" t="s">
        <v>41</v>
      </c>
      <c r="D395" s="176" t="s">
        <v>42</v>
      </c>
      <c r="E395" s="62" t="s">
        <v>43</v>
      </c>
      <c r="F395" s="62" t="s">
        <v>44</v>
      </c>
      <c r="G395" s="62" t="s">
        <v>45</v>
      </c>
    </row>
    <row r="396" spans="1:7">
      <c r="A396" s="63">
        <v>1</v>
      </c>
      <c r="B396" s="64" t="s">
        <v>46</v>
      </c>
      <c r="C396" s="65"/>
      <c r="D396" s="66">
        <v>500000</v>
      </c>
      <c r="E396" s="64"/>
      <c r="F396" s="65">
        <f t="shared" ref="F396:F405" si="26">D396*E396</f>
        <v>0</v>
      </c>
      <c r="G396" s="64"/>
    </row>
    <row r="397" spans="1:7">
      <c r="A397" s="63"/>
      <c r="B397" s="64"/>
      <c r="C397" s="65"/>
      <c r="D397" s="66">
        <v>200000</v>
      </c>
      <c r="E397" s="64"/>
      <c r="F397" s="65">
        <f t="shared" si="26"/>
        <v>0</v>
      </c>
      <c r="G397" s="64"/>
    </row>
    <row r="398" spans="1:7">
      <c r="A398" s="63">
        <v>2</v>
      </c>
      <c r="B398" s="64" t="s">
        <v>47</v>
      </c>
      <c r="C398" s="65"/>
      <c r="D398" s="66">
        <v>100000</v>
      </c>
      <c r="E398" s="64"/>
      <c r="F398" s="65">
        <f t="shared" si="26"/>
        <v>0</v>
      </c>
      <c r="G398" s="64"/>
    </row>
    <row r="399" spans="1:7">
      <c r="A399" s="63"/>
      <c r="B399" s="64"/>
      <c r="C399" s="64"/>
      <c r="D399" s="66">
        <v>50000</v>
      </c>
      <c r="E399" s="64"/>
      <c r="F399" s="65">
        <f t="shared" si="26"/>
        <v>0</v>
      </c>
      <c r="G399" s="64"/>
    </row>
    <row r="400" spans="1:7">
      <c r="A400" s="63">
        <v>3</v>
      </c>
      <c r="B400" s="64" t="s">
        <v>48</v>
      </c>
      <c r="C400" s="65"/>
      <c r="D400" s="66">
        <v>20000</v>
      </c>
      <c r="E400" s="64"/>
      <c r="F400" s="65">
        <f t="shared" si="26"/>
        <v>0</v>
      </c>
      <c r="G400" s="64"/>
    </row>
    <row r="401" spans="1:7">
      <c r="A401" s="64"/>
      <c r="B401" s="67"/>
      <c r="C401" s="64"/>
      <c r="D401" s="66">
        <v>10000</v>
      </c>
      <c r="E401" s="64"/>
      <c r="F401" s="65">
        <f t="shared" si="26"/>
        <v>0</v>
      </c>
      <c r="G401" s="64"/>
    </row>
    <row r="402" spans="1:7">
      <c r="A402" s="63">
        <v>4</v>
      </c>
      <c r="B402" s="64" t="s">
        <v>49</v>
      </c>
      <c r="C402" s="65"/>
      <c r="D402" s="68">
        <v>5000</v>
      </c>
      <c r="E402" s="64"/>
      <c r="F402" s="65">
        <f t="shared" si="26"/>
        <v>0</v>
      </c>
      <c r="G402" s="64"/>
    </row>
    <row r="403" spans="1:7">
      <c r="A403" s="64"/>
      <c r="B403" s="64"/>
      <c r="C403" s="65"/>
      <c r="D403" s="68">
        <v>2000</v>
      </c>
      <c r="E403" s="64"/>
      <c r="F403" s="65">
        <f t="shared" si="26"/>
        <v>0</v>
      </c>
      <c r="G403" s="64"/>
    </row>
    <row r="404" spans="1:7">
      <c r="A404" s="63">
        <v>5</v>
      </c>
      <c r="B404" s="64" t="s">
        <v>50</v>
      </c>
      <c r="C404" s="64"/>
      <c r="D404" s="68">
        <v>1000</v>
      </c>
      <c r="E404" s="64"/>
      <c r="F404" s="65">
        <f t="shared" si="26"/>
        <v>0</v>
      </c>
      <c r="G404" s="64"/>
    </row>
    <row r="405" spans="1:7">
      <c r="A405" s="64"/>
      <c r="B405" s="64"/>
      <c r="C405" s="64"/>
      <c r="D405" s="68">
        <v>500</v>
      </c>
      <c r="E405" s="64"/>
      <c r="F405" s="65">
        <f t="shared" si="26"/>
        <v>0</v>
      </c>
      <c r="G405" s="64"/>
    </row>
    <row r="406" spans="1:7">
      <c r="A406" s="64"/>
      <c r="B406" s="67" t="s">
        <v>10</v>
      </c>
      <c r="C406" s="65">
        <f>SUM(C396:C402)</f>
        <v>0</v>
      </c>
      <c r="D406" s="68"/>
      <c r="E406" s="65">
        <f>SUM(E396:E405)</f>
        <v>0</v>
      </c>
      <c r="F406" s="65">
        <f>SUM(F396:F405)</f>
        <v>0</v>
      </c>
      <c r="G406" s="64"/>
    </row>
    <row r="408" spans="1:7" ht="18.75">
      <c r="B408" s="60" t="s">
        <v>156</v>
      </c>
    </row>
    <row r="409" spans="1:7" ht="18.75">
      <c r="B409" s="60"/>
    </row>
    <row r="410" spans="1:7">
      <c r="A410" s="176" t="s">
        <v>39</v>
      </c>
      <c r="B410" s="176" t="s">
        <v>40</v>
      </c>
      <c r="C410" s="176" t="s">
        <v>41</v>
      </c>
      <c r="D410" s="176" t="s">
        <v>42</v>
      </c>
      <c r="E410" s="62" t="s">
        <v>43</v>
      </c>
      <c r="F410" s="62" t="s">
        <v>44</v>
      </c>
      <c r="G410" s="62" t="s">
        <v>45</v>
      </c>
    </row>
    <row r="411" spans="1:7">
      <c r="A411" s="63">
        <v>1</v>
      </c>
      <c r="B411" s="64" t="s">
        <v>46</v>
      </c>
      <c r="C411" s="65"/>
      <c r="D411" s="66">
        <v>500000</v>
      </c>
      <c r="E411" s="64"/>
      <c r="F411" s="65">
        <f t="shared" ref="F411:F420" si="27">D411*E411</f>
        <v>0</v>
      </c>
      <c r="G411" s="64"/>
    </row>
    <row r="412" spans="1:7">
      <c r="A412" s="63"/>
      <c r="B412" s="64"/>
      <c r="C412" s="65"/>
      <c r="D412" s="66">
        <v>200000</v>
      </c>
      <c r="E412" s="64"/>
      <c r="F412" s="65">
        <f t="shared" si="27"/>
        <v>0</v>
      </c>
      <c r="G412" s="64"/>
    </row>
    <row r="413" spans="1:7">
      <c r="A413" s="63">
        <v>2</v>
      </c>
      <c r="B413" s="64" t="s">
        <v>47</v>
      </c>
      <c r="C413" s="65"/>
      <c r="D413" s="66">
        <v>100000</v>
      </c>
      <c r="E413" s="64"/>
      <c r="F413" s="65">
        <f t="shared" si="27"/>
        <v>0</v>
      </c>
      <c r="G413" s="64"/>
    </row>
    <row r="414" spans="1:7">
      <c r="A414" s="63"/>
      <c r="B414" s="64"/>
      <c r="C414" s="64"/>
      <c r="D414" s="66">
        <v>50000</v>
      </c>
      <c r="E414" s="64"/>
      <c r="F414" s="65">
        <f t="shared" si="27"/>
        <v>0</v>
      </c>
      <c r="G414" s="64"/>
    </row>
    <row r="415" spans="1:7">
      <c r="A415" s="63">
        <v>3</v>
      </c>
      <c r="B415" s="64" t="s">
        <v>48</v>
      </c>
      <c r="C415" s="65"/>
      <c r="D415" s="66">
        <v>20000</v>
      </c>
      <c r="E415" s="64"/>
      <c r="F415" s="65">
        <f t="shared" si="27"/>
        <v>0</v>
      </c>
      <c r="G415" s="64"/>
    </row>
    <row r="416" spans="1:7">
      <c r="A416" s="64"/>
      <c r="B416" s="67"/>
      <c r="C416" s="64"/>
      <c r="D416" s="66">
        <v>10000</v>
      </c>
      <c r="E416" s="64"/>
      <c r="F416" s="65">
        <f t="shared" si="27"/>
        <v>0</v>
      </c>
      <c r="G416" s="64"/>
    </row>
    <row r="417" spans="1:8">
      <c r="A417" s="63">
        <v>4</v>
      </c>
      <c r="B417" s="64" t="s">
        <v>49</v>
      </c>
      <c r="C417" s="65"/>
      <c r="D417" s="68">
        <v>5000</v>
      </c>
      <c r="E417" s="64"/>
      <c r="F417" s="65">
        <f t="shared" si="27"/>
        <v>0</v>
      </c>
      <c r="G417" s="64"/>
    </row>
    <row r="418" spans="1:8">
      <c r="A418" s="64"/>
      <c r="B418" s="64"/>
      <c r="C418" s="65"/>
      <c r="D418" s="68">
        <v>2000</v>
      </c>
      <c r="E418" s="64"/>
      <c r="F418" s="65">
        <f t="shared" si="27"/>
        <v>0</v>
      </c>
      <c r="G418" s="64"/>
    </row>
    <row r="419" spans="1:8">
      <c r="A419" s="63">
        <v>5</v>
      </c>
      <c r="B419" s="64" t="s">
        <v>50</v>
      </c>
      <c r="C419" s="64"/>
      <c r="D419" s="68">
        <v>1000</v>
      </c>
      <c r="E419" s="64"/>
      <c r="F419" s="65">
        <f t="shared" si="27"/>
        <v>0</v>
      </c>
      <c r="G419" s="64"/>
    </row>
    <row r="420" spans="1:8">
      <c r="A420" s="64"/>
      <c r="B420" s="64"/>
      <c r="C420" s="64"/>
      <c r="D420" s="68">
        <v>500</v>
      </c>
      <c r="E420" s="64"/>
      <c r="F420" s="65">
        <f t="shared" si="27"/>
        <v>0</v>
      </c>
      <c r="G420" s="64"/>
    </row>
    <row r="421" spans="1:8">
      <c r="A421" s="64"/>
      <c r="B421" s="67" t="s">
        <v>10</v>
      </c>
      <c r="C421" s="65">
        <f>SUM(C411:C417)</f>
        <v>0</v>
      </c>
      <c r="D421" s="68"/>
      <c r="E421" s="65">
        <f>SUM(E411:E420)</f>
        <v>0</v>
      </c>
      <c r="F421" s="65">
        <f>SUM(F411:F420)</f>
        <v>0</v>
      </c>
      <c r="G421" s="64"/>
      <c r="H421" s="197"/>
    </row>
    <row r="423" spans="1:8" ht="18.75">
      <c r="B423" s="60" t="s">
        <v>157</v>
      </c>
    </row>
    <row r="424" spans="1:8" ht="18.75">
      <c r="B424" s="60"/>
    </row>
    <row r="425" spans="1:8">
      <c r="A425" s="136" t="s">
        <v>39</v>
      </c>
      <c r="B425" s="136" t="s">
        <v>40</v>
      </c>
      <c r="C425" s="136" t="s">
        <v>41</v>
      </c>
      <c r="D425" s="136" t="s">
        <v>42</v>
      </c>
      <c r="E425" s="62" t="s">
        <v>43</v>
      </c>
      <c r="F425" s="62" t="s">
        <v>44</v>
      </c>
      <c r="G425" s="62" t="s">
        <v>45</v>
      </c>
    </row>
    <row r="426" spans="1:8">
      <c r="A426" s="63">
        <v>1</v>
      </c>
      <c r="B426" s="64" t="s">
        <v>46</v>
      </c>
      <c r="C426" s="65"/>
      <c r="D426" s="66">
        <v>500000</v>
      </c>
      <c r="E426" s="64"/>
      <c r="F426" s="65">
        <f t="shared" ref="F426:F435" si="28">D426*E426</f>
        <v>0</v>
      </c>
      <c r="G426" s="64"/>
    </row>
    <row r="427" spans="1:8">
      <c r="A427" s="63"/>
      <c r="B427" s="64"/>
      <c r="C427" s="64"/>
      <c r="D427" s="66">
        <v>200000</v>
      </c>
      <c r="E427" s="64"/>
      <c r="F427" s="65">
        <f t="shared" si="28"/>
        <v>0</v>
      </c>
      <c r="G427" s="64"/>
    </row>
    <row r="428" spans="1:8">
      <c r="A428" s="63">
        <v>2</v>
      </c>
      <c r="B428" s="64" t="s">
        <v>47</v>
      </c>
      <c r="C428" s="65"/>
      <c r="D428" s="66">
        <v>100000</v>
      </c>
      <c r="E428" s="64"/>
      <c r="F428" s="65">
        <f t="shared" si="28"/>
        <v>0</v>
      </c>
      <c r="G428" s="64"/>
    </row>
    <row r="429" spans="1:8">
      <c r="A429" s="63"/>
      <c r="B429" s="64"/>
      <c r="C429" s="64"/>
      <c r="D429" s="66">
        <v>50000</v>
      </c>
      <c r="E429" s="64"/>
      <c r="F429" s="65">
        <f t="shared" si="28"/>
        <v>0</v>
      </c>
      <c r="G429" s="64"/>
    </row>
    <row r="430" spans="1:8">
      <c r="A430" s="63">
        <v>3</v>
      </c>
      <c r="B430" s="64" t="s">
        <v>48</v>
      </c>
      <c r="C430" s="65"/>
      <c r="D430" s="66">
        <v>20000</v>
      </c>
      <c r="E430" s="64"/>
      <c r="F430" s="65">
        <f t="shared" si="28"/>
        <v>0</v>
      </c>
      <c r="G430" s="64"/>
    </row>
    <row r="431" spans="1:8">
      <c r="A431" s="64"/>
      <c r="B431" s="67"/>
      <c r="C431" s="64"/>
      <c r="D431" s="66">
        <v>10000</v>
      </c>
      <c r="E431" s="64"/>
      <c r="F431" s="65">
        <f t="shared" si="28"/>
        <v>0</v>
      </c>
      <c r="G431" s="64"/>
    </row>
    <row r="432" spans="1:8">
      <c r="A432" s="63">
        <v>4</v>
      </c>
      <c r="B432" s="64" t="s">
        <v>49</v>
      </c>
      <c r="C432" s="65"/>
      <c r="D432" s="68">
        <v>5000</v>
      </c>
      <c r="E432" s="64"/>
      <c r="F432" s="65">
        <f t="shared" si="28"/>
        <v>0</v>
      </c>
      <c r="G432" s="64"/>
    </row>
    <row r="433" spans="1:8">
      <c r="A433" s="64"/>
      <c r="B433" s="64"/>
      <c r="C433" s="65"/>
      <c r="D433" s="68">
        <v>2000</v>
      </c>
      <c r="E433" s="64"/>
      <c r="F433" s="65">
        <f t="shared" si="28"/>
        <v>0</v>
      </c>
      <c r="G433" s="64"/>
    </row>
    <row r="434" spans="1:8">
      <c r="A434" s="63">
        <v>5</v>
      </c>
      <c r="B434" s="64" t="s">
        <v>50</v>
      </c>
      <c r="C434" s="64"/>
      <c r="D434" s="68">
        <v>1000</v>
      </c>
      <c r="E434" s="64"/>
      <c r="F434" s="65">
        <f t="shared" si="28"/>
        <v>0</v>
      </c>
      <c r="G434" s="64"/>
    </row>
    <row r="435" spans="1:8">
      <c r="A435" s="64"/>
      <c r="B435" s="64"/>
      <c r="C435" s="64"/>
      <c r="D435" s="68">
        <v>500</v>
      </c>
      <c r="E435" s="64"/>
      <c r="F435" s="65">
        <f t="shared" si="28"/>
        <v>0</v>
      </c>
      <c r="G435" s="64"/>
    </row>
    <row r="436" spans="1:8">
      <c r="A436" s="64"/>
      <c r="B436" s="67" t="s">
        <v>10</v>
      </c>
      <c r="C436" s="65">
        <f>SUM(C426:C435)</f>
        <v>0</v>
      </c>
      <c r="D436" s="68"/>
      <c r="E436" s="65">
        <f>SUM(E426:E435)</f>
        <v>0</v>
      </c>
      <c r="F436" s="65">
        <f>SUM(F426:F435)</f>
        <v>0</v>
      </c>
      <c r="G436" s="64"/>
      <c r="H436" s="197"/>
    </row>
    <row r="438" spans="1:8" ht="18.75">
      <c r="B438" s="60" t="s">
        <v>158</v>
      </c>
    </row>
    <row r="439" spans="1:8" ht="18.75">
      <c r="B439" s="60"/>
    </row>
    <row r="440" spans="1:8">
      <c r="A440" s="137" t="s">
        <v>39</v>
      </c>
      <c r="B440" s="137" t="s">
        <v>40</v>
      </c>
      <c r="C440" s="137" t="s">
        <v>41</v>
      </c>
      <c r="D440" s="137" t="s">
        <v>42</v>
      </c>
      <c r="E440" s="62" t="s">
        <v>43</v>
      </c>
      <c r="F440" s="62" t="s">
        <v>44</v>
      </c>
      <c r="G440" s="62" t="s">
        <v>45</v>
      </c>
    </row>
    <row r="441" spans="1:8">
      <c r="A441" s="63">
        <v>1</v>
      </c>
      <c r="B441" s="64" t="s">
        <v>46</v>
      </c>
      <c r="C441" s="65"/>
      <c r="D441" s="66">
        <v>500000</v>
      </c>
      <c r="E441" s="64"/>
      <c r="F441" s="65">
        <f>D441*E441</f>
        <v>0</v>
      </c>
      <c r="G441" s="64"/>
    </row>
    <row r="442" spans="1:8">
      <c r="A442" s="63"/>
      <c r="B442" s="64"/>
      <c r="C442" s="64"/>
      <c r="D442" s="66">
        <v>200000</v>
      </c>
      <c r="E442" s="64"/>
      <c r="F442" s="65">
        <f t="shared" ref="F442:F450" si="29">D442*E442</f>
        <v>0</v>
      </c>
      <c r="G442" s="64"/>
    </row>
    <row r="443" spans="1:8">
      <c r="A443" s="63">
        <v>2</v>
      </c>
      <c r="B443" s="64" t="s">
        <v>47</v>
      </c>
      <c r="C443" s="65"/>
      <c r="D443" s="66">
        <v>100000</v>
      </c>
      <c r="E443" s="64"/>
      <c r="F443" s="65">
        <f t="shared" si="29"/>
        <v>0</v>
      </c>
      <c r="G443" s="64"/>
    </row>
    <row r="444" spans="1:8">
      <c r="A444" s="63"/>
      <c r="B444" s="64"/>
      <c r="C444" s="64"/>
      <c r="D444" s="66">
        <v>50000</v>
      </c>
      <c r="E444" s="64"/>
      <c r="F444" s="65">
        <f t="shared" si="29"/>
        <v>0</v>
      </c>
      <c r="G444" s="64"/>
    </row>
    <row r="445" spans="1:8">
      <c r="A445" s="63">
        <v>3</v>
      </c>
      <c r="B445" s="64" t="s">
        <v>48</v>
      </c>
      <c r="C445" s="65"/>
      <c r="D445" s="66">
        <v>20000</v>
      </c>
      <c r="E445" s="198"/>
      <c r="F445" s="65">
        <f t="shared" si="29"/>
        <v>0</v>
      </c>
      <c r="G445" s="64"/>
    </row>
    <row r="446" spans="1:8">
      <c r="A446" s="64"/>
      <c r="B446" s="67"/>
      <c r="C446" s="64"/>
      <c r="D446" s="66">
        <v>10000</v>
      </c>
      <c r="E446" s="64"/>
      <c r="F446" s="65">
        <f t="shared" si="29"/>
        <v>0</v>
      </c>
      <c r="G446" s="64"/>
    </row>
    <row r="447" spans="1:8">
      <c r="A447" s="63">
        <v>4</v>
      </c>
      <c r="B447" s="64" t="s">
        <v>49</v>
      </c>
      <c r="C447" s="65"/>
      <c r="D447" s="68">
        <v>5000</v>
      </c>
      <c r="E447" s="64"/>
      <c r="F447" s="65">
        <f t="shared" si="29"/>
        <v>0</v>
      </c>
      <c r="G447" s="64"/>
    </row>
    <row r="448" spans="1:8">
      <c r="A448" s="64"/>
      <c r="B448" s="64"/>
      <c r="C448" s="65"/>
      <c r="D448" s="68">
        <v>2000</v>
      </c>
      <c r="E448" s="64"/>
      <c r="F448" s="65">
        <f t="shared" si="29"/>
        <v>0</v>
      </c>
      <c r="G448" s="64"/>
    </row>
    <row r="449" spans="1:7">
      <c r="A449" s="63">
        <v>5</v>
      </c>
      <c r="B449" s="64" t="s">
        <v>50</v>
      </c>
      <c r="C449" s="64"/>
      <c r="D449" s="68">
        <v>1000</v>
      </c>
      <c r="E449" s="64"/>
      <c r="F449" s="65">
        <f t="shared" si="29"/>
        <v>0</v>
      </c>
      <c r="G449" s="64"/>
    </row>
    <row r="450" spans="1:7">
      <c r="A450" s="64"/>
      <c r="B450" s="64"/>
      <c r="C450" s="64"/>
      <c r="D450" s="68">
        <v>500</v>
      </c>
      <c r="E450" s="64"/>
      <c r="F450" s="65">
        <f t="shared" si="29"/>
        <v>0</v>
      </c>
      <c r="G450" s="64"/>
    </row>
    <row r="451" spans="1:7">
      <c r="A451" s="64"/>
      <c r="B451" s="67" t="s">
        <v>10</v>
      </c>
      <c r="C451" s="65">
        <f>SUM(C441:C450)</f>
        <v>0</v>
      </c>
      <c r="D451" s="68"/>
      <c r="E451" s="65">
        <f>SUM(E441:E450)</f>
        <v>0</v>
      </c>
      <c r="F451" s="65">
        <f>SUM(F441:F450)</f>
        <v>0</v>
      </c>
      <c r="G451" s="64"/>
    </row>
    <row r="452" spans="1:7">
      <c r="C452" s="202"/>
    </row>
    <row r="453" spans="1:7" ht="18.75">
      <c r="B453" s="60"/>
    </row>
    <row r="454" spans="1:7" ht="18.75">
      <c r="B454" s="60" t="s">
        <v>159</v>
      </c>
    </row>
    <row r="455" spans="1:7">
      <c r="A455" s="138" t="s">
        <v>39</v>
      </c>
      <c r="B455" s="138" t="s">
        <v>40</v>
      </c>
      <c r="C455" s="138" t="s">
        <v>41</v>
      </c>
      <c r="D455" s="138" t="s">
        <v>42</v>
      </c>
      <c r="E455" s="62" t="s">
        <v>43</v>
      </c>
      <c r="F455" s="62" t="s">
        <v>44</v>
      </c>
      <c r="G455" s="62" t="s">
        <v>45</v>
      </c>
    </row>
    <row r="456" spans="1:7">
      <c r="A456" s="63">
        <v>1</v>
      </c>
      <c r="B456" s="64" t="s">
        <v>46</v>
      </c>
      <c r="C456" s="65"/>
      <c r="D456" s="66">
        <v>500000</v>
      </c>
      <c r="E456" s="64"/>
      <c r="F456" s="65">
        <f>D456*E456</f>
        <v>0</v>
      </c>
      <c r="G456" s="64"/>
    </row>
    <row r="457" spans="1:7">
      <c r="A457" s="63"/>
      <c r="B457" s="64"/>
      <c r="C457" s="64"/>
      <c r="D457" s="66">
        <v>200000</v>
      </c>
      <c r="E457" s="64"/>
      <c r="F457" s="65">
        <f t="shared" ref="F457:F465" si="30">D457*E457</f>
        <v>0</v>
      </c>
      <c r="G457" s="64"/>
    </row>
    <row r="458" spans="1:7">
      <c r="A458" s="63">
        <v>2</v>
      </c>
      <c r="B458" s="64" t="s">
        <v>47</v>
      </c>
      <c r="C458" s="65"/>
      <c r="D458" s="66">
        <v>100000</v>
      </c>
      <c r="E458" s="64"/>
      <c r="F458" s="65">
        <f t="shared" si="30"/>
        <v>0</v>
      </c>
      <c r="G458" s="64"/>
    </row>
    <row r="459" spans="1:7">
      <c r="A459" s="63"/>
      <c r="B459" s="64"/>
      <c r="C459" s="65"/>
      <c r="D459" s="66">
        <v>50000</v>
      </c>
      <c r="E459" s="64"/>
      <c r="F459" s="65">
        <f t="shared" si="30"/>
        <v>0</v>
      </c>
      <c r="G459" s="64"/>
    </row>
    <row r="460" spans="1:7">
      <c r="A460" s="63">
        <v>3</v>
      </c>
      <c r="B460" s="64" t="s">
        <v>48</v>
      </c>
      <c r="C460" s="65"/>
      <c r="D460" s="66">
        <v>20000</v>
      </c>
      <c r="E460" s="64"/>
      <c r="F460" s="65">
        <f t="shared" si="30"/>
        <v>0</v>
      </c>
      <c r="G460" s="64"/>
    </row>
    <row r="461" spans="1:7">
      <c r="A461" s="64"/>
      <c r="B461" s="67"/>
      <c r="C461" s="64"/>
      <c r="D461" s="66">
        <v>10000</v>
      </c>
      <c r="E461" s="64"/>
      <c r="F461" s="65">
        <f t="shared" si="30"/>
        <v>0</v>
      </c>
      <c r="G461" s="64"/>
    </row>
    <row r="462" spans="1:7">
      <c r="A462" s="63">
        <v>4</v>
      </c>
      <c r="B462" s="64" t="s">
        <v>49</v>
      </c>
      <c r="C462" s="65"/>
      <c r="D462" s="68">
        <v>5000</v>
      </c>
      <c r="E462" s="64"/>
      <c r="F462" s="65">
        <f t="shared" si="30"/>
        <v>0</v>
      </c>
      <c r="G462" s="64"/>
    </row>
    <row r="463" spans="1:7">
      <c r="A463" s="64"/>
      <c r="B463" s="64"/>
      <c r="C463" s="65"/>
      <c r="D463" s="68">
        <v>2000</v>
      </c>
      <c r="E463" s="64"/>
      <c r="F463" s="65">
        <f t="shared" si="30"/>
        <v>0</v>
      </c>
      <c r="G463" s="64"/>
    </row>
    <row r="464" spans="1:7">
      <c r="A464" s="63">
        <v>5</v>
      </c>
      <c r="B464" s="64" t="s">
        <v>50</v>
      </c>
      <c r="C464" s="64"/>
      <c r="D464" s="68">
        <v>1000</v>
      </c>
      <c r="E464" s="64"/>
      <c r="F464" s="65">
        <f t="shared" si="30"/>
        <v>0</v>
      </c>
      <c r="G464" s="64"/>
    </row>
    <row r="465" spans="1:7">
      <c r="A465" s="64"/>
      <c r="B465" s="64"/>
      <c r="C465" s="64"/>
      <c r="D465" s="68">
        <v>500</v>
      </c>
      <c r="E465" s="64"/>
      <c r="F465" s="65">
        <f t="shared" si="30"/>
        <v>0</v>
      </c>
      <c r="G465" s="64"/>
    </row>
    <row r="466" spans="1:7">
      <c r="A466" s="64"/>
      <c r="B466" s="67" t="s">
        <v>10</v>
      </c>
      <c r="C466" s="65">
        <f>SUM(C456:C465)</f>
        <v>0</v>
      </c>
      <c r="D466" s="68"/>
      <c r="E466" s="65">
        <f>SUM(E456:E465)</f>
        <v>0</v>
      </c>
      <c r="F466" s="65">
        <f>SUM(F456:F465)</f>
        <v>0</v>
      </c>
      <c r="G466" s="64"/>
    </row>
    <row r="468" spans="1:7" ht="18.75">
      <c r="B468" s="6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L6" sqref="L6"/>
    </sheetView>
  </sheetViews>
  <sheetFormatPr defaultRowHeight="15"/>
  <cols>
    <col min="1" max="1" width="11.5703125" style="77" customWidth="1"/>
    <col min="2" max="2" width="25.42578125" style="76" customWidth="1"/>
    <col min="3" max="3" width="9.5703125" style="78" customWidth="1"/>
    <col min="4" max="4" width="10.42578125" style="74" customWidth="1"/>
    <col min="5" max="5" width="11.7109375" style="74" customWidth="1"/>
    <col min="6" max="6" width="13.28515625" style="74" customWidth="1"/>
    <col min="7" max="9" width="14" style="75" customWidth="1"/>
    <col min="10" max="10" width="18.42578125" style="76" customWidth="1"/>
    <col min="11" max="258" width="9.140625" style="76"/>
    <col min="259" max="259" width="11.5703125" style="76" customWidth="1"/>
    <col min="260" max="260" width="25.42578125" style="76" customWidth="1"/>
    <col min="261" max="261" width="9.5703125" style="76" customWidth="1"/>
    <col min="262" max="263" width="10.42578125" style="76" customWidth="1"/>
    <col min="264" max="264" width="11.28515625" style="76" customWidth="1"/>
    <col min="265" max="265" width="14" style="76" customWidth="1"/>
    <col min="266" max="514" width="9.140625" style="76"/>
    <col min="515" max="515" width="11.5703125" style="76" customWidth="1"/>
    <col min="516" max="516" width="25.42578125" style="76" customWidth="1"/>
    <col min="517" max="517" width="9.5703125" style="76" customWidth="1"/>
    <col min="518" max="519" width="10.42578125" style="76" customWidth="1"/>
    <col min="520" max="520" width="11.28515625" style="76" customWidth="1"/>
    <col min="521" max="521" width="14" style="76" customWidth="1"/>
    <col min="522" max="770" width="9.140625" style="76"/>
    <col min="771" max="771" width="11.5703125" style="76" customWidth="1"/>
    <col min="772" max="772" width="25.42578125" style="76" customWidth="1"/>
    <col min="773" max="773" width="9.5703125" style="76" customWidth="1"/>
    <col min="774" max="775" width="10.42578125" style="76" customWidth="1"/>
    <col min="776" max="776" width="11.28515625" style="76" customWidth="1"/>
    <col min="777" max="777" width="14" style="76" customWidth="1"/>
    <col min="778" max="1026" width="9.140625" style="76"/>
    <col min="1027" max="1027" width="11.5703125" style="76" customWidth="1"/>
    <col min="1028" max="1028" width="25.42578125" style="76" customWidth="1"/>
    <col min="1029" max="1029" width="9.5703125" style="76" customWidth="1"/>
    <col min="1030" max="1031" width="10.42578125" style="76" customWidth="1"/>
    <col min="1032" max="1032" width="11.28515625" style="76" customWidth="1"/>
    <col min="1033" max="1033" width="14" style="76" customWidth="1"/>
    <col min="1034" max="1282" width="9.140625" style="76"/>
    <col min="1283" max="1283" width="11.5703125" style="76" customWidth="1"/>
    <col min="1284" max="1284" width="25.42578125" style="76" customWidth="1"/>
    <col min="1285" max="1285" width="9.5703125" style="76" customWidth="1"/>
    <col min="1286" max="1287" width="10.42578125" style="76" customWidth="1"/>
    <col min="1288" max="1288" width="11.28515625" style="76" customWidth="1"/>
    <col min="1289" max="1289" width="14" style="76" customWidth="1"/>
    <col min="1290" max="1538" width="9.140625" style="76"/>
    <col min="1539" max="1539" width="11.5703125" style="76" customWidth="1"/>
    <col min="1540" max="1540" width="25.42578125" style="76" customWidth="1"/>
    <col min="1541" max="1541" width="9.5703125" style="76" customWidth="1"/>
    <col min="1542" max="1543" width="10.42578125" style="76" customWidth="1"/>
    <col min="1544" max="1544" width="11.28515625" style="76" customWidth="1"/>
    <col min="1545" max="1545" width="14" style="76" customWidth="1"/>
    <col min="1546" max="1794" width="9.140625" style="76"/>
    <col min="1795" max="1795" width="11.5703125" style="76" customWidth="1"/>
    <col min="1796" max="1796" width="25.42578125" style="76" customWidth="1"/>
    <col min="1797" max="1797" width="9.5703125" style="76" customWidth="1"/>
    <col min="1798" max="1799" width="10.42578125" style="76" customWidth="1"/>
    <col min="1800" max="1800" width="11.28515625" style="76" customWidth="1"/>
    <col min="1801" max="1801" width="14" style="76" customWidth="1"/>
    <col min="1802" max="2050" width="9.140625" style="76"/>
    <col min="2051" max="2051" width="11.5703125" style="76" customWidth="1"/>
    <col min="2052" max="2052" width="25.42578125" style="76" customWidth="1"/>
    <col min="2053" max="2053" width="9.5703125" style="76" customWidth="1"/>
    <col min="2054" max="2055" width="10.42578125" style="76" customWidth="1"/>
    <col min="2056" max="2056" width="11.28515625" style="76" customWidth="1"/>
    <col min="2057" max="2057" width="14" style="76" customWidth="1"/>
    <col min="2058" max="2306" width="9.140625" style="76"/>
    <col min="2307" max="2307" width="11.5703125" style="76" customWidth="1"/>
    <col min="2308" max="2308" width="25.42578125" style="76" customWidth="1"/>
    <col min="2309" max="2309" width="9.5703125" style="76" customWidth="1"/>
    <col min="2310" max="2311" width="10.42578125" style="76" customWidth="1"/>
    <col min="2312" max="2312" width="11.28515625" style="76" customWidth="1"/>
    <col min="2313" max="2313" width="14" style="76" customWidth="1"/>
    <col min="2314" max="2562" width="9.140625" style="76"/>
    <col min="2563" max="2563" width="11.5703125" style="76" customWidth="1"/>
    <col min="2564" max="2564" width="25.42578125" style="76" customWidth="1"/>
    <col min="2565" max="2565" width="9.5703125" style="76" customWidth="1"/>
    <col min="2566" max="2567" width="10.42578125" style="76" customWidth="1"/>
    <col min="2568" max="2568" width="11.28515625" style="76" customWidth="1"/>
    <col min="2569" max="2569" width="14" style="76" customWidth="1"/>
    <col min="2570" max="2818" width="9.140625" style="76"/>
    <col min="2819" max="2819" width="11.5703125" style="76" customWidth="1"/>
    <col min="2820" max="2820" width="25.42578125" style="76" customWidth="1"/>
    <col min="2821" max="2821" width="9.5703125" style="76" customWidth="1"/>
    <col min="2822" max="2823" width="10.42578125" style="76" customWidth="1"/>
    <col min="2824" max="2824" width="11.28515625" style="76" customWidth="1"/>
    <col min="2825" max="2825" width="14" style="76" customWidth="1"/>
    <col min="2826" max="3074" width="9.140625" style="76"/>
    <col min="3075" max="3075" width="11.5703125" style="76" customWidth="1"/>
    <col min="3076" max="3076" width="25.42578125" style="76" customWidth="1"/>
    <col min="3077" max="3077" width="9.5703125" style="76" customWidth="1"/>
    <col min="3078" max="3079" width="10.42578125" style="76" customWidth="1"/>
    <col min="3080" max="3080" width="11.28515625" style="76" customWidth="1"/>
    <col min="3081" max="3081" width="14" style="76" customWidth="1"/>
    <col min="3082" max="3330" width="9.140625" style="76"/>
    <col min="3331" max="3331" width="11.5703125" style="76" customWidth="1"/>
    <col min="3332" max="3332" width="25.42578125" style="76" customWidth="1"/>
    <col min="3333" max="3333" width="9.5703125" style="76" customWidth="1"/>
    <col min="3334" max="3335" width="10.42578125" style="76" customWidth="1"/>
    <col min="3336" max="3336" width="11.28515625" style="76" customWidth="1"/>
    <col min="3337" max="3337" width="14" style="76" customWidth="1"/>
    <col min="3338" max="3586" width="9.140625" style="76"/>
    <col min="3587" max="3587" width="11.5703125" style="76" customWidth="1"/>
    <col min="3588" max="3588" width="25.42578125" style="76" customWidth="1"/>
    <col min="3589" max="3589" width="9.5703125" style="76" customWidth="1"/>
    <col min="3590" max="3591" width="10.42578125" style="76" customWidth="1"/>
    <col min="3592" max="3592" width="11.28515625" style="76" customWidth="1"/>
    <col min="3593" max="3593" width="14" style="76" customWidth="1"/>
    <col min="3594" max="3842" width="9.140625" style="76"/>
    <col min="3843" max="3843" width="11.5703125" style="76" customWidth="1"/>
    <col min="3844" max="3844" width="25.42578125" style="76" customWidth="1"/>
    <col min="3845" max="3845" width="9.5703125" style="76" customWidth="1"/>
    <col min="3846" max="3847" width="10.42578125" style="76" customWidth="1"/>
    <col min="3848" max="3848" width="11.28515625" style="76" customWidth="1"/>
    <col min="3849" max="3849" width="14" style="76" customWidth="1"/>
    <col min="3850" max="4098" width="9.140625" style="76"/>
    <col min="4099" max="4099" width="11.5703125" style="76" customWidth="1"/>
    <col min="4100" max="4100" width="25.42578125" style="76" customWidth="1"/>
    <col min="4101" max="4101" width="9.5703125" style="76" customWidth="1"/>
    <col min="4102" max="4103" width="10.42578125" style="76" customWidth="1"/>
    <col min="4104" max="4104" width="11.28515625" style="76" customWidth="1"/>
    <col min="4105" max="4105" width="14" style="76" customWidth="1"/>
    <col min="4106" max="4354" width="9.140625" style="76"/>
    <col min="4355" max="4355" width="11.5703125" style="76" customWidth="1"/>
    <col min="4356" max="4356" width="25.42578125" style="76" customWidth="1"/>
    <col min="4357" max="4357" width="9.5703125" style="76" customWidth="1"/>
    <col min="4358" max="4359" width="10.42578125" style="76" customWidth="1"/>
    <col min="4360" max="4360" width="11.28515625" style="76" customWidth="1"/>
    <col min="4361" max="4361" width="14" style="76" customWidth="1"/>
    <col min="4362" max="4610" width="9.140625" style="76"/>
    <col min="4611" max="4611" width="11.5703125" style="76" customWidth="1"/>
    <col min="4612" max="4612" width="25.42578125" style="76" customWidth="1"/>
    <col min="4613" max="4613" width="9.5703125" style="76" customWidth="1"/>
    <col min="4614" max="4615" width="10.42578125" style="76" customWidth="1"/>
    <col min="4616" max="4616" width="11.28515625" style="76" customWidth="1"/>
    <col min="4617" max="4617" width="14" style="76" customWidth="1"/>
    <col min="4618" max="4866" width="9.140625" style="76"/>
    <col min="4867" max="4867" width="11.5703125" style="76" customWidth="1"/>
    <col min="4868" max="4868" width="25.42578125" style="76" customWidth="1"/>
    <col min="4869" max="4869" width="9.5703125" style="76" customWidth="1"/>
    <col min="4870" max="4871" width="10.42578125" style="76" customWidth="1"/>
    <col min="4872" max="4872" width="11.28515625" style="76" customWidth="1"/>
    <col min="4873" max="4873" width="14" style="76" customWidth="1"/>
    <col min="4874" max="5122" width="9.140625" style="76"/>
    <col min="5123" max="5123" width="11.5703125" style="76" customWidth="1"/>
    <col min="5124" max="5124" width="25.42578125" style="76" customWidth="1"/>
    <col min="5125" max="5125" width="9.5703125" style="76" customWidth="1"/>
    <col min="5126" max="5127" width="10.42578125" style="76" customWidth="1"/>
    <col min="5128" max="5128" width="11.28515625" style="76" customWidth="1"/>
    <col min="5129" max="5129" width="14" style="76" customWidth="1"/>
    <col min="5130" max="5378" width="9.140625" style="76"/>
    <col min="5379" max="5379" width="11.5703125" style="76" customWidth="1"/>
    <col min="5380" max="5380" width="25.42578125" style="76" customWidth="1"/>
    <col min="5381" max="5381" width="9.5703125" style="76" customWidth="1"/>
    <col min="5382" max="5383" width="10.42578125" style="76" customWidth="1"/>
    <col min="5384" max="5384" width="11.28515625" style="76" customWidth="1"/>
    <col min="5385" max="5385" width="14" style="76" customWidth="1"/>
    <col min="5386" max="5634" width="9.140625" style="76"/>
    <col min="5635" max="5635" width="11.5703125" style="76" customWidth="1"/>
    <col min="5636" max="5636" width="25.42578125" style="76" customWidth="1"/>
    <col min="5637" max="5637" width="9.5703125" style="76" customWidth="1"/>
    <col min="5638" max="5639" width="10.42578125" style="76" customWidth="1"/>
    <col min="5640" max="5640" width="11.28515625" style="76" customWidth="1"/>
    <col min="5641" max="5641" width="14" style="76" customWidth="1"/>
    <col min="5642" max="5890" width="9.140625" style="76"/>
    <col min="5891" max="5891" width="11.5703125" style="76" customWidth="1"/>
    <col min="5892" max="5892" width="25.42578125" style="76" customWidth="1"/>
    <col min="5893" max="5893" width="9.5703125" style="76" customWidth="1"/>
    <col min="5894" max="5895" width="10.42578125" style="76" customWidth="1"/>
    <col min="5896" max="5896" width="11.28515625" style="76" customWidth="1"/>
    <col min="5897" max="5897" width="14" style="76" customWidth="1"/>
    <col min="5898" max="6146" width="9.140625" style="76"/>
    <col min="6147" max="6147" width="11.5703125" style="76" customWidth="1"/>
    <col min="6148" max="6148" width="25.42578125" style="76" customWidth="1"/>
    <col min="6149" max="6149" width="9.5703125" style="76" customWidth="1"/>
    <col min="6150" max="6151" width="10.42578125" style="76" customWidth="1"/>
    <col min="6152" max="6152" width="11.28515625" style="76" customWidth="1"/>
    <col min="6153" max="6153" width="14" style="76" customWidth="1"/>
    <col min="6154" max="6402" width="9.140625" style="76"/>
    <col min="6403" max="6403" width="11.5703125" style="76" customWidth="1"/>
    <col min="6404" max="6404" width="25.42578125" style="76" customWidth="1"/>
    <col min="6405" max="6405" width="9.5703125" style="76" customWidth="1"/>
    <col min="6406" max="6407" width="10.42578125" style="76" customWidth="1"/>
    <col min="6408" max="6408" width="11.28515625" style="76" customWidth="1"/>
    <col min="6409" max="6409" width="14" style="76" customWidth="1"/>
    <col min="6410" max="6658" width="9.140625" style="76"/>
    <col min="6659" max="6659" width="11.5703125" style="76" customWidth="1"/>
    <col min="6660" max="6660" width="25.42578125" style="76" customWidth="1"/>
    <col min="6661" max="6661" width="9.5703125" style="76" customWidth="1"/>
    <col min="6662" max="6663" width="10.42578125" style="76" customWidth="1"/>
    <col min="6664" max="6664" width="11.28515625" style="76" customWidth="1"/>
    <col min="6665" max="6665" width="14" style="76" customWidth="1"/>
    <col min="6666" max="6914" width="9.140625" style="76"/>
    <col min="6915" max="6915" width="11.5703125" style="76" customWidth="1"/>
    <col min="6916" max="6916" width="25.42578125" style="76" customWidth="1"/>
    <col min="6917" max="6917" width="9.5703125" style="76" customWidth="1"/>
    <col min="6918" max="6919" width="10.42578125" style="76" customWidth="1"/>
    <col min="6920" max="6920" width="11.28515625" style="76" customWidth="1"/>
    <col min="6921" max="6921" width="14" style="76" customWidth="1"/>
    <col min="6922" max="7170" width="9.140625" style="76"/>
    <col min="7171" max="7171" width="11.5703125" style="76" customWidth="1"/>
    <col min="7172" max="7172" width="25.42578125" style="76" customWidth="1"/>
    <col min="7173" max="7173" width="9.5703125" style="76" customWidth="1"/>
    <col min="7174" max="7175" width="10.42578125" style="76" customWidth="1"/>
    <col min="7176" max="7176" width="11.28515625" style="76" customWidth="1"/>
    <col min="7177" max="7177" width="14" style="76" customWidth="1"/>
    <col min="7178" max="7426" width="9.140625" style="76"/>
    <col min="7427" max="7427" width="11.5703125" style="76" customWidth="1"/>
    <col min="7428" max="7428" width="25.42578125" style="76" customWidth="1"/>
    <col min="7429" max="7429" width="9.5703125" style="76" customWidth="1"/>
    <col min="7430" max="7431" width="10.42578125" style="76" customWidth="1"/>
    <col min="7432" max="7432" width="11.28515625" style="76" customWidth="1"/>
    <col min="7433" max="7433" width="14" style="76" customWidth="1"/>
    <col min="7434" max="7682" width="9.140625" style="76"/>
    <col min="7683" max="7683" width="11.5703125" style="76" customWidth="1"/>
    <col min="7684" max="7684" width="25.42578125" style="76" customWidth="1"/>
    <col min="7685" max="7685" width="9.5703125" style="76" customWidth="1"/>
    <col min="7686" max="7687" width="10.42578125" style="76" customWidth="1"/>
    <col min="7688" max="7688" width="11.28515625" style="76" customWidth="1"/>
    <col min="7689" max="7689" width="14" style="76" customWidth="1"/>
    <col min="7690" max="7938" width="9.140625" style="76"/>
    <col min="7939" max="7939" width="11.5703125" style="76" customWidth="1"/>
    <col min="7940" max="7940" width="25.42578125" style="76" customWidth="1"/>
    <col min="7941" max="7941" width="9.5703125" style="76" customWidth="1"/>
    <col min="7942" max="7943" width="10.42578125" style="76" customWidth="1"/>
    <col min="7944" max="7944" width="11.28515625" style="76" customWidth="1"/>
    <col min="7945" max="7945" width="14" style="76" customWidth="1"/>
    <col min="7946" max="8194" width="9.140625" style="76"/>
    <col min="8195" max="8195" width="11.5703125" style="76" customWidth="1"/>
    <col min="8196" max="8196" width="25.42578125" style="76" customWidth="1"/>
    <col min="8197" max="8197" width="9.5703125" style="76" customWidth="1"/>
    <col min="8198" max="8199" width="10.42578125" style="76" customWidth="1"/>
    <col min="8200" max="8200" width="11.28515625" style="76" customWidth="1"/>
    <col min="8201" max="8201" width="14" style="76" customWidth="1"/>
    <col min="8202" max="8450" width="9.140625" style="76"/>
    <col min="8451" max="8451" width="11.5703125" style="76" customWidth="1"/>
    <col min="8452" max="8452" width="25.42578125" style="76" customWidth="1"/>
    <col min="8453" max="8453" width="9.5703125" style="76" customWidth="1"/>
    <col min="8454" max="8455" width="10.42578125" style="76" customWidth="1"/>
    <col min="8456" max="8456" width="11.28515625" style="76" customWidth="1"/>
    <col min="8457" max="8457" width="14" style="76" customWidth="1"/>
    <col min="8458" max="8706" width="9.140625" style="76"/>
    <col min="8707" max="8707" width="11.5703125" style="76" customWidth="1"/>
    <col min="8708" max="8708" width="25.42578125" style="76" customWidth="1"/>
    <col min="8709" max="8709" width="9.5703125" style="76" customWidth="1"/>
    <col min="8710" max="8711" width="10.42578125" style="76" customWidth="1"/>
    <col min="8712" max="8712" width="11.28515625" style="76" customWidth="1"/>
    <col min="8713" max="8713" width="14" style="76" customWidth="1"/>
    <col min="8714" max="8962" width="9.140625" style="76"/>
    <col min="8963" max="8963" width="11.5703125" style="76" customWidth="1"/>
    <col min="8964" max="8964" width="25.42578125" style="76" customWidth="1"/>
    <col min="8965" max="8965" width="9.5703125" style="76" customWidth="1"/>
    <col min="8966" max="8967" width="10.42578125" style="76" customWidth="1"/>
    <col min="8968" max="8968" width="11.28515625" style="76" customWidth="1"/>
    <col min="8969" max="8969" width="14" style="76" customWidth="1"/>
    <col min="8970" max="9218" width="9.140625" style="76"/>
    <col min="9219" max="9219" width="11.5703125" style="76" customWidth="1"/>
    <col min="9220" max="9220" width="25.42578125" style="76" customWidth="1"/>
    <col min="9221" max="9221" width="9.5703125" style="76" customWidth="1"/>
    <col min="9222" max="9223" width="10.42578125" style="76" customWidth="1"/>
    <col min="9224" max="9224" width="11.28515625" style="76" customWidth="1"/>
    <col min="9225" max="9225" width="14" style="76" customWidth="1"/>
    <col min="9226" max="9474" width="9.140625" style="76"/>
    <col min="9475" max="9475" width="11.5703125" style="76" customWidth="1"/>
    <col min="9476" max="9476" width="25.42578125" style="76" customWidth="1"/>
    <col min="9477" max="9477" width="9.5703125" style="76" customWidth="1"/>
    <col min="9478" max="9479" width="10.42578125" style="76" customWidth="1"/>
    <col min="9480" max="9480" width="11.28515625" style="76" customWidth="1"/>
    <col min="9481" max="9481" width="14" style="76" customWidth="1"/>
    <col min="9482" max="9730" width="9.140625" style="76"/>
    <col min="9731" max="9731" width="11.5703125" style="76" customWidth="1"/>
    <col min="9732" max="9732" width="25.42578125" style="76" customWidth="1"/>
    <col min="9733" max="9733" width="9.5703125" style="76" customWidth="1"/>
    <col min="9734" max="9735" width="10.42578125" style="76" customWidth="1"/>
    <col min="9736" max="9736" width="11.28515625" style="76" customWidth="1"/>
    <col min="9737" max="9737" width="14" style="76" customWidth="1"/>
    <col min="9738" max="9986" width="9.140625" style="76"/>
    <col min="9987" max="9987" width="11.5703125" style="76" customWidth="1"/>
    <col min="9988" max="9988" width="25.42578125" style="76" customWidth="1"/>
    <col min="9989" max="9989" width="9.5703125" style="76" customWidth="1"/>
    <col min="9990" max="9991" width="10.42578125" style="76" customWidth="1"/>
    <col min="9992" max="9992" width="11.28515625" style="76" customWidth="1"/>
    <col min="9993" max="9993" width="14" style="76" customWidth="1"/>
    <col min="9994" max="10242" width="9.140625" style="76"/>
    <col min="10243" max="10243" width="11.5703125" style="76" customWidth="1"/>
    <col min="10244" max="10244" width="25.42578125" style="76" customWidth="1"/>
    <col min="10245" max="10245" width="9.5703125" style="76" customWidth="1"/>
    <col min="10246" max="10247" width="10.42578125" style="76" customWidth="1"/>
    <col min="10248" max="10248" width="11.28515625" style="76" customWidth="1"/>
    <col min="10249" max="10249" width="14" style="76" customWidth="1"/>
    <col min="10250" max="10498" width="9.140625" style="76"/>
    <col min="10499" max="10499" width="11.5703125" style="76" customWidth="1"/>
    <col min="10500" max="10500" width="25.42578125" style="76" customWidth="1"/>
    <col min="10501" max="10501" width="9.5703125" style="76" customWidth="1"/>
    <col min="10502" max="10503" width="10.42578125" style="76" customWidth="1"/>
    <col min="10504" max="10504" width="11.28515625" style="76" customWidth="1"/>
    <col min="10505" max="10505" width="14" style="76" customWidth="1"/>
    <col min="10506" max="10754" width="9.140625" style="76"/>
    <col min="10755" max="10755" width="11.5703125" style="76" customWidth="1"/>
    <col min="10756" max="10756" width="25.42578125" style="76" customWidth="1"/>
    <col min="10757" max="10757" width="9.5703125" style="76" customWidth="1"/>
    <col min="10758" max="10759" width="10.42578125" style="76" customWidth="1"/>
    <col min="10760" max="10760" width="11.28515625" style="76" customWidth="1"/>
    <col min="10761" max="10761" width="14" style="76" customWidth="1"/>
    <col min="10762" max="11010" width="9.140625" style="76"/>
    <col min="11011" max="11011" width="11.5703125" style="76" customWidth="1"/>
    <col min="11012" max="11012" width="25.42578125" style="76" customWidth="1"/>
    <col min="11013" max="11013" width="9.5703125" style="76" customWidth="1"/>
    <col min="11014" max="11015" width="10.42578125" style="76" customWidth="1"/>
    <col min="11016" max="11016" width="11.28515625" style="76" customWidth="1"/>
    <col min="11017" max="11017" width="14" style="76" customWidth="1"/>
    <col min="11018" max="11266" width="9.140625" style="76"/>
    <col min="11267" max="11267" width="11.5703125" style="76" customWidth="1"/>
    <col min="11268" max="11268" width="25.42578125" style="76" customWidth="1"/>
    <col min="11269" max="11269" width="9.5703125" style="76" customWidth="1"/>
    <col min="11270" max="11271" width="10.42578125" style="76" customWidth="1"/>
    <col min="11272" max="11272" width="11.28515625" style="76" customWidth="1"/>
    <col min="11273" max="11273" width="14" style="76" customWidth="1"/>
    <col min="11274" max="11522" width="9.140625" style="76"/>
    <col min="11523" max="11523" width="11.5703125" style="76" customWidth="1"/>
    <col min="11524" max="11524" width="25.42578125" style="76" customWidth="1"/>
    <col min="11525" max="11525" width="9.5703125" style="76" customWidth="1"/>
    <col min="11526" max="11527" width="10.42578125" style="76" customWidth="1"/>
    <col min="11528" max="11528" width="11.28515625" style="76" customWidth="1"/>
    <col min="11529" max="11529" width="14" style="76" customWidth="1"/>
    <col min="11530" max="11778" width="9.140625" style="76"/>
    <col min="11779" max="11779" width="11.5703125" style="76" customWidth="1"/>
    <col min="11780" max="11780" width="25.42578125" style="76" customWidth="1"/>
    <col min="11781" max="11781" width="9.5703125" style="76" customWidth="1"/>
    <col min="11782" max="11783" width="10.42578125" style="76" customWidth="1"/>
    <col min="11784" max="11784" width="11.28515625" style="76" customWidth="1"/>
    <col min="11785" max="11785" width="14" style="76" customWidth="1"/>
    <col min="11786" max="12034" width="9.140625" style="76"/>
    <col min="12035" max="12035" width="11.5703125" style="76" customWidth="1"/>
    <col min="12036" max="12036" width="25.42578125" style="76" customWidth="1"/>
    <col min="12037" max="12037" width="9.5703125" style="76" customWidth="1"/>
    <col min="12038" max="12039" width="10.42578125" style="76" customWidth="1"/>
    <col min="12040" max="12040" width="11.28515625" style="76" customWidth="1"/>
    <col min="12041" max="12041" width="14" style="76" customWidth="1"/>
    <col min="12042" max="12290" width="9.140625" style="76"/>
    <col min="12291" max="12291" width="11.5703125" style="76" customWidth="1"/>
    <col min="12292" max="12292" width="25.42578125" style="76" customWidth="1"/>
    <col min="12293" max="12293" width="9.5703125" style="76" customWidth="1"/>
    <col min="12294" max="12295" width="10.42578125" style="76" customWidth="1"/>
    <col min="12296" max="12296" width="11.28515625" style="76" customWidth="1"/>
    <col min="12297" max="12297" width="14" style="76" customWidth="1"/>
    <col min="12298" max="12546" width="9.140625" style="76"/>
    <col min="12547" max="12547" width="11.5703125" style="76" customWidth="1"/>
    <col min="12548" max="12548" width="25.42578125" style="76" customWidth="1"/>
    <col min="12549" max="12549" width="9.5703125" style="76" customWidth="1"/>
    <col min="12550" max="12551" width="10.42578125" style="76" customWidth="1"/>
    <col min="12552" max="12552" width="11.28515625" style="76" customWidth="1"/>
    <col min="12553" max="12553" width="14" style="76" customWidth="1"/>
    <col min="12554" max="12802" width="9.140625" style="76"/>
    <col min="12803" max="12803" width="11.5703125" style="76" customWidth="1"/>
    <col min="12804" max="12804" width="25.42578125" style="76" customWidth="1"/>
    <col min="12805" max="12805" width="9.5703125" style="76" customWidth="1"/>
    <col min="12806" max="12807" width="10.42578125" style="76" customWidth="1"/>
    <col min="12808" max="12808" width="11.28515625" style="76" customWidth="1"/>
    <col min="12809" max="12809" width="14" style="76" customWidth="1"/>
    <col min="12810" max="13058" width="9.140625" style="76"/>
    <col min="13059" max="13059" width="11.5703125" style="76" customWidth="1"/>
    <col min="13060" max="13060" width="25.42578125" style="76" customWidth="1"/>
    <col min="13061" max="13061" width="9.5703125" style="76" customWidth="1"/>
    <col min="13062" max="13063" width="10.42578125" style="76" customWidth="1"/>
    <col min="13064" max="13064" width="11.28515625" style="76" customWidth="1"/>
    <col min="13065" max="13065" width="14" style="76" customWidth="1"/>
    <col min="13066" max="13314" width="9.140625" style="76"/>
    <col min="13315" max="13315" width="11.5703125" style="76" customWidth="1"/>
    <col min="13316" max="13316" width="25.42578125" style="76" customWidth="1"/>
    <col min="13317" max="13317" width="9.5703125" style="76" customWidth="1"/>
    <col min="13318" max="13319" width="10.42578125" style="76" customWidth="1"/>
    <col min="13320" max="13320" width="11.28515625" style="76" customWidth="1"/>
    <col min="13321" max="13321" width="14" style="76" customWidth="1"/>
    <col min="13322" max="13570" width="9.140625" style="76"/>
    <col min="13571" max="13571" width="11.5703125" style="76" customWidth="1"/>
    <col min="13572" max="13572" width="25.42578125" style="76" customWidth="1"/>
    <col min="13573" max="13573" width="9.5703125" style="76" customWidth="1"/>
    <col min="13574" max="13575" width="10.42578125" style="76" customWidth="1"/>
    <col min="13576" max="13576" width="11.28515625" style="76" customWidth="1"/>
    <col min="13577" max="13577" width="14" style="76" customWidth="1"/>
    <col min="13578" max="13826" width="9.140625" style="76"/>
    <col min="13827" max="13827" width="11.5703125" style="76" customWidth="1"/>
    <col min="13828" max="13828" width="25.42578125" style="76" customWidth="1"/>
    <col min="13829" max="13829" width="9.5703125" style="76" customWidth="1"/>
    <col min="13830" max="13831" width="10.42578125" style="76" customWidth="1"/>
    <col min="13832" max="13832" width="11.28515625" style="76" customWidth="1"/>
    <col min="13833" max="13833" width="14" style="76" customWidth="1"/>
    <col min="13834" max="14082" width="9.140625" style="76"/>
    <col min="14083" max="14083" width="11.5703125" style="76" customWidth="1"/>
    <col min="14084" max="14084" width="25.42578125" style="76" customWidth="1"/>
    <col min="14085" max="14085" width="9.5703125" style="76" customWidth="1"/>
    <col min="14086" max="14087" width="10.42578125" style="76" customWidth="1"/>
    <col min="14088" max="14088" width="11.28515625" style="76" customWidth="1"/>
    <col min="14089" max="14089" width="14" style="76" customWidth="1"/>
    <col min="14090" max="14338" width="9.140625" style="76"/>
    <col min="14339" max="14339" width="11.5703125" style="76" customWidth="1"/>
    <col min="14340" max="14340" width="25.42578125" style="76" customWidth="1"/>
    <col min="14341" max="14341" width="9.5703125" style="76" customWidth="1"/>
    <col min="14342" max="14343" width="10.42578125" style="76" customWidth="1"/>
    <col min="14344" max="14344" width="11.28515625" style="76" customWidth="1"/>
    <col min="14345" max="14345" width="14" style="76" customWidth="1"/>
    <col min="14346" max="14594" width="9.140625" style="76"/>
    <col min="14595" max="14595" width="11.5703125" style="76" customWidth="1"/>
    <col min="14596" max="14596" width="25.42578125" style="76" customWidth="1"/>
    <col min="14597" max="14597" width="9.5703125" style="76" customWidth="1"/>
    <col min="14598" max="14599" width="10.42578125" style="76" customWidth="1"/>
    <col min="14600" max="14600" width="11.28515625" style="76" customWidth="1"/>
    <col min="14601" max="14601" width="14" style="76" customWidth="1"/>
    <col min="14602" max="14850" width="9.140625" style="76"/>
    <col min="14851" max="14851" width="11.5703125" style="76" customWidth="1"/>
    <col min="14852" max="14852" width="25.42578125" style="76" customWidth="1"/>
    <col min="14853" max="14853" width="9.5703125" style="76" customWidth="1"/>
    <col min="14854" max="14855" width="10.42578125" style="76" customWidth="1"/>
    <col min="14856" max="14856" width="11.28515625" style="76" customWidth="1"/>
    <col min="14857" max="14857" width="14" style="76" customWidth="1"/>
    <col min="14858" max="15106" width="9.140625" style="76"/>
    <col min="15107" max="15107" width="11.5703125" style="76" customWidth="1"/>
    <col min="15108" max="15108" width="25.42578125" style="76" customWidth="1"/>
    <col min="15109" max="15109" width="9.5703125" style="76" customWidth="1"/>
    <col min="15110" max="15111" width="10.42578125" style="76" customWidth="1"/>
    <col min="15112" max="15112" width="11.28515625" style="76" customWidth="1"/>
    <col min="15113" max="15113" width="14" style="76" customWidth="1"/>
    <col min="15114" max="15362" width="9.140625" style="76"/>
    <col min="15363" max="15363" width="11.5703125" style="76" customWidth="1"/>
    <col min="15364" max="15364" width="25.42578125" style="76" customWidth="1"/>
    <col min="15365" max="15365" width="9.5703125" style="76" customWidth="1"/>
    <col min="15366" max="15367" width="10.42578125" style="76" customWidth="1"/>
    <col min="15368" max="15368" width="11.28515625" style="76" customWidth="1"/>
    <col min="15369" max="15369" width="14" style="76" customWidth="1"/>
    <col min="15370" max="15618" width="9.140625" style="76"/>
    <col min="15619" max="15619" width="11.5703125" style="76" customWidth="1"/>
    <col min="15620" max="15620" width="25.42578125" style="76" customWidth="1"/>
    <col min="15621" max="15621" width="9.5703125" style="76" customWidth="1"/>
    <col min="15622" max="15623" width="10.42578125" style="76" customWidth="1"/>
    <col min="15624" max="15624" width="11.28515625" style="76" customWidth="1"/>
    <col min="15625" max="15625" width="14" style="76" customWidth="1"/>
    <col min="15626" max="15874" width="9.140625" style="76"/>
    <col min="15875" max="15875" width="11.5703125" style="76" customWidth="1"/>
    <col min="15876" max="15876" width="25.42578125" style="76" customWidth="1"/>
    <col min="15877" max="15877" width="9.5703125" style="76" customWidth="1"/>
    <col min="15878" max="15879" width="10.42578125" style="76" customWidth="1"/>
    <col min="15880" max="15880" width="11.28515625" style="76" customWidth="1"/>
    <col min="15881" max="15881" width="14" style="76" customWidth="1"/>
    <col min="15882" max="16130" width="9.140625" style="76"/>
    <col min="16131" max="16131" width="11.5703125" style="76" customWidth="1"/>
    <col min="16132" max="16132" width="25.42578125" style="76" customWidth="1"/>
    <col min="16133" max="16133" width="9.5703125" style="76" customWidth="1"/>
    <col min="16134" max="16135" width="10.42578125" style="76" customWidth="1"/>
    <col min="16136" max="16136" width="11.28515625" style="76" customWidth="1"/>
    <col min="16137" max="16137" width="14" style="76" customWidth="1"/>
    <col min="16138" max="16384" width="9.140625" style="76"/>
  </cols>
  <sheetData>
    <row r="1" spans="1:10" ht="19.5">
      <c r="A1" s="70" t="s">
        <v>160</v>
      </c>
      <c r="B1" s="71"/>
      <c r="C1" s="72"/>
      <c r="D1" s="73"/>
      <c r="E1" s="73"/>
    </row>
    <row r="2" spans="1:10">
      <c r="D2" s="79"/>
      <c r="E2" s="79"/>
    </row>
    <row r="3" spans="1:10">
      <c r="A3" s="80" t="s">
        <v>51</v>
      </c>
      <c r="B3" s="81" t="s">
        <v>52</v>
      </c>
      <c r="C3" s="81" t="s">
        <v>53</v>
      </c>
      <c r="D3" s="82" t="s">
        <v>54</v>
      </c>
      <c r="E3" s="82" t="s">
        <v>55</v>
      </c>
      <c r="F3" s="82" t="s">
        <v>56</v>
      </c>
      <c r="G3" s="83" t="s">
        <v>57</v>
      </c>
      <c r="H3" s="83" t="s">
        <v>69</v>
      </c>
      <c r="I3" s="83" t="s">
        <v>70</v>
      </c>
      <c r="J3" s="83" t="s">
        <v>58</v>
      </c>
    </row>
    <row r="4" spans="1:10">
      <c r="A4" s="125"/>
      <c r="B4" s="85"/>
      <c r="C4" s="86"/>
      <c r="D4" s="87"/>
      <c r="E4" s="87">
        <v>0</v>
      </c>
      <c r="F4" s="87">
        <f t="shared" ref="F4:F18" si="0">C4*D4</f>
        <v>0</v>
      </c>
      <c r="G4" s="119">
        <f t="shared" ref="G4:G18" si="1">F4</f>
        <v>0</v>
      </c>
      <c r="H4" s="127"/>
      <c r="I4" s="127">
        <f>G4-H4</f>
        <v>0</v>
      </c>
      <c r="J4" s="85"/>
    </row>
    <row r="5" spans="1:10">
      <c r="A5" s="125"/>
      <c r="B5" s="85"/>
      <c r="C5" s="86"/>
      <c r="D5" s="87"/>
      <c r="E5" s="87">
        <v>0</v>
      </c>
      <c r="F5" s="87">
        <f t="shared" si="0"/>
        <v>0</v>
      </c>
      <c r="G5" s="119">
        <f t="shared" si="1"/>
        <v>0</v>
      </c>
      <c r="H5" s="127"/>
      <c r="I5" s="127">
        <f t="shared" ref="I5:I7" si="2">G5-H5</f>
        <v>0</v>
      </c>
      <c r="J5" s="85"/>
    </row>
    <row r="6" spans="1:10" s="71" customFormat="1">
      <c r="A6" s="125"/>
      <c r="B6" s="85"/>
      <c r="C6" s="86"/>
      <c r="D6" s="87"/>
      <c r="E6" s="87">
        <v>0</v>
      </c>
      <c r="F6" s="87">
        <f t="shared" si="0"/>
        <v>0</v>
      </c>
      <c r="G6" s="119">
        <f>F6</f>
        <v>0</v>
      </c>
      <c r="H6" s="127"/>
      <c r="I6" s="127">
        <f t="shared" si="2"/>
        <v>0</v>
      </c>
      <c r="J6" s="83"/>
    </row>
    <row r="7" spans="1:10" s="71" customFormat="1">
      <c r="A7" s="125"/>
      <c r="B7" s="85"/>
      <c r="C7" s="86"/>
      <c r="D7" s="87"/>
      <c r="E7" s="87">
        <v>0</v>
      </c>
      <c r="F7" s="87">
        <f t="shared" si="0"/>
        <v>0</v>
      </c>
      <c r="G7" s="196">
        <f>F7</f>
        <v>0</v>
      </c>
      <c r="H7" s="127"/>
      <c r="I7" s="127">
        <f t="shared" si="2"/>
        <v>0</v>
      </c>
      <c r="J7" s="83"/>
    </row>
    <row r="8" spans="1:10" s="71" customFormat="1">
      <c r="A8" s="125"/>
      <c r="B8" s="85"/>
      <c r="C8" s="86"/>
      <c r="D8" s="87"/>
      <c r="E8" s="87">
        <v>0</v>
      </c>
      <c r="F8" s="87">
        <f t="shared" si="0"/>
        <v>0</v>
      </c>
      <c r="G8" s="119">
        <f t="shared" si="1"/>
        <v>0</v>
      </c>
      <c r="H8" s="127"/>
      <c r="I8" s="127"/>
      <c r="J8" s="83"/>
    </row>
    <row r="9" spans="1:10" s="71" customFormat="1">
      <c r="A9" s="125"/>
      <c r="B9" s="85"/>
      <c r="C9" s="86"/>
      <c r="D9" s="87"/>
      <c r="E9" s="87">
        <v>0</v>
      </c>
      <c r="F9" s="87">
        <f t="shared" si="0"/>
        <v>0</v>
      </c>
      <c r="G9" s="119">
        <f t="shared" si="1"/>
        <v>0</v>
      </c>
      <c r="H9" s="127"/>
      <c r="I9" s="127"/>
      <c r="J9" s="83"/>
    </row>
    <row r="10" spans="1:10" s="71" customFormat="1">
      <c r="A10" s="125"/>
      <c r="B10" s="85"/>
      <c r="C10" s="86"/>
      <c r="D10" s="87"/>
      <c r="E10" s="87">
        <v>0</v>
      </c>
      <c r="F10" s="87">
        <f t="shared" si="0"/>
        <v>0</v>
      </c>
      <c r="G10" s="119">
        <f t="shared" si="1"/>
        <v>0</v>
      </c>
      <c r="H10" s="127"/>
      <c r="I10" s="127"/>
      <c r="J10" s="83"/>
    </row>
    <row r="11" spans="1:10" s="71" customFormat="1">
      <c r="A11" s="125"/>
      <c r="B11" s="85"/>
      <c r="C11" s="86"/>
      <c r="D11" s="87"/>
      <c r="E11" s="87">
        <v>0</v>
      </c>
      <c r="F11" s="87">
        <f t="shared" si="0"/>
        <v>0</v>
      </c>
      <c r="G11" s="119">
        <f t="shared" si="1"/>
        <v>0</v>
      </c>
      <c r="H11" s="127"/>
      <c r="I11" s="127"/>
      <c r="J11" s="83"/>
    </row>
    <row r="12" spans="1:10" s="71" customFormat="1">
      <c r="A12" s="125"/>
      <c r="B12" s="85"/>
      <c r="C12" s="86"/>
      <c r="D12" s="87"/>
      <c r="E12" s="87">
        <v>0</v>
      </c>
      <c r="F12" s="87">
        <f t="shared" si="0"/>
        <v>0</v>
      </c>
      <c r="G12" s="119">
        <f t="shared" si="1"/>
        <v>0</v>
      </c>
      <c r="H12" s="127"/>
      <c r="I12" s="119"/>
      <c r="J12" s="83"/>
    </row>
    <row r="13" spans="1:10" s="71" customFormat="1">
      <c r="A13" s="125"/>
      <c r="B13" s="85"/>
      <c r="C13" s="86"/>
      <c r="D13" s="87"/>
      <c r="E13" s="87">
        <v>0</v>
      </c>
      <c r="F13" s="87">
        <f t="shared" si="0"/>
        <v>0</v>
      </c>
      <c r="G13" s="119">
        <f t="shared" si="1"/>
        <v>0</v>
      </c>
      <c r="H13" s="127"/>
      <c r="I13" s="119"/>
      <c r="J13" s="83"/>
    </row>
    <row r="14" spans="1:10" s="71" customFormat="1">
      <c r="A14" s="125"/>
      <c r="B14" s="85"/>
      <c r="C14" s="86"/>
      <c r="D14" s="87"/>
      <c r="E14" s="87">
        <v>0</v>
      </c>
      <c r="F14" s="87">
        <f t="shared" si="0"/>
        <v>0</v>
      </c>
      <c r="G14" s="119">
        <f t="shared" si="1"/>
        <v>0</v>
      </c>
      <c r="H14" s="127"/>
      <c r="I14" s="119"/>
      <c r="J14" s="83"/>
    </row>
    <row r="15" spans="1:10" s="71" customFormat="1">
      <c r="A15" s="125"/>
      <c r="B15" s="85"/>
      <c r="C15" s="86"/>
      <c r="D15" s="87"/>
      <c r="E15" s="87">
        <v>0</v>
      </c>
      <c r="F15" s="87">
        <f t="shared" si="0"/>
        <v>0</v>
      </c>
      <c r="G15" s="119">
        <f t="shared" si="1"/>
        <v>0</v>
      </c>
      <c r="H15" s="127"/>
      <c r="I15" s="119"/>
      <c r="J15" s="83"/>
    </row>
    <row r="16" spans="1:10" s="71" customFormat="1">
      <c r="A16" s="125"/>
      <c r="B16" s="85"/>
      <c r="C16" s="86"/>
      <c r="D16" s="87"/>
      <c r="E16" s="87">
        <v>0</v>
      </c>
      <c r="F16" s="87">
        <f t="shared" si="0"/>
        <v>0</v>
      </c>
      <c r="G16" s="119">
        <f t="shared" si="1"/>
        <v>0</v>
      </c>
      <c r="H16" s="127"/>
      <c r="I16" s="119"/>
      <c r="J16" s="83"/>
    </row>
    <row r="17" spans="1:10" s="71" customFormat="1">
      <c r="A17" s="125"/>
      <c r="B17" s="85"/>
      <c r="C17" s="86"/>
      <c r="D17" s="87"/>
      <c r="E17" s="87">
        <v>0</v>
      </c>
      <c r="F17" s="87">
        <f t="shared" si="0"/>
        <v>0</v>
      </c>
      <c r="G17" s="119">
        <f t="shared" si="1"/>
        <v>0</v>
      </c>
      <c r="H17" s="119"/>
      <c r="I17" s="119"/>
      <c r="J17" s="83"/>
    </row>
    <row r="18" spans="1:10" s="71" customFormat="1">
      <c r="A18" s="125"/>
      <c r="B18" s="85"/>
      <c r="C18" s="86"/>
      <c r="D18" s="87"/>
      <c r="E18" s="87">
        <v>0</v>
      </c>
      <c r="F18" s="87">
        <f t="shared" si="0"/>
        <v>0</v>
      </c>
      <c r="G18" s="119">
        <f t="shared" si="1"/>
        <v>0</v>
      </c>
      <c r="H18" s="119"/>
      <c r="I18" s="119"/>
      <c r="J18" s="83"/>
    </row>
    <row r="19" spans="1:10" s="71" customFormat="1">
      <c r="A19" s="125"/>
      <c r="B19" s="85"/>
      <c r="C19" s="86"/>
      <c r="D19" s="87"/>
      <c r="E19" s="87">
        <v>0</v>
      </c>
      <c r="F19" s="87">
        <f t="shared" ref="F19" si="3">C19*D19</f>
        <v>0</v>
      </c>
      <c r="G19" s="119">
        <f t="shared" ref="G19:G45" si="4">F19</f>
        <v>0</v>
      </c>
      <c r="H19" s="119"/>
      <c r="I19" s="119"/>
      <c r="J19" s="83"/>
    </row>
    <row r="20" spans="1:10" s="71" customFormat="1">
      <c r="A20" s="125"/>
      <c r="B20" s="85"/>
      <c r="C20" s="86"/>
      <c r="D20" s="87"/>
      <c r="E20" s="87">
        <v>0</v>
      </c>
      <c r="F20" s="87">
        <f t="shared" ref="F20" si="5">C20*D20</f>
        <v>0</v>
      </c>
      <c r="G20" s="119">
        <f t="shared" si="4"/>
        <v>0</v>
      </c>
      <c r="H20" s="119"/>
      <c r="I20" s="119"/>
      <c r="J20" s="83"/>
    </row>
    <row r="21" spans="1:10" s="71" customFormat="1">
      <c r="A21" s="125"/>
      <c r="B21" s="85"/>
      <c r="C21" s="86"/>
      <c r="D21" s="87"/>
      <c r="E21" s="87">
        <v>0</v>
      </c>
      <c r="F21" s="87">
        <f t="shared" ref="F21" si="6">C21*D21</f>
        <v>0</v>
      </c>
      <c r="G21" s="119">
        <f t="shared" si="4"/>
        <v>0</v>
      </c>
      <c r="H21" s="119"/>
      <c r="I21" s="119"/>
      <c r="J21" s="83"/>
    </row>
    <row r="22" spans="1:10" s="71" customFormat="1">
      <c r="A22" s="125"/>
      <c r="B22" s="85"/>
      <c r="C22" s="86"/>
      <c r="D22" s="87"/>
      <c r="E22" s="87">
        <v>0</v>
      </c>
      <c r="F22" s="87">
        <f t="shared" ref="F22" si="7">C22*D22</f>
        <v>0</v>
      </c>
      <c r="G22" s="119">
        <f t="shared" si="4"/>
        <v>0</v>
      </c>
      <c r="H22" s="119"/>
      <c r="I22" s="119"/>
      <c r="J22" s="83"/>
    </row>
    <row r="23" spans="1:10" s="71" customFormat="1">
      <c r="A23" s="125"/>
      <c r="B23" s="85"/>
      <c r="C23" s="86"/>
      <c r="D23" s="87"/>
      <c r="E23" s="87">
        <v>0</v>
      </c>
      <c r="F23" s="87">
        <f t="shared" ref="F23" si="8">C23*D23</f>
        <v>0</v>
      </c>
      <c r="G23" s="119">
        <f t="shared" si="4"/>
        <v>0</v>
      </c>
      <c r="H23" s="119"/>
      <c r="I23" s="119"/>
      <c r="J23" s="83"/>
    </row>
    <row r="24" spans="1:10" s="71" customFormat="1">
      <c r="A24" s="125"/>
      <c r="B24" s="85"/>
      <c r="C24" s="86"/>
      <c r="D24" s="87"/>
      <c r="E24" s="87">
        <v>0</v>
      </c>
      <c r="F24" s="87">
        <f t="shared" ref="F24" si="9">C24*D24</f>
        <v>0</v>
      </c>
      <c r="G24" s="119">
        <f t="shared" si="4"/>
        <v>0</v>
      </c>
      <c r="H24" s="119"/>
      <c r="I24" s="119"/>
      <c r="J24" s="83"/>
    </row>
    <row r="25" spans="1:10" s="71" customFormat="1">
      <c r="A25" s="125"/>
      <c r="B25" s="85"/>
      <c r="C25" s="86"/>
      <c r="D25" s="87"/>
      <c r="E25" s="87">
        <v>0</v>
      </c>
      <c r="F25" s="87">
        <f t="shared" ref="F25:F43" si="10">C25*D25</f>
        <v>0</v>
      </c>
      <c r="G25" s="119">
        <f t="shared" si="4"/>
        <v>0</v>
      </c>
      <c r="H25" s="119"/>
      <c r="I25" s="119"/>
      <c r="J25" s="83"/>
    </row>
    <row r="26" spans="1:10" s="71" customFormat="1">
      <c r="A26" s="125"/>
      <c r="B26" s="85"/>
      <c r="C26" s="86"/>
      <c r="D26" s="87"/>
      <c r="E26" s="87"/>
      <c r="F26" s="87">
        <f t="shared" si="10"/>
        <v>0</v>
      </c>
      <c r="G26" s="119">
        <f t="shared" si="4"/>
        <v>0</v>
      </c>
      <c r="H26" s="119"/>
      <c r="I26" s="119"/>
      <c r="J26" s="83"/>
    </row>
    <row r="27" spans="1:10" s="71" customFormat="1">
      <c r="A27" s="125"/>
      <c r="B27" s="85"/>
      <c r="C27" s="86"/>
      <c r="D27" s="87"/>
      <c r="E27" s="87"/>
      <c r="F27" s="87">
        <f t="shared" si="10"/>
        <v>0</v>
      </c>
      <c r="G27" s="119">
        <f t="shared" si="4"/>
        <v>0</v>
      </c>
      <c r="H27" s="119"/>
      <c r="I27" s="119"/>
      <c r="J27" s="83"/>
    </row>
    <row r="28" spans="1:10" s="71" customFormat="1">
      <c r="A28" s="125"/>
      <c r="B28" s="85"/>
      <c r="C28" s="86"/>
      <c r="D28" s="87"/>
      <c r="E28" s="87"/>
      <c r="F28" s="87">
        <f t="shared" si="10"/>
        <v>0</v>
      </c>
      <c r="G28" s="119">
        <f t="shared" si="4"/>
        <v>0</v>
      </c>
      <c r="H28" s="119"/>
      <c r="I28" s="119"/>
      <c r="J28" s="83"/>
    </row>
    <row r="29" spans="1:10" s="71" customFormat="1">
      <c r="A29" s="125"/>
      <c r="B29" s="85"/>
      <c r="C29" s="86"/>
      <c r="D29" s="87"/>
      <c r="E29" s="87"/>
      <c r="F29" s="87">
        <f t="shared" si="10"/>
        <v>0</v>
      </c>
      <c r="G29" s="119">
        <f t="shared" si="4"/>
        <v>0</v>
      </c>
      <c r="H29" s="119"/>
      <c r="I29" s="119"/>
      <c r="J29" s="83"/>
    </row>
    <row r="30" spans="1:10" s="71" customFormat="1">
      <c r="A30" s="125"/>
      <c r="B30" s="85"/>
      <c r="C30" s="86"/>
      <c r="D30" s="87"/>
      <c r="E30" s="87"/>
      <c r="F30" s="87">
        <f t="shared" si="10"/>
        <v>0</v>
      </c>
      <c r="G30" s="119">
        <f t="shared" si="4"/>
        <v>0</v>
      </c>
      <c r="H30" s="119"/>
      <c r="I30" s="119"/>
      <c r="J30" s="83"/>
    </row>
    <row r="31" spans="1:10" s="71" customFormat="1">
      <c r="A31" s="125"/>
      <c r="B31" s="85"/>
      <c r="C31" s="86"/>
      <c r="D31" s="87"/>
      <c r="E31" s="87"/>
      <c r="F31" s="87">
        <f t="shared" si="10"/>
        <v>0</v>
      </c>
      <c r="G31" s="119">
        <f t="shared" si="4"/>
        <v>0</v>
      </c>
      <c r="H31" s="119"/>
      <c r="I31" s="119"/>
      <c r="J31" s="83"/>
    </row>
    <row r="32" spans="1:10" s="71" customFormat="1">
      <c r="A32" s="125"/>
      <c r="B32" s="85"/>
      <c r="C32" s="86"/>
      <c r="D32" s="87"/>
      <c r="E32" s="87"/>
      <c r="F32" s="87">
        <f t="shared" si="10"/>
        <v>0</v>
      </c>
      <c r="G32" s="119">
        <f t="shared" si="4"/>
        <v>0</v>
      </c>
      <c r="H32" s="119"/>
      <c r="I32" s="119"/>
      <c r="J32" s="83"/>
    </row>
    <row r="33" spans="1:10" s="71" customFormat="1">
      <c r="A33" s="125"/>
      <c r="B33" s="85"/>
      <c r="C33" s="86"/>
      <c r="D33" s="87"/>
      <c r="E33" s="87"/>
      <c r="F33" s="87">
        <f t="shared" si="10"/>
        <v>0</v>
      </c>
      <c r="G33" s="119">
        <f t="shared" si="4"/>
        <v>0</v>
      </c>
      <c r="H33" s="119"/>
      <c r="I33" s="119"/>
      <c r="J33" s="83"/>
    </row>
    <row r="34" spans="1:10" s="71" customFormat="1">
      <c r="A34" s="125"/>
      <c r="B34" s="85"/>
      <c r="C34" s="86"/>
      <c r="D34" s="87"/>
      <c r="E34" s="87"/>
      <c r="F34" s="87">
        <f t="shared" si="10"/>
        <v>0</v>
      </c>
      <c r="G34" s="119">
        <f t="shared" si="4"/>
        <v>0</v>
      </c>
      <c r="H34" s="119"/>
      <c r="I34" s="119"/>
      <c r="J34" s="83"/>
    </row>
    <row r="35" spans="1:10" s="71" customFormat="1">
      <c r="A35" s="125"/>
      <c r="B35" s="85"/>
      <c r="C35" s="86"/>
      <c r="D35" s="87"/>
      <c r="E35" s="87"/>
      <c r="F35" s="87">
        <f t="shared" si="10"/>
        <v>0</v>
      </c>
      <c r="G35" s="119">
        <f t="shared" si="4"/>
        <v>0</v>
      </c>
      <c r="H35" s="119"/>
      <c r="I35" s="119"/>
      <c r="J35" s="83"/>
    </row>
    <row r="36" spans="1:10" s="71" customFormat="1">
      <c r="A36" s="125"/>
      <c r="B36" s="85"/>
      <c r="C36" s="86"/>
      <c r="D36" s="87"/>
      <c r="E36" s="87"/>
      <c r="F36" s="87">
        <f t="shared" si="10"/>
        <v>0</v>
      </c>
      <c r="G36" s="119">
        <f t="shared" si="4"/>
        <v>0</v>
      </c>
      <c r="H36" s="119"/>
      <c r="I36" s="119"/>
      <c r="J36" s="83"/>
    </row>
    <row r="37" spans="1:10" s="71" customFormat="1">
      <c r="A37" s="125"/>
      <c r="B37" s="85"/>
      <c r="C37" s="86"/>
      <c r="D37" s="87"/>
      <c r="E37" s="87"/>
      <c r="F37" s="87">
        <f t="shared" si="10"/>
        <v>0</v>
      </c>
      <c r="G37" s="119">
        <f t="shared" si="4"/>
        <v>0</v>
      </c>
      <c r="H37" s="119"/>
      <c r="I37" s="119"/>
      <c r="J37" s="83"/>
    </row>
    <row r="38" spans="1:10" s="71" customFormat="1">
      <c r="A38" s="125"/>
      <c r="B38" s="85"/>
      <c r="C38" s="86"/>
      <c r="D38" s="87"/>
      <c r="E38" s="87"/>
      <c r="F38" s="87">
        <f t="shared" si="10"/>
        <v>0</v>
      </c>
      <c r="G38" s="119">
        <f t="shared" si="4"/>
        <v>0</v>
      </c>
      <c r="H38" s="119"/>
      <c r="I38" s="119"/>
      <c r="J38" s="83"/>
    </row>
    <row r="39" spans="1:10" s="71" customFormat="1">
      <c r="A39" s="126"/>
      <c r="B39" s="85"/>
      <c r="C39" s="86"/>
      <c r="D39" s="87"/>
      <c r="E39" s="87"/>
      <c r="F39" s="87">
        <f t="shared" si="10"/>
        <v>0</v>
      </c>
      <c r="G39" s="119">
        <f t="shared" si="4"/>
        <v>0</v>
      </c>
      <c r="H39" s="124"/>
      <c r="I39" s="124"/>
      <c r="J39" s="83"/>
    </row>
    <row r="40" spans="1:10" s="71" customFormat="1">
      <c r="A40" s="126"/>
      <c r="B40" s="85"/>
      <c r="C40" s="86"/>
      <c r="D40" s="87"/>
      <c r="E40" s="87"/>
      <c r="F40" s="87">
        <f t="shared" si="10"/>
        <v>0</v>
      </c>
      <c r="G40" s="119">
        <f t="shared" si="4"/>
        <v>0</v>
      </c>
      <c r="H40" s="124"/>
      <c r="I40" s="124"/>
      <c r="J40" s="83"/>
    </row>
    <row r="41" spans="1:10" s="71" customFormat="1">
      <c r="A41" s="126"/>
      <c r="B41" s="85"/>
      <c r="C41" s="86"/>
      <c r="D41" s="87"/>
      <c r="E41" s="87"/>
      <c r="F41" s="87">
        <f t="shared" si="10"/>
        <v>0</v>
      </c>
      <c r="G41" s="119">
        <f t="shared" si="4"/>
        <v>0</v>
      </c>
      <c r="H41" s="124"/>
      <c r="I41" s="124"/>
      <c r="J41" s="83"/>
    </row>
    <row r="42" spans="1:10" s="71" customFormat="1">
      <c r="A42" s="123"/>
      <c r="B42" s="85"/>
      <c r="C42" s="86"/>
      <c r="D42" s="87"/>
      <c r="E42" s="87"/>
      <c r="F42" s="87">
        <f t="shared" si="10"/>
        <v>0</v>
      </c>
      <c r="G42" s="119">
        <f t="shared" si="4"/>
        <v>0</v>
      </c>
      <c r="H42" s="124"/>
      <c r="I42" s="124"/>
      <c r="J42" s="83"/>
    </row>
    <row r="43" spans="1:10" s="71" customFormat="1">
      <c r="A43" s="123"/>
      <c r="B43" s="85"/>
      <c r="C43" s="86"/>
      <c r="D43" s="87"/>
      <c r="E43" s="87"/>
      <c r="F43" s="87">
        <f t="shared" si="10"/>
        <v>0</v>
      </c>
      <c r="G43" s="119">
        <f t="shared" si="4"/>
        <v>0</v>
      </c>
      <c r="H43" s="124"/>
      <c r="I43" s="124"/>
      <c r="J43" s="83"/>
    </row>
    <row r="44" spans="1:10" s="71" customFormat="1">
      <c r="A44" s="84"/>
      <c r="B44" s="85"/>
      <c r="C44" s="86"/>
      <c r="D44" s="87"/>
      <c r="E44" s="87">
        <v>0</v>
      </c>
      <c r="F44" s="87">
        <f t="shared" ref="F44" si="11">C44*D44</f>
        <v>0</v>
      </c>
      <c r="G44" s="119">
        <f t="shared" si="4"/>
        <v>0</v>
      </c>
      <c r="H44" s="119"/>
      <c r="I44" s="119">
        <f t="shared" ref="I44" si="12">G44-H44</f>
        <v>0</v>
      </c>
      <c r="J44" s="83"/>
    </row>
    <row r="45" spans="1:10">
      <c r="A45" s="84"/>
      <c r="B45" s="81" t="s">
        <v>10</v>
      </c>
      <c r="C45" s="86"/>
      <c r="D45" s="87"/>
      <c r="E45" s="87"/>
      <c r="F45" s="88">
        <f>SUM(F4:F44)</f>
        <v>0</v>
      </c>
      <c r="G45" s="119">
        <f t="shared" si="4"/>
        <v>0</v>
      </c>
      <c r="H45" s="88">
        <f>SUM(H4:H44)</f>
        <v>0</v>
      </c>
      <c r="I45" s="88">
        <f>SUM(I4:I44)</f>
        <v>0</v>
      </c>
      <c r="J45" s="8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E27" sqref="E27"/>
    </sheetView>
  </sheetViews>
  <sheetFormatPr defaultRowHeight="15"/>
  <cols>
    <col min="1" max="1" width="10.7109375" customWidth="1"/>
    <col min="2" max="2" width="12.7109375" customWidth="1"/>
    <col min="3" max="3" width="14.42578125" customWidth="1"/>
    <col min="4" max="4" width="15.85546875" customWidth="1"/>
    <col min="5" max="5" width="16.140625" customWidth="1"/>
    <col min="6" max="6" width="15.42578125" customWidth="1"/>
    <col min="7" max="7" width="17" customWidth="1"/>
    <col min="8" max="8" width="22.85546875" customWidth="1"/>
    <col min="9" max="9" width="28" customWidth="1"/>
  </cols>
  <sheetData>
    <row r="1" spans="1:9">
      <c r="A1" s="31" t="s">
        <v>59</v>
      </c>
    </row>
    <row r="2" spans="1:9">
      <c r="A2" s="31" t="s">
        <v>28</v>
      </c>
    </row>
    <row r="3" spans="1:9">
      <c r="A3" s="31" t="s">
        <v>29</v>
      </c>
    </row>
    <row r="4" spans="1:9">
      <c r="A4" s="31"/>
    </row>
    <row r="5" spans="1:9" ht="22.5">
      <c r="A5" s="326" t="s">
        <v>74</v>
      </c>
      <c r="B5" s="326"/>
      <c r="C5" s="326"/>
      <c r="D5" s="326"/>
      <c r="E5" s="326"/>
      <c r="F5" s="326"/>
      <c r="G5" s="326"/>
      <c r="H5" s="326"/>
    </row>
    <row r="6" spans="1:9">
      <c r="A6" s="89"/>
    </row>
    <row r="7" spans="1:9">
      <c r="A7" s="327" t="s">
        <v>3</v>
      </c>
      <c r="B7" s="328"/>
      <c r="C7" s="331" t="s">
        <v>75</v>
      </c>
      <c r="D7" s="331"/>
      <c r="E7" s="331" t="s">
        <v>60</v>
      </c>
      <c r="F7" s="331"/>
      <c r="G7" s="331" t="s">
        <v>61</v>
      </c>
      <c r="H7" s="331"/>
      <c r="I7" s="324" t="s">
        <v>62</v>
      </c>
    </row>
    <row r="8" spans="1:9">
      <c r="A8" s="329"/>
      <c r="B8" s="330"/>
      <c r="C8" s="61" t="s">
        <v>63</v>
      </c>
      <c r="D8" s="61" t="s">
        <v>56</v>
      </c>
      <c r="E8" s="61" t="s">
        <v>63</v>
      </c>
      <c r="F8" s="61" t="s">
        <v>56</v>
      </c>
      <c r="G8" s="61" t="s">
        <v>63</v>
      </c>
      <c r="H8" s="61" t="s">
        <v>56</v>
      </c>
      <c r="I8" s="325"/>
    </row>
    <row r="9" spans="1:9">
      <c r="A9" s="90" t="s">
        <v>64</v>
      </c>
      <c r="B9" s="91">
        <v>50000</v>
      </c>
      <c r="C9" s="64"/>
      <c r="D9" s="92">
        <f>B9*C9</f>
        <v>0</v>
      </c>
      <c r="E9" s="69">
        <f>B50</f>
        <v>0</v>
      </c>
      <c r="F9" s="69">
        <v>0</v>
      </c>
      <c r="G9" s="92">
        <f>C9-E9</f>
        <v>0</v>
      </c>
      <c r="H9" s="69">
        <f>G9*B9</f>
        <v>0</v>
      </c>
      <c r="I9" s="64"/>
    </row>
    <row r="10" spans="1:9">
      <c r="A10" s="93"/>
      <c r="B10" s="64"/>
      <c r="C10" s="64"/>
      <c r="D10" s="64"/>
      <c r="E10" s="69"/>
      <c r="F10" s="69"/>
      <c r="G10" s="64"/>
      <c r="H10" s="69"/>
      <c r="I10" s="64"/>
    </row>
    <row r="11" spans="1:9">
      <c r="A11" s="94" t="s">
        <v>64</v>
      </c>
      <c r="B11" s="95">
        <v>100000</v>
      </c>
      <c r="C11" s="64"/>
      <c r="D11" s="92">
        <f>B11*C11</f>
        <v>0</v>
      </c>
      <c r="E11" s="69"/>
      <c r="F11" s="69">
        <f>E11*B11</f>
        <v>0</v>
      </c>
      <c r="G11" s="92">
        <f>C11-E11</f>
        <v>0</v>
      </c>
      <c r="H11" s="69">
        <f>G11*B11</f>
        <v>0</v>
      </c>
      <c r="I11" s="64"/>
    </row>
    <row r="12" spans="1:9">
      <c r="A12" s="93"/>
      <c r="B12" s="64"/>
      <c r="C12" s="64"/>
      <c r="D12" s="64"/>
      <c r="E12" s="69"/>
      <c r="F12" s="69"/>
      <c r="G12" s="64"/>
      <c r="H12" s="69"/>
      <c r="I12" s="64"/>
    </row>
    <row r="13" spans="1:9">
      <c r="A13" s="96" t="s">
        <v>64</v>
      </c>
      <c r="B13" s="97">
        <v>200000</v>
      </c>
      <c r="C13" s="64"/>
      <c r="D13" s="92">
        <f>B13*C13</f>
        <v>0</v>
      </c>
      <c r="E13" s="69">
        <f>D50</f>
        <v>0</v>
      </c>
      <c r="F13" s="69">
        <f>E13*B13</f>
        <v>0</v>
      </c>
      <c r="G13" s="92"/>
      <c r="H13" s="69">
        <f>G13*B13</f>
        <v>0</v>
      </c>
      <c r="I13" s="64"/>
    </row>
    <row r="14" spans="1:9">
      <c r="A14" s="109"/>
      <c r="B14" s="93"/>
      <c r="C14" s="64"/>
      <c r="D14" s="92"/>
      <c r="E14" s="69"/>
      <c r="F14" s="69"/>
      <c r="G14" s="92"/>
      <c r="H14" s="69"/>
      <c r="I14" s="64"/>
    </row>
    <row r="15" spans="1:9">
      <c r="A15" s="332" t="s">
        <v>57</v>
      </c>
      <c r="B15" s="333"/>
      <c r="C15" s="67">
        <f>SUM(C9:C13)</f>
        <v>0</v>
      </c>
      <c r="D15" s="98">
        <f>SUM(D9:D13)</f>
        <v>0</v>
      </c>
      <c r="E15" s="98">
        <f t="shared" ref="E15:H15" si="0">SUM(E9:E13)</f>
        <v>0</v>
      </c>
      <c r="F15" s="98">
        <f t="shared" si="0"/>
        <v>0</v>
      </c>
      <c r="G15" s="98">
        <f t="shared" si="0"/>
        <v>0</v>
      </c>
      <c r="H15" s="98">
        <f t="shared" si="0"/>
        <v>0</v>
      </c>
      <c r="I15" s="64"/>
    </row>
    <row r="16" spans="1:9" s="100" customFormat="1">
      <c r="A16" s="99"/>
    </row>
    <row r="17" spans="1:9" s="100" customFormat="1">
      <c r="A17" s="101" t="s">
        <v>65</v>
      </c>
    </row>
    <row r="18" spans="1:9">
      <c r="A18" s="334" t="s">
        <v>66</v>
      </c>
      <c r="B18" s="102" t="s">
        <v>64</v>
      </c>
      <c r="C18" s="103" t="s">
        <v>64</v>
      </c>
      <c r="D18" s="104" t="s">
        <v>64</v>
      </c>
      <c r="E18" s="335" t="s">
        <v>56</v>
      </c>
      <c r="F18" s="335" t="s">
        <v>67</v>
      </c>
      <c r="G18" s="324" t="s">
        <v>68</v>
      </c>
      <c r="H18" s="324" t="s">
        <v>62</v>
      </c>
    </row>
    <row r="19" spans="1:9">
      <c r="A19" s="334"/>
      <c r="B19" s="105">
        <v>50000</v>
      </c>
      <c r="C19" s="106">
        <v>100000</v>
      </c>
      <c r="D19" s="107">
        <v>200000</v>
      </c>
      <c r="E19" s="335"/>
      <c r="F19" s="335"/>
      <c r="G19" s="325"/>
      <c r="H19" s="325"/>
      <c r="I19" s="120"/>
    </row>
    <row r="20" spans="1:9">
      <c r="A20" s="115"/>
      <c r="B20" s="114">
        <v>0</v>
      </c>
      <c r="C20" s="114">
        <v>0</v>
      </c>
      <c r="D20" s="114">
        <v>0</v>
      </c>
      <c r="E20" s="69">
        <f>(B20*50000)+(C20*100000)+(D20*200000)</f>
        <v>0</v>
      </c>
      <c r="F20" s="69">
        <f>E20*0.2</f>
        <v>0</v>
      </c>
      <c r="G20" s="92">
        <f>E20-F20</f>
        <v>0</v>
      </c>
      <c r="H20" s="110"/>
      <c r="I20" s="120"/>
    </row>
    <row r="21" spans="1:9">
      <c r="A21" s="115"/>
      <c r="B21" s="114">
        <v>0</v>
      </c>
      <c r="C21" s="114">
        <v>0</v>
      </c>
      <c r="D21" s="114">
        <v>0</v>
      </c>
      <c r="E21" s="69">
        <f t="shared" ref="E21:E48" si="1">(B21*50000)+(C21*100000)+(D21*200000)</f>
        <v>0</v>
      </c>
      <c r="F21" s="69">
        <f t="shared" ref="F21:F48" si="2">E21*0.2</f>
        <v>0</v>
      </c>
      <c r="G21" s="92">
        <f t="shared" ref="G21:G48" si="3">E21-F21</f>
        <v>0</v>
      </c>
      <c r="H21" s="110"/>
      <c r="I21" s="120"/>
    </row>
    <row r="22" spans="1:9">
      <c r="A22" s="115"/>
      <c r="B22" s="114">
        <v>0</v>
      </c>
      <c r="C22" s="114">
        <v>0</v>
      </c>
      <c r="D22" s="114">
        <v>0</v>
      </c>
      <c r="E22" s="69">
        <f t="shared" si="1"/>
        <v>0</v>
      </c>
      <c r="F22" s="69">
        <f t="shared" si="2"/>
        <v>0</v>
      </c>
      <c r="G22" s="92">
        <f t="shared" si="3"/>
        <v>0</v>
      </c>
      <c r="H22" s="110"/>
      <c r="I22" s="120"/>
    </row>
    <row r="23" spans="1:9">
      <c r="A23" s="115"/>
      <c r="B23" s="114">
        <v>0</v>
      </c>
      <c r="C23" s="114">
        <v>0</v>
      </c>
      <c r="D23" s="114">
        <v>0</v>
      </c>
      <c r="E23" s="69">
        <f t="shared" si="1"/>
        <v>0</v>
      </c>
      <c r="F23" s="69">
        <f t="shared" si="2"/>
        <v>0</v>
      </c>
      <c r="G23" s="92">
        <f t="shared" si="3"/>
        <v>0</v>
      </c>
      <c r="H23" s="110"/>
      <c r="I23" s="120"/>
    </row>
    <row r="24" spans="1:9">
      <c r="A24" s="115"/>
      <c r="B24" s="114">
        <v>0</v>
      </c>
      <c r="C24" s="114">
        <v>0</v>
      </c>
      <c r="D24" s="114">
        <v>0</v>
      </c>
      <c r="E24" s="69">
        <f t="shared" si="1"/>
        <v>0</v>
      </c>
      <c r="F24" s="69">
        <f t="shared" si="2"/>
        <v>0</v>
      </c>
      <c r="G24" s="92">
        <f t="shared" si="3"/>
        <v>0</v>
      </c>
      <c r="H24" s="117"/>
      <c r="I24" s="108"/>
    </row>
    <row r="25" spans="1:9">
      <c r="A25" s="115"/>
      <c r="B25" s="114">
        <v>0</v>
      </c>
      <c r="C25" s="114">
        <v>0</v>
      </c>
      <c r="D25" s="114">
        <v>0</v>
      </c>
      <c r="E25" s="69">
        <f t="shared" si="1"/>
        <v>0</v>
      </c>
      <c r="F25" s="69">
        <f t="shared" si="2"/>
        <v>0</v>
      </c>
      <c r="G25" s="92">
        <f t="shared" si="3"/>
        <v>0</v>
      </c>
      <c r="H25" s="110"/>
      <c r="I25" s="120"/>
    </row>
    <row r="26" spans="1:9">
      <c r="A26" s="115"/>
      <c r="B26" s="114">
        <v>0</v>
      </c>
      <c r="C26" s="114">
        <v>0</v>
      </c>
      <c r="D26" s="114">
        <v>0</v>
      </c>
      <c r="E26" s="69">
        <f t="shared" si="1"/>
        <v>0</v>
      </c>
      <c r="F26" s="69">
        <f t="shared" si="2"/>
        <v>0</v>
      </c>
      <c r="G26" s="92">
        <f t="shared" si="3"/>
        <v>0</v>
      </c>
      <c r="H26" s="110"/>
      <c r="I26" s="108"/>
    </row>
    <row r="27" spans="1:9">
      <c r="A27" s="115"/>
      <c r="B27" s="114">
        <v>0</v>
      </c>
      <c r="C27" s="114">
        <v>0</v>
      </c>
      <c r="D27" s="114">
        <v>0</v>
      </c>
      <c r="E27" s="69">
        <f t="shared" si="1"/>
        <v>0</v>
      </c>
      <c r="F27" s="69">
        <f>E27*0.2</f>
        <v>0</v>
      </c>
      <c r="G27" s="92">
        <f t="shared" si="3"/>
        <v>0</v>
      </c>
      <c r="H27" s="110"/>
    </row>
    <row r="28" spans="1:9">
      <c r="A28" s="115"/>
      <c r="B28" s="114">
        <v>0</v>
      </c>
      <c r="C28" s="114"/>
      <c r="D28" s="114">
        <v>0</v>
      </c>
      <c r="E28" s="69">
        <f t="shared" si="1"/>
        <v>0</v>
      </c>
      <c r="F28" s="69">
        <v>0</v>
      </c>
      <c r="G28" s="92">
        <f t="shared" si="3"/>
        <v>0</v>
      </c>
      <c r="H28" s="110"/>
    </row>
    <row r="29" spans="1:9">
      <c r="A29" s="115"/>
      <c r="B29" s="114">
        <v>0</v>
      </c>
      <c r="C29" s="114">
        <v>0</v>
      </c>
      <c r="D29" s="114">
        <v>0</v>
      </c>
      <c r="E29" s="69">
        <f t="shared" si="1"/>
        <v>0</v>
      </c>
      <c r="F29" s="69">
        <f t="shared" si="2"/>
        <v>0</v>
      </c>
      <c r="G29" s="92">
        <f t="shared" si="3"/>
        <v>0</v>
      </c>
      <c r="H29" s="110"/>
    </row>
    <row r="30" spans="1:9">
      <c r="A30" s="115"/>
      <c r="B30" s="114">
        <v>0</v>
      </c>
      <c r="C30" s="114">
        <v>0</v>
      </c>
      <c r="D30" s="114">
        <v>0</v>
      </c>
      <c r="E30" s="69">
        <f t="shared" si="1"/>
        <v>0</v>
      </c>
      <c r="F30" s="69">
        <f t="shared" si="2"/>
        <v>0</v>
      </c>
      <c r="G30" s="92">
        <f t="shared" si="3"/>
        <v>0</v>
      </c>
      <c r="H30" s="110"/>
    </row>
    <row r="31" spans="1:9">
      <c r="A31" s="115"/>
      <c r="B31" s="114">
        <v>0</v>
      </c>
      <c r="C31" s="114">
        <v>0</v>
      </c>
      <c r="D31" s="114">
        <v>0</v>
      </c>
      <c r="E31" s="69">
        <f t="shared" si="1"/>
        <v>0</v>
      </c>
      <c r="F31" s="69">
        <f t="shared" si="2"/>
        <v>0</v>
      </c>
      <c r="G31" s="92">
        <f t="shared" si="3"/>
        <v>0</v>
      </c>
      <c r="H31" s="110"/>
    </row>
    <row r="32" spans="1:9">
      <c r="A32" s="115"/>
      <c r="B32" s="114">
        <v>0</v>
      </c>
      <c r="C32" s="114">
        <v>0</v>
      </c>
      <c r="D32" s="114">
        <v>0</v>
      </c>
      <c r="E32" s="69">
        <f t="shared" si="1"/>
        <v>0</v>
      </c>
      <c r="F32" s="69">
        <f t="shared" si="2"/>
        <v>0</v>
      </c>
      <c r="G32" s="92">
        <f t="shared" si="3"/>
        <v>0</v>
      </c>
      <c r="H32" s="110"/>
    </row>
    <row r="33" spans="1:8">
      <c r="A33" s="115"/>
      <c r="B33" s="114">
        <v>0</v>
      </c>
      <c r="C33" s="114">
        <v>0</v>
      </c>
      <c r="D33" s="114">
        <v>0</v>
      </c>
      <c r="E33" s="69">
        <f t="shared" si="1"/>
        <v>0</v>
      </c>
      <c r="F33" s="69">
        <f t="shared" si="2"/>
        <v>0</v>
      </c>
      <c r="G33" s="92">
        <f t="shared" si="3"/>
        <v>0</v>
      </c>
      <c r="H33" s="110"/>
    </row>
    <row r="34" spans="1:8">
      <c r="A34" s="115"/>
      <c r="B34" s="114">
        <v>0</v>
      </c>
      <c r="C34" s="114">
        <v>0</v>
      </c>
      <c r="D34" s="114">
        <v>0</v>
      </c>
      <c r="E34" s="69">
        <f t="shared" si="1"/>
        <v>0</v>
      </c>
      <c r="F34" s="69">
        <f t="shared" si="2"/>
        <v>0</v>
      </c>
      <c r="G34" s="92">
        <f t="shared" si="3"/>
        <v>0</v>
      </c>
      <c r="H34" s="110"/>
    </row>
    <row r="35" spans="1:8">
      <c r="A35" s="115"/>
      <c r="B35" s="114">
        <v>0</v>
      </c>
      <c r="C35" s="114">
        <v>0</v>
      </c>
      <c r="D35" s="114">
        <v>0</v>
      </c>
      <c r="E35" s="69">
        <f t="shared" si="1"/>
        <v>0</v>
      </c>
      <c r="F35" s="69">
        <f t="shared" si="2"/>
        <v>0</v>
      </c>
      <c r="G35" s="92">
        <f t="shared" si="3"/>
        <v>0</v>
      </c>
      <c r="H35" s="110"/>
    </row>
    <row r="36" spans="1:8">
      <c r="A36" s="115"/>
      <c r="B36" s="114">
        <v>0</v>
      </c>
      <c r="C36" s="114">
        <v>0</v>
      </c>
      <c r="D36" s="114">
        <v>0</v>
      </c>
      <c r="E36" s="69">
        <f t="shared" si="1"/>
        <v>0</v>
      </c>
      <c r="F36" s="69">
        <f t="shared" si="2"/>
        <v>0</v>
      </c>
      <c r="G36" s="92">
        <f t="shared" si="3"/>
        <v>0</v>
      </c>
      <c r="H36" s="110"/>
    </row>
    <row r="37" spans="1:8">
      <c r="A37" s="115"/>
      <c r="B37" s="114">
        <v>0</v>
      </c>
      <c r="C37" s="114">
        <v>0</v>
      </c>
      <c r="D37" s="114">
        <v>0</v>
      </c>
      <c r="E37" s="69">
        <f t="shared" si="1"/>
        <v>0</v>
      </c>
      <c r="F37" s="69">
        <f t="shared" si="2"/>
        <v>0</v>
      </c>
      <c r="G37" s="92">
        <f t="shared" si="3"/>
        <v>0</v>
      </c>
      <c r="H37" s="110"/>
    </row>
    <row r="38" spans="1:8">
      <c r="A38" s="115"/>
      <c r="B38" s="114">
        <v>0</v>
      </c>
      <c r="C38" s="114">
        <v>0</v>
      </c>
      <c r="D38" s="114">
        <v>0</v>
      </c>
      <c r="E38" s="69">
        <f t="shared" si="1"/>
        <v>0</v>
      </c>
      <c r="F38" s="69">
        <f t="shared" si="2"/>
        <v>0</v>
      </c>
      <c r="G38" s="92">
        <f t="shared" si="3"/>
        <v>0</v>
      </c>
      <c r="H38" s="110"/>
    </row>
    <row r="39" spans="1:8">
      <c r="A39" s="115"/>
      <c r="B39" s="114">
        <v>0</v>
      </c>
      <c r="C39" s="114">
        <v>0</v>
      </c>
      <c r="D39" s="114">
        <v>0</v>
      </c>
      <c r="E39" s="69">
        <f t="shared" si="1"/>
        <v>0</v>
      </c>
      <c r="F39" s="69">
        <f t="shared" si="2"/>
        <v>0</v>
      </c>
      <c r="G39" s="92">
        <f t="shared" si="3"/>
        <v>0</v>
      </c>
      <c r="H39" s="110"/>
    </row>
    <row r="40" spans="1:8">
      <c r="A40" s="115"/>
      <c r="B40" s="114">
        <v>0</v>
      </c>
      <c r="C40" s="114">
        <v>0</v>
      </c>
      <c r="D40" s="114">
        <v>0</v>
      </c>
      <c r="E40" s="69">
        <f t="shared" si="1"/>
        <v>0</v>
      </c>
      <c r="F40" s="69">
        <f t="shared" si="2"/>
        <v>0</v>
      </c>
      <c r="G40" s="92">
        <f t="shared" si="3"/>
        <v>0</v>
      </c>
      <c r="H40" s="110"/>
    </row>
    <row r="41" spans="1:8">
      <c r="A41" s="115"/>
      <c r="B41" s="114">
        <v>0</v>
      </c>
      <c r="C41" s="114">
        <v>0</v>
      </c>
      <c r="D41" s="114">
        <v>0</v>
      </c>
      <c r="E41" s="69">
        <f t="shared" si="1"/>
        <v>0</v>
      </c>
      <c r="F41" s="69">
        <f t="shared" si="2"/>
        <v>0</v>
      </c>
      <c r="G41" s="92">
        <f t="shared" si="3"/>
        <v>0</v>
      </c>
      <c r="H41" s="110"/>
    </row>
    <row r="42" spans="1:8">
      <c r="A42" s="115"/>
      <c r="B42" s="114">
        <v>0</v>
      </c>
      <c r="C42" s="114">
        <v>0</v>
      </c>
      <c r="D42" s="114">
        <v>0</v>
      </c>
      <c r="E42" s="69">
        <f t="shared" si="1"/>
        <v>0</v>
      </c>
      <c r="F42" s="69">
        <f t="shared" si="2"/>
        <v>0</v>
      </c>
      <c r="G42" s="92">
        <f t="shared" si="3"/>
        <v>0</v>
      </c>
      <c r="H42" s="110"/>
    </row>
    <row r="43" spans="1:8">
      <c r="A43" s="115"/>
      <c r="B43" s="114">
        <v>0</v>
      </c>
      <c r="C43" s="114">
        <v>0</v>
      </c>
      <c r="D43" s="114">
        <v>0</v>
      </c>
      <c r="E43" s="69">
        <f t="shared" si="1"/>
        <v>0</v>
      </c>
      <c r="F43" s="69">
        <f t="shared" si="2"/>
        <v>0</v>
      </c>
      <c r="G43" s="92">
        <f t="shared" si="3"/>
        <v>0</v>
      </c>
      <c r="H43" s="110"/>
    </row>
    <row r="44" spans="1:8">
      <c r="A44" s="115"/>
      <c r="B44" s="114">
        <v>0</v>
      </c>
      <c r="C44" s="114">
        <v>0</v>
      </c>
      <c r="D44" s="114">
        <v>0</v>
      </c>
      <c r="E44" s="69">
        <f t="shared" si="1"/>
        <v>0</v>
      </c>
      <c r="F44" s="69">
        <f t="shared" si="2"/>
        <v>0</v>
      </c>
      <c r="G44" s="92">
        <f t="shared" si="3"/>
        <v>0</v>
      </c>
      <c r="H44" s="110"/>
    </row>
    <row r="45" spans="1:8">
      <c r="A45" s="115"/>
      <c r="B45" s="114">
        <v>0</v>
      </c>
      <c r="C45" s="114">
        <v>0</v>
      </c>
      <c r="D45" s="114">
        <v>0</v>
      </c>
      <c r="E45" s="69">
        <f t="shared" si="1"/>
        <v>0</v>
      </c>
      <c r="F45" s="69">
        <f t="shared" si="2"/>
        <v>0</v>
      </c>
      <c r="G45" s="92">
        <f t="shared" si="3"/>
        <v>0</v>
      </c>
      <c r="H45" s="110"/>
    </row>
    <row r="46" spans="1:8">
      <c r="A46" s="115"/>
      <c r="B46" s="114">
        <v>0</v>
      </c>
      <c r="C46" s="114">
        <v>0</v>
      </c>
      <c r="D46" s="114">
        <v>0</v>
      </c>
      <c r="E46" s="69">
        <f t="shared" si="1"/>
        <v>0</v>
      </c>
      <c r="F46" s="69">
        <f t="shared" si="2"/>
        <v>0</v>
      </c>
      <c r="G46" s="92">
        <f t="shared" si="3"/>
        <v>0</v>
      </c>
      <c r="H46" s="110"/>
    </row>
    <row r="47" spans="1:8">
      <c r="A47" s="115"/>
      <c r="B47" s="114">
        <v>0</v>
      </c>
      <c r="C47" s="114"/>
      <c r="D47" s="114">
        <v>0</v>
      </c>
      <c r="E47" s="69">
        <f t="shared" si="1"/>
        <v>0</v>
      </c>
      <c r="F47" s="69">
        <v>0</v>
      </c>
      <c r="G47" s="92">
        <f t="shared" si="3"/>
        <v>0</v>
      </c>
      <c r="H47" s="110"/>
    </row>
    <row r="48" spans="1:8">
      <c r="A48" s="115"/>
      <c r="B48" s="114">
        <v>0</v>
      </c>
      <c r="C48" s="114">
        <v>0</v>
      </c>
      <c r="D48" s="114">
        <v>0</v>
      </c>
      <c r="E48" s="69">
        <f t="shared" si="1"/>
        <v>0</v>
      </c>
      <c r="F48" s="69">
        <f t="shared" si="2"/>
        <v>0</v>
      </c>
      <c r="G48" s="92">
        <f t="shared" si="3"/>
        <v>0</v>
      </c>
      <c r="H48" s="110"/>
    </row>
    <row r="49" spans="1:8">
      <c r="A49" s="115"/>
      <c r="B49" s="114">
        <v>0</v>
      </c>
      <c r="C49" s="114">
        <v>0</v>
      </c>
      <c r="D49" s="114">
        <v>0</v>
      </c>
      <c r="E49" s="69">
        <f t="shared" ref="E49" si="4">(B49*50000)+(C49*100000)+(D49*200000)</f>
        <v>0</v>
      </c>
      <c r="F49" s="69">
        <f t="shared" ref="F49" si="5">E49*0.2</f>
        <v>0</v>
      </c>
      <c r="G49" s="92">
        <f t="shared" ref="G49" si="6">E49-F49</f>
        <v>0</v>
      </c>
      <c r="H49" s="118"/>
    </row>
    <row r="50" spans="1:8">
      <c r="A50" s="67" t="s">
        <v>57</v>
      </c>
      <c r="B50" s="116">
        <f t="shared" ref="B50:G50" si="7">SUM(B20:B49)</f>
        <v>0</v>
      </c>
      <c r="C50" s="116">
        <f t="shared" si="7"/>
        <v>0</v>
      </c>
      <c r="D50" s="116">
        <f t="shared" si="7"/>
        <v>0</v>
      </c>
      <c r="E50" s="116">
        <f t="shared" si="7"/>
        <v>0</v>
      </c>
      <c r="F50" s="116">
        <f t="shared" si="7"/>
        <v>0</v>
      </c>
      <c r="G50" s="116">
        <f t="shared" si="7"/>
        <v>0</v>
      </c>
      <c r="H50" s="64"/>
    </row>
    <row r="52" spans="1:8">
      <c r="F52" s="108"/>
    </row>
  </sheetData>
  <mergeCells count="12">
    <mergeCell ref="I7:I8"/>
    <mergeCell ref="H18:H19"/>
    <mergeCell ref="A5:H5"/>
    <mergeCell ref="A7:B8"/>
    <mergeCell ref="C7:D7"/>
    <mergeCell ref="E7:F7"/>
    <mergeCell ref="G7:H7"/>
    <mergeCell ref="A15:B15"/>
    <mergeCell ref="A18:A19"/>
    <mergeCell ref="E18:E19"/>
    <mergeCell ref="F18:F19"/>
    <mergeCell ref="G18:G19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4"/>
  <sheetViews>
    <sheetView zoomScaleNormal="100" workbookViewId="0">
      <selection activeCell="J17" sqref="J17"/>
    </sheetView>
  </sheetViews>
  <sheetFormatPr defaultRowHeight="15"/>
  <cols>
    <col min="1" max="1" width="9.140625" style="141"/>
    <col min="2" max="2" width="7.140625" style="141" bestFit="1" customWidth="1"/>
    <col min="3" max="3" width="23.140625" style="141" bestFit="1" customWidth="1"/>
    <col min="4" max="4" width="11" style="141" bestFit="1" customWidth="1"/>
    <col min="5" max="5" width="14.140625" style="141" customWidth="1"/>
    <col min="6" max="6" width="9.140625" style="141"/>
    <col min="7" max="7" width="10.140625" style="141" bestFit="1" customWidth="1"/>
    <col min="8" max="16384" width="9.140625" style="141"/>
  </cols>
  <sheetData>
    <row r="2" spans="1:3">
      <c r="A2" s="140" t="s">
        <v>83</v>
      </c>
      <c r="B2" s="140" t="s">
        <v>1</v>
      </c>
      <c r="C2" s="140" t="s">
        <v>164</v>
      </c>
    </row>
    <row r="3" spans="1:3">
      <c r="A3" s="194" t="str">
        <f>UPPER(TEXT(B3,"ddd"))</f>
        <v>SUN</v>
      </c>
      <c r="B3" s="207">
        <v>43282</v>
      </c>
      <c r="C3" s="195">
        <v>28000000</v>
      </c>
    </row>
    <row r="4" spans="1:3">
      <c r="A4" s="194" t="str">
        <f t="shared" ref="A4:A32" si="0">UPPER(TEXT(B4,"ddd"))</f>
        <v>MON</v>
      </c>
      <c r="B4" s="207">
        <v>43283</v>
      </c>
      <c r="C4" s="195">
        <v>14000000</v>
      </c>
    </row>
    <row r="5" spans="1:3">
      <c r="A5" s="194" t="str">
        <f t="shared" si="0"/>
        <v>TUE</v>
      </c>
      <c r="B5" s="207">
        <v>43284</v>
      </c>
      <c r="C5" s="195">
        <v>14000000</v>
      </c>
    </row>
    <row r="6" spans="1:3">
      <c r="A6" s="194" t="str">
        <f t="shared" si="0"/>
        <v>WED</v>
      </c>
      <c r="B6" s="207">
        <v>43285</v>
      </c>
      <c r="C6" s="195">
        <v>14000000</v>
      </c>
    </row>
    <row r="7" spans="1:3">
      <c r="A7" s="194" t="str">
        <f t="shared" si="0"/>
        <v>THU</v>
      </c>
      <c r="B7" s="207">
        <v>43286</v>
      </c>
      <c r="C7" s="195">
        <v>14000000</v>
      </c>
    </row>
    <row r="8" spans="1:3">
      <c r="A8" s="194" t="str">
        <f t="shared" si="0"/>
        <v>FRI</v>
      </c>
      <c r="B8" s="207">
        <v>43287</v>
      </c>
      <c r="C8" s="195">
        <v>18000000</v>
      </c>
    </row>
    <row r="9" spans="1:3">
      <c r="A9" s="194" t="str">
        <f t="shared" si="0"/>
        <v>SAT</v>
      </c>
      <c r="B9" s="207">
        <v>43288</v>
      </c>
      <c r="C9" s="195">
        <v>26500000</v>
      </c>
    </row>
    <row r="10" spans="1:3">
      <c r="A10" s="194" t="str">
        <f t="shared" si="0"/>
        <v>SUN</v>
      </c>
      <c r="B10" s="207">
        <v>43289</v>
      </c>
      <c r="C10" s="195">
        <v>28000000</v>
      </c>
    </row>
    <row r="11" spans="1:3">
      <c r="A11" s="194" t="str">
        <f t="shared" si="0"/>
        <v>MON</v>
      </c>
      <c r="B11" s="207">
        <v>43290</v>
      </c>
      <c r="C11" s="195">
        <v>14000000</v>
      </c>
    </row>
    <row r="12" spans="1:3">
      <c r="A12" s="194" t="str">
        <f t="shared" si="0"/>
        <v>TUE</v>
      </c>
      <c r="B12" s="207">
        <v>43291</v>
      </c>
      <c r="C12" s="195">
        <v>14000000</v>
      </c>
    </row>
    <row r="13" spans="1:3">
      <c r="A13" s="194" t="str">
        <f t="shared" si="0"/>
        <v>WED</v>
      </c>
      <c r="B13" s="207">
        <v>43292</v>
      </c>
      <c r="C13" s="195">
        <v>14000000</v>
      </c>
    </row>
    <row r="14" spans="1:3">
      <c r="A14" s="194" t="str">
        <f t="shared" si="0"/>
        <v>THU</v>
      </c>
      <c r="B14" s="207">
        <v>43293</v>
      </c>
      <c r="C14" s="195">
        <v>14000000</v>
      </c>
    </row>
    <row r="15" spans="1:3">
      <c r="A15" s="194" t="str">
        <f t="shared" si="0"/>
        <v>FRI</v>
      </c>
      <c r="B15" s="207">
        <v>43294</v>
      </c>
      <c r="C15" s="195">
        <v>18000000</v>
      </c>
    </row>
    <row r="16" spans="1:3">
      <c r="A16" s="194" t="str">
        <f t="shared" si="0"/>
        <v>SAT</v>
      </c>
      <c r="B16" s="207">
        <v>43295</v>
      </c>
      <c r="C16" s="195">
        <v>26500000</v>
      </c>
    </row>
    <row r="17" spans="1:3">
      <c r="A17" s="194" t="str">
        <f t="shared" si="0"/>
        <v>SUN</v>
      </c>
      <c r="B17" s="207">
        <v>43296</v>
      </c>
      <c r="C17" s="195">
        <v>28000000</v>
      </c>
    </row>
    <row r="18" spans="1:3">
      <c r="A18" s="194" t="str">
        <f t="shared" si="0"/>
        <v>MON</v>
      </c>
      <c r="B18" s="207">
        <v>43297</v>
      </c>
      <c r="C18" s="195">
        <v>14000000</v>
      </c>
    </row>
    <row r="19" spans="1:3">
      <c r="A19" s="194" t="str">
        <f t="shared" si="0"/>
        <v>TUE</v>
      </c>
      <c r="B19" s="207">
        <v>43298</v>
      </c>
      <c r="C19" s="195">
        <v>14000000</v>
      </c>
    </row>
    <row r="20" spans="1:3">
      <c r="A20" s="194" t="str">
        <f t="shared" si="0"/>
        <v>WED</v>
      </c>
      <c r="B20" s="207">
        <v>43299</v>
      </c>
      <c r="C20" s="195">
        <v>14000000</v>
      </c>
    </row>
    <row r="21" spans="1:3">
      <c r="A21" s="194" t="str">
        <f t="shared" si="0"/>
        <v>THU</v>
      </c>
      <c r="B21" s="207">
        <v>43300</v>
      </c>
      <c r="C21" s="195">
        <v>14000000</v>
      </c>
    </row>
    <row r="22" spans="1:3">
      <c r="A22" s="194" t="str">
        <f t="shared" si="0"/>
        <v>FRI</v>
      </c>
      <c r="B22" s="207">
        <v>43301</v>
      </c>
      <c r="C22" s="195">
        <v>18000000</v>
      </c>
    </row>
    <row r="23" spans="1:3">
      <c r="A23" s="194" t="str">
        <f t="shared" si="0"/>
        <v>SAT</v>
      </c>
      <c r="B23" s="207">
        <v>43302</v>
      </c>
      <c r="C23" s="195">
        <v>26500000</v>
      </c>
    </row>
    <row r="24" spans="1:3">
      <c r="A24" s="194" t="str">
        <f t="shared" si="0"/>
        <v>SUN</v>
      </c>
      <c r="B24" s="207">
        <v>43303</v>
      </c>
      <c r="C24" s="195">
        <v>28000000</v>
      </c>
    </row>
    <row r="25" spans="1:3">
      <c r="A25" s="194" t="str">
        <f t="shared" si="0"/>
        <v>MON</v>
      </c>
      <c r="B25" s="207">
        <v>43304</v>
      </c>
      <c r="C25" s="195">
        <v>14000000</v>
      </c>
    </row>
    <row r="26" spans="1:3">
      <c r="A26" s="194" t="str">
        <f t="shared" si="0"/>
        <v>TUE</v>
      </c>
      <c r="B26" s="207">
        <v>43305</v>
      </c>
      <c r="C26" s="195">
        <v>14000000</v>
      </c>
    </row>
    <row r="27" spans="1:3">
      <c r="A27" s="194" t="str">
        <f t="shared" si="0"/>
        <v>WED</v>
      </c>
      <c r="B27" s="207">
        <v>43306</v>
      </c>
      <c r="C27" s="195">
        <v>14000000</v>
      </c>
    </row>
    <row r="28" spans="1:3">
      <c r="A28" s="194" t="str">
        <f t="shared" si="0"/>
        <v>THU</v>
      </c>
      <c r="B28" s="207">
        <v>43307</v>
      </c>
      <c r="C28" s="195">
        <v>14000000</v>
      </c>
    </row>
    <row r="29" spans="1:3">
      <c r="A29" s="194" t="str">
        <f t="shared" si="0"/>
        <v>FRI</v>
      </c>
      <c r="B29" s="207">
        <v>43308</v>
      </c>
      <c r="C29" s="195">
        <v>18000000</v>
      </c>
    </row>
    <row r="30" spans="1:3">
      <c r="A30" s="194" t="str">
        <f t="shared" si="0"/>
        <v>SAT</v>
      </c>
      <c r="B30" s="207">
        <v>43309</v>
      </c>
      <c r="C30" s="195">
        <v>26500000</v>
      </c>
    </row>
    <row r="31" spans="1:3">
      <c r="A31" s="194" t="str">
        <f t="shared" si="0"/>
        <v>SUN</v>
      </c>
      <c r="B31" s="207">
        <v>43310</v>
      </c>
      <c r="C31" s="195">
        <v>28000000</v>
      </c>
    </row>
    <row r="32" spans="1:3">
      <c r="A32" s="194" t="str">
        <f t="shared" si="0"/>
        <v>MON</v>
      </c>
      <c r="B32" s="207">
        <v>43311</v>
      </c>
      <c r="C32" s="195">
        <v>14000000</v>
      </c>
    </row>
    <row r="33" spans="1:3">
      <c r="A33" s="276" t="s">
        <v>188</v>
      </c>
      <c r="B33" s="277">
        <v>43312</v>
      </c>
      <c r="C33" s="278">
        <v>14000000</v>
      </c>
    </row>
    <row r="34" spans="1:3">
      <c r="A34" s="336" t="s">
        <v>84</v>
      </c>
      <c r="B34" s="337"/>
      <c r="C34" s="139">
        <f>SUM(C3:C33)</f>
        <v>570000000</v>
      </c>
    </row>
  </sheetData>
  <mergeCells count="1">
    <mergeCell ref="A34:B34"/>
  </mergeCells>
  <conditionalFormatting sqref="A33:C33">
    <cfRule type="expression" dxfId="0" priority="1">
      <formula>OR($B33="SAT",$B33="SUN")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E17" sqref="E16:E17"/>
    </sheetView>
  </sheetViews>
  <sheetFormatPr defaultRowHeight="15"/>
  <cols>
    <col min="1" max="1" width="36.28515625" customWidth="1"/>
    <col min="2" max="2" width="23" customWidth="1"/>
    <col min="3" max="3" width="31.28515625" customWidth="1"/>
    <col min="4" max="4" width="23.42578125" customWidth="1"/>
  </cols>
  <sheetData>
    <row r="1" spans="1:4" ht="45" customHeight="1">
      <c r="A1" s="341" t="s">
        <v>85</v>
      </c>
      <c r="B1" s="342"/>
      <c r="C1" s="343"/>
    </row>
    <row r="2" spans="1:4" ht="18.75" customHeight="1">
      <c r="A2" s="360" t="s">
        <v>99</v>
      </c>
      <c r="B2" s="358"/>
      <c r="C2" s="359"/>
      <c r="D2" s="344">
        <f>C2+C3</f>
        <v>0</v>
      </c>
    </row>
    <row r="3" spans="1:4" ht="18.75" customHeight="1">
      <c r="A3" s="361"/>
      <c r="B3" s="146" t="s">
        <v>86</v>
      </c>
      <c r="C3" s="147"/>
      <c r="D3" s="345"/>
    </row>
    <row r="4" spans="1:4" ht="18.75" customHeight="1">
      <c r="A4" s="362" t="s">
        <v>100</v>
      </c>
      <c r="B4" s="162" t="s">
        <v>87</v>
      </c>
      <c r="C4" s="163"/>
      <c r="D4" s="346">
        <f>C4+C6+C5</f>
        <v>0</v>
      </c>
    </row>
    <row r="5" spans="1:4" ht="18.75" customHeight="1">
      <c r="A5" s="363"/>
      <c r="B5" s="164" t="s">
        <v>88</v>
      </c>
      <c r="C5" s="165"/>
      <c r="D5" s="347"/>
    </row>
    <row r="6" spans="1:4" ht="18.75" customHeight="1">
      <c r="A6" s="364"/>
      <c r="B6" s="166" t="s">
        <v>89</v>
      </c>
      <c r="C6" s="167"/>
      <c r="D6" s="348"/>
    </row>
    <row r="7" spans="1:4" ht="18.75" customHeight="1">
      <c r="A7" s="365" t="s">
        <v>101</v>
      </c>
      <c r="B7" s="157" t="s">
        <v>90</v>
      </c>
      <c r="C7" s="193"/>
      <c r="D7" s="349">
        <f>SUM(C7:C9)</f>
        <v>0</v>
      </c>
    </row>
    <row r="8" spans="1:4" ht="18.75" customHeight="1">
      <c r="A8" s="366"/>
      <c r="B8" s="158" t="s">
        <v>91</v>
      </c>
      <c r="C8" s="159"/>
      <c r="D8" s="350"/>
    </row>
    <row r="9" spans="1:4" ht="18.75" customHeight="1">
      <c r="A9" s="367"/>
      <c r="B9" s="160" t="s">
        <v>92</v>
      </c>
      <c r="C9" s="161"/>
      <c r="D9" s="351"/>
    </row>
    <row r="10" spans="1:4" ht="18.75" customHeight="1">
      <c r="A10" s="368" t="s">
        <v>102</v>
      </c>
      <c r="B10" s="151" t="s">
        <v>93</v>
      </c>
      <c r="C10" s="152"/>
      <c r="D10" s="352">
        <f t="shared" ref="D10" si="0">SUM(C10:C12)</f>
        <v>0</v>
      </c>
    </row>
    <row r="11" spans="1:4" ht="18.75" customHeight="1">
      <c r="A11" s="369"/>
      <c r="B11" s="153" t="s">
        <v>98</v>
      </c>
      <c r="C11" s="154"/>
      <c r="D11" s="353"/>
    </row>
    <row r="12" spans="1:4" ht="18.75" customHeight="1">
      <c r="A12" s="370"/>
      <c r="B12" s="155" t="s">
        <v>94</v>
      </c>
      <c r="C12" s="156"/>
      <c r="D12" s="354"/>
    </row>
    <row r="13" spans="1:4" ht="18.75" customHeight="1">
      <c r="A13" s="338" t="s">
        <v>103</v>
      </c>
      <c r="B13" s="190" t="s">
        <v>95</v>
      </c>
      <c r="C13" s="148"/>
      <c r="D13" s="355">
        <f t="shared" ref="D13" si="1">SUM(C13:C15)</f>
        <v>0</v>
      </c>
    </row>
    <row r="14" spans="1:4" ht="18.75" customHeight="1">
      <c r="A14" s="339"/>
      <c r="B14" s="191" t="s">
        <v>96</v>
      </c>
      <c r="C14" s="149"/>
      <c r="D14" s="356"/>
    </row>
    <row r="15" spans="1:4" ht="18.75" customHeight="1">
      <c r="A15" s="340"/>
      <c r="B15" s="192" t="s">
        <v>97</v>
      </c>
      <c r="C15" s="150"/>
      <c r="D15" s="357"/>
    </row>
    <row r="16" spans="1:4" ht="51.75" customHeight="1">
      <c r="A16" s="63"/>
      <c r="B16" s="145"/>
      <c r="C16" s="143"/>
      <c r="D16" s="144">
        <f>SUM(D2:D15)</f>
        <v>0</v>
      </c>
    </row>
  </sheetData>
  <mergeCells count="12">
    <mergeCell ref="A13:A15"/>
    <mergeCell ref="A1:C1"/>
    <mergeCell ref="D2:D3"/>
    <mergeCell ref="D4:D6"/>
    <mergeCell ref="D7:D9"/>
    <mergeCell ref="D10:D12"/>
    <mergeCell ref="D13:D15"/>
    <mergeCell ref="B2:C2"/>
    <mergeCell ref="A2:A3"/>
    <mergeCell ref="A4:A6"/>
    <mergeCell ref="A7:A9"/>
    <mergeCell ref="A10:A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BC QUỸ</vt:lpstr>
      <vt:lpstr>TỔNG HỢP DOANH THU</vt:lpstr>
      <vt:lpstr>BC NỘP TIỀN</vt:lpstr>
      <vt:lpstr>BC NT T6</vt:lpstr>
      <vt:lpstr>DTN</vt:lpstr>
      <vt:lpstr>Voucher bán ra</vt:lpstr>
      <vt:lpstr>DT Lũy Kế T12018</vt:lpstr>
      <vt:lpstr>DT theo giờ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2018-04-26T06:07:29Z</cp:lastPrinted>
  <dcterms:created xsi:type="dcterms:W3CDTF">2015-01-02T01:54:33Z</dcterms:created>
  <dcterms:modified xsi:type="dcterms:W3CDTF">2018-07-25T08:03:14Z</dcterms:modified>
</cp:coreProperties>
</file>