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xf07599\Dropbox\NTU\Dissertation\"/>
    </mc:Choice>
  </mc:AlternateContent>
  <bookViews>
    <workbookView xWindow="0" yWindow="0" windowWidth="29076" windowHeight="15876" activeTab="1"/>
  </bookViews>
  <sheets>
    <sheet name="Intel i7" sheetId="1" r:id="rId1"/>
    <sheet name="NUC scenario1" sheetId="2" r:id="rId2"/>
    <sheet name="NUC scenario3" sheetId="3" r:id="rId3"/>
    <sheet name="Odroid" sheetId="4" r:id="rId4"/>
  </sheets>
  <calcPr calcId="17102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2" i="4" l="1"/>
  <c r="E31" i="4"/>
  <c r="E30" i="4"/>
  <c r="E29" i="4"/>
  <c r="E28" i="4"/>
  <c r="E61" i="4"/>
  <c r="E62" i="4"/>
  <c r="E60" i="4"/>
  <c r="E59" i="4"/>
  <c r="E58" i="4"/>
  <c r="E9" i="4"/>
  <c r="E11" i="4"/>
  <c r="E10" i="4"/>
  <c r="E8" i="4"/>
  <c r="E7" i="4"/>
  <c r="E22" i="1"/>
  <c r="E21" i="1"/>
  <c r="E20" i="1"/>
  <c r="E18" i="1"/>
  <c r="E17" i="1"/>
  <c r="D22" i="3"/>
  <c r="C22" i="3"/>
  <c r="E24" i="3"/>
  <c r="E23" i="3"/>
  <c r="E22" i="3"/>
  <c r="E21" i="3"/>
  <c r="E20" i="3"/>
  <c r="E19" i="3"/>
  <c r="N12" i="3"/>
  <c r="N13" i="3"/>
  <c r="M12" i="3"/>
  <c r="M13" i="3"/>
  <c r="L12" i="3"/>
  <c r="L13" i="3"/>
  <c r="K12" i="3"/>
  <c r="K13" i="3"/>
  <c r="J12" i="3"/>
  <c r="J13" i="3"/>
  <c r="I12" i="3"/>
  <c r="I13" i="3"/>
  <c r="H12" i="3"/>
  <c r="H13" i="3"/>
  <c r="G12" i="3"/>
  <c r="G13" i="3"/>
  <c r="F12" i="3"/>
  <c r="F13" i="3"/>
  <c r="E12" i="3"/>
  <c r="E13" i="3"/>
  <c r="D12" i="3"/>
  <c r="D13" i="3"/>
  <c r="C12" i="3"/>
  <c r="C13" i="3"/>
  <c r="J20" i="2"/>
  <c r="K20" i="2"/>
  <c r="C21" i="2"/>
  <c r="D21" i="2"/>
  <c r="M12" i="2"/>
  <c r="L12" i="2"/>
  <c r="K12" i="2"/>
  <c r="J12" i="2"/>
  <c r="I12" i="2"/>
  <c r="H12" i="2"/>
  <c r="G12" i="2"/>
  <c r="F12" i="2"/>
  <c r="E12" i="2"/>
  <c r="D12" i="2"/>
  <c r="C12" i="2"/>
  <c r="B12" i="2"/>
  <c r="E19" i="2"/>
  <c r="E23" i="2"/>
  <c r="E22" i="2"/>
  <c r="E20" i="2"/>
  <c r="E21" i="2"/>
</calcChain>
</file>

<file path=xl/sharedStrings.xml><?xml version="1.0" encoding="utf-8"?>
<sst xmlns="http://schemas.openxmlformats.org/spreadsheetml/2006/main" count="164" uniqueCount="40">
  <si>
    <t>Applications</t>
  </si>
  <si>
    <t>dijkstra</t>
  </si>
  <si>
    <t>Speedup %</t>
  </si>
  <si>
    <t>blowfish</t>
  </si>
  <si>
    <t>qsort</t>
  </si>
  <si>
    <t>susan</t>
  </si>
  <si>
    <t>sha</t>
  </si>
  <si>
    <t>patricia</t>
  </si>
  <si>
    <t>Single Thread</t>
  </si>
  <si>
    <t>Parallel Thread</t>
  </si>
  <si>
    <t>parallel threads</t>
  </si>
  <si>
    <t>single thread</t>
  </si>
  <si>
    <t>L2 cache-misses</t>
  </si>
  <si>
    <t>L1 cache-misses</t>
  </si>
  <si>
    <t>Cache-references</t>
  </si>
  <si>
    <t>Execution time(s)</t>
  </si>
  <si>
    <t>Cache-misses</t>
  </si>
  <si>
    <t>Cache-misses%</t>
  </si>
  <si>
    <t>Scenario 1: Experimental results</t>
  </si>
  <si>
    <t>Execution time speedup</t>
  </si>
  <si>
    <t>Cache misses % reduction</t>
  </si>
  <si>
    <t>Scenario 2 and 4 - Experiemental Results</t>
  </si>
  <si>
    <t>normalization (/3)</t>
  </si>
  <si>
    <t>nomalization (50%)</t>
  </si>
  <si>
    <t>Scenario 3: Experimental results</t>
  </si>
  <si>
    <t>L1-dcache-misses</t>
  </si>
  <si>
    <t>L1-icache-misses</t>
  </si>
  <si>
    <t>Total L1-cache-misses</t>
  </si>
  <si>
    <t>Single Thread 
(cache-misses%)</t>
  </si>
  <si>
    <t>Parallel Thread 
(cache-misses%)</t>
  </si>
  <si>
    <t>% L1 cache-misses</t>
  </si>
  <si>
    <t>Execution time</t>
  </si>
  <si>
    <t>(normalization 50%)</t>
  </si>
  <si>
    <t>Scenario 2: L2 Cache misses % reduction</t>
  </si>
  <si>
    <t>Single Thread 
(cache-misses %)</t>
  </si>
  <si>
    <t>Parallel Threads</t>
  </si>
  <si>
    <t>Parallel Threads 
(cache-misses %)</t>
  </si>
  <si>
    <t>Execution time on LITTLE cores</t>
  </si>
  <si>
    <t>Execution time on big &amp; LITTLE cores</t>
  </si>
  <si>
    <t>Execution time on big 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</si>
</sst>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33CC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25">
    <xf numFmtId="0" fontId="0" fillId="0" borderId="0" xfId="0"/>
    <xf numFmtId="0" fontId="3" fillId="0" borderId="0" xfId="0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9" fontId="3" fillId="0" borderId="3" xfId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9" fontId="3" fillId="0" borderId="6" xfId="1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2" fillId="3" borderId="1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10" fontId="3" fillId="4" borderId="3" xfId="1" applyNumberFormat="1" applyFont="1" applyFill="1" applyBorder="1" applyAlignment="1">
      <alignment horizontal="center" vertical="center"/>
    </xf>
    <xf numFmtId="9" fontId="3" fillId="4" borderId="3" xfId="1" applyFont="1" applyFill="1" applyBorder="1" applyAlignment="1">
      <alignment horizontal="center" vertical="center"/>
    </xf>
    <xf numFmtId="9" fontId="3" fillId="0" borderId="0" xfId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0" fontId="3" fillId="0" borderId="0" xfId="1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/>
    <xf numFmtId="0" fontId="3" fillId="0" borderId="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0" fillId="5" borderId="18" xfId="0" applyFont="1" applyFill="1" applyBorder="1" applyAlignment="1">
      <alignment horizontal="center" vertical="center"/>
    </xf>
    <xf numFmtId="10" fontId="0" fillId="6" borderId="17" xfId="1" applyNumberFormat="1" applyFont="1" applyFill="1" applyBorder="1" applyAlignment="1">
      <alignment horizontal="center" vertical="center"/>
    </xf>
    <xf numFmtId="0" fontId="0" fillId="6" borderId="18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10" fontId="0" fillId="7" borderId="18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10" fontId="3" fillId="7" borderId="3" xfId="0" applyNumberFormat="1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10" fontId="3" fillId="7" borderId="6" xfId="0" applyNumberFormat="1" applyFont="1" applyFill="1" applyBorder="1" applyAlignment="1">
      <alignment horizontal="center" vertical="center"/>
    </xf>
    <xf numFmtId="10" fontId="0" fillId="8" borderId="16" xfId="0" applyNumberFormat="1" applyFont="1" applyFill="1" applyBorder="1" applyAlignment="1">
      <alignment horizontal="center" vertical="center"/>
    </xf>
    <xf numFmtId="10" fontId="0" fillId="8" borderId="19" xfId="1" applyNumberFormat="1" applyFont="1" applyFill="1" applyBorder="1" applyAlignment="1">
      <alignment horizontal="center" vertical="center"/>
    </xf>
    <xf numFmtId="10" fontId="0" fillId="9" borderId="17" xfId="1" applyNumberFormat="1" applyFont="1" applyFill="1" applyBorder="1" applyAlignment="1">
      <alignment horizontal="center" vertical="center"/>
    </xf>
    <xf numFmtId="10" fontId="0" fillId="9" borderId="18" xfId="1" applyNumberFormat="1" applyFont="1" applyFill="1" applyBorder="1" applyAlignment="1">
      <alignment horizontal="center" vertical="center"/>
    </xf>
    <xf numFmtId="10" fontId="0" fillId="10" borderId="17" xfId="1" applyNumberFormat="1" applyFont="1" applyFill="1" applyBorder="1" applyAlignment="1">
      <alignment horizontal="center" vertical="center"/>
    </xf>
    <xf numFmtId="10" fontId="0" fillId="10" borderId="18" xfId="1" applyNumberFormat="1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6" borderId="2" xfId="1" applyNumberFormat="1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/>
    </xf>
    <xf numFmtId="3" fontId="0" fillId="5" borderId="0" xfId="0" applyNumberFormat="1" applyFont="1" applyFill="1" applyBorder="1" applyAlignment="1">
      <alignment horizontal="center" vertical="center"/>
    </xf>
    <xf numFmtId="3" fontId="0" fillId="5" borderId="3" xfId="0" applyNumberFormat="1" applyFont="1" applyFill="1" applyBorder="1" applyAlignment="1">
      <alignment horizontal="center" vertical="center"/>
    </xf>
    <xf numFmtId="3" fontId="0" fillId="6" borderId="2" xfId="1" applyNumberFormat="1" applyFont="1" applyFill="1" applyBorder="1" applyAlignment="1">
      <alignment horizontal="center" vertical="center"/>
    </xf>
    <xf numFmtId="3" fontId="0" fillId="6" borderId="3" xfId="0" applyNumberFormat="1" applyFont="1" applyFill="1" applyBorder="1"/>
    <xf numFmtId="0" fontId="0" fillId="5" borderId="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9" fontId="0" fillId="6" borderId="4" xfId="1" applyFont="1" applyFill="1" applyBorder="1" applyAlignment="1">
      <alignment horizontal="center" vertical="center"/>
    </xf>
    <xf numFmtId="0" fontId="0" fillId="6" borderId="6" xfId="0" applyFont="1" applyFill="1" applyBorder="1"/>
    <xf numFmtId="0" fontId="0" fillId="8" borderId="0" xfId="0" applyNumberFormat="1" applyFont="1" applyFill="1" applyBorder="1" applyAlignment="1">
      <alignment horizontal="center" vertical="center"/>
    </xf>
    <xf numFmtId="0" fontId="0" fillId="8" borderId="0" xfId="1" applyNumberFormat="1" applyFont="1" applyFill="1" applyBorder="1" applyAlignment="1">
      <alignment horizontal="center" vertical="center"/>
    </xf>
    <xf numFmtId="3" fontId="0" fillId="8" borderId="0" xfId="0" applyNumberFormat="1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>
      <alignment horizontal="center" vertical="center"/>
    </xf>
    <xf numFmtId="0" fontId="0" fillId="8" borderId="5" xfId="1" applyNumberFormat="1" applyFont="1" applyFill="1" applyBorder="1" applyAlignment="1">
      <alignment horizontal="center" vertical="center"/>
    </xf>
    <xf numFmtId="3" fontId="0" fillId="8" borderId="0" xfId="1" applyNumberFormat="1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3" fontId="0" fillId="9" borderId="2" xfId="0" applyNumberFormat="1" applyFill="1" applyBorder="1" applyAlignment="1">
      <alignment horizontal="center"/>
    </xf>
    <xf numFmtId="3" fontId="0" fillId="9" borderId="3" xfId="0" applyNumberForma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3" fontId="0" fillId="10" borderId="2" xfId="0" applyNumberFormat="1" applyFill="1" applyBorder="1" applyAlignment="1">
      <alignment horizontal="center"/>
    </xf>
    <xf numFmtId="3" fontId="0" fillId="10" borderId="3" xfId="0" applyNumberFormat="1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3" borderId="9" xfId="0" applyFill="1" applyBorder="1" applyAlignment="1">
      <alignment wrapText="1"/>
    </xf>
    <xf numFmtId="10" fontId="0" fillId="6" borderId="0" xfId="0" applyNumberFormat="1" applyFont="1" applyFill="1" applyBorder="1" applyAlignment="1">
      <alignment horizontal="center" vertical="center"/>
    </xf>
    <xf numFmtId="10" fontId="0" fillId="6" borderId="16" xfId="1" applyNumberFormat="1" applyFont="1" applyFill="1" applyBorder="1" applyAlignment="1">
      <alignment horizontal="center" vertical="center"/>
    </xf>
    <xf numFmtId="0" fontId="0" fillId="6" borderId="0" xfId="1" applyNumberFormat="1" applyFont="1" applyFill="1" applyBorder="1" applyAlignment="1">
      <alignment horizontal="center" vertical="center"/>
    </xf>
    <xf numFmtId="3" fontId="0" fillId="6" borderId="0" xfId="1" applyNumberFormat="1" applyFont="1" applyFill="1" applyBorder="1" applyAlignment="1">
      <alignment horizontal="center" vertical="center"/>
    </xf>
    <xf numFmtId="9" fontId="0" fillId="6" borderId="5" xfId="1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3" fontId="0" fillId="5" borderId="2" xfId="0" applyNumberFormat="1" applyFont="1" applyFill="1" applyBorder="1" applyAlignment="1">
      <alignment horizontal="center" vertical="center"/>
    </xf>
    <xf numFmtId="10" fontId="0" fillId="5" borderId="2" xfId="1" applyNumberFormat="1" applyFont="1" applyFill="1" applyBorder="1" applyAlignment="1">
      <alignment horizontal="center" vertical="center"/>
    </xf>
    <xf numFmtId="10" fontId="0" fillId="5" borderId="3" xfId="0" applyNumberFormat="1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3" fillId="11" borderId="20" xfId="0" applyFont="1" applyFill="1" applyBorder="1" applyAlignment="1">
      <alignment horizontal="center" vertical="center"/>
    </xf>
    <xf numFmtId="0" fontId="0" fillId="0" borderId="14" xfId="0" applyBorder="1"/>
    <xf numFmtId="0" fontId="0" fillId="0" borderId="5" xfId="0" applyBorder="1"/>
    <xf numFmtId="0" fontId="0" fillId="7" borderId="2" xfId="0" applyFont="1" applyFill="1" applyBorder="1" applyAlignment="1">
      <alignment horizontal="center" vertical="center"/>
    </xf>
    <xf numFmtId="0" fontId="0" fillId="7" borderId="3" xfId="0" applyNumberFormat="1" applyFont="1" applyFill="1" applyBorder="1" applyAlignment="1">
      <alignment horizontal="center" vertical="center"/>
    </xf>
    <xf numFmtId="3" fontId="0" fillId="7" borderId="2" xfId="0" applyNumberFormat="1" applyFont="1" applyFill="1" applyBorder="1" applyAlignment="1">
      <alignment horizontal="center" vertical="center"/>
    </xf>
    <xf numFmtId="3" fontId="0" fillId="7" borderId="3" xfId="0" applyNumberFormat="1" applyFont="1" applyFill="1" applyBorder="1" applyAlignment="1">
      <alignment horizontal="center" vertical="center"/>
    </xf>
    <xf numFmtId="10" fontId="0" fillId="7" borderId="2" xfId="1" applyNumberFormat="1" applyFont="1" applyFill="1" applyBorder="1" applyAlignment="1">
      <alignment horizontal="center" vertical="center"/>
    </xf>
    <xf numFmtId="10" fontId="0" fillId="7" borderId="3" xfId="1" applyNumberFormat="1" applyFont="1" applyFill="1" applyBorder="1" applyAlignment="1">
      <alignment horizontal="center" vertical="center"/>
    </xf>
    <xf numFmtId="0" fontId="0" fillId="2" borderId="8" xfId="0" applyFill="1" applyBorder="1"/>
    <xf numFmtId="0" fontId="0" fillId="2" borderId="9" xfId="0" applyFill="1" applyBorder="1"/>
    <xf numFmtId="0" fontId="3" fillId="0" borderId="5" xfId="0" applyFont="1" applyFill="1" applyBorder="1" applyAlignment="1">
      <alignment horizontal="center" vertical="center"/>
    </xf>
    <xf numFmtId="9" fontId="3" fillId="0" borderId="6" xfId="1" applyFont="1" applyFill="1" applyBorder="1" applyAlignment="1">
      <alignment horizontal="center" vertical="center"/>
    </xf>
    <xf numFmtId="10" fontId="0" fillId="8" borderId="2" xfId="1" applyNumberFormat="1" applyFont="1" applyFill="1" applyBorder="1" applyAlignment="1">
      <alignment horizontal="center" vertical="center"/>
    </xf>
    <xf numFmtId="10" fontId="0" fillId="10" borderId="2" xfId="0" applyNumberFormat="1" applyFill="1" applyBorder="1" applyAlignment="1">
      <alignment horizontal="center"/>
    </xf>
    <xf numFmtId="10" fontId="0" fillId="9" borderId="0" xfId="1" applyNumberFormat="1" applyFont="1" applyFill="1" applyBorder="1" applyAlignment="1">
      <alignment horizontal="center" vertical="center"/>
    </xf>
    <xf numFmtId="10" fontId="0" fillId="9" borderId="16" xfId="1" applyNumberFormat="1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3" fontId="0" fillId="9" borderId="0" xfId="0" applyNumberFormat="1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10" fontId="0" fillId="8" borderId="17" xfId="0" applyNumberFormat="1" applyFont="1" applyFill="1" applyBorder="1" applyAlignment="1">
      <alignment horizontal="center" vertical="center"/>
    </xf>
    <xf numFmtId="10" fontId="0" fillId="8" borderId="18" xfId="1" applyNumberFormat="1" applyFont="1" applyFill="1" applyBorder="1" applyAlignment="1">
      <alignment horizontal="center" vertical="center"/>
    </xf>
    <xf numFmtId="0" fontId="0" fillId="8" borderId="2" xfId="0" applyNumberFormat="1" applyFont="1" applyFill="1" applyBorder="1" applyAlignment="1">
      <alignment horizontal="center" vertical="center"/>
    </xf>
    <xf numFmtId="0" fontId="0" fillId="8" borderId="3" xfId="1" applyNumberFormat="1" applyFont="1" applyFill="1" applyBorder="1" applyAlignment="1">
      <alignment horizontal="center" vertical="center"/>
    </xf>
    <xf numFmtId="3" fontId="0" fillId="8" borderId="2" xfId="0" applyNumberFormat="1" applyFont="1" applyFill="1" applyBorder="1" applyAlignment="1">
      <alignment horizontal="center" vertical="center"/>
    </xf>
    <xf numFmtId="3" fontId="0" fillId="8" borderId="3" xfId="1" applyNumberFormat="1" applyFont="1" applyFill="1" applyBorder="1" applyAlignment="1">
      <alignment horizontal="center" vertical="center"/>
    </xf>
    <xf numFmtId="10" fontId="0" fillId="8" borderId="3" xfId="1" applyNumberFormat="1" applyFont="1" applyFill="1" applyBorder="1" applyAlignment="1">
      <alignment horizontal="center" vertical="center"/>
    </xf>
    <xf numFmtId="0" fontId="0" fillId="8" borderId="4" xfId="0" applyNumberFormat="1" applyFont="1" applyFill="1" applyBorder="1" applyAlignment="1">
      <alignment horizontal="center" vertical="center"/>
    </xf>
    <xf numFmtId="0" fontId="0" fillId="8" borderId="6" xfId="1" applyNumberFormat="1" applyFont="1" applyFill="1" applyBorder="1" applyAlignment="1">
      <alignment horizontal="center" vertical="center"/>
    </xf>
    <xf numFmtId="10" fontId="0" fillId="9" borderId="19" xfId="1" applyNumberFormat="1" applyFont="1" applyFill="1" applyBorder="1" applyAlignment="1">
      <alignment horizontal="center" vertical="center"/>
    </xf>
    <xf numFmtId="10" fontId="0" fillId="10" borderId="3" xfId="0" applyNumberFormat="1" applyFill="1" applyBorder="1" applyAlignment="1">
      <alignment horizontal="center"/>
    </xf>
    <xf numFmtId="10" fontId="0" fillId="3" borderId="2" xfId="0" applyNumberFormat="1" applyFill="1" applyBorder="1" applyAlignment="1">
      <alignment horizontal="center"/>
    </xf>
    <xf numFmtId="10" fontId="0" fillId="3" borderId="3" xfId="0" applyNumberFormat="1" applyFill="1" applyBorder="1" applyAlignment="1">
      <alignment horizontal="center"/>
    </xf>
    <xf numFmtId="1" fontId="0" fillId="5" borderId="2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wrapText="1"/>
    </xf>
    <xf numFmtId="0" fontId="0" fillId="3" borderId="9" xfId="0" applyFill="1" applyBorder="1" applyAlignment="1">
      <alignment horizontal="center" wrapText="1"/>
    </xf>
    <xf numFmtId="0" fontId="3" fillId="11" borderId="21" xfId="0" applyFont="1" applyFill="1" applyBorder="1" applyAlignment="1">
      <alignment horizontal="center" vertical="center"/>
    </xf>
    <xf numFmtId="165" fontId="0" fillId="5" borderId="3" xfId="2" applyNumberFormat="1" applyFont="1" applyFill="1" applyBorder="1" applyAlignment="1">
      <alignment horizontal="center" vertical="center"/>
    </xf>
    <xf numFmtId="165" fontId="0" fillId="5" borderId="2" xfId="2" applyNumberFormat="1" applyFont="1" applyFill="1" applyBorder="1" applyAlignment="1">
      <alignment horizontal="center" vertical="top"/>
    </xf>
    <xf numFmtId="165" fontId="0" fillId="5" borderId="2" xfId="2" applyNumberFormat="1" applyFont="1" applyFill="1" applyBorder="1" applyAlignment="1">
      <alignment horizontal="left" vertical="top" indent="2"/>
    </xf>
    <xf numFmtId="165" fontId="0" fillId="5" borderId="3" xfId="2" applyNumberFormat="1" applyFont="1" applyFill="1" applyBorder="1" applyAlignment="1">
      <alignment horizontal="left" vertical="center" indent="2"/>
    </xf>
    <xf numFmtId="165" fontId="0" fillId="5" borderId="4" xfId="0" applyNumberFormat="1" applyFont="1" applyFill="1" applyBorder="1" applyAlignment="1">
      <alignment horizontal="center" vertical="center"/>
    </xf>
    <xf numFmtId="165" fontId="0" fillId="5" borderId="6" xfId="0" applyNumberFormat="1" applyFont="1" applyFill="1" applyBorder="1" applyAlignment="1">
      <alignment horizontal="center" vertical="center"/>
    </xf>
    <xf numFmtId="165" fontId="0" fillId="6" borderId="5" xfId="2" applyNumberFormat="1" applyFont="1" applyFill="1" applyBorder="1" applyAlignment="1">
      <alignment horizontal="center" vertical="center"/>
    </xf>
    <xf numFmtId="165" fontId="0" fillId="6" borderId="0" xfId="2" applyNumberFormat="1" applyFont="1" applyFill="1" applyBorder="1" applyAlignment="1">
      <alignment horizontal="left" vertical="center"/>
    </xf>
    <xf numFmtId="165" fontId="0" fillId="6" borderId="0" xfId="2" applyNumberFormat="1" applyFont="1" applyFill="1" applyBorder="1" applyAlignment="1">
      <alignment horizontal="center" vertical="center"/>
    </xf>
    <xf numFmtId="165" fontId="0" fillId="6" borderId="0" xfId="2" applyNumberFormat="1" applyFont="1" applyFill="1" applyBorder="1" applyAlignment="1">
      <alignment horizontal="left" vertical="center" indent="2"/>
    </xf>
    <xf numFmtId="3" fontId="0" fillId="7" borderId="2" xfId="0" applyNumberFormat="1" applyFont="1" applyFill="1" applyBorder="1" applyAlignment="1">
      <alignment vertical="center"/>
    </xf>
    <xf numFmtId="3" fontId="0" fillId="7" borderId="3" xfId="0" applyNumberFormat="1" applyFont="1" applyFill="1" applyBorder="1" applyAlignment="1">
      <alignment vertical="center"/>
    </xf>
    <xf numFmtId="165" fontId="0" fillId="7" borderId="2" xfId="2" applyNumberFormat="1" applyFont="1" applyFill="1" applyBorder="1" applyAlignment="1">
      <alignment vertical="center"/>
    </xf>
    <xf numFmtId="165" fontId="0" fillId="7" borderId="3" xfId="2" applyNumberFormat="1" applyFont="1" applyFill="1" applyBorder="1" applyAlignment="1">
      <alignment vertical="center"/>
    </xf>
    <xf numFmtId="3" fontId="0" fillId="7" borderId="4" xfId="0" applyNumberFormat="1" applyFont="1" applyFill="1" applyBorder="1" applyAlignment="1">
      <alignment vertical="center"/>
    </xf>
    <xf numFmtId="3" fontId="0" fillId="7" borderId="6" xfId="0" applyNumberFormat="1" applyFont="1" applyFill="1" applyBorder="1" applyAlignment="1">
      <alignment vertical="center"/>
    </xf>
    <xf numFmtId="165" fontId="0" fillId="8" borderId="3" xfId="2" applyNumberFormat="1" applyFont="1" applyFill="1" applyBorder="1" applyAlignment="1">
      <alignment horizontal="center" vertical="center"/>
    </xf>
    <xf numFmtId="165" fontId="0" fillId="8" borderId="3" xfId="2" applyNumberFormat="1" applyFont="1" applyFill="1" applyBorder="1" applyAlignment="1">
      <alignment horizontal="left" vertical="center" indent="2"/>
    </xf>
    <xf numFmtId="165" fontId="0" fillId="8" borderId="6" xfId="2" applyNumberFormat="1" applyFont="1" applyFill="1" applyBorder="1" applyAlignment="1">
      <alignment horizontal="center" vertical="center"/>
    </xf>
    <xf numFmtId="165" fontId="0" fillId="8" borderId="2" xfId="2" applyNumberFormat="1" applyFont="1" applyFill="1" applyBorder="1" applyAlignment="1">
      <alignment horizontal="center" vertical="center"/>
    </xf>
    <xf numFmtId="165" fontId="0" fillId="8" borderId="2" xfId="2" applyNumberFormat="1" applyFont="1" applyFill="1" applyBorder="1" applyAlignment="1">
      <alignment horizontal="left" vertical="center" indent="2"/>
    </xf>
    <xf numFmtId="165" fontId="0" fillId="8" borderId="4" xfId="2" applyNumberFormat="1" applyFont="1" applyFill="1" applyBorder="1" applyAlignment="1">
      <alignment horizontal="center" vertical="center"/>
    </xf>
    <xf numFmtId="165" fontId="0" fillId="9" borderId="0" xfId="2" applyNumberFormat="1" applyFont="1" applyFill="1" applyBorder="1" applyAlignment="1">
      <alignment horizontal="center"/>
    </xf>
    <xf numFmtId="165" fontId="0" fillId="9" borderId="0" xfId="2" applyNumberFormat="1" applyFont="1" applyFill="1" applyBorder="1" applyAlignment="1">
      <alignment horizontal="left" vertical="center" indent="2"/>
    </xf>
    <xf numFmtId="165" fontId="0" fillId="9" borderId="5" xfId="0" applyNumberFormat="1" applyFill="1" applyBorder="1" applyAlignment="1">
      <alignment horizontal="center"/>
    </xf>
    <xf numFmtId="165" fontId="0" fillId="10" borderId="2" xfId="2" applyNumberFormat="1" applyFont="1" applyFill="1" applyBorder="1" applyAlignment="1">
      <alignment horizontal="center"/>
    </xf>
    <xf numFmtId="165" fontId="0" fillId="10" borderId="3" xfId="2" applyNumberFormat="1" applyFont="1" applyFill="1" applyBorder="1" applyAlignment="1">
      <alignment horizontal="center"/>
    </xf>
    <xf numFmtId="165" fontId="0" fillId="10" borderId="2" xfId="2" applyNumberFormat="1" applyFont="1" applyFill="1" applyBorder="1" applyAlignment="1">
      <alignment horizontal="left" indent="2"/>
    </xf>
    <xf numFmtId="165" fontId="0" fillId="10" borderId="3" xfId="2" applyNumberFormat="1" applyFont="1" applyFill="1" applyBorder="1" applyAlignment="1">
      <alignment horizontal="left" indent="2"/>
    </xf>
    <xf numFmtId="165" fontId="0" fillId="10" borderId="4" xfId="0" applyNumberFormat="1" applyFill="1" applyBorder="1" applyAlignment="1">
      <alignment horizontal="center"/>
    </xf>
    <xf numFmtId="165" fontId="0" fillId="10" borderId="6" xfId="0" applyNumberFormat="1" applyFill="1" applyBorder="1" applyAlignment="1">
      <alignment horizontal="center"/>
    </xf>
    <xf numFmtId="0" fontId="3" fillId="11" borderId="10" xfId="0" applyFont="1" applyFill="1" applyBorder="1" applyAlignment="1">
      <alignment horizontal="center" vertical="center"/>
    </xf>
    <xf numFmtId="10" fontId="0" fillId="2" borderId="7" xfId="1" applyNumberFormat="1" applyFont="1" applyFill="1" applyBorder="1"/>
    <xf numFmtId="10" fontId="0" fillId="2" borderId="9" xfId="1" applyNumberFormat="1" applyFont="1" applyFill="1" applyBorder="1"/>
    <xf numFmtId="10" fontId="0" fillId="2" borderId="8" xfId="1" applyNumberFormat="1" applyFont="1" applyFill="1" applyBorder="1"/>
    <xf numFmtId="0" fontId="3" fillId="4" borderId="1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0" fontId="3" fillId="4" borderId="6" xfId="1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/>
    <xf numFmtId="10" fontId="0" fillId="10" borderId="22" xfId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10" fontId="0" fillId="0" borderId="0" xfId="0" applyNumberForma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0" fontId="0" fillId="0" borderId="0" xfId="1" applyNumberFormat="1" applyFont="1" applyFill="1" applyBorder="1" applyAlignment="1">
      <alignment horizontal="center" vertical="center"/>
    </xf>
    <xf numFmtId="10" fontId="0" fillId="0" borderId="0" xfId="0" applyNumberFormat="1" applyFont="1" applyFill="1" applyBorder="1" applyAlignment="1">
      <alignment horizontal="center" vertical="center"/>
    </xf>
    <xf numFmtId="165" fontId="0" fillId="0" borderId="0" xfId="2" applyNumberFormat="1" applyFont="1" applyFill="1" applyBorder="1" applyAlignment="1">
      <alignment horizontal="center" vertical="center"/>
    </xf>
    <xf numFmtId="0" fontId="0" fillId="0" borderId="0" xfId="1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165" fontId="0" fillId="0" borderId="0" xfId="2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vertical="center"/>
    </xf>
    <xf numFmtId="165" fontId="0" fillId="0" borderId="0" xfId="2" applyNumberFormat="1" applyFont="1" applyFill="1" applyBorder="1" applyAlignment="1">
      <alignment horizontal="left" vertical="center" indent="2"/>
    </xf>
    <xf numFmtId="165" fontId="0" fillId="0" borderId="0" xfId="2" applyNumberFormat="1" applyFont="1" applyFill="1" applyBorder="1" applyAlignment="1">
      <alignment vertical="center"/>
    </xf>
    <xf numFmtId="165" fontId="0" fillId="0" borderId="0" xfId="2" applyNumberFormat="1" applyFont="1" applyFill="1" applyBorder="1" applyAlignment="1">
      <alignment horizontal="left" indent="2"/>
    </xf>
    <xf numFmtId="165" fontId="0" fillId="0" borderId="0" xfId="0" applyNumberFormat="1" applyFill="1" applyBorder="1" applyAlignment="1">
      <alignment horizontal="center"/>
    </xf>
    <xf numFmtId="10" fontId="0" fillId="0" borderId="0" xfId="1" applyNumberFormat="1" applyFont="1" applyFill="1" applyBorder="1"/>
    <xf numFmtId="9" fontId="3" fillId="0" borderId="0" xfId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9" fontId="3" fillId="0" borderId="14" xfId="1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wrapText="1"/>
    </xf>
    <xf numFmtId="0" fontId="2" fillId="10" borderId="12" xfId="0" applyFont="1" applyFill="1" applyBorder="1" applyAlignment="1">
      <alignment horizontal="center"/>
    </xf>
    <xf numFmtId="0" fontId="2" fillId="10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reduced with</a:t>
            </a:r>
            <a:r>
              <a:rPr lang="en-US" baseline="0"/>
              <a:t> Replica on i7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'Intel i7'!$C$16</c:f>
              <c:strCache>
                <c:ptCount val="1"/>
                <c:pt idx="0">
                  <c:v>Single 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'Intel i7'!$B$17:$B$22</c:f>
              <c:strCache>
                <c:ptCount val="6"/>
                <c:pt idx="0">
                  <c:v>blowfish</c:v>
                </c:pt>
                <c:pt idx="1">
                  <c:v>dijkstra</c:v>
                </c:pt>
                <c:pt idx="2">
                  <c:v>patricia</c:v>
                </c:pt>
                <c:pt idx="3">
                  <c:v>qsort</c:v>
                </c:pt>
                <c:pt idx="4">
                  <c:v>sha</c:v>
                </c:pt>
                <c:pt idx="5">
                  <c:v>susan</c:v>
                </c:pt>
              </c:strCache>
            </c:strRef>
          </c:cat>
          <c:val>
            <c:numRef>
              <c:f>'Intel i7'!$C$17:$C$22</c:f>
              <c:numCache>
                <c:formatCode>General</c:formatCode>
                <c:ptCount val="6"/>
                <c:pt idx="0">
                  <c:v>292</c:v>
                </c:pt>
                <c:pt idx="1">
                  <c:v>236</c:v>
                </c:pt>
                <c:pt idx="3">
                  <c:v>384</c:v>
                </c:pt>
                <c:pt idx="4">
                  <c:v>254</c:v>
                </c:pt>
                <c:pt idx="5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B-459F-AFCB-A521F47AF733}"/>
            </c:ext>
          </c:extLst>
        </c:ser>
        <c:ser>
          <c:idx val="1"/>
          <c:order val="1"/>
          <c:tx>
            <c:strRef>
              <c:f>'Intel i7'!$D$16</c:f>
              <c:strCache>
                <c:ptCount val="1"/>
                <c:pt idx="0">
                  <c:v>Parallel Thread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'Intel i7'!$B$17:$B$22</c:f>
              <c:strCache>
                <c:ptCount val="6"/>
                <c:pt idx="0">
                  <c:v>blowfish</c:v>
                </c:pt>
                <c:pt idx="1">
                  <c:v>dijkstra</c:v>
                </c:pt>
                <c:pt idx="2">
                  <c:v>patricia</c:v>
                </c:pt>
                <c:pt idx="3">
                  <c:v>qsort</c:v>
                </c:pt>
                <c:pt idx="4">
                  <c:v>sha</c:v>
                </c:pt>
                <c:pt idx="5">
                  <c:v>susan</c:v>
                </c:pt>
              </c:strCache>
            </c:strRef>
          </c:cat>
          <c:val>
            <c:numRef>
              <c:f>'Intel i7'!$D$17:$D$22</c:f>
              <c:numCache>
                <c:formatCode>General</c:formatCode>
                <c:ptCount val="6"/>
                <c:pt idx="0">
                  <c:v>171</c:v>
                </c:pt>
                <c:pt idx="1">
                  <c:v>167</c:v>
                </c:pt>
                <c:pt idx="3">
                  <c:v>304</c:v>
                </c:pt>
                <c:pt idx="4">
                  <c:v>201</c:v>
                </c:pt>
                <c:pt idx="5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1B-459F-AFCB-A521F47AF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012400"/>
        <c:axId val="92015928"/>
        <c:axId val="0"/>
      </c:bar3DChart>
      <c:catAx>
        <c:axId val="9201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15928"/>
        <c:crosses val="autoZero"/>
        <c:auto val="1"/>
        <c:lblAlgn val="ctr"/>
        <c:lblOffset val="100"/>
        <c:noMultiLvlLbl val="0"/>
      </c:catAx>
      <c:valAx>
        <c:axId val="9201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1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Ordinary Execution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overflow" horzOverflow="overflow" wrap="square" lIns="38100" tIns="19050" rIns="38100" bIns="19050" anchor="b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ln>
                        <a:noFill/>
                      </a:ln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E87-49B9-B8AA-9A41E2884B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overflow" horzOverflow="overflow" wrap="square" lIns="38100" tIns="19050" rIns="38100" bIns="19050" anchor="b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Odroid!$B$28:$B$32</c:f>
              <c:strCache>
                <c:ptCount val="5"/>
                <c:pt idx="0">
                  <c:v>blowfish</c:v>
                </c:pt>
                <c:pt idx="1">
                  <c:v>dijkstra</c:v>
                </c:pt>
                <c:pt idx="2">
                  <c:v>qsort</c:v>
                </c:pt>
                <c:pt idx="3">
                  <c:v>sha</c:v>
                </c:pt>
                <c:pt idx="4">
                  <c:v>susan</c:v>
                </c:pt>
              </c:strCache>
            </c:strRef>
          </c:cat>
          <c:val>
            <c:numRef>
              <c:f>Odroid!$C$28:$C$32</c:f>
              <c:numCache>
                <c:formatCode>General</c:formatCode>
                <c:ptCount val="5"/>
                <c:pt idx="0">
                  <c:v>56.55</c:v>
                </c:pt>
                <c:pt idx="1">
                  <c:v>64.36</c:v>
                </c:pt>
                <c:pt idx="2">
                  <c:v>65.75</c:v>
                </c:pt>
                <c:pt idx="3">
                  <c:v>81.760000000000005</c:v>
                </c:pt>
                <c:pt idx="4">
                  <c:v>84.62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7-49B9-B8AA-9A41E2884BBE}"/>
            </c:ext>
          </c:extLst>
        </c:ser>
        <c:ser>
          <c:idx val="1"/>
          <c:order val="1"/>
          <c:tx>
            <c:v>Parallel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Odroid!$B$28:$B$32</c:f>
              <c:strCache>
                <c:ptCount val="5"/>
                <c:pt idx="0">
                  <c:v>blowfish</c:v>
                </c:pt>
                <c:pt idx="1">
                  <c:v>dijkstra</c:v>
                </c:pt>
                <c:pt idx="2">
                  <c:v>qsort</c:v>
                </c:pt>
                <c:pt idx="3">
                  <c:v>sha</c:v>
                </c:pt>
                <c:pt idx="4">
                  <c:v>susan</c:v>
                </c:pt>
              </c:strCache>
            </c:strRef>
          </c:cat>
          <c:val>
            <c:numRef>
              <c:f>Odroid!$D$28:$D$32</c:f>
              <c:numCache>
                <c:formatCode>General</c:formatCode>
                <c:ptCount val="5"/>
                <c:pt idx="0">
                  <c:v>56.71</c:v>
                </c:pt>
                <c:pt idx="1">
                  <c:v>84.31</c:v>
                </c:pt>
                <c:pt idx="2">
                  <c:v>87.41</c:v>
                </c:pt>
                <c:pt idx="3">
                  <c:v>113.47</c:v>
                </c:pt>
                <c:pt idx="4">
                  <c:v>107.47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87-49B9-B8AA-9A41E2884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92014752"/>
        <c:axId val="92017104"/>
      </c:barChart>
      <c:catAx>
        <c:axId val="92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17104"/>
        <c:crosses val="autoZero"/>
        <c:auto val="1"/>
        <c:lblAlgn val="ctr"/>
        <c:lblOffset val="100"/>
        <c:noMultiLvlLbl val="0"/>
      </c:catAx>
      <c:valAx>
        <c:axId val="9201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1475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Ordinary Execution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Odroid!$B$58:$B$62</c:f>
              <c:strCache>
                <c:ptCount val="5"/>
                <c:pt idx="0">
                  <c:v>blowfish</c:v>
                </c:pt>
                <c:pt idx="1">
                  <c:v>dijkstra</c:v>
                </c:pt>
                <c:pt idx="2">
                  <c:v>qsort</c:v>
                </c:pt>
                <c:pt idx="3">
                  <c:v>sha</c:v>
                </c:pt>
                <c:pt idx="4">
                  <c:v>susan</c:v>
                </c:pt>
              </c:strCache>
            </c:strRef>
          </c:cat>
          <c:val>
            <c:numRef>
              <c:f>Odroid!$C$58:$C$62</c:f>
              <c:numCache>
                <c:formatCode>General</c:formatCode>
                <c:ptCount val="5"/>
                <c:pt idx="0">
                  <c:v>55.68</c:v>
                </c:pt>
                <c:pt idx="1">
                  <c:v>42.95</c:v>
                </c:pt>
                <c:pt idx="2">
                  <c:v>45.14</c:v>
                </c:pt>
                <c:pt idx="3">
                  <c:v>58.48</c:v>
                </c:pt>
                <c:pt idx="4">
                  <c:v>55.41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DA-4A8D-B75A-A1273BF58DB8}"/>
            </c:ext>
          </c:extLst>
        </c:ser>
        <c:ser>
          <c:idx val="1"/>
          <c:order val="1"/>
          <c:tx>
            <c:v>Parallel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t" anchorCtr="0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Odroid!$B$58:$B$62</c:f>
              <c:strCache>
                <c:ptCount val="5"/>
                <c:pt idx="0">
                  <c:v>blowfish</c:v>
                </c:pt>
                <c:pt idx="1">
                  <c:v>dijkstra</c:v>
                </c:pt>
                <c:pt idx="2">
                  <c:v>qsort</c:v>
                </c:pt>
                <c:pt idx="3">
                  <c:v>sha</c:v>
                </c:pt>
                <c:pt idx="4">
                  <c:v>susan</c:v>
                </c:pt>
              </c:strCache>
            </c:strRef>
          </c:cat>
          <c:val>
            <c:numRef>
              <c:f>Odroid!$D$58:$D$62</c:f>
              <c:numCache>
                <c:formatCode>General</c:formatCode>
                <c:ptCount val="5"/>
                <c:pt idx="0">
                  <c:v>62.23</c:v>
                </c:pt>
                <c:pt idx="1">
                  <c:v>47.42</c:v>
                </c:pt>
                <c:pt idx="2">
                  <c:v>50.11</c:v>
                </c:pt>
                <c:pt idx="3">
                  <c:v>64.42</c:v>
                </c:pt>
                <c:pt idx="4">
                  <c:v>61.24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DA-4A8D-B75A-A1273BF58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92014752"/>
        <c:axId val="92017104"/>
      </c:barChart>
      <c:catAx>
        <c:axId val="92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17104"/>
        <c:crosses val="autoZero"/>
        <c:auto val="1"/>
        <c:lblAlgn val="ctr"/>
        <c:lblOffset val="100"/>
        <c:noMultiLvlLbl val="0"/>
      </c:catAx>
      <c:valAx>
        <c:axId val="9201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1475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 cache misses % on i7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'Intel i7'!$I$16</c:f>
              <c:strCache>
                <c:ptCount val="1"/>
                <c:pt idx="0">
                  <c:v>Single Thread 
(cache-misses%)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'Intel i7'!$H$17:$H$22</c:f>
              <c:strCache>
                <c:ptCount val="6"/>
                <c:pt idx="0">
                  <c:v>blowfish</c:v>
                </c:pt>
                <c:pt idx="1">
                  <c:v>dijkstra</c:v>
                </c:pt>
                <c:pt idx="2">
                  <c:v>patricia</c:v>
                </c:pt>
                <c:pt idx="3">
                  <c:v>qsort</c:v>
                </c:pt>
                <c:pt idx="4">
                  <c:v>sha</c:v>
                </c:pt>
                <c:pt idx="5">
                  <c:v>susan</c:v>
                </c:pt>
              </c:strCache>
            </c:strRef>
          </c:cat>
          <c:val>
            <c:numRef>
              <c:f>'Intel i7'!$I$17:$I$22</c:f>
              <c:numCache>
                <c:formatCode>0.00%</c:formatCode>
                <c:ptCount val="6"/>
                <c:pt idx="0">
                  <c:v>0.81810000000000005</c:v>
                </c:pt>
                <c:pt idx="1">
                  <c:v>0.998</c:v>
                </c:pt>
                <c:pt idx="3">
                  <c:v>0.76629999999999998</c:v>
                </c:pt>
                <c:pt idx="4">
                  <c:v>0.5645</c:v>
                </c:pt>
                <c:pt idx="5">
                  <c:v>0.3609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6-4346-B585-3FAFECB456EA}"/>
            </c:ext>
          </c:extLst>
        </c:ser>
        <c:ser>
          <c:idx val="1"/>
          <c:order val="1"/>
          <c:tx>
            <c:strRef>
              <c:f>'Intel i7'!$J$16</c:f>
              <c:strCache>
                <c:ptCount val="1"/>
                <c:pt idx="0">
                  <c:v>Parallel Thread 
(cache-misses%)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'Intel i7'!$H$17:$H$22</c:f>
              <c:strCache>
                <c:ptCount val="6"/>
                <c:pt idx="0">
                  <c:v>blowfish</c:v>
                </c:pt>
                <c:pt idx="1">
                  <c:v>dijkstra</c:v>
                </c:pt>
                <c:pt idx="2">
                  <c:v>patricia</c:v>
                </c:pt>
                <c:pt idx="3">
                  <c:v>qsort</c:v>
                </c:pt>
                <c:pt idx="4">
                  <c:v>sha</c:v>
                </c:pt>
                <c:pt idx="5">
                  <c:v>susan</c:v>
                </c:pt>
              </c:strCache>
            </c:strRef>
          </c:cat>
          <c:val>
            <c:numRef>
              <c:f>'Intel i7'!$J$17:$J$22</c:f>
              <c:numCache>
                <c:formatCode>0.00%</c:formatCode>
                <c:ptCount val="6"/>
                <c:pt idx="0">
                  <c:v>0.61380000000000001</c:v>
                </c:pt>
                <c:pt idx="1">
                  <c:v>0.99829999999999997</c:v>
                </c:pt>
                <c:pt idx="3">
                  <c:v>0.76759999999999995</c:v>
                </c:pt>
                <c:pt idx="4">
                  <c:v>0.5837</c:v>
                </c:pt>
                <c:pt idx="5">
                  <c:v>0.32400000000000001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66-4346-B585-3FAFECB45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011616"/>
        <c:axId val="92012792"/>
        <c:axId val="0"/>
      </c:bar3DChart>
      <c:catAx>
        <c:axId val="9201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12792"/>
        <c:crosses val="autoZero"/>
        <c:auto val="1"/>
        <c:lblAlgn val="ctr"/>
        <c:lblOffset val="100"/>
        <c:noMultiLvlLbl val="0"/>
      </c:catAx>
      <c:valAx>
        <c:axId val="9201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1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Ordinary Execution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'NUC scenario1'!$B$19:$B$23</c:f>
              <c:strCache>
                <c:ptCount val="5"/>
                <c:pt idx="0">
                  <c:v>blowfish</c:v>
                </c:pt>
                <c:pt idx="1">
                  <c:v>dijkstra</c:v>
                </c:pt>
                <c:pt idx="2">
                  <c:v>qsort</c:v>
                </c:pt>
                <c:pt idx="3">
                  <c:v>sha</c:v>
                </c:pt>
                <c:pt idx="4">
                  <c:v>susan</c:v>
                </c:pt>
              </c:strCache>
            </c:strRef>
          </c:cat>
          <c:val>
            <c:numRef>
              <c:f>'NUC scenario1'!$C$19:$C$23</c:f>
              <c:numCache>
                <c:formatCode>General</c:formatCode>
                <c:ptCount val="5"/>
                <c:pt idx="0">
                  <c:v>172</c:v>
                </c:pt>
                <c:pt idx="1">
                  <c:v>330</c:v>
                </c:pt>
                <c:pt idx="2">
                  <c:v>330.5</c:v>
                </c:pt>
                <c:pt idx="3">
                  <c:v>180</c:v>
                </c:pt>
                <c:pt idx="4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2-40FC-AF10-39D7EF72F203}"/>
            </c:ext>
          </c:extLst>
        </c:ser>
        <c:ser>
          <c:idx val="1"/>
          <c:order val="1"/>
          <c:tx>
            <c:v>Parallel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'NUC scenario1'!$B$19:$B$23</c:f>
              <c:strCache>
                <c:ptCount val="5"/>
                <c:pt idx="0">
                  <c:v>blowfish</c:v>
                </c:pt>
                <c:pt idx="1">
                  <c:v>dijkstra</c:v>
                </c:pt>
                <c:pt idx="2">
                  <c:v>qsort</c:v>
                </c:pt>
                <c:pt idx="3">
                  <c:v>sha</c:v>
                </c:pt>
                <c:pt idx="4">
                  <c:v>susan</c:v>
                </c:pt>
              </c:strCache>
            </c:strRef>
          </c:cat>
          <c:val>
            <c:numRef>
              <c:f>'NUC scenario1'!$D$19:$D$23</c:f>
              <c:numCache>
                <c:formatCode>General</c:formatCode>
                <c:ptCount val="5"/>
                <c:pt idx="0">
                  <c:v>109</c:v>
                </c:pt>
                <c:pt idx="1">
                  <c:v>263</c:v>
                </c:pt>
                <c:pt idx="2">
                  <c:v>263</c:v>
                </c:pt>
                <c:pt idx="3">
                  <c:v>126</c:v>
                </c:pt>
                <c:pt idx="4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D2-40FC-AF10-39D7EF72F203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92018280"/>
        <c:axId val="92013184"/>
      </c:barChart>
      <c:catAx>
        <c:axId val="9201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13184"/>
        <c:crosses val="autoZero"/>
        <c:auto val="1"/>
        <c:lblAlgn val="ctr"/>
        <c:lblOffset val="100"/>
        <c:noMultiLvlLbl val="0"/>
      </c:catAx>
      <c:valAx>
        <c:axId val="92013184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182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Ordinary Execution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'NUC scenario1'!$I$20:$I$24</c:f>
              <c:strCache>
                <c:ptCount val="5"/>
                <c:pt idx="0">
                  <c:v>blowfish</c:v>
                </c:pt>
                <c:pt idx="1">
                  <c:v>dijkstra</c:v>
                </c:pt>
                <c:pt idx="2">
                  <c:v>qsort</c:v>
                </c:pt>
                <c:pt idx="3">
                  <c:v>sha</c:v>
                </c:pt>
                <c:pt idx="4">
                  <c:v>susan</c:v>
                </c:pt>
              </c:strCache>
            </c:strRef>
          </c:cat>
          <c:val>
            <c:numRef>
              <c:f>'NUC scenario1'!$J$20:$J$24</c:f>
              <c:numCache>
                <c:formatCode>0.00%</c:formatCode>
                <c:ptCount val="5"/>
                <c:pt idx="0">
                  <c:v>8.3166666666666667E-2</c:v>
                </c:pt>
                <c:pt idx="1">
                  <c:v>5.0200000000000002E-2</c:v>
                </c:pt>
                <c:pt idx="2">
                  <c:v>4.5400000000000003E-2</c:v>
                </c:pt>
                <c:pt idx="3">
                  <c:v>5.1999999999999998E-2</c:v>
                </c:pt>
                <c:pt idx="4">
                  <c:v>2.6200000000000001E-2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D-4B94-BFD0-962E06E0CB6E}"/>
            </c:ext>
          </c:extLst>
        </c:ser>
        <c:ser>
          <c:idx val="1"/>
          <c:order val="1"/>
          <c:tx>
            <c:v>Parallel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'NUC scenario1'!$I$20:$I$24</c:f>
              <c:strCache>
                <c:ptCount val="5"/>
                <c:pt idx="0">
                  <c:v>blowfish</c:v>
                </c:pt>
                <c:pt idx="1">
                  <c:v>dijkstra</c:v>
                </c:pt>
                <c:pt idx="2">
                  <c:v>qsort</c:v>
                </c:pt>
                <c:pt idx="3">
                  <c:v>sha</c:v>
                </c:pt>
                <c:pt idx="4">
                  <c:v>susan</c:v>
                </c:pt>
              </c:strCache>
            </c:strRef>
          </c:cat>
          <c:val>
            <c:numRef>
              <c:f>'NUC scenario1'!$K$20:$K$24</c:f>
              <c:numCache>
                <c:formatCode>0.00%</c:formatCode>
                <c:ptCount val="5"/>
                <c:pt idx="0">
                  <c:v>2.6133333333333331E-2</c:v>
                </c:pt>
                <c:pt idx="1">
                  <c:v>4.1799999999999997E-2</c:v>
                </c:pt>
                <c:pt idx="2">
                  <c:v>3.5299999999999998E-2</c:v>
                </c:pt>
                <c:pt idx="3">
                  <c:v>3.1899999999999998E-2</c:v>
                </c:pt>
                <c:pt idx="4">
                  <c:v>2.06E-2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CD-4B94-BFD0-962E06E0C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92018672"/>
        <c:axId val="92013968"/>
      </c:barChart>
      <c:catAx>
        <c:axId val="9201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13968"/>
        <c:crosses val="autoZero"/>
        <c:auto val="1"/>
        <c:lblAlgn val="ctr"/>
        <c:lblOffset val="100"/>
        <c:noMultiLvlLbl val="0"/>
      </c:catAx>
      <c:valAx>
        <c:axId val="920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186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Ordinary Execution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'NUC scenario3'!$B$19:$B$24</c:f>
              <c:strCache>
                <c:ptCount val="6"/>
                <c:pt idx="0">
                  <c:v>blowfish</c:v>
                </c:pt>
                <c:pt idx="1">
                  <c:v>dijkstra</c:v>
                </c:pt>
                <c:pt idx="2">
                  <c:v>patricia</c:v>
                </c:pt>
                <c:pt idx="3">
                  <c:v>qsort</c:v>
                </c:pt>
                <c:pt idx="4">
                  <c:v>sha</c:v>
                </c:pt>
                <c:pt idx="5">
                  <c:v>susan</c:v>
                </c:pt>
              </c:strCache>
            </c:strRef>
          </c:cat>
          <c:val>
            <c:numRef>
              <c:f>'NUC scenario3'!$C$19:$C$24</c:f>
              <c:numCache>
                <c:formatCode>General</c:formatCode>
                <c:ptCount val="6"/>
                <c:pt idx="0">
                  <c:v>153</c:v>
                </c:pt>
                <c:pt idx="1">
                  <c:v>352</c:v>
                </c:pt>
                <c:pt idx="2">
                  <c:v>221</c:v>
                </c:pt>
                <c:pt idx="3">
                  <c:v>343</c:v>
                </c:pt>
                <c:pt idx="4">
                  <c:v>181</c:v>
                </c:pt>
                <c:pt idx="5">
                  <c:v>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9D-402C-8346-6B20591E8087}"/>
            </c:ext>
          </c:extLst>
        </c:ser>
        <c:ser>
          <c:idx val="1"/>
          <c:order val="1"/>
          <c:tx>
            <c:v>RepTas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'NUC scenario3'!$B$19:$B$24</c:f>
              <c:strCache>
                <c:ptCount val="6"/>
                <c:pt idx="0">
                  <c:v>blowfish</c:v>
                </c:pt>
                <c:pt idx="1">
                  <c:v>dijkstra</c:v>
                </c:pt>
                <c:pt idx="2">
                  <c:v>patricia</c:v>
                </c:pt>
                <c:pt idx="3">
                  <c:v>qsort</c:v>
                </c:pt>
                <c:pt idx="4">
                  <c:v>sha</c:v>
                </c:pt>
                <c:pt idx="5">
                  <c:v>susan</c:v>
                </c:pt>
              </c:strCache>
            </c:strRef>
          </c:cat>
          <c:val>
            <c:numRef>
              <c:f>'NUC scenario3'!$D$19:$D$24</c:f>
              <c:numCache>
                <c:formatCode>General</c:formatCode>
                <c:ptCount val="6"/>
                <c:pt idx="0">
                  <c:v>147</c:v>
                </c:pt>
                <c:pt idx="1">
                  <c:v>347</c:v>
                </c:pt>
                <c:pt idx="2">
                  <c:v>208</c:v>
                </c:pt>
                <c:pt idx="3">
                  <c:v>324</c:v>
                </c:pt>
                <c:pt idx="4">
                  <c:v>172</c:v>
                </c:pt>
                <c:pt idx="5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9D-402C-8346-6B20591E8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92014752"/>
        <c:axId val="92017104"/>
      </c:barChart>
      <c:catAx>
        <c:axId val="92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17104"/>
        <c:crosses val="autoZero"/>
        <c:auto val="1"/>
        <c:lblAlgn val="ctr"/>
        <c:lblOffset val="100"/>
        <c:noMultiLvlLbl val="0"/>
      </c:catAx>
      <c:valAx>
        <c:axId val="9201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1475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Ordinary Execution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'NUC scenario3'!$H$19:$H$24</c:f>
              <c:strCache>
                <c:ptCount val="6"/>
                <c:pt idx="0">
                  <c:v>blowfish</c:v>
                </c:pt>
                <c:pt idx="1">
                  <c:v>dijkstra</c:v>
                </c:pt>
                <c:pt idx="2">
                  <c:v>patricia</c:v>
                </c:pt>
                <c:pt idx="3">
                  <c:v>qsort</c:v>
                </c:pt>
                <c:pt idx="4">
                  <c:v>sha</c:v>
                </c:pt>
                <c:pt idx="5">
                  <c:v>susan</c:v>
                </c:pt>
              </c:strCache>
            </c:strRef>
          </c:cat>
          <c:val>
            <c:numRef>
              <c:f>'NUC scenario3'!$I$19:$I$24</c:f>
              <c:numCache>
                <c:formatCode>0.00%</c:formatCode>
                <c:ptCount val="6"/>
                <c:pt idx="0">
                  <c:v>0.50319999999999998</c:v>
                </c:pt>
                <c:pt idx="1">
                  <c:v>0.62390000000000001</c:v>
                </c:pt>
                <c:pt idx="2">
                  <c:v>0.62250000000000005</c:v>
                </c:pt>
                <c:pt idx="3">
                  <c:v>0.623</c:v>
                </c:pt>
                <c:pt idx="4">
                  <c:v>0.61299999999999999</c:v>
                </c:pt>
                <c:pt idx="5">
                  <c:v>0.39379999999999998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3-484E-862C-3A5D1E4181D3}"/>
            </c:ext>
          </c:extLst>
        </c:ser>
        <c:ser>
          <c:idx val="1"/>
          <c:order val="1"/>
          <c:tx>
            <c:v>RepTas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'NUC scenario3'!$H$19:$H$24</c:f>
              <c:strCache>
                <c:ptCount val="6"/>
                <c:pt idx="0">
                  <c:v>blowfish</c:v>
                </c:pt>
                <c:pt idx="1">
                  <c:v>dijkstra</c:v>
                </c:pt>
                <c:pt idx="2">
                  <c:v>patricia</c:v>
                </c:pt>
                <c:pt idx="3">
                  <c:v>qsort</c:v>
                </c:pt>
                <c:pt idx="4">
                  <c:v>sha</c:v>
                </c:pt>
                <c:pt idx="5">
                  <c:v>susan</c:v>
                </c:pt>
              </c:strCache>
            </c:strRef>
          </c:cat>
          <c:val>
            <c:numRef>
              <c:f>'NUC scenario3'!$J$19:$J$24</c:f>
              <c:numCache>
                <c:formatCode>0.00%</c:formatCode>
                <c:ptCount val="6"/>
                <c:pt idx="0">
                  <c:v>0.52490000000000003</c:v>
                </c:pt>
                <c:pt idx="1">
                  <c:v>0.63970000000000005</c:v>
                </c:pt>
                <c:pt idx="2">
                  <c:v>0.6331</c:v>
                </c:pt>
                <c:pt idx="3">
                  <c:v>0.63590000000000002</c:v>
                </c:pt>
                <c:pt idx="4">
                  <c:v>0.63349999999999995</c:v>
                </c:pt>
                <c:pt idx="5">
                  <c:v>0.38529999999999998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3-484E-862C-3A5D1E418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92016712"/>
        <c:axId val="94285184"/>
      </c:barChart>
      <c:catAx>
        <c:axId val="9201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85184"/>
        <c:crosses val="autoZero"/>
        <c:auto val="1"/>
        <c:lblAlgn val="ctr"/>
        <c:lblOffset val="100"/>
        <c:noMultiLvlLbl val="0"/>
      </c:catAx>
      <c:valAx>
        <c:axId val="942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1671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'NUC scenario3'!$C$18</c:f>
              <c:strCache>
                <c:ptCount val="1"/>
                <c:pt idx="0">
                  <c:v>Single 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'NUC scenario3'!$B$19:$B$24</c:f>
              <c:strCache>
                <c:ptCount val="6"/>
                <c:pt idx="0">
                  <c:v>blowfish</c:v>
                </c:pt>
                <c:pt idx="1">
                  <c:v>dijkstra</c:v>
                </c:pt>
                <c:pt idx="2">
                  <c:v>patricia</c:v>
                </c:pt>
                <c:pt idx="3">
                  <c:v>qsort</c:v>
                </c:pt>
                <c:pt idx="4">
                  <c:v>sha</c:v>
                </c:pt>
                <c:pt idx="5">
                  <c:v>susan</c:v>
                </c:pt>
              </c:strCache>
            </c:strRef>
          </c:cat>
          <c:val>
            <c:numRef>
              <c:f>'NUC scenario3'!$C$19:$C$24</c:f>
              <c:numCache>
                <c:formatCode>General</c:formatCode>
                <c:ptCount val="6"/>
                <c:pt idx="0">
                  <c:v>153</c:v>
                </c:pt>
                <c:pt idx="1">
                  <c:v>352</c:v>
                </c:pt>
                <c:pt idx="2">
                  <c:v>221</c:v>
                </c:pt>
                <c:pt idx="3">
                  <c:v>343</c:v>
                </c:pt>
                <c:pt idx="4">
                  <c:v>181</c:v>
                </c:pt>
                <c:pt idx="5">
                  <c:v>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3-4F71-B6DC-BCDB88252D82}"/>
            </c:ext>
          </c:extLst>
        </c:ser>
        <c:ser>
          <c:idx val="1"/>
          <c:order val="1"/>
          <c:tx>
            <c:strRef>
              <c:f>'NUC scenario3'!$D$18</c:f>
              <c:strCache>
                <c:ptCount val="1"/>
                <c:pt idx="0">
                  <c:v>Parallel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'NUC scenario3'!$B$19:$B$24</c:f>
              <c:strCache>
                <c:ptCount val="6"/>
                <c:pt idx="0">
                  <c:v>blowfish</c:v>
                </c:pt>
                <c:pt idx="1">
                  <c:v>dijkstra</c:v>
                </c:pt>
                <c:pt idx="2">
                  <c:v>patricia</c:v>
                </c:pt>
                <c:pt idx="3">
                  <c:v>qsort</c:v>
                </c:pt>
                <c:pt idx="4">
                  <c:v>sha</c:v>
                </c:pt>
                <c:pt idx="5">
                  <c:v>susan</c:v>
                </c:pt>
              </c:strCache>
            </c:strRef>
          </c:cat>
          <c:val>
            <c:numRef>
              <c:f>'NUC scenario3'!$D$19:$D$24</c:f>
              <c:numCache>
                <c:formatCode>General</c:formatCode>
                <c:ptCount val="6"/>
                <c:pt idx="0">
                  <c:v>147</c:v>
                </c:pt>
                <c:pt idx="1">
                  <c:v>347</c:v>
                </c:pt>
                <c:pt idx="2">
                  <c:v>208</c:v>
                </c:pt>
                <c:pt idx="3">
                  <c:v>324</c:v>
                </c:pt>
                <c:pt idx="4">
                  <c:v>172</c:v>
                </c:pt>
                <c:pt idx="5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43-4F71-B6DC-BCDB88252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286360"/>
        <c:axId val="94281264"/>
      </c:barChart>
      <c:catAx>
        <c:axId val="9428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94281264"/>
        <c:crosses val="autoZero"/>
        <c:auto val="1"/>
        <c:lblAlgn val="ctr"/>
        <c:lblOffset val="100"/>
        <c:noMultiLvlLbl val="0"/>
      </c:catAx>
      <c:valAx>
        <c:axId val="942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9428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Courier New" panose="02070309020205020404" pitchFamily="49" charset="0"/>
          <a:cs typeface="Courier New" panose="020703090202050204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'NUC scenario3'!$I$17:$I$18</c:f>
              <c:strCache>
                <c:ptCount val="2"/>
                <c:pt idx="1">
                  <c:v>Single Thread 
(cache-misses 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'NUC scenario3'!$H$19:$H$24</c:f>
              <c:strCache>
                <c:ptCount val="6"/>
                <c:pt idx="0">
                  <c:v>blowfish</c:v>
                </c:pt>
                <c:pt idx="1">
                  <c:v>dijkstra</c:v>
                </c:pt>
                <c:pt idx="2">
                  <c:v>patricia</c:v>
                </c:pt>
                <c:pt idx="3">
                  <c:v>qsort</c:v>
                </c:pt>
                <c:pt idx="4">
                  <c:v>sha</c:v>
                </c:pt>
                <c:pt idx="5">
                  <c:v>susan</c:v>
                </c:pt>
              </c:strCache>
            </c:strRef>
          </c:cat>
          <c:val>
            <c:numRef>
              <c:f>'NUC scenario3'!$I$19:$I$24</c:f>
              <c:numCache>
                <c:formatCode>0.00%</c:formatCode>
                <c:ptCount val="6"/>
                <c:pt idx="0">
                  <c:v>0.50319999999999998</c:v>
                </c:pt>
                <c:pt idx="1">
                  <c:v>0.62390000000000001</c:v>
                </c:pt>
                <c:pt idx="2">
                  <c:v>0.62250000000000005</c:v>
                </c:pt>
                <c:pt idx="3">
                  <c:v>0.623</c:v>
                </c:pt>
                <c:pt idx="4">
                  <c:v>0.61299999999999999</c:v>
                </c:pt>
                <c:pt idx="5">
                  <c:v>0.39379999999999998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9-499C-94E5-E07662780714}"/>
            </c:ext>
          </c:extLst>
        </c:ser>
        <c:ser>
          <c:idx val="1"/>
          <c:order val="1"/>
          <c:tx>
            <c:strRef>
              <c:f>'NUC scenario3'!$J$17:$J$18</c:f>
              <c:strCache>
                <c:ptCount val="2"/>
                <c:pt idx="1">
                  <c:v>Parallel Threads 
(cache-misses 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'NUC scenario3'!$H$19:$H$24</c:f>
              <c:strCache>
                <c:ptCount val="6"/>
                <c:pt idx="0">
                  <c:v>blowfish</c:v>
                </c:pt>
                <c:pt idx="1">
                  <c:v>dijkstra</c:v>
                </c:pt>
                <c:pt idx="2">
                  <c:v>patricia</c:v>
                </c:pt>
                <c:pt idx="3">
                  <c:v>qsort</c:v>
                </c:pt>
                <c:pt idx="4">
                  <c:v>sha</c:v>
                </c:pt>
                <c:pt idx="5">
                  <c:v>susan</c:v>
                </c:pt>
              </c:strCache>
            </c:strRef>
          </c:cat>
          <c:val>
            <c:numRef>
              <c:f>'NUC scenario3'!$J$19:$J$24</c:f>
              <c:numCache>
                <c:formatCode>0.00%</c:formatCode>
                <c:ptCount val="6"/>
                <c:pt idx="0">
                  <c:v>0.52490000000000003</c:v>
                </c:pt>
                <c:pt idx="1">
                  <c:v>0.63970000000000005</c:v>
                </c:pt>
                <c:pt idx="2">
                  <c:v>0.6331</c:v>
                </c:pt>
                <c:pt idx="3">
                  <c:v>0.63590000000000002</c:v>
                </c:pt>
                <c:pt idx="4">
                  <c:v>0.63349999999999995</c:v>
                </c:pt>
                <c:pt idx="5">
                  <c:v>0.38529999999999998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D9-499C-94E5-E07662780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286752"/>
        <c:axId val="94283616"/>
      </c:barChart>
      <c:catAx>
        <c:axId val="9428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94283616"/>
        <c:crosses val="autoZero"/>
        <c:auto val="1"/>
        <c:lblAlgn val="ctr"/>
        <c:lblOffset val="100"/>
        <c:noMultiLvlLbl val="0"/>
      </c:catAx>
      <c:valAx>
        <c:axId val="9428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9428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Courier New" panose="02070309020205020404" pitchFamily="49" charset="0"/>
          <a:cs typeface="Courier New" panose="020703090202050204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Ordinary Execution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Odroid!$B$7:$B$11</c:f>
              <c:strCache>
                <c:ptCount val="5"/>
                <c:pt idx="0">
                  <c:v>blowfish</c:v>
                </c:pt>
                <c:pt idx="1">
                  <c:v>dijkstra</c:v>
                </c:pt>
                <c:pt idx="2">
                  <c:v>qsort</c:v>
                </c:pt>
                <c:pt idx="3">
                  <c:v>sha</c:v>
                </c:pt>
                <c:pt idx="4">
                  <c:v>susan</c:v>
                </c:pt>
              </c:strCache>
            </c:strRef>
          </c:cat>
          <c:val>
            <c:numRef>
              <c:f>Odroid!$C$7:$C$11</c:f>
              <c:numCache>
                <c:formatCode>General</c:formatCode>
                <c:ptCount val="5"/>
                <c:pt idx="0">
                  <c:v>55.09</c:v>
                </c:pt>
                <c:pt idx="1">
                  <c:v>42.54</c:v>
                </c:pt>
                <c:pt idx="2">
                  <c:v>45.35</c:v>
                </c:pt>
                <c:pt idx="3">
                  <c:v>54.51</c:v>
                </c:pt>
                <c:pt idx="4">
                  <c:v>54.01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A-4566-859F-A6F9D30128CB}"/>
            </c:ext>
          </c:extLst>
        </c:ser>
        <c:ser>
          <c:idx val="1"/>
          <c:order val="1"/>
          <c:tx>
            <c:v>Parallel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Odroid!$B$7:$B$11</c:f>
              <c:strCache>
                <c:ptCount val="5"/>
                <c:pt idx="0">
                  <c:v>blowfish</c:v>
                </c:pt>
                <c:pt idx="1">
                  <c:v>dijkstra</c:v>
                </c:pt>
                <c:pt idx="2">
                  <c:v>qsort</c:v>
                </c:pt>
                <c:pt idx="3">
                  <c:v>sha</c:v>
                </c:pt>
                <c:pt idx="4">
                  <c:v>susan</c:v>
                </c:pt>
              </c:strCache>
            </c:strRef>
          </c:cat>
          <c:val>
            <c:numRef>
              <c:f>Odroid!$D$7:$D$11</c:f>
              <c:numCache>
                <c:formatCode>General</c:formatCode>
                <c:ptCount val="5"/>
                <c:pt idx="0">
                  <c:v>62.32</c:v>
                </c:pt>
                <c:pt idx="1">
                  <c:v>48.46</c:v>
                </c:pt>
                <c:pt idx="2">
                  <c:v>50.56</c:v>
                </c:pt>
                <c:pt idx="3">
                  <c:v>65.819999999999993</c:v>
                </c:pt>
                <c:pt idx="4">
                  <c:v>62.06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A-4566-859F-A6F9D3012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92014752"/>
        <c:axId val="92017104"/>
      </c:barChart>
      <c:catAx>
        <c:axId val="92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17104"/>
        <c:crosses val="autoZero"/>
        <c:auto val="1"/>
        <c:lblAlgn val="ctr"/>
        <c:lblOffset val="100"/>
        <c:noMultiLvlLbl val="0"/>
      </c:catAx>
      <c:valAx>
        <c:axId val="9201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1475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25</xdr:row>
      <xdr:rowOff>14287</xdr:rowOff>
    </xdr:from>
    <xdr:to>
      <xdr:col>4</xdr:col>
      <xdr:colOff>914400</xdr:colOff>
      <xdr:row>39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56793F-0086-46B0-9146-A70F83491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971550</xdr:colOff>
      <xdr:row>25</xdr:row>
      <xdr:rowOff>14287</xdr:rowOff>
    </xdr:from>
    <xdr:to>
      <xdr:col>10</xdr:col>
      <xdr:colOff>895350</xdr:colOff>
      <xdr:row>39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41305A-F656-4B6E-B3C2-B65F45B05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1390649</xdr:colOff>
      <xdr:row>28</xdr:row>
      <xdr:rowOff>4761</xdr:rowOff>
    </xdr:from>
    <xdr:to>
      <xdr:col>7</xdr:col>
      <xdr:colOff>19050</xdr:colOff>
      <xdr:row>54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898A4A-2AE6-405D-8CE7-804D26FF6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1095374</xdr:colOff>
      <xdr:row>27</xdr:row>
      <xdr:rowOff>166686</xdr:rowOff>
    </xdr:from>
    <xdr:to>
      <xdr:col>12</xdr:col>
      <xdr:colOff>781049</xdr:colOff>
      <xdr:row>53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E96C5F-41CA-4895-ADA2-BB64633C5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</xdr:colOff>
      <xdr:row>29</xdr:row>
      <xdr:rowOff>4762</xdr:rowOff>
    </xdr:from>
    <xdr:to>
      <xdr:col>6</xdr:col>
      <xdr:colOff>761999</xdr:colOff>
      <xdr:row>54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A7AA92-19A0-4EF8-B026-A77CFB1AB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38099</xdr:colOff>
      <xdr:row>29</xdr:row>
      <xdr:rowOff>14286</xdr:rowOff>
    </xdr:from>
    <xdr:to>
      <xdr:col>12</xdr:col>
      <xdr:colOff>1038224</xdr:colOff>
      <xdr:row>54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68AC30-4783-4C75-B700-1D09D14A9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5</xdr:col>
      <xdr:colOff>1200149</xdr:colOff>
      <xdr:row>88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42AB0B-C6C9-428C-BAF1-93D2F5567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142874</xdr:colOff>
      <xdr:row>62</xdr:row>
      <xdr:rowOff>9525</xdr:rowOff>
    </xdr:from>
    <xdr:to>
      <xdr:col>11</xdr:col>
      <xdr:colOff>295274</xdr:colOff>
      <xdr:row>88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22FDD6-6E9D-49E3-ACBC-2CF948C53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15586</xdr:colOff>
      <xdr:row>0</xdr:row>
      <xdr:rowOff>157162</xdr:rowOff>
    </xdr:from>
    <xdr:to>
      <xdr:col>10</xdr:col>
      <xdr:colOff>817417</xdr:colOff>
      <xdr:row>22</xdr:row>
      <xdr:rowOff>60613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1B23B-C8F2-4515-89BE-7D5FE9A75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25</xdr:row>
      <xdr:rowOff>0</xdr:rowOff>
    </xdr:from>
    <xdr:to>
      <xdr:col>10</xdr:col>
      <xdr:colOff>801831</xdr:colOff>
      <xdr:row>48</xdr:row>
      <xdr:rowOff>125123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D76F5C-07EC-4621-8E02-64F228950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55</xdr:row>
      <xdr:rowOff>0</xdr:rowOff>
    </xdr:from>
    <xdr:to>
      <xdr:col>10</xdr:col>
      <xdr:colOff>801831</xdr:colOff>
      <xdr:row>78</xdr:row>
      <xdr:rowOff>125123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EAC320-96DE-422E-BE70-4F3F02B13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6"/>
  <sheetViews>
    <sheetView topLeftCell="A4" workbookViewId="0">
      <selection activeCell="H15" sqref="H15:J15"/>
    </sheetView>
  </sheetViews>
  <sheetFormatPr defaultColWidth="8.77734375" defaultRowHeight="14.4" x14ac:dyDescent="0.3"/>
  <cols>
    <col min="1" max="1" width="6.44140625" customWidth="1"/>
    <col min="2" max="2" width="20.77734375" customWidth="1"/>
    <col min="3" max="3" width="15.5546875" customWidth="1"/>
    <col min="4" max="4" width="18.77734375" customWidth="1"/>
    <col min="5" max="5" width="15.77734375" customWidth="1"/>
    <col min="6" max="6" width="14" customWidth="1"/>
    <col min="7" max="7" width="15.21875" customWidth="1"/>
    <col min="8" max="8" width="17.21875" customWidth="1"/>
    <col min="9" max="9" width="19.44140625" customWidth="1"/>
    <col min="10" max="10" width="18" customWidth="1"/>
    <col min="11" max="11" width="14.44140625" customWidth="1"/>
    <col min="12" max="12" width="12.44140625" customWidth="1"/>
    <col min="13" max="13" width="15.21875" customWidth="1"/>
    <col min="14" max="14" width="14.44140625" customWidth="1"/>
  </cols>
  <sheetData>
    <row r="2" spans="1:14" ht="15" thickBot="1" x14ac:dyDescent="0.35"/>
    <row r="3" spans="1:14" ht="15" thickBot="1" x14ac:dyDescent="0.35">
      <c r="A3" s="31"/>
      <c r="B3" s="193" t="s">
        <v>21</v>
      </c>
      <c r="C3" s="194"/>
      <c r="D3" s="194"/>
      <c r="E3" s="194"/>
      <c r="F3" s="194"/>
      <c r="G3" s="194"/>
      <c r="H3" s="194"/>
      <c r="I3" s="194"/>
      <c r="J3" s="194"/>
      <c r="K3" s="105"/>
      <c r="L3" s="105"/>
      <c r="M3" s="105"/>
      <c r="N3" s="106"/>
    </row>
    <row r="4" spans="1:14" ht="18" x14ac:dyDescent="0.35">
      <c r="A4" s="31"/>
      <c r="B4" s="35"/>
      <c r="C4" s="198" t="s">
        <v>3</v>
      </c>
      <c r="D4" s="199"/>
      <c r="E4" s="200" t="s">
        <v>1</v>
      </c>
      <c r="F4" s="201"/>
      <c r="G4" s="202" t="s">
        <v>7</v>
      </c>
      <c r="H4" s="203"/>
      <c r="I4" s="204" t="s">
        <v>4</v>
      </c>
      <c r="J4" s="204"/>
      <c r="K4" s="205" t="s">
        <v>6</v>
      </c>
      <c r="L4" s="206"/>
      <c r="M4" s="196" t="s">
        <v>5</v>
      </c>
      <c r="N4" s="197"/>
    </row>
    <row r="5" spans="1:14" ht="18" x14ac:dyDescent="0.3">
      <c r="A5" s="31"/>
      <c r="B5" s="34"/>
      <c r="C5" s="51" t="s">
        <v>10</v>
      </c>
      <c r="D5" s="36" t="s">
        <v>11</v>
      </c>
      <c r="E5" s="37" t="s">
        <v>10</v>
      </c>
      <c r="F5" s="38" t="s">
        <v>11</v>
      </c>
      <c r="G5" s="39" t="s">
        <v>10</v>
      </c>
      <c r="H5" s="40" t="s">
        <v>11</v>
      </c>
      <c r="I5" s="45" t="s">
        <v>10</v>
      </c>
      <c r="J5" s="46" t="s">
        <v>11</v>
      </c>
      <c r="K5" s="47" t="s">
        <v>10</v>
      </c>
      <c r="L5" s="48" t="s">
        <v>11</v>
      </c>
      <c r="M5" s="49" t="s">
        <v>10</v>
      </c>
      <c r="N5" s="50" t="s">
        <v>11</v>
      </c>
    </row>
    <row r="6" spans="1:14" ht="18" x14ac:dyDescent="0.3">
      <c r="A6" s="31"/>
      <c r="B6" s="52" t="s">
        <v>15</v>
      </c>
      <c r="C6" s="54">
        <v>171</v>
      </c>
      <c r="D6" s="55">
        <v>292</v>
      </c>
      <c r="E6" s="56">
        <v>167</v>
      </c>
      <c r="F6" s="57">
        <v>236</v>
      </c>
      <c r="G6" s="41"/>
      <c r="H6" s="42"/>
      <c r="I6" s="66">
        <v>304</v>
      </c>
      <c r="J6" s="67">
        <v>384</v>
      </c>
      <c r="K6" s="72">
        <v>201</v>
      </c>
      <c r="L6" s="73">
        <v>254</v>
      </c>
      <c r="M6" s="78">
        <v>223</v>
      </c>
      <c r="N6" s="79">
        <v>252</v>
      </c>
    </row>
    <row r="7" spans="1:14" ht="18" x14ac:dyDescent="0.3">
      <c r="A7" s="31"/>
      <c r="B7" s="52" t="s">
        <v>14</v>
      </c>
      <c r="C7" s="58">
        <v>39003567</v>
      </c>
      <c r="D7" s="59">
        <v>18342212</v>
      </c>
      <c r="E7" s="60">
        <v>27855104807</v>
      </c>
      <c r="F7" s="61">
        <v>10123505344</v>
      </c>
      <c r="G7" s="41"/>
      <c r="H7" s="42"/>
      <c r="I7" s="68">
        <v>22387597060</v>
      </c>
      <c r="J7" s="71">
        <v>8566508158</v>
      </c>
      <c r="K7" s="76">
        <v>2699499</v>
      </c>
      <c r="L7" s="77">
        <v>1747699</v>
      </c>
      <c r="M7" s="82">
        <v>26905835729</v>
      </c>
      <c r="N7" s="83">
        <v>8867097495</v>
      </c>
    </row>
    <row r="8" spans="1:14" ht="18" x14ac:dyDescent="0.3">
      <c r="A8" s="31"/>
      <c r="B8" s="52" t="s">
        <v>12</v>
      </c>
      <c r="C8" s="58">
        <v>23939569</v>
      </c>
      <c r="D8" s="59">
        <v>15005048</v>
      </c>
      <c r="E8" s="60">
        <v>27809028667</v>
      </c>
      <c r="F8" s="61">
        <v>10103382354</v>
      </c>
      <c r="G8" s="41"/>
      <c r="H8" s="42"/>
      <c r="I8" s="68">
        <v>16736711445</v>
      </c>
      <c r="J8" s="71">
        <v>6564433233</v>
      </c>
      <c r="K8" s="76">
        <v>1575573</v>
      </c>
      <c r="L8" s="77">
        <v>986539</v>
      </c>
      <c r="M8" s="82">
        <v>8716752101</v>
      </c>
      <c r="N8" s="83">
        <v>3200565728</v>
      </c>
    </row>
    <row r="9" spans="1:14" ht="18" x14ac:dyDescent="0.3">
      <c r="A9" s="31"/>
      <c r="B9" s="52" t="s">
        <v>13</v>
      </c>
      <c r="C9" s="58">
        <v>342434496</v>
      </c>
      <c r="D9" s="59">
        <v>72000884</v>
      </c>
      <c r="E9" s="60">
        <v>30185532432</v>
      </c>
      <c r="F9" s="61">
        <v>15075662445</v>
      </c>
      <c r="G9" s="41"/>
      <c r="H9" s="42"/>
      <c r="I9" s="68">
        <v>40124720137</v>
      </c>
      <c r="J9" s="71">
        <v>17190828360</v>
      </c>
      <c r="K9" s="76">
        <v>14731597</v>
      </c>
      <c r="L9" s="77">
        <v>6324739</v>
      </c>
      <c r="M9" s="82">
        <v>39330008101</v>
      </c>
      <c r="N9" s="83">
        <v>19064096956</v>
      </c>
    </row>
    <row r="10" spans="1:14" ht="18.600000000000001" thickBot="1" x14ac:dyDescent="0.35">
      <c r="A10" s="31"/>
      <c r="B10" s="53"/>
      <c r="C10" s="62"/>
      <c r="D10" s="63"/>
      <c r="E10" s="64"/>
      <c r="F10" s="65"/>
      <c r="G10" s="43"/>
      <c r="H10" s="44"/>
      <c r="I10" s="69"/>
      <c r="J10" s="70"/>
      <c r="K10" s="74"/>
      <c r="L10" s="75"/>
      <c r="M10" s="80"/>
      <c r="N10" s="81"/>
    </row>
    <row r="11" spans="1:14" ht="18" x14ac:dyDescent="0.3">
      <c r="A11" s="31"/>
      <c r="B11" s="33"/>
      <c r="C11" s="33"/>
      <c r="D11" s="33"/>
      <c r="E11" s="28"/>
      <c r="F11" s="31"/>
      <c r="G11" s="33"/>
      <c r="H11" s="33"/>
      <c r="I11" s="33"/>
      <c r="J11" s="28"/>
      <c r="K11" s="32"/>
    </row>
    <row r="12" spans="1:14" ht="18" x14ac:dyDescent="0.3">
      <c r="B12" s="1"/>
      <c r="C12" s="1"/>
      <c r="D12" s="1"/>
      <c r="E12" s="2"/>
    </row>
    <row r="13" spans="1:14" ht="18" x14ac:dyDescent="0.3">
      <c r="B13" s="1"/>
      <c r="C13" s="1"/>
      <c r="D13" s="1"/>
      <c r="E13" s="2"/>
    </row>
    <row r="14" spans="1:14" ht="18.600000000000001" thickBot="1" x14ac:dyDescent="0.35">
      <c r="B14" s="1"/>
      <c r="C14" s="1"/>
      <c r="D14" s="1"/>
      <c r="E14" s="2"/>
    </row>
    <row r="15" spans="1:14" ht="15" thickBot="1" x14ac:dyDescent="0.35">
      <c r="B15" s="193" t="s">
        <v>19</v>
      </c>
      <c r="C15" s="194"/>
      <c r="D15" s="194"/>
      <c r="E15" s="195"/>
      <c r="H15" s="193" t="s">
        <v>33</v>
      </c>
      <c r="I15" s="194"/>
      <c r="J15" s="195"/>
    </row>
    <row r="16" spans="1:14" ht="29.4" thickBot="1" x14ac:dyDescent="0.35">
      <c r="B16" s="19" t="s">
        <v>0</v>
      </c>
      <c r="C16" s="20" t="s">
        <v>8</v>
      </c>
      <c r="D16" s="21" t="s">
        <v>9</v>
      </c>
      <c r="E16" s="22" t="s">
        <v>2</v>
      </c>
      <c r="H16" s="172" t="s">
        <v>0</v>
      </c>
      <c r="I16" s="84" t="s">
        <v>28</v>
      </c>
      <c r="J16" s="85" t="s">
        <v>29</v>
      </c>
    </row>
    <row r="17" spans="2:10" ht="18" x14ac:dyDescent="0.3">
      <c r="B17" s="23" t="s">
        <v>3</v>
      </c>
      <c r="C17" s="24">
        <v>292</v>
      </c>
      <c r="D17" s="25">
        <v>171</v>
      </c>
      <c r="E17" s="26">
        <f>(C17-D17)/C17</f>
        <v>0.41438356164383561</v>
      </c>
      <c r="H17" s="18" t="s">
        <v>3</v>
      </c>
      <c r="I17" s="127">
        <v>0.81810000000000005</v>
      </c>
      <c r="J17" s="128">
        <v>0.61380000000000001</v>
      </c>
    </row>
    <row r="18" spans="2:10" ht="18" x14ac:dyDescent="0.3">
      <c r="B18" s="23" t="s">
        <v>1</v>
      </c>
      <c r="C18" s="24">
        <v>236</v>
      </c>
      <c r="D18" s="25">
        <v>167</v>
      </c>
      <c r="E18" s="26">
        <f>(C18-D18)/C18</f>
        <v>0.2923728813559322</v>
      </c>
      <c r="H18" s="18" t="s">
        <v>1</v>
      </c>
      <c r="I18" s="127">
        <v>0.998</v>
      </c>
      <c r="J18" s="128">
        <v>0.99829999999999997</v>
      </c>
    </row>
    <row r="19" spans="2:10" ht="18" x14ac:dyDescent="0.3">
      <c r="B19" s="23" t="s">
        <v>7</v>
      </c>
      <c r="C19" s="24"/>
      <c r="D19" s="25"/>
      <c r="E19" s="26"/>
      <c r="H19" s="18" t="s">
        <v>7</v>
      </c>
      <c r="I19" s="127"/>
      <c r="J19" s="128"/>
    </row>
    <row r="20" spans="2:10" ht="18" x14ac:dyDescent="0.3">
      <c r="B20" s="23" t="s">
        <v>4</v>
      </c>
      <c r="C20" s="24">
        <v>384</v>
      </c>
      <c r="D20" s="25">
        <v>304</v>
      </c>
      <c r="E20" s="26">
        <f t="shared" ref="E20:E22" si="0">(C20-D20)/C20</f>
        <v>0.20833333333333334</v>
      </c>
      <c r="H20" s="18" t="s">
        <v>4</v>
      </c>
      <c r="I20" s="127">
        <v>0.76629999999999998</v>
      </c>
      <c r="J20" s="128">
        <v>0.76759999999999995</v>
      </c>
    </row>
    <row r="21" spans="2:10" ht="18" x14ac:dyDescent="0.3">
      <c r="B21" s="23" t="s">
        <v>6</v>
      </c>
      <c r="C21" s="24">
        <v>254</v>
      </c>
      <c r="D21" s="25">
        <v>201</v>
      </c>
      <c r="E21" s="26">
        <f t="shared" si="0"/>
        <v>0.20866141732283464</v>
      </c>
      <c r="H21" s="18" t="s">
        <v>6</v>
      </c>
      <c r="I21" s="127">
        <v>0.5645</v>
      </c>
      <c r="J21" s="128">
        <v>0.5837</v>
      </c>
    </row>
    <row r="22" spans="2:10" ht="18.600000000000001" thickBot="1" x14ac:dyDescent="0.35">
      <c r="B22" s="168" t="s">
        <v>5</v>
      </c>
      <c r="C22" s="169">
        <v>252</v>
      </c>
      <c r="D22" s="170">
        <v>223</v>
      </c>
      <c r="E22" s="171">
        <f t="shared" si="0"/>
        <v>0.11507936507936507</v>
      </c>
      <c r="H22" s="18" t="s">
        <v>5</v>
      </c>
      <c r="I22" s="127">
        <v>0.3609</v>
      </c>
      <c r="J22" s="128">
        <v>0.32400000000000001</v>
      </c>
    </row>
    <row r="23" spans="2:10" ht="18.600000000000001" thickBot="1" x14ac:dyDescent="0.35">
      <c r="H23" s="9"/>
      <c r="I23" s="15"/>
      <c r="J23" s="16"/>
    </row>
    <row r="24" spans="2:10" ht="18" x14ac:dyDescent="0.3">
      <c r="G24" s="32"/>
      <c r="H24" s="3"/>
      <c r="I24" s="32"/>
      <c r="J24" s="32"/>
    </row>
    <row r="25" spans="2:10" ht="18" x14ac:dyDescent="0.3">
      <c r="H25" s="3"/>
      <c r="I25" s="32"/>
      <c r="J25" s="32"/>
    </row>
    <row r="26" spans="2:10" x14ac:dyDescent="0.3">
      <c r="H26" s="32"/>
      <c r="I26" s="32"/>
      <c r="J26" s="32"/>
    </row>
  </sheetData>
  <mergeCells count="9">
    <mergeCell ref="B15:E15"/>
    <mergeCell ref="H15:J15"/>
    <mergeCell ref="M4:N4"/>
    <mergeCell ref="B3:J3"/>
    <mergeCell ref="C4:D4"/>
    <mergeCell ref="E4:F4"/>
    <mergeCell ref="G4:H4"/>
    <mergeCell ref="I4:J4"/>
    <mergeCell ref="K4:L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"/>
  <sheetViews>
    <sheetView tabSelected="1" topLeftCell="A13" zoomScale="55" zoomScaleNormal="55" workbookViewId="0">
      <selection activeCell="Q24" sqref="Q24"/>
    </sheetView>
  </sheetViews>
  <sheetFormatPr defaultColWidth="8.77734375" defaultRowHeight="14.4" x14ac:dyDescent="0.3"/>
  <cols>
    <col min="1" max="1" width="21.44140625" customWidth="1"/>
    <col min="2" max="2" width="16.21875" customWidth="1"/>
    <col min="3" max="3" width="16.44140625" customWidth="1"/>
    <col min="4" max="4" width="17" customWidth="1"/>
    <col min="5" max="5" width="16.44140625" customWidth="1"/>
    <col min="6" max="6" width="18.5546875" customWidth="1"/>
    <col min="7" max="7" width="14.21875" customWidth="1"/>
    <col min="8" max="8" width="16.77734375" customWidth="1"/>
    <col min="9" max="9" width="17.44140625" customWidth="1"/>
    <col min="10" max="10" width="24.77734375" customWidth="1"/>
    <col min="11" max="11" width="26.77734375" customWidth="1"/>
    <col min="12" max="12" width="17.77734375" customWidth="1"/>
    <col min="13" max="13" width="14.21875" customWidth="1"/>
  </cols>
  <sheetData>
    <row r="4" spans="1:13" ht="15" thickBot="1" x14ac:dyDescent="0.35"/>
    <row r="5" spans="1:13" x14ac:dyDescent="0.3">
      <c r="A5" s="11"/>
      <c r="B5" s="208" t="s">
        <v>18</v>
      </c>
      <c r="C5" s="208"/>
      <c r="D5" s="208"/>
      <c r="E5" s="208"/>
      <c r="F5" s="97"/>
      <c r="G5" s="97"/>
      <c r="H5" s="97"/>
      <c r="I5" s="97"/>
      <c r="J5" s="97"/>
      <c r="K5" s="97"/>
      <c r="L5" s="97"/>
      <c r="M5" s="12"/>
    </row>
    <row r="6" spans="1:13" ht="15" thickBot="1" x14ac:dyDescent="0.35">
      <c r="A6" s="15"/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16"/>
    </row>
    <row r="7" spans="1:13" ht="18" x14ac:dyDescent="0.35">
      <c r="A7" s="35"/>
      <c r="B7" s="209" t="s">
        <v>3</v>
      </c>
      <c r="C7" s="199"/>
      <c r="D7" s="210" t="s">
        <v>1</v>
      </c>
      <c r="E7" s="201"/>
      <c r="F7" s="202" t="s">
        <v>7</v>
      </c>
      <c r="G7" s="203"/>
      <c r="H7" s="211" t="s">
        <v>4</v>
      </c>
      <c r="I7" s="212"/>
      <c r="J7" s="207" t="s">
        <v>6</v>
      </c>
      <c r="K7" s="207"/>
      <c r="L7" s="196" t="s">
        <v>5</v>
      </c>
      <c r="M7" s="197"/>
    </row>
    <row r="8" spans="1:13" ht="18" x14ac:dyDescent="0.3">
      <c r="A8" s="34"/>
      <c r="B8" s="91" t="s">
        <v>10</v>
      </c>
      <c r="C8" s="36" t="s">
        <v>11</v>
      </c>
      <c r="D8" s="87" t="s">
        <v>10</v>
      </c>
      <c r="E8" s="38" t="s">
        <v>11</v>
      </c>
      <c r="F8" s="39" t="s">
        <v>10</v>
      </c>
      <c r="G8" s="40" t="s">
        <v>11</v>
      </c>
      <c r="H8" s="116" t="s">
        <v>10</v>
      </c>
      <c r="I8" s="117" t="s">
        <v>11</v>
      </c>
      <c r="J8" s="112" t="s">
        <v>10</v>
      </c>
      <c r="K8" s="125" t="s">
        <v>11</v>
      </c>
      <c r="L8" s="49" t="s">
        <v>10</v>
      </c>
      <c r="M8" s="50" t="s">
        <v>11</v>
      </c>
    </row>
    <row r="9" spans="1:13" ht="18" x14ac:dyDescent="0.3">
      <c r="A9" s="96" t="s">
        <v>15</v>
      </c>
      <c r="B9" s="129">
        <v>109</v>
      </c>
      <c r="C9" s="55">
        <v>172</v>
      </c>
      <c r="D9" s="88">
        <v>263</v>
      </c>
      <c r="E9" s="57">
        <v>330</v>
      </c>
      <c r="F9" s="99">
        <v>148</v>
      </c>
      <c r="G9" s="100">
        <v>211</v>
      </c>
      <c r="H9" s="118">
        <v>526</v>
      </c>
      <c r="I9" s="119">
        <v>661</v>
      </c>
      <c r="J9" s="113">
        <v>126</v>
      </c>
      <c r="K9" s="113">
        <v>180</v>
      </c>
      <c r="L9" s="78">
        <v>166</v>
      </c>
      <c r="M9" s="79">
        <v>184</v>
      </c>
    </row>
    <row r="10" spans="1:13" ht="18" x14ac:dyDescent="0.3">
      <c r="A10" s="96" t="s">
        <v>14</v>
      </c>
      <c r="B10" s="92">
        <v>1133459212</v>
      </c>
      <c r="C10" s="59">
        <v>629950079</v>
      </c>
      <c r="D10" s="89">
        <v>18921929327</v>
      </c>
      <c r="E10" s="61">
        <v>10369663514</v>
      </c>
      <c r="F10" s="101">
        <v>9579063717</v>
      </c>
      <c r="G10" s="102">
        <v>5539679932</v>
      </c>
      <c r="H10" s="120">
        <v>32259173758</v>
      </c>
      <c r="I10" s="121">
        <v>18377453194</v>
      </c>
      <c r="J10" s="114">
        <v>7970190481</v>
      </c>
      <c r="K10" s="114">
        <v>4615553263</v>
      </c>
      <c r="L10" s="82">
        <v>11868888316</v>
      </c>
      <c r="M10" s="83">
        <v>6393938329</v>
      </c>
    </row>
    <row r="11" spans="1:13" ht="18" x14ac:dyDescent="0.3">
      <c r="A11" s="96" t="s">
        <v>16</v>
      </c>
      <c r="B11" s="92">
        <v>88888979</v>
      </c>
      <c r="C11" s="59">
        <v>157142428</v>
      </c>
      <c r="D11" s="89">
        <v>779203669</v>
      </c>
      <c r="E11" s="61">
        <v>520790448</v>
      </c>
      <c r="F11" s="101">
        <v>342532054</v>
      </c>
      <c r="G11" s="102">
        <v>284666848</v>
      </c>
      <c r="H11" s="120">
        <v>1139820819</v>
      </c>
      <c r="I11" s="121">
        <v>834863756</v>
      </c>
      <c r="J11" s="114">
        <v>253976801</v>
      </c>
      <c r="K11" s="114">
        <v>239874299</v>
      </c>
      <c r="L11" s="82">
        <v>244257113</v>
      </c>
      <c r="M11" s="83">
        <v>167594296</v>
      </c>
    </row>
    <row r="12" spans="1:13" ht="18" x14ac:dyDescent="0.3">
      <c r="A12" s="96" t="s">
        <v>17</v>
      </c>
      <c r="B12" s="93">
        <f t="shared" ref="B12:K12" si="0">(B11/B10)</f>
        <v>7.8422741691034928E-2</v>
      </c>
      <c r="C12" s="94">
        <f t="shared" si="0"/>
        <v>0.24945219190932111</v>
      </c>
      <c r="D12" s="86">
        <f t="shared" si="0"/>
        <v>4.1179927032500958E-2</v>
      </c>
      <c r="E12" s="86">
        <f t="shared" si="0"/>
        <v>5.0222502137787305E-2</v>
      </c>
      <c r="F12" s="103">
        <f t="shared" si="0"/>
        <v>3.5758406470572601E-2</v>
      </c>
      <c r="G12" s="104">
        <f t="shared" si="0"/>
        <v>5.1386876406995997E-2</v>
      </c>
      <c r="H12" s="109">
        <f t="shared" si="0"/>
        <v>3.5333230402943415E-2</v>
      </c>
      <c r="I12" s="122">
        <f t="shared" si="0"/>
        <v>4.5428697175110867E-2</v>
      </c>
      <c r="J12" s="111">
        <f t="shared" si="0"/>
        <v>3.1865838288990825E-2</v>
      </c>
      <c r="K12" s="111">
        <f t="shared" si="0"/>
        <v>5.1970865751441338E-2</v>
      </c>
      <c r="L12" s="110">
        <f>L11/L10</f>
        <v>2.0579611712305542E-2</v>
      </c>
      <c r="M12" s="126">
        <f>M11/M10</f>
        <v>2.6211434545727223E-2</v>
      </c>
    </row>
    <row r="13" spans="1:13" ht="18.600000000000001" thickBot="1" x14ac:dyDescent="0.35">
      <c r="A13" s="53"/>
      <c r="B13" s="95"/>
      <c r="C13" s="63"/>
      <c r="D13" s="90"/>
      <c r="E13" s="65"/>
      <c r="F13" s="43"/>
      <c r="G13" s="44"/>
      <c r="H13" s="123"/>
      <c r="I13" s="124"/>
      <c r="J13" s="115"/>
      <c r="K13" s="115"/>
      <c r="L13" s="80"/>
      <c r="M13" s="81"/>
    </row>
    <row r="16" spans="1:13" ht="15" thickBot="1" x14ac:dyDescent="0.35"/>
    <row r="17" spans="2:12" ht="15" thickBot="1" x14ac:dyDescent="0.35">
      <c r="B17" s="193" t="s">
        <v>19</v>
      </c>
      <c r="C17" s="194"/>
      <c r="D17" s="194"/>
      <c r="E17" s="195"/>
    </row>
    <row r="18" spans="2:12" ht="18.600000000000001" thickBot="1" x14ac:dyDescent="0.35">
      <c r="B18" s="19" t="s">
        <v>0</v>
      </c>
      <c r="C18" s="20" t="s">
        <v>8</v>
      </c>
      <c r="D18" s="21" t="s">
        <v>9</v>
      </c>
      <c r="E18" s="22" t="s">
        <v>2</v>
      </c>
      <c r="I18" s="193" t="s">
        <v>20</v>
      </c>
      <c r="J18" s="194"/>
      <c r="K18" s="195"/>
    </row>
    <row r="19" spans="2:12" ht="29.4" thickBot="1" x14ac:dyDescent="0.35">
      <c r="B19" s="23" t="s">
        <v>3</v>
      </c>
      <c r="C19" s="24">
        <v>172</v>
      </c>
      <c r="D19" s="25">
        <v>109</v>
      </c>
      <c r="E19" s="26">
        <f t="shared" ref="E19:E23" si="1">((C19 - D19)/C19)</f>
        <v>0.36627906976744184</v>
      </c>
      <c r="H19" s="29"/>
      <c r="I19" s="17" t="s">
        <v>0</v>
      </c>
      <c r="J19" s="84" t="s">
        <v>28</v>
      </c>
      <c r="K19" s="85" t="s">
        <v>29</v>
      </c>
    </row>
    <row r="20" spans="2:12" ht="18" x14ac:dyDescent="0.3">
      <c r="B20" s="23" t="s">
        <v>1</v>
      </c>
      <c r="C20" s="24">
        <v>330</v>
      </c>
      <c r="D20" s="25">
        <v>263</v>
      </c>
      <c r="E20" s="26">
        <f t="shared" si="1"/>
        <v>0.20303030303030303</v>
      </c>
      <c r="H20" s="30"/>
      <c r="I20" s="18" t="s">
        <v>3</v>
      </c>
      <c r="J20" s="127">
        <f>(24.95/3)%</f>
        <v>8.3166666666666667E-2</v>
      </c>
      <c r="K20" s="128">
        <f>(7.84/3)%</f>
        <v>2.6133333333333331E-2</v>
      </c>
      <c r="L20" t="s">
        <v>22</v>
      </c>
    </row>
    <row r="21" spans="2:12" ht="18" x14ac:dyDescent="0.3">
      <c r="B21" s="23" t="s">
        <v>4</v>
      </c>
      <c r="C21" s="24">
        <f>661/2</f>
        <v>330.5</v>
      </c>
      <c r="D21" s="25">
        <f>526/2</f>
        <v>263</v>
      </c>
      <c r="E21" s="26">
        <f t="shared" si="1"/>
        <v>0.20423600605143721</v>
      </c>
      <c r="F21" s="173" t="s">
        <v>23</v>
      </c>
      <c r="H21" s="30"/>
      <c r="I21" s="18" t="s">
        <v>1</v>
      </c>
      <c r="J21" s="127">
        <v>5.0200000000000002E-2</v>
      </c>
      <c r="K21" s="128">
        <v>4.1799999999999997E-2</v>
      </c>
    </row>
    <row r="22" spans="2:12" ht="18" x14ac:dyDescent="0.3">
      <c r="B22" s="23" t="s">
        <v>6</v>
      </c>
      <c r="C22" s="24">
        <v>180</v>
      </c>
      <c r="D22" s="25">
        <v>126</v>
      </c>
      <c r="E22" s="27">
        <f t="shared" si="1"/>
        <v>0.3</v>
      </c>
      <c r="H22" s="30"/>
      <c r="I22" s="18" t="s">
        <v>4</v>
      </c>
      <c r="J22" s="127">
        <v>4.5400000000000003E-2</v>
      </c>
      <c r="K22" s="128">
        <v>3.5299999999999998E-2</v>
      </c>
    </row>
    <row r="23" spans="2:12" ht="18" x14ac:dyDescent="0.3">
      <c r="B23" s="23" t="s">
        <v>5</v>
      </c>
      <c r="C23" s="24">
        <v>184</v>
      </c>
      <c r="D23" s="25">
        <v>166</v>
      </c>
      <c r="E23" s="27">
        <f t="shared" si="1"/>
        <v>9.7826086956521743E-2</v>
      </c>
      <c r="H23" s="28"/>
      <c r="I23" s="18" t="s">
        <v>6</v>
      </c>
      <c r="J23" s="127">
        <v>5.1999999999999998E-2</v>
      </c>
      <c r="K23" s="128">
        <v>3.1899999999999998E-2</v>
      </c>
    </row>
    <row r="24" spans="2:12" ht="18.600000000000001" thickBot="1" x14ac:dyDescent="0.35">
      <c r="B24" s="9"/>
      <c r="C24" s="6"/>
      <c r="D24" s="7"/>
      <c r="E24" s="10"/>
      <c r="H24" s="28"/>
      <c r="I24" s="18" t="s">
        <v>5</v>
      </c>
      <c r="J24" s="127">
        <v>2.6200000000000001E-2</v>
      </c>
      <c r="K24" s="128">
        <v>2.06E-2</v>
      </c>
    </row>
    <row r="25" spans="2:12" ht="18.600000000000001" thickBot="1" x14ac:dyDescent="0.35">
      <c r="B25" s="4"/>
      <c r="C25" s="3"/>
      <c r="D25" s="3"/>
      <c r="E25" s="5"/>
      <c r="H25" s="28"/>
      <c r="I25" s="9"/>
      <c r="J25" s="13"/>
      <c r="K25" s="14"/>
    </row>
    <row r="26" spans="2:12" ht="18.600000000000001" thickBot="1" x14ac:dyDescent="0.35">
      <c r="B26" s="6"/>
      <c r="C26" s="7"/>
      <c r="D26" s="107"/>
      <c r="E26" s="108"/>
      <c r="H26" s="28"/>
      <c r="I26" s="8"/>
      <c r="J26" s="11"/>
      <c r="K26" s="12"/>
    </row>
    <row r="27" spans="2:12" ht="18.600000000000001" thickBot="1" x14ac:dyDescent="0.35">
      <c r="F27" s="31"/>
      <c r="H27" s="28"/>
      <c r="I27" s="9"/>
      <c r="J27" s="15"/>
      <c r="K27" s="16"/>
    </row>
  </sheetData>
  <mergeCells count="9">
    <mergeCell ref="J7:K7"/>
    <mergeCell ref="L7:M7"/>
    <mergeCell ref="B5:E5"/>
    <mergeCell ref="B17:E17"/>
    <mergeCell ref="I18:K18"/>
    <mergeCell ref="B7:C7"/>
    <mergeCell ref="D7:E7"/>
    <mergeCell ref="F7:G7"/>
    <mergeCell ref="H7:I7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7"/>
  <sheetViews>
    <sheetView zoomScale="55" zoomScaleNormal="55" workbookViewId="0">
      <selection activeCell="L25" sqref="L25"/>
    </sheetView>
  </sheetViews>
  <sheetFormatPr defaultColWidth="8.77734375" defaultRowHeight="14.4" x14ac:dyDescent="0.3"/>
  <cols>
    <col min="2" max="2" width="26.5546875" customWidth="1"/>
    <col min="3" max="3" width="18.21875" customWidth="1"/>
    <col min="4" max="4" width="18.44140625" customWidth="1"/>
    <col min="5" max="5" width="18.21875" customWidth="1"/>
    <col min="6" max="7" width="18.77734375" customWidth="1"/>
    <col min="8" max="8" width="19" customWidth="1"/>
    <col min="9" max="9" width="22.77734375" customWidth="1"/>
    <col min="10" max="10" width="19.21875" customWidth="1"/>
    <col min="11" max="11" width="17" customWidth="1"/>
    <col min="12" max="12" width="17.44140625" customWidth="1"/>
    <col min="13" max="13" width="17.77734375" customWidth="1"/>
    <col min="14" max="14" width="17.44140625" customWidth="1"/>
  </cols>
  <sheetData>
    <row r="3" spans="2:14" ht="15" thickBot="1" x14ac:dyDescent="0.35"/>
    <row r="4" spans="2:14" x14ac:dyDescent="0.3">
      <c r="B4" s="11"/>
      <c r="C4" s="208" t="s">
        <v>24</v>
      </c>
      <c r="D4" s="208"/>
      <c r="E4" s="208"/>
      <c r="F4" s="208"/>
      <c r="G4" s="97"/>
      <c r="H4" s="97"/>
      <c r="I4" s="97"/>
      <c r="J4" s="97"/>
      <c r="K4" s="97"/>
      <c r="L4" s="97"/>
      <c r="M4" s="97"/>
      <c r="N4" s="12"/>
    </row>
    <row r="5" spans="2:14" ht="15" thickBot="1" x14ac:dyDescent="0.35">
      <c r="B5" s="15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16"/>
    </row>
    <row r="6" spans="2:14" ht="18" x14ac:dyDescent="0.35">
      <c r="B6" s="35"/>
      <c r="C6" s="209" t="s">
        <v>3</v>
      </c>
      <c r="D6" s="199"/>
      <c r="E6" s="210" t="s">
        <v>1</v>
      </c>
      <c r="F6" s="201"/>
      <c r="G6" s="202" t="s">
        <v>7</v>
      </c>
      <c r="H6" s="203"/>
      <c r="I6" s="211" t="s">
        <v>4</v>
      </c>
      <c r="J6" s="212"/>
      <c r="K6" s="207" t="s">
        <v>6</v>
      </c>
      <c r="L6" s="207"/>
      <c r="M6" s="196" t="s">
        <v>5</v>
      </c>
      <c r="N6" s="197"/>
    </row>
    <row r="7" spans="2:14" ht="18" x14ac:dyDescent="0.3">
      <c r="B7" s="34"/>
      <c r="C7" s="91" t="s">
        <v>10</v>
      </c>
      <c r="D7" s="36" t="s">
        <v>11</v>
      </c>
      <c r="E7" s="87" t="s">
        <v>10</v>
      </c>
      <c r="F7" s="38" t="s">
        <v>11</v>
      </c>
      <c r="G7" s="39" t="s">
        <v>10</v>
      </c>
      <c r="H7" s="40" t="s">
        <v>11</v>
      </c>
      <c r="I7" s="116" t="s">
        <v>10</v>
      </c>
      <c r="J7" s="117" t="s">
        <v>11</v>
      </c>
      <c r="K7" s="112" t="s">
        <v>10</v>
      </c>
      <c r="L7" s="125" t="s">
        <v>11</v>
      </c>
      <c r="M7" s="174" t="s">
        <v>10</v>
      </c>
      <c r="N7" s="50" t="s">
        <v>11</v>
      </c>
    </row>
    <row r="8" spans="2:14" ht="18" x14ac:dyDescent="0.3">
      <c r="B8" s="96" t="s">
        <v>15</v>
      </c>
      <c r="C8" s="134">
        <v>147</v>
      </c>
      <c r="D8" s="133">
        <v>153</v>
      </c>
      <c r="E8" s="88">
        <v>347</v>
      </c>
      <c r="F8" s="57">
        <v>352</v>
      </c>
      <c r="G8" s="99">
        <v>208</v>
      </c>
      <c r="H8" s="100">
        <v>221</v>
      </c>
      <c r="I8" s="118">
        <v>648</v>
      </c>
      <c r="J8" s="119">
        <v>686</v>
      </c>
      <c r="K8" s="155">
        <v>172</v>
      </c>
      <c r="L8" s="155">
        <v>181</v>
      </c>
      <c r="M8" s="158">
        <v>271</v>
      </c>
      <c r="N8" s="159">
        <v>278</v>
      </c>
    </row>
    <row r="9" spans="2:14" ht="18" x14ac:dyDescent="0.3">
      <c r="B9" s="96" t="s">
        <v>14</v>
      </c>
      <c r="C9" s="134">
        <v>1234998945</v>
      </c>
      <c r="D9" s="133">
        <v>590446290</v>
      </c>
      <c r="E9" s="141">
        <v>20372522968</v>
      </c>
      <c r="F9" s="61">
        <v>10386486758</v>
      </c>
      <c r="G9" s="143">
        <v>10794522124</v>
      </c>
      <c r="H9" s="144">
        <v>5750313604</v>
      </c>
      <c r="I9" s="152">
        <v>36251795021</v>
      </c>
      <c r="J9" s="149">
        <v>18820344117</v>
      </c>
      <c r="K9" s="155">
        <v>8833244270</v>
      </c>
      <c r="L9" s="155">
        <v>4673958937</v>
      </c>
      <c r="M9" s="158">
        <v>13959997376</v>
      </c>
      <c r="N9" s="159">
        <v>6943997313</v>
      </c>
    </row>
    <row r="10" spans="2:14" ht="18" x14ac:dyDescent="0.3">
      <c r="B10" s="96" t="s">
        <v>25</v>
      </c>
      <c r="C10" s="134">
        <v>206280648</v>
      </c>
      <c r="D10" s="133">
        <v>98197401</v>
      </c>
      <c r="E10" s="141">
        <v>4525555394</v>
      </c>
      <c r="F10" s="61">
        <v>2367069758</v>
      </c>
      <c r="G10" s="143">
        <v>1528992860</v>
      </c>
      <c r="H10" s="144">
        <v>820244640</v>
      </c>
      <c r="I10" s="152">
        <v>5360517581</v>
      </c>
      <c r="J10" s="149">
        <v>2784785977</v>
      </c>
      <c r="K10" s="155">
        <v>1192732184</v>
      </c>
      <c r="L10" s="155">
        <v>665310254</v>
      </c>
      <c r="M10" s="158">
        <v>1646352168</v>
      </c>
      <c r="N10" s="159">
        <v>827947819</v>
      </c>
    </row>
    <row r="11" spans="2:14" ht="18" x14ac:dyDescent="0.3">
      <c r="B11" s="96" t="s">
        <v>26</v>
      </c>
      <c r="C11" s="135">
        <v>441970703</v>
      </c>
      <c r="D11" s="136">
        <v>198943428</v>
      </c>
      <c r="E11" s="140">
        <v>8506572641</v>
      </c>
      <c r="F11" s="142">
        <v>4112618161</v>
      </c>
      <c r="G11" s="145">
        <v>5305091603</v>
      </c>
      <c r="H11" s="146">
        <v>2759059882</v>
      </c>
      <c r="I11" s="153">
        <v>17690358755</v>
      </c>
      <c r="J11" s="150">
        <v>8939651015</v>
      </c>
      <c r="K11" s="156">
        <v>4403296867</v>
      </c>
      <c r="L11" s="156">
        <v>2200030507</v>
      </c>
      <c r="M11" s="160">
        <v>3732121776</v>
      </c>
      <c r="N11" s="161">
        <v>1906479800</v>
      </c>
    </row>
    <row r="12" spans="2:14" ht="18.600000000000001" thickBot="1" x14ac:dyDescent="0.35">
      <c r="B12" s="132" t="s">
        <v>27</v>
      </c>
      <c r="C12" s="137">
        <f t="shared" ref="C12:N12" si="0">(C10+C11)</f>
        <v>648251351</v>
      </c>
      <c r="D12" s="138">
        <f t="shared" si="0"/>
        <v>297140829</v>
      </c>
      <c r="E12" s="139">
        <f t="shared" si="0"/>
        <v>13032128035</v>
      </c>
      <c r="F12" s="139">
        <f t="shared" si="0"/>
        <v>6479687919</v>
      </c>
      <c r="G12" s="147">
        <f t="shared" si="0"/>
        <v>6834084463</v>
      </c>
      <c r="H12" s="148">
        <f t="shared" si="0"/>
        <v>3579304522</v>
      </c>
      <c r="I12" s="154">
        <f t="shared" si="0"/>
        <v>23050876336</v>
      </c>
      <c r="J12" s="151">
        <f t="shared" si="0"/>
        <v>11724436992</v>
      </c>
      <c r="K12" s="157">
        <f t="shared" si="0"/>
        <v>5596029051</v>
      </c>
      <c r="L12" s="157">
        <f t="shared" si="0"/>
        <v>2865340761</v>
      </c>
      <c r="M12" s="162">
        <f t="shared" si="0"/>
        <v>5378473944</v>
      </c>
      <c r="N12" s="163">
        <f t="shared" si="0"/>
        <v>2734427619</v>
      </c>
    </row>
    <row r="13" spans="2:14" ht="18.600000000000001" thickBot="1" x14ac:dyDescent="0.35">
      <c r="B13" s="164" t="s">
        <v>30</v>
      </c>
      <c r="C13" s="165">
        <f>(C12/C9)</f>
        <v>0.52490032774886297</v>
      </c>
      <c r="D13" s="166">
        <f t="shared" ref="D13:N13" si="1">(D12/D9)</f>
        <v>0.50324785510973402</v>
      </c>
      <c r="E13" s="167">
        <f t="shared" si="1"/>
        <v>0.63969141453270784</v>
      </c>
      <c r="F13" s="167">
        <f t="shared" si="1"/>
        <v>0.62385752468313116</v>
      </c>
      <c r="G13" s="165">
        <f t="shared" si="1"/>
        <v>0.63310671695279952</v>
      </c>
      <c r="H13" s="166">
        <f t="shared" si="1"/>
        <v>0.62245379443482607</v>
      </c>
      <c r="I13" s="167">
        <f t="shared" si="1"/>
        <v>0.63585475760985211</v>
      </c>
      <c r="J13" s="167">
        <f t="shared" si="1"/>
        <v>0.62296613277169444</v>
      </c>
      <c r="K13" s="165">
        <f t="shared" si="1"/>
        <v>0.63351911030079555</v>
      </c>
      <c r="L13" s="166">
        <f t="shared" si="1"/>
        <v>0.61304363166680509</v>
      </c>
      <c r="M13" s="167">
        <f t="shared" si="1"/>
        <v>0.38527757557079928</v>
      </c>
      <c r="N13" s="166">
        <f t="shared" si="1"/>
        <v>0.39378293160926514</v>
      </c>
    </row>
    <row r="16" spans="2:14" ht="15" thickBot="1" x14ac:dyDescent="0.35"/>
    <row r="17" spans="2:10" ht="15" thickBot="1" x14ac:dyDescent="0.35">
      <c r="B17" s="213" t="s">
        <v>31</v>
      </c>
      <c r="C17" s="214"/>
      <c r="D17" s="214"/>
      <c r="E17" s="215"/>
      <c r="H17" s="216"/>
      <c r="I17" s="217"/>
      <c r="J17" s="218"/>
    </row>
    <row r="18" spans="2:10" ht="29.4" thickBot="1" x14ac:dyDescent="0.35">
      <c r="B18" s="19" t="s">
        <v>0</v>
      </c>
      <c r="C18" s="20" t="s">
        <v>8</v>
      </c>
      <c r="D18" s="21" t="s">
        <v>35</v>
      </c>
      <c r="E18" s="22" t="s">
        <v>2</v>
      </c>
      <c r="H18" s="17" t="s">
        <v>0</v>
      </c>
      <c r="I18" s="130" t="s">
        <v>34</v>
      </c>
      <c r="J18" s="131" t="s">
        <v>36</v>
      </c>
    </row>
    <row r="19" spans="2:10" ht="18" x14ac:dyDescent="0.3">
      <c r="B19" s="23" t="s">
        <v>3</v>
      </c>
      <c r="C19" s="24">
        <v>153</v>
      </c>
      <c r="D19" s="25">
        <v>147</v>
      </c>
      <c r="E19" s="26">
        <f>(C19-D19)/C19</f>
        <v>3.9215686274509803E-2</v>
      </c>
      <c r="H19" s="18" t="s">
        <v>3</v>
      </c>
      <c r="I19" s="127">
        <v>0.50319999999999998</v>
      </c>
      <c r="J19" s="128">
        <v>0.52490000000000003</v>
      </c>
    </row>
    <row r="20" spans="2:10" ht="18" x14ac:dyDescent="0.3">
      <c r="B20" s="23" t="s">
        <v>1</v>
      </c>
      <c r="C20" s="24">
        <v>352</v>
      </c>
      <c r="D20" s="25">
        <v>347</v>
      </c>
      <c r="E20" s="26">
        <f t="shared" ref="E20:E24" si="2">(C20-D20)/C20</f>
        <v>1.4204545454545454E-2</v>
      </c>
      <c r="H20" s="18" t="s">
        <v>1</v>
      </c>
      <c r="I20" s="127">
        <v>0.62390000000000001</v>
      </c>
      <c r="J20" s="128">
        <v>0.63970000000000005</v>
      </c>
    </row>
    <row r="21" spans="2:10" ht="18" x14ac:dyDescent="0.3">
      <c r="B21" s="23" t="s">
        <v>7</v>
      </c>
      <c r="C21" s="24">
        <v>221</v>
      </c>
      <c r="D21" s="25">
        <v>208</v>
      </c>
      <c r="E21" s="26">
        <f t="shared" si="2"/>
        <v>5.8823529411764705E-2</v>
      </c>
      <c r="H21" s="18" t="s">
        <v>7</v>
      </c>
      <c r="I21" s="127">
        <v>0.62250000000000005</v>
      </c>
      <c r="J21" s="128">
        <v>0.6331</v>
      </c>
    </row>
    <row r="22" spans="2:10" ht="18" x14ac:dyDescent="0.3">
      <c r="B22" s="23" t="s">
        <v>4</v>
      </c>
      <c r="C22" s="24">
        <f>(686/2)</f>
        <v>343</v>
      </c>
      <c r="D22" s="25">
        <f>(648/2)</f>
        <v>324</v>
      </c>
      <c r="E22" s="26">
        <f t="shared" si="2"/>
        <v>5.5393586005830907E-2</v>
      </c>
      <c r="F22" t="s">
        <v>32</v>
      </c>
      <c r="H22" s="18" t="s">
        <v>4</v>
      </c>
      <c r="I22" s="127">
        <v>0.623</v>
      </c>
      <c r="J22" s="128">
        <v>0.63590000000000002</v>
      </c>
    </row>
    <row r="23" spans="2:10" ht="18" x14ac:dyDescent="0.3">
      <c r="B23" s="23" t="s">
        <v>6</v>
      </c>
      <c r="C23" s="24">
        <v>181</v>
      </c>
      <c r="D23" s="25">
        <v>172</v>
      </c>
      <c r="E23" s="26">
        <f t="shared" si="2"/>
        <v>4.9723756906077346E-2</v>
      </c>
      <c r="H23" s="18" t="s">
        <v>6</v>
      </c>
      <c r="I23" s="127">
        <v>0.61299999999999999</v>
      </c>
      <c r="J23" s="128">
        <v>0.63349999999999995</v>
      </c>
    </row>
    <row r="24" spans="2:10" ht="18" x14ac:dyDescent="0.3">
      <c r="B24" s="23" t="s">
        <v>5</v>
      </c>
      <c r="C24" s="24">
        <v>278</v>
      </c>
      <c r="D24" s="25">
        <v>271</v>
      </c>
      <c r="E24" s="26">
        <f t="shared" si="2"/>
        <v>2.5179856115107913E-2</v>
      </c>
      <c r="H24" s="18" t="s">
        <v>5</v>
      </c>
      <c r="I24" s="127">
        <v>0.39379999999999998</v>
      </c>
      <c r="J24" s="128">
        <v>0.38529999999999998</v>
      </c>
    </row>
    <row r="25" spans="2:10" ht="18.600000000000001" thickBot="1" x14ac:dyDescent="0.35">
      <c r="B25" s="9"/>
      <c r="C25" s="6"/>
      <c r="D25" s="7"/>
      <c r="E25" s="10"/>
      <c r="H25" s="9"/>
      <c r="I25" s="13"/>
      <c r="J25" s="14"/>
    </row>
    <row r="26" spans="2:10" ht="18" x14ac:dyDescent="0.3">
      <c r="B26" s="4"/>
      <c r="C26" s="3"/>
      <c r="D26" s="3"/>
      <c r="E26" s="5"/>
      <c r="H26" s="8"/>
      <c r="I26" s="11"/>
      <c r="J26" s="12"/>
    </row>
    <row r="27" spans="2:10" ht="18.600000000000001" thickBot="1" x14ac:dyDescent="0.35">
      <c r="B27" s="6"/>
      <c r="C27" s="7"/>
      <c r="D27" s="107"/>
      <c r="E27" s="108"/>
      <c r="H27" s="9"/>
      <c r="I27" s="15"/>
      <c r="J27" s="16"/>
    </row>
  </sheetData>
  <mergeCells count="9">
    <mergeCell ref="B17:E17"/>
    <mergeCell ref="H17:J17"/>
    <mergeCell ref="M6:N6"/>
    <mergeCell ref="C4:F4"/>
    <mergeCell ref="C6:D6"/>
    <mergeCell ref="E6:F6"/>
    <mergeCell ref="G6:H6"/>
    <mergeCell ref="I6:J6"/>
    <mergeCell ref="K6:L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3"/>
  <sheetViews>
    <sheetView topLeftCell="A31" zoomScale="55" zoomScaleNormal="55" workbookViewId="0">
      <selection activeCell="N70" sqref="N70"/>
    </sheetView>
  </sheetViews>
  <sheetFormatPr defaultColWidth="8.77734375" defaultRowHeight="14.4" x14ac:dyDescent="0.3"/>
  <cols>
    <col min="2" max="2" width="26.5546875" customWidth="1"/>
    <col min="3" max="3" width="18.21875" customWidth="1"/>
    <col min="4" max="4" width="18.44140625" customWidth="1"/>
    <col min="5" max="5" width="18.21875" customWidth="1"/>
    <col min="6" max="7" width="18.77734375" customWidth="1"/>
    <col min="8" max="8" width="19" customWidth="1"/>
    <col min="9" max="9" width="28.44140625" customWidth="1"/>
    <col min="10" max="10" width="32.33203125" customWidth="1"/>
    <col min="11" max="11" width="17" customWidth="1"/>
    <col min="12" max="12" width="17.44140625" customWidth="1"/>
    <col min="13" max="13" width="17.77734375" customWidth="1"/>
    <col min="14" max="14" width="17.44140625" customWidth="1"/>
  </cols>
  <sheetData>
    <row r="2" spans="1:15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5" x14ac:dyDescent="0.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 ht="15" thickBot="1" x14ac:dyDescent="0.35">
      <c r="G4" s="31"/>
      <c r="H4" s="31"/>
      <c r="I4" s="31"/>
      <c r="J4" s="31"/>
      <c r="K4" s="31"/>
      <c r="L4" s="31"/>
      <c r="M4" s="31"/>
      <c r="N4" s="31"/>
      <c r="O4" s="31"/>
    </row>
    <row r="5" spans="1:15" ht="18.600000000000001" thickBot="1" x14ac:dyDescent="0.4">
      <c r="B5" s="219" t="s">
        <v>37</v>
      </c>
      <c r="C5" s="220"/>
      <c r="D5" s="220"/>
      <c r="E5" s="221"/>
      <c r="G5" s="31"/>
      <c r="H5" s="31"/>
      <c r="I5" s="31"/>
      <c r="J5" s="31"/>
      <c r="K5" s="31"/>
      <c r="L5" s="31"/>
      <c r="M5" s="31"/>
      <c r="N5" s="31"/>
      <c r="O5" s="31"/>
    </row>
    <row r="6" spans="1:15" ht="18.600000000000001" thickBot="1" x14ac:dyDescent="0.4">
      <c r="B6" s="19" t="s">
        <v>0</v>
      </c>
      <c r="C6" s="19" t="s">
        <v>8</v>
      </c>
      <c r="D6" s="19" t="s">
        <v>35</v>
      </c>
      <c r="E6" s="22" t="s">
        <v>2</v>
      </c>
      <c r="G6" s="224"/>
      <c r="H6" s="224"/>
      <c r="I6" s="224"/>
      <c r="J6" s="224"/>
      <c r="K6" s="222"/>
      <c r="L6" s="222"/>
      <c r="M6" s="222"/>
      <c r="N6" s="222"/>
      <c r="O6" s="31"/>
    </row>
    <row r="7" spans="1:15" ht="18" x14ac:dyDescent="0.3">
      <c r="B7" s="23" t="s">
        <v>3</v>
      </c>
      <c r="C7" s="23">
        <v>55.09</v>
      </c>
      <c r="D7" s="23">
        <v>62.32</v>
      </c>
      <c r="E7" s="26">
        <f>(C7-D7)/C7</f>
        <v>-0.13123978943546916</v>
      </c>
      <c r="G7" s="177"/>
      <c r="H7" s="179"/>
      <c r="I7" s="179"/>
      <c r="J7" s="178"/>
      <c r="K7" s="178"/>
      <c r="L7" s="178"/>
      <c r="M7" s="178"/>
      <c r="N7" s="178"/>
      <c r="O7" s="31"/>
    </row>
    <row r="8" spans="1:15" ht="18" x14ac:dyDescent="0.3">
      <c r="B8" s="23" t="s">
        <v>1</v>
      </c>
      <c r="C8" s="23">
        <v>42.54</v>
      </c>
      <c r="D8" s="23">
        <v>48.46</v>
      </c>
      <c r="E8" s="26">
        <f t="shared" ref="E8:E11" si="0">(C8-D8)/C8</f>
        <v>-0.13916314057357784</v>
      </c>
      <c r="G8" s="177"/>
      <c r="H8" s="182"/>
      <c r="I8" s="182"/>
      <c r="J8" s="181"/>
      <c r="K8" s="183"/>
      <c r="L8" s="183"/>
      <c r="M8" s="183"/>
      <c r="N8" s="183"/>
      <c r="O8" s="31"/>
    </row>
    <row r="9" spans="1:15" ht="18" x14ac:dyDescent="0.3">
      <c r="B9" s="23" t="s">
        <v>4</v>
      </c>
      <c r="C9" s="23">
        <v>45.35</v>
      </c>
      <c r="D9" s="23">
        <v>50.56</v>
      </c>
      <c r="E9" s="26">
        <f>(C9-D9)/C9</f>
        <v>-0.11488423373759649</v>
      </c>
      <c r="G9" s="184"/>
      <c r="H9" s="184"/>
      <c r="I9" s="180"/>
      <c r="J9" s="180"/>
      <c r="K9" s="183"/>
      <c r="L9" s="183"/>
      <c r="M9" s="183"/>
      <c r="N9" s="183"/>
      <c r="O9" s="31"/>
    </row>
    <row r="10" spans="1:15" ht="18" x14ac:dyDescent="0.3">
      <c r="B10" s="23" t="s">
        <v>6</v>
      </c>
      <c r="C10" s="23">
        <v>54.51</v>
      </c>
      <c r="D10" s="23">
        <v>65.819999999999993</v>
      </c>
      <c r="E10" s="26">
        <f t="shared" si="0"/>
        <v>-0.20748486516235545</v>
      </c>
      <c r="G10" s="184"/>
      <c r="H10" s="184"/>
      <c r="I10" s="180"/>
      <c r="J10" s="180"/>
      <c r="K10" s="183"/>
      <c r="L10" s="183"/>
      <c r="M10" s="183"/>
      <c r="N10" s="183"/>
      <c r="O10" s="31"/>
    </row>
    <row r="11" spans="1:15" ht="18.600000000000001" thickBot="1" x14ac:dyDescent="0.35">
      <c r="B11" s="168" t="s">
        <v>5</v>
      </c>
      <c r="C11" s="168">
        <v>54.01</v>
      </c>
      <c r="D11" s="168">
        <v>62.06</v>
      </c>
      <c r="E11" s="171">
        <f t="shared" si="0"/>
        <v>-0.14904647287539352</v>
      </c>
      <c r="G11" s="186"/>
      <c r="H11" s="186"/>
      <c r="I11" s="185"/>
      <c r="J11" s="185"/>
      <c r="K11" s="185"/>
      <c r="L11" s="185"/>
      <c r="M11" s="187"/>
      <c r="N11" s="187"/>
      <c r="O11" s="31"/>
    </row>
    <row r="12" spans="1:15" ht="18" x14ac:dyDescent="0.3">
      <c r="A12" s="32"/>
      <c r="B12" s="3"/>
      <c r="C12" s="3"/>
      <c r="D12" s="3"/>
      <c r="E12" s="190"/>
      <c r="F12" s="32"/>
      <c r="G12" s="184"/>
      <c r="H12" s="184"/>
      <c r="I12" s="180"/>
      <c r="J12" s="180"/>
      <c r="K12" s="188"/>
      <c r="L12" s="188"/>
      <c r="M12" s="188"/>
      <c r="N12" s="188"/>
      <c r="O12" s="31"/>
    </row>
    <row r="13" spans="1:15" ht="18" x14ac:dyDescent="0.3">
      <c r="A13" s="31"/>
      <c r="B13" s="33"/>
      <c r="C13" s="33"/>
      <c r="D13" s="33"/>
      <c r="E13" s="28"/>
      <c r="F13" s="31"/>
      <c r="G13" s="189"/>
      <c r="H13" s="189"/>
      <c r="I13" s="189"/>
      <c r="J13" s="189"/>
      <c r="K13" s="189"/>
      <c r="L13" s="189"/>
      <c r="M13" s="189"/>
      <c r="N13" s="189"/>
      <c r="O13" s="31"/>
    </row>
    <row r="14" spans="1:15" ht="18" x14ac:dyDescent="0.3">
      <c r="A14" s="31"/>
      <c r="B14" s="33"/>
      <c r="C14" s="33"/>
      <c r="D14" s="33"/>
      <c r="E14" s="28"/>
      <c r="F14" s="31"/>
      <c r="G14" s="31"/>
      <c r="H14" s="31"/>
      <c r="I14" s="31"/>
      <c r="J14" s="31"/>
      <c r="K14" s="31"/>
      <c r="L14" s="31"/>
      <c r="M14" s="31"/>
      <c r="N14" s="31"/>
      <c r="O14" s="31"/>
    </row>
    <row r="15" spans="1:15" x14ac:dyDescent="0.3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</row>
    <row r="16" spans="1:15" x14ac:dyDescent="0.3">
      <c r="A16" s="31"/>
      <c r="B16" s="31"/>
      <c r="C16" s="31"/>
      <c r="D16" s="31"/>
      <c r="E16" s="31"/>
      <c r="F16" s="31"/>
    </row>
    <row r="17" spans="1:10" x14ac:dyDescent="0.3">
      <c r="H17" s="223"/>
      <c r="I17" s="223"/>
      <c r="J17" s="223"/>
    </row>
    <row r="18" spans="1:10" ht="18" x14ac:dyDescent="0.3">
      <c r="H18" s="29"/>
      <c r="I18" s="175"/>
      <c r="J18" s="175"/>
    </row>
    <row r="19" spans="1:10" ht="18" x14ac:dyDescent="0.3">
      <c r="H19" s="33"/>
      <c r="I19" s="176"/>
      <c r="J19" s="176"/>
    </row>
    <row r="20" spans="1:10" ht="18" x14ac:dyDescent="0.3">
      <c r="H20" s="33"/>
      <c r="I20" s="176"/>
      <c r="J20" s="176"/>
    </row>
    <row r="21" spans="1:10" ht="18" x14ac:dyDescent="0.3">
      <c r="H21" s="33"/>
      <c r="I21" s="176"/>
      <c r="J21" s="176"/>
    </row>
    <row r="22" spans="1:10" ht="18" x14ac:dyDescent="0.3">
      <c r="H22" s="33"/>
      <c r="I22" s="176"/>
      <c r="J22" s="176"/>
    </row>
    <row r="23" spans="1:10" ht="18" x14ac:dyDescent="0.3">
      <c r="H23" s="33"/>
      <c r="I23" s="176"/>
      <c r="J23" s="176"/>
    </row>
    <row r="24" spans="1:10" ht="18" x14ac:dyDescent="0.3">
      <c r="A24" s="31"/>
      <c r="B24" s="31"/>
      <c r="C24" s="31"/>
      <c r="D24" s="31"/>
      <c r="E24" s="31"/>
      <c r="H24" s="33"/>
      <c r="I24" s="31"/>
      <c r="J24" s="31"/>
    </row>
    <row r="25" spans="1:10" ht="18.600000000000001" thickBot="1" x14ac:dyDescent="0.35">
      <c r="H25" s="33"/>
      <c r="I25" s="31"/>
      <c r="J25" s="31"/>
    </row>
    <row r="26" spans="1:10" ht="18.600000000000001" thickBot="1" x14ac:dyDescent="0.4">
      <c r="B26" s="219" t="s">
        <v>38</v>
      </c>
      <c r="C26" s="220"/>
      <c r="D26" s="220"/>
      <c r="E26" s="221"/>
      <c r="F26" s="13"/>
      <c r="H26" s="33"/>
      <c r="I26" s="31"/>
      <c r="J26" s="31"/>
    </row>
    <row r="27" spans="1:10" ht="18.600000000000001" thickBot="1" x14ac:dyDescent="0.35">
      <c r="B27" s="19" t="s">
        <v>0</v>
      </c>
      <c r="C27" s="19" t="s">
        <v>8</v>
      </c>
      <c r="D27" s="19" t="s">
        <v>35</v>
      </c>
      <c r="E27" s="22" t="s">
        <v>2</v>
      </c>
      <c r="F27" s="13"/>
    </row>
    <row r="28" spans="1:10" ht="18" x14ac:dyDescent="0.3">
      <c r="B28" s="23" t="s">
        <v>3</v>
      </c>
      <c r="C28" s="23">
        <v>56.55</v>
      </c>
      <c r="D28" s="23">
        <v>56.71</v>
      </c>
      <c r="E28" s="26">
        <f>(C28-D28)/C28</f>
        <v>-2.82935455349255E-3</v>
      </c>
      <c r="F28" s="13"/>
    </row>
    <row r="29" spans="1:10" ht="18" x14ac:dyDescent="0.3">
      <c r="B29" s="23" t="s">
        <v>1</v>
      </c>
      <c r="C29" s="23">
        <v>64.36</v>
      </c>
      <c r="D29" s="23">
        <v>84.31</v>
      </c>
      <c r="E29" s="26">
        <f t="shared" ref="E29" si="1">(C29-D29)/C29</f>
        <v>-0.30997513983840902</v>
      </c>
      <c r="F29" s="13"/>
    </row>
    <row r="30" spans="1:10" ht="18" x14ac:dyDescent="0.3">
      <c r="B30" s="23" t="s">
        <v>4</v>
      </c>
      <c r="C30" s="23">
        <v>65.75</v>
      </c>
      <c r="D30" s="23">
        <v>87.41</v>
      </c>
      <c r="E30" s="26">
        <f>(C30-D30)/C30</f>
        <v>-0.32942965779467676</v>
      </c>
      <c r="F30" s="13"/>
    </row>
    <row r="31" spans="1:10" ht="18" x14ac:dyDescent="0.3">
      <c r="B31" s="23" t="s">
        <v>6</v>
      </c>
      <c r="C31" s="23">
        <v>81.760000000000005</v>
      </c>
      <c r="D31" s="23">
        <v>113.47</v>
      </c>
      <c r="E31" s="26">
        <f t="shared" ref="E31:E32" si="2">(C31-D31)/C31</f>
        <v>-0.38784246575342457</v>
      </c>
      <c r="F31" s="13"/>
    </row>
    <row r="32" spans="1:10" ht="18.600000000000001" thickBot="1" x14ac:dyDescent="0.35">
      <c r="B32" s="168" t="s">
        <v>5</v>
      </c>
      <c r="C32" s="168">
        <v>84.62</v>
      </c>
      <c r="D32" s="168">
        <v>107.47</v>
      </c>
      <c r="E32" s="171">
        <f t="shared" si="2"/>
        <v>-0.27003072559678554</v>
      </c>
      <c r="F32" s="13"/>
    </row>
    <row r="33" spans="1:5" ht="18" x14ac:dyDescent="0.3">
      <c r="A33" s="32"/>
      <c r="B33" s="191"/>
      <c r="C33" s="191"/>
      <c r="D33" s="191"/>
      <c r="E33" s="192"/>
    </row>
    <row r="54" spans="1:10" ht="18" x14ac:dyDescent="0.3">
      <c r="A54" s="31"/>
      <c r="B54" s="31"/>
      <c r="C54" s="31"/>
      <c r="D54" s="31"/>
      <c r="E54" s="31"/>
      <c r="H54" s="33"/>
      <c r="I54" s="31"/>
      <c r="J54" s="31"/>
    </row>
    <row r="55" spans="1:10" ht="18.600000000000001" thickBot="1" x14ac:dyDescent="0.35">
      <c r="H55" s="33"/>
      <c r="I55" s="31"/>
      <c r="J55" s="31"/>
    </row>
    <row r="56" spans="1:10" ht="18.600000000000001" thickBot="1" x14ac:dyDescent="0.4">
      <c r="B56" s="219" t="s">
        <v>39</v>
      </c>
      <c r="C56" s="220"/>
      <c r="D56" s="220"/>
      <c r="E56" s="221"/>
      <c r="H56" s="33"/>
      <c r="I56" s="31"/>
      <c r="J56" s="31"/>
    </row>
    <row r="57" spans="1:10" ht="18.600000000000001" thickBot="1" x14ac:dyDescent="0.35">
      <c r="B57" s="19" t="s">
        <v>0</v>
      </c>
      <c r="C57" s="19" t="s">
        <v>8</v>
      </c>
      <c r="D57" s="19" t="s">
        <v>35</v>
      </c>
      <c r="E57" s="22" t="s">
        <v>2</v>
      </c>
    </row>
    <row r="58" spans="1:10" ht="18" x14ac:dyDescent="0.3">
      <c r="B58" s="23" t="s">
        <v>3</v>
      </c>
      <c r="C58" s="23">
        <v>55.68</v>
      </c>
      <c r="D58" s="23">
        <v>62.23</v>
      </c>
      <c r="E58" s="26">
        <f>(C58-D58)/C58</f>
        <v>-0.11763649425287351</v>
      </c>
    </row>
    <row r="59" spans="1:10" ht="18" x14ac:dyDescent="0.3">
      <c r="B59" s="23" t="s">
        <v>1</v>
      </c>
      <c r="C59" s="23">
        <v>42.95</v>
      </c>
      <c r="D59" s="23">
        <v>47.42</v>
      </c>
      <c r="E59" s="26">
        <f t="shared" ref="E59" si="3">(C59-D59)/C59</f>
        <v>-0.10407450523864956</v>
      </c>
    </row>
    <row r="60" spans="1:10" ht="18" x14ac:dyDescent="0.3">
      <c r="B60" s="23" t="s">
        <v>4</v>
      </c>
      <c r="C60" s="23">
        <v>45.14</v>
      </c>
      <c r="D60" s="23">
        <v>50.11</v>
      </c>
      <c r="E60" s="26">
        <f>(C60-D60)/C60</f>
        <v>-0.11010190518387238</v>
      </c>
    </row>
    <row r="61" spans="1:10" ht="18" x14ac:dyDescent="0.3">
      <c r="B61" s="23" t="s">
        <v>6</v>
      </c>
      <c r="C61" s="23">
        <v>58.48</v>
      </c>
      <c r="D61" s="23">
        <v>64.42</v>
      </c>
      <c r="E61" s="26">
        <f>(C61-D61)/C61</f>
        <v>-0.10157318741450078</v>
      </c>
    </row>
    <row r="62" spans="1:10" ht="18.600000000000001" thickBot="1" x14ac:dyDescent="0.35">
      <c r="B62" s="168" t="s">
        <v>5</v>
      </c>
      <c r="C62" s="168">
        <v>55.41</v>
      </c>
      <c r="D62" s="168">
        <v>61.24</v>
      </c>
      <c r="E62" s="171">
        <f t="shared" ref="E62" si="4">(C62-D62)/C62</f>
        <v>-0.10521566504241123</v>
      </c>
    </row>
    <row r="63" spans="1:10" ht="18" x14ac:dyDescent="0.3">
      <c r="A63" s="32"/>
      <c r="B63" s="3"/>
      <c r="C63" s="3"/>
      <c r="D63" s="3"/>
      <c r="E63" s="190"/>
    </row>
  </sheetData>
  <mergeCells count="8">
    <mergeCell ref="B56:E56"/>
    <mergeCell ref="M6:N6"/>
    <mergeCell ref="B5:E5"/>
    <mergeCell ref="H17:J17"/>
    <mergeCell ref="B26:E26"/>
    <mergeCell ref="G6:H6"/>
    <mergeCell ref="I6:J6"/>
    <mergeCell ref="K6:L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Intel i7</vt:lpstr>
      <vt:lpstr>NUC scenario1</vt:lpstr>
      <vt:lpstr>NUC scenario3</vt:lpstr>
      <vt:lpstr>Odroid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Tung Dang</dc:creator>
  <cp:lastModifiedBy>Hoang Tung Dang</cp:lastModifiedBy>
  <dcterms:created xsi:type="dcterms:W3CDTF">2018-02-05T06:13:24Z</dcterms:created>
  <dcterms:modified xsi:type="dcterms:W3CDTF">2018-07-02T03:53:37Z</dcterms:modified>
</cp:coreProperties>
</file>