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G:\My Drive\Research-2021-TXT\01_1-Dmix-TiO2-Dmagna\1-Manuscript\20210921_NanoImpact\Revision_20211027\Models_Re_test\Dmix_mass_fraction\Immobilization\2-SVM\"/>
    </mc:Choice>
  </mc:AlternateContent>
  <xr:revisionPtr revIDLastSave="0" documentId="13_ncr:1_{C5F81218-094A-4445-8F3A-C5707D252EFF}" xr6:coauthVersionLast="47" xr6:coauthVersionMax="47" xr10:uidLastSave="{00000000-0000-0000-0000-000000000000}"/>
  <bookViews>
    <workbookView xWindow="3624" yWindow="3216" windowWidth="17280" windowHeight="8964" activeTab="1" xr2:uid="{00000000-000D-0000-FFFF-FFFF00000000}"/>
  </bookViews>
  <sheets>
    <sheet name="Performanc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2" l="1"/>
  <c r="N45" i="2"/>
  <c r="B45" i="2"/>
  <c r="H44" i="2"/>
  <c r="N43" i="2"/>
  <c r="B43" i="2"/>
  <c r="H42" i="2"/>
  <c r="N41" i="2"/>
  <c r="B41" i="2"/>
  <c r="H40" i="2"/>
  <c r="N39" i="2"/>
  <c r="B39" i="2"/>
  <c r="H38" i="2"/>
  <c r="S34" i="2"/>
  <c r="R34" i="2"/>
  <c r="R46" i="2" s="1"/>
  <c r="Q34" i="2"/>
  <c r="P34" i="2"/>
  <c r="P46" i="2" s="1"/>
  <c r="O34" i="2"/>
  <c r="N34" i="2"/>
  <c r="N46" i="2" s="1"/>
  <c r="M34" i="2"/>
  <c r="L34" i="2"/>
  <c r="L46" i="2" s="1"/>
  <c r="K34" i="2"/>
  <c r="J46" i="2" s="1"/>
  <c r="J34" i="2"/>
  <c r="I34" i="2"/>
  <c r="H34" i="2"/>
  <c r="G34" i="2"/>
  <c r="F34" i="2"/>
  <c r="F46" i="2" s="1"/>
  <c r="E34" i="2"/>
  <c r="D34" i="2"/>
  <c r="D46" i="2" s="1"/>
  <c r="C34" i="2"/>
  <c r="B34" i="2"/>
  <c r="B46" i="2" s="1"/>
  <c r="S33" i="2"/>
  <c r="R33" i="2"/>
  <c r="R45" i="2" s="1"/>
  <c r="Q33" i="2"/>
  <c r="P45" i="2" s="1"/>
  <c r="P33" i="2"/>
  <c r="O33" i="2"/>
  <c r="N33" i="2"/>
  <c r="M33" i="2"/>
  <c r="L33" i="2"/>
  <c r="L45" i="2" s="1"/>
  <c r="K33" i="2"/>
  <c r="J33" i="2"/>
  <c r="J45" i="2" s="1"/>
  <c r="I33" i="2"/>
  <c r="H33" i="2"/>
  <c r="H45" i="2" s="1"/>
  <c r="G33" i="2"/>
  <c r="F33" i="2"/>
  <c r="F45" i="2" s="1"/>
  <c r="E33" i="2"/>
  <c r="D45" i="2" s="1"/>
  <c r="D33" i="2"/>
  <c r="C33" i="2"/>
  <c r="B33" i="2"/>
  <c r="S32" i="2"/>
  <c r="R32" i="2"/>
  <c r="R44" i="2" s="1"/>
  <c r="Q32" i="2"/>
  <c r="P32" i="2"/>
  <c r="P44" i="2" s="1"/>
  <c r="O32" i="2"/>
  <c r="N32" i="2"/>
  <c r="N44" i="2" s="1"/>
  <c r="M32" i="2"/>
  <c r="L32" i="2"/>
  <c r="L44" i="2" s="1"/>
  <c r="K32" i="2"/>
  <c r="J44" i="2" s="1"/>
  <c r="J32" i="2"/>
  <c r="I32" i="2"/>
  <c r="H32" i="2"/>
  <c r="G32" i="2"/>
  <c r="F32" i="2"/>
  <c r="F44" i="2" s="1"/>
  <c r="E32" i="2"/>
  <c r="D32" i="2"/>
  <c r="D44" i="2" s="1"/>
  <c r="C32" i="2"/>
  <c r="B32" i="2"/>
  <c r="B44" i="2" s="1"/>
  <c r="S31" i="2"/>
  <c r="R31" i="2"/>
  <c r="R43" i="2" s="1"/>
  <c r="Q31" i="2"/>
  <c r="P43" i="2" s="1"/>
  <c r="P31" i="2"/>
  <c r="O31" i="2"/>
  <c r="N31" i="2"/>
  <c r="M31" i="2"/>
  <c r="L31" i="2"/>
  <c r="L43" i="2" s="1"/>
  <c r="K31" i="2"/>
  <c r="J31" i="2"/>
  <c r="J43" i="2" s="1"/>
  <c r="I31" i="2"/>
  <c r="H31" i="2"/>
  <c r="H43" i="2" s="1"/>
  <c r="G31" i="2"/>
  <c r="F31" i="2"/>
  <c r="F43" i="2" s="1"/>
  <c r="E31" i="2"/>
  <c r="D43" i="2" s="1"/>
  <c r="D31" i="2"/>
  <c r="C31" i="2"/>
  <c r="B31" i="2"/>
  <c r="S30" i="2"/>
  <c r="R30" i="2"/>
  <c r="R42" i="2" s="1"/>
  <c r="Q30" i="2"/>
  <c r="P30" i="2"/>
  <c r="P42" i="2" s="1"/>
  <c r="O30" i="2"/>
  <c r="N30" i="2"/>
  <c r="N42" i="2" s="1"/>
  <c r="M30" i="2"/>
  <c r="L30" i="2"/>
  <c r="L42" i="2" s="1"/>
  <c r="K30" i="2"/>
  <c r="J42" i="2" s="1"/>
  <c r="J30" i="2"/>
  <c r="I30" i="2"/>
  <c r="H30" i="2"/>
  <c r="G30" i="2"/>
  <c r="F30" i="2"/>
  <c r="F42" i="2" s="1"/>
  <c r="E30" i="2"/>
  <c r="D30" i="2"/>
  <c r="D42" i="2" s="1"/>
  <c r="C30" i="2"/>
  <c r="B30" i="2"/>
  <c r="B42" i="2" s="1"/>
  <c r="S29" i="2"/>
  <c r="R29" i="2"/>
  <c r="R41" i="2" s="1"/>
  <c r="Q29" i="2"/>
  <c r="P41" i="2" s="1"/>
  <c r="P29" i="2"/>
  <c r="O29" i="2"/>
  <c r="N29" i="2"/>
  <c r="M29" i="2"/>
  <c r="L29" i="2"/>
  <c r="L41" i="2" s="1"/>
  <c r="K29" i="2"/>
  <c r="J29" i="2"/>
  <c r="J41" i="2" s="1"/>
  <c r="I29" i="2"/>
  <c r="H29" i="2"/>
  <c r="H41" i="2" s="1"/>
  <c r="G29" i="2"/>
  <c r="F29" i="2"/>
  <c r="F41" i="2" s="1"/>
  <c r="E29" i="2"/>
  <c r="D41" i="2" s="1"/>
  <c r="D29" i="2"/>
  <c r="C29" i="2"/>
  <c r="B29" i="2"/>
  <c r="S28" i="2"/>
  <c r="R28" i="2"/>
  <c r="R40" i="2" s="1"/>
  <c r="Q28" i="2"/>
  <c r="P28" i="2"/>
  <c r="P40" i="2" s="1"/>
  <c r="O28" i="2"/>
  <c r="N28" i="2"/>
  <c r="N40" i="2" s="1"/>
  <c r="M28" i="2"/>
  <c r="L28" i="2"/>
  <c r="L40" i="2" s="1"/>
  <c r="K28" i="2"/>
  <c r="J40" i="2" s="1"/>
  <c r="J28" i="2"/>
  <c r="I28" i="2"/>
  <c r="H28" i="2"/>
  <c r="G28" i="2"/>
  <c r="F28" i="2"/>
  <c r="F40" i="2" s="1"/>
  <c r="E28" i="2"/>
  <c r="D28" i="2"/>
  <c r="D40" i="2" s="1"/>
  <c r="C28" i="2"/>
  <c r="B28" i="2"/>
  <c r="B40" i="2" s="1"/>
  <c r="S27" i="2"/>
  <c r="R27" i="2"/>
  <c r="R39" i="2" s="1"/>
  <c r="Q27" i="2"/>
  <c r="P39" i="2" s="1"/>
  <c r="P27" i="2"/>
  <c r="O27" i="2"/>
  <c r="N27" i="2"/>
  <c r="M27" i="2"/>
  <c r="L27" i="2"/>
  <c r="L39" i="2" s="1"/>
  <c r="K27" i="2"/>
  <c r="J27" i="2"/>
  <c r="J39" i="2" s="1"/>
  <c r="I27" i="2"/>
  <c r="H27" i="2"/>
  <c r="H39" i="2" s="1"/>
  <c r="G27" i="2"/>
  <c r="F27" i="2"/>
  <c r="F39" i="2" s="1"/>
  <c r="E27" i="2"/>
  <c r="D39" i="2" s="1"/>
  <c r="D27" i="2"/>
  <c r="C27" i="2"/>
  <c r="B27" i="2"/>
  <c r="S26" i="2"/>
  <c r="R26" i="2"/>
  <c r="R38" i="2" s="1"/>
  <c r="Q26" i="2"/>
  <c r="P26" i="2"/>
  <c r="P38" i="2" s="1"/>
  <c r="O26" i="2"/>
  <c r="N26" i="2"/>
  <c r="N38" i="2" s="1"/>
  <c r="M26" i="2"/>
  <c r="L26" i="2"/>
  <c r="L38" i="2" s="1"/>
  <c r="K26" i="2"/>
  <c r="J38" i="2" s="1"/>
  <c r="J26" i="2"/>
  <c r="I26" i="2"/>
  <c r="H26" i="2"/>
  <c r="G26" i="2"/>
  <c r="F26" i="2"/>
  <c r="F38" i="2" s="1"/>
  <c r="E26" i="2"/>
  <c r="D26" i="2"/>
  <c r="D38" i="2" s="1"/>
  <c r="C26" i="2"/>
  <c r="B26" i="2"/>
  <c r="B38" i="2" s="1"/>
  <c r="F22" i="2"/>
  <c r="F21" i="2"/>
  <c r="F20" i="2"/>
  <c r="F19" i="2"/>
  <c r="F18" i="2"/>
  <c r="F17" i="2"/>
  <c r="F16" i="2"/>
  <c r="F15" i="2"/>
  <c r="F14" i="2"/>
  <c r="D22" i="2"/>
  <c r="D21" i="2"/>
  <c r="D20" i="2"/>
  <c r="D19" i="2"/>
  <c r="D18" i="2"/>
  <c r="D17" i="2"/>
  <c r="D16" i="2"/>
  <c r="D15" i="2"/>
  <c r="D14" i="2"/>
  <c r="B22" i="2"/>
  <c r="B21" i="2"/>
  <c r="B20" i="2"/>
  <c r="B19" i="2"/>
  <c r="B18" i="2"/>
  <c r="B17" i="2"/>
  <c r="B16" i="2"/>
  <c r="B15" i="2"/>
  <c r="B14" i="2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<sst xmlns="http://schemas.openxmlformats.org/spreadsheetml/2006/main" count="153" uniqueCount="75">
  <si>
    <t>Dataset</t>
  </si>
  <si>
    <t>Seed</t>
  </si>
  <si>
    <t>R2_test</t>
  </si>
  <si>
    <t>R2_CV</t>
  </si>
  <si>
    <t>R2_train</t>
  </si>
  <si>
    <t>RMSE_test</t>
  </si>
  <si>
    <t>RMSE_CV</t>
  </si>
  <si>
    <t>RMSE_train</t>
  </si>
  <si>
    <t>MAE_test</t>
  </si>
  <si>
    <t>MAE_CV</t>
  </si>
  <si>
    <t>MAE_train</t>
  </si>
  <si>
    <t>Imm_Dmix1_seed_1420</t>
  </si>
  <si>
    <t>Imm_Dmix1_seed_3225</t>
  </si>
  <si>
    <t>Imm_Dmix1_seed_3365</t>
  </si>
  <si>
    <t>Imm_Dmix1_seed_3680</t>
  </si>
  <si>
    <t>Imm_Dmix1_seed_640</t>
  </si>
  <si>
    <t>Imm_Dmix2_seed_1420</t>
  </si>
  <si>
    <t>Imm_Dmix2_seed_3225</t>
  </si>
  <si>
    <t>Imm_Dmix2_seed_3365</t>
  </si>
  <si>
    <t>Imm_Dmix2_seed_3680</t>
  </si>
  <si>
    <t>Imm_Dmix2_seed_640</t>
  </si>
  <si>
    <t>Imm_Dmix3_seed_1420</t>
  </si>
  <si>
    <t>Imm_Dmix3_seed_3225</t>
  </si>
  <si>
    <t>Imm_Dmix3_seed_3365</t>
  </si>
  <si>
    <t>Imm_Dmix3_seed_3680</t>
  </si>
  <si>
    <t>Imm_Dmix3_seed_640</t>
  </si>
  <si>
    <t>Imm_Dmix4_seed_1420</t>
  </si>
  <si>
    <t>Imm_Dmix4_seed_3225</t>
  </si>
  <si>
    <t>Imm_Dmix4_seed_3365</t>
  </si>
  <si>
    <t>Imm_Dmix4_seed_3680</t>
  </si>
  <si>
    <t>Imm_Dmix4_seed_640</t>
  </si>
  <si>
    <t>Imm_Dmix5_seed_1420</t>
  </si>
  <si>
    <t>Imm_Dmix5_seed_3225</t>
  </si>
  <si>
    <t>Imm_Dmix5_seed_3365</t>
  </si>
  <si>
    <t>Imm_Dmix5_seed_3680</t>
  </si>
  <si>
    <t>Imm_Dmix5_seed_640</t>
  </si>
  <si>
    <t>Imm_Dmix6_seed_1420</t>
  </si>
  <si>
    <t>Imm_Dmix6_seed_3225</t>
  </si>
  <si>
    <t>Imm_Dmix6_seed_3365</t>
  </si>
  <si>
    <t>Imm_Dmix6_seed_3680</t>
  </si>
  <si>
    <t>Imm_Dmix6_seed_640</t>
  </si>
  <si>
    <t>Imm_Dmix7_seed_1420</t>
  </si>
  <si>
    <t>Imm_Dmix7_seed_3225</t>
  </si>
  <si>
    <t>Imm_Dmix7_seed_3365</t>
  </si>
  <si>
    <t>Imm_Dmix7_seed_3680</t>
  </si>
  <si>
    <t>Imm_Dmix7_seed_640</t>
  </si>
  <si>
    <t>Imm_Dmix8_seed_1420</t>
  </si>
  <si>
    <t>Imm_Dmix8_seed_3225</t>
  </si>
  <si>
    <t>Imm_Dmix8_seed_3365</t>
  </si>
  <si>
    <t>Imm_Dmix8_seed_3680</t>
  </si>
  <si>
    <t>Imm_Dmix8_seed_640</t>
  </si>
  <si>
    <t>Imm_Dmix9_seed_1420</t>
  </si>
  <si>
    <t>Imm_Dmix9_seed_3225</t>
  </si>
  <si>
    <t>Imm_Dmix9_seed_3365</t>
  </si>
  <si>
    <t>Imm_Dmix9_seed_3680</t>
  </si>
  <si>
    <t>Imm_Dmix9_seed_640</t>
  </si>
  <si>
    <t>AVG_R2_test</t>
  </si>
  <si>
    <t>SD_R2_test</t>
  </si>
  <si>
    <t>AVG_R2_CV</t>
  </si>
  <si>
    <t>SD_R2_CV</t>
  </si>
  <si>
    <t>AVG_R2_train</t>
  </si>
  <si>
    <t>SD_R2_train</t>
  </si>
  <si>
    <t>Adj_R2_test</t>
  </si>
  <si>
    <t>SD</t>
  </si>
  <si>
    <t>Adj_R2_CV</t>
  </si>
  <si>
    <t>Adj_R2_train</t>
  </si>
  <si>
    <t>Dmix1</t>
  </si>
  <si>
    <t>Dmix2</t>
  </si>
  <si>
    <t>Dmix3</t>
  </si>
  <si>
    <t>Dmix4</t>
  </si>
  <si>
    <t>Dmix5</t>
  </si>
  <si>
    <t>Dmix6</t>
  </si>
  <si>
    <t>Dmix7</t>
  </si>
  <si>
    <t>Dmix8</t>
  </si>
  <si>
    <t>Dmix9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</si>
</sst>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"/>
  <sheetViews>
    <sheetView workbookViewId="0">
      <selection activeCellId="1" sqref="L1:AC1048576 A1:A1048576"/>
    </sheetView>
  </sheetViews>
  <sheetFormatPr defaultColWidth="11.5546875" defaultRowHeight="14.4" x14ac:dyDescent="0.3"/>
  <cols>
    <col min="12" max="12" width="11.6640625" bestFit="1" customWidth="1"/>
    <col min="13" max="13" width="10.33203125" bestFit="1" customWidth="1"/>
    <col min="14" max="14" width="10.77734375" bestFit="1" customWidth="1"/>
    <col min="15" max="15" width="9.44140625" bestFit="1" customWidth="1"/>
    <col min="16" max="16" width="12.33203125" bestFit="1" customWidth="1"/>
    <col min="17" max="17" width="11" bestFit="1" customWidth="1"/>
    <col min="18" max="18" width="9.77734375" bestFit="1" customWidth="1"/>
    <col min="19" max="19" width="5.5546875" bestFit="1" customWidth="1"/>
    <col min="20" max="20" width="8.88671875" bestFit="1" customWidth="1"/>
    <col min="21" max="21" width="5.5546875" bestFit="1" customWidth="1"/>
    <col min="22" max="22" width="10.44140625" bestFit="1" customWidth="1"/>
    <col min="23" max="23" width="5.5546875" bestFit="1" customWidth="1"/>
    <col min="24" max="24" width="8.88671875" bestFit="1" customWidth="1"/>
    <col min="25" max="25" width="5.5546875" bestFit="1" customWidth="1"/>
    <col min="26" max="26" width="8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5</v>
      </c>
      <c r="T1" t="s">
        <v>6</v>
      </c>
      <c r="V1" t="s">
        <v>7</v>
      </c>
      <c r="X1" t="s">
        <v>8</v>
      </c>
      <c r="Z1" t="s">
        <v>9</v>
      </c>
      <c r="AB1" t="s">
        <v>10</v>
      </c>
    </row>
    <row r="2" spans="1:29" x14ac:dyDescent="0.3">
      <c r="A2" t="s">
        <v>11</v>
      </c>
      <c r="B2">
        <v>1420</v>
      </c>
      <c r="C2">
        <v>0.52881971397360295</v>
      </c>
      <c r="D2">
        <v>0.543516257440538</v>
      </c>
      <c r="E2">
        <v>0.54999960410507598</v>
      </c>
      <c r="F2">
        <v>24.645398442247199</v>
      </c>
      <c r="G2">
        <v>24.972736851324701</v>
      </c>
      <c r="H2">
        <v>25.107746388698999</v>
      </c>
      <c r="I2">
        <v>15.9683991458585</v>
      </c>
      <c r="J2">
        <v>15.775358006448499</v>
      </c>
      <c r="K2">
        <v>15.6949969891376</v>
      </c>
      <c r="L2" s="1">
        <f>AVERAGE(C2:C6)</f>
        <v>0.50173013850189263</v>
      </c>
      <c r="M2" s="1">
        <f>_xlfn.STDEV.P(C2:C6)</f>
        <v>3.9604593200556495E-2</v>
      </c>
      <c r="N2" s="1">
        <f>AVERAGE(D2:D6)</f>
        <v>0.49658929821080761</v>
      </c>
      <c r="O2" s="1">
        <f>_xlfn.STDEV.P(D2:D6)</f>
        <v>4.8316978518199862E-2</v>
      </c>
      <c r="P2" s="1">
        <f>AVERAGE(E2:E6)</f>
        <v>0.49684424384816495</v>
      </c>
      <c r="Q2" s="1">
        <f>_xlfn.STDEV.P(E2:E6)</f>
        <v>5.1341068009245004E-2</v>
      </c>
      <c r="R2" s="1">
        <f>AVERAGE(F2:F6)</f>
        <v>25.856544078834681</v>
      </c>
      <c r="S2" s="1">
        <f>_xlfn.STDEV.P(F2:F6)</f>
        <v>0.89853949421021251</v>
      </c>
      <c r="T2" s="1">
        <f>AVERAGE(G2:G6)</f>
        <v>26.184419548594423</v>
      </c>
      <c r="U2" s="1">
        <f>_xlfn.STDEV.P(G2:G6)</f>
        <v>1.2577640783827448</v>
      </c>
      <c r="V2" s="1">
        <f>AVERAGE(H2:H6)</f>
        <v>26.3171947732619</v>
      </c>
      <c r="W2" s="1">
        <f>_xlfn.STDEV.P(H2:H6)</f>
        <v>1.4271104962532282</v>
      </c>
      <c r="X2" s="1">
        <f>AVERAGE(I2:I6)</f>
        <v>16.698335929403036</v>
      </c>
      <c r="Y2" s="1">
        <f>_xlfn.STDEV.P(I2:I6)</f>
        <v>0.97985431667040745</v>
      </c>
      <c r="Z2" s="1">
        <f>AVERAGE(J2:J6)</f>
        <v>16.859513889385738</v>
      </c>
      <c r="AA2" s="1">
        <f>_xlfn.STDEV.P(J2:J6)</f>
        <v>1.1586519193075189</v>
      </c>
      <c r="AB2" s="1">
        <f>AVERAGE(K2:K6)</f>
        <v>16.926610596708862</v>
      </c>
      <c r="AC2" s="1">
        <f>_xlfn.STDEV.P(K2:K6)</f>
        <v>1.333724119483026</v>
      </c>
    </row>
    <row r="3" spans="1:29" x14ac:dyDescent="0.3">
      <c r="A3" t="s">
        <v>12</v>
      </c>
      <c r="B3">
        <v>3225</v>
      </c>
      <c r="C3">
        <v>0.43155052945460298</v>
      </c>
      <c r="D3">
        <v>0.41138128934901802</v>
      </c>
      <c r="E3">
        <v>0.40572516685926402</v>
      </c>
      <c r="F3">
        <v>27.315672430887499</v>
      </c>
      <c r="G3">
        <v>28.255507591342901</v>
      </c>
      <c r="H3">
        <v>28.6376601272143</v>
      </c>
      <c r="I3">
        <v>18.2111612266885</v>
      </c>
      <c r="J3">
        <v>18.899135012544399</v>
      </c>
      <c r="K3">
        <v>19.185531339688001</v>
      </c>
    </row>
    <row r="4" spans="1:29" x14ac:dyDescent="0.3">
      <c r="A4" t="s">
        <v>13</v>
      </c>
      <c r="B4">
        <v>3365</v>
      </c>
      <c r="C4">
        <v>0.49855071289888597</v>
      </c>
      <c r="D4">
        <v>0.48993976865678701</v>
      </c>
      <c r="E4">
        <v>0.48691213389895499</v>
      </c>
      <c r="F4">
        <v>26.279577622748999</v>
      </c>
      <c r="G4">
        <v>26.76409379915</v>
      </c>
      <c r="H4">
        <v>26.963226338606301</v>
      </c>
      <c r="I4">
        <v>17.5015473521742</v>
      </c>
      <c r="J4">
        <v>16.9791079070161</v>
      </c>
      <c r="K4">
        <v>16.761621803149399</v>
      </c>
    </row>
    <row r="5" spans="1:29" x14ac:dyDescent="0.3">
      <c r="A5" t="s">
        <v>14</v>
      </c>
      <c r="B5">
        <v>3680</v>
      </c>
      <c r="C5">
        <v>0.54834950364440904</v>
      </c>
      <c r="D5">
        <v>0.54310155302415397</v>
      </c>
      <c r="E5">
        <v>0.54086322955071697</v>
      </c>
      <c r="F5">
        <v>25.385300870709301</v>
      </c>
      <c r="G5">
        <v>24.8400699931098</v>
      </c>
      <c r="H5">
        <v>24.6095352851261</v>
      </c>
      <c r="I5">
        <v>16.100374694084199</v>
      </c>
      <c r="J5">
        <v>15.6955881744914</v>
      </c>
      <c r="K5">
        <v>15.527079759095299</v>
      </c>
    </row>
    <row r="6" spans="1:29" x14ac:dyDescent="0.3">
      <c r="A6" t="s">
        <v>15</v>
      </c>
      <c r="B6">
        <v>640</v>
      </c>
      <c r="C6">
        <v>0.50138023253796205</v>
      </c>
      <c r="D6">
        <v>0.49500762258354097</v>
      </c>
      <c r="E6">
        <v>0.50072108482681299</v>
      </c>
      <c r="F6">
        <v>25.656771027580401</v>
      </c>
      <c r="G6">
        <v>26.0896895080447</v>
      </c>
      <c r="H6">
        <v>26.267805726663799</v>
      </c>
      <c r="I6">
        <v>15.7101972282098</v>
      </c>
      <c r="J6">
        <v>16.948380346428301</v>
      </c>
      <c r="K6">
        <v>17.463823092474001</v>
      </c>
    </row>
    <row r="7" spans="1:29" x14ac:dyDescent="0.3">
      <c r="A7" t="s">
        <v>16</v>
      </c>
      <c r="B7">
        <v>1420</v>
      </c>
      <c r="C7">
        <v>0.52883011441083705</v>
      </c>
      <c r="D7">
        <v>0.54326161154805996</v>
      </c>
      <c r="E7">
        <v>0.54950501678267105</v>
      </c>
      <c r="F7">
        <v>24.724508183654201</v>
      </c>
      <c r="G7">
        <v>25.0552376998867</v>
      </c>
      <c r="H7">
        <v>25.191636996359101</v>
      </c>
      <c r="I7">
        <v>15.959358924153101</v>
      </c>
      <c r="J7">
        <v>15.772895783912</v>
      </c>
      <c r="K7">
        <v>15.6952731191962</v>
      </c>
      <c r="L7" s="1">
        <f>AVERAGE(C7:C11)</f>
        <v>0.49116839158921988</v>
      </c>
      <c r="M7" s="1">
        <f>_xlfn.STDEV.P(C7:C11)</f>
        <v>3.9609905435725179E-2</v>
      </c>
      <c r="N7" s="1">
        <f>AVERAGE(D7:D11)</f>
        <v>0.4933690196735524</v>
      </c>
      <c r="O7" s="1">
        <f>_xlfn.STDEV.P(D7:D11)</f>
        <v>4.3075291198464136E-2</v>
      </c>
      <c r="P7" s="1">
        <f>AVERAGE(E7:E11)</f>
        <v>0.49778888577308694</v>
      </c>
      <c r="Q7" s="1">
        <f>_xlfn.STDEV.P(E7:E11)</f>
        <v>4.4926885470035267E-2</v>
      </c>
      <c r="R7" s="1">
        <f>AVERAGE(F7:F11)</f>
        <v>26.248884356041081</v>
      </c>
      <c r="S7" s="1">
        <f>_xlfn.STDEV.P(F7:F11)</f>
        <v>1.0381915909550978</v>
      </c>
      <c r="T7" s="1">
        <f>AVERAGE(G7:G11)</f>
        <v>26.213783483734499</v>
      </c>
      <c r="U7" s="1">
        <f>_xlfn.STDEV.P(G7:G11)</f>
        <v>1.1844269858651555</v>
      </c>
      <c r="V7" s="1">
        <f>AVERAGE(H7:H11)</f>
        <v>26.197534743957078</v>
      </c>
      <c r="W7" s="1">
        <f>_xlfn.STDEV.P(H7:H11)</f>
        <v>1.2740481475058867</v>
      </c>
      <c r="X7" s="1">
        <f>AVERAGE(I7:I11)</f>
        <v>16.821261709855399</v>
      </c>
      <c r="Y7" s="1">
        <f>_xlfn.STDEV.P(I7:I11)</f>
        <v>1.2056977723590943</v>
      </c>
      <c r="Z7" s="1">
        <f>AVERAGE(J7:J11)</f>
        <v>16.731279744441558</v>
      </c>
      <c r="AA7" s="1">
        <f>_xlfn.STDEV.P(J7:J11)</f>
        <v>1.143752900151513</v>
      </c>
      <c r="AB7" s="1">
        <f>AVERAGE(K7:K11)</f>
        <v>16.693821188703659</v>
      </c>
      <c r="AC7" s="1">
        <f>_xlfn.STDEV.P(K7:K11)</f>
        <v>1.2363067955685201</v>
      </c>
    </row>
    <row r="8" spans="1:29" x14ac:dyDescent="0.3">
      <c r="A8" t="s">
        <v>17</v>
      </c>
      <c r="B8">
        <v>3225</v>
      </c>
      <c r="C8">
        <v>0.50634225288889001</v>
      </c>
      <c r="D8">
        <v>0.51018621278195897</v>
      </c>
      <c r="E8">
        <v>0.51905509569297903</v>
      </c>
      <c r="F8">
        <v>26.066854104010801</v>
      </c>
      <c r="G8">
        <v>25.603563909044102</v>
      </c>
      <c r="H8">
        <v>25.408210855451099</v>
      </c>
      <c r="I8">
        <v>16.759160203362299</v>
      </c>
      <c r="J8">
        <v>15.873348099559299</v>
      </c>
      <c r="K8">
        <v>15.504593739605101</v>
      </c>
    </row>
    <row r="9" spans="1:29" x14ac:dyDescent="0.3">
      <c r="A9" t="s">
        <v>18</v>
      </c>
      <c r="B9">
        <v>3365</v>
      </c>
      <c r="C9">
        <v>0.42066328343480802</v>
      </c>
      <c r="D9">
        <v>0.41587833483971098</v>
      </c>
      <c r="E9">
        <v>0.415196172885691</v>
      </c>
      <c r="F9">
        <v>27.968962178082201</v>
      </c>
      <c r="G9">
        <v>28.435058857809501</v>
      </c>
      <c r="H9">
        <v>28.626852987427199</v>
      </c>
      <c r="I9">
        <v>19.090908497223001</v>
      </c>
      <c r="J9">
        <v>18.8875926291939</v>
      </c>
      <c r="K9">
        <v>18.802954349290399</v>
      </c>
    </row>
    <row r="10" spans="1:29" x14ac:dyDescent="0.3">
      <c r="A10" t="s">
        <v>19</v>
      </c>
      <c r="B10">
        <v>3680</v>
      </c>
      <c r="C10">
        <v>0.52312235877007796</v>
      </c>
      <c r="D10">
        <v>0.51363217470510203</v>
      </c>
      <c r="E10">
        <v>0.50957903605211097</v>
      </c>
      <c r="F10">
        <v>26.0502284254754</v>
      </c>
      <c r="G10">
        <v>25.624697098416799</v>
      </c>
      <c r="H10">
        <v>25.4454550911544</v>
      </c>
      <c r="I10">
        <v>16.630689972602699</v>
      </c>
      <c r="J10">
        <v>16.262263857772201</v>
      </c>
      <c r="K10">
        <v>16.108891900467199</v>
      </c>
    </row>
    <row r="11" spans="1:29" x14ac:dyDescent="0.3">
      <c r="A11" t="s">
        <v>20</v>
      </c>
      <c r="B11">
        <v>640</v>
      </c>
      <c r="C11">
        <v>0.47688394844148602</v>
      </c>
      <c r="D11">
        <v>0.48388676449293</v>
      </c>
      <c r="E11">
        <v>0.495609107451983</v>
      </c>
      <c r="F11">
        <v>26.433868888982801</v>
      </c>
      <c r="G11">
        <v>26.3503598535154</v>
      </c>
      <c r="H11">
        <v>26.315517789393599</v>
      </c>
      <c r="I11">
        <v>15.666190951935899</v>
      </c>
      <c r="J11">
        <v>16.8602983517704</v>
      </c>
      <c r="K11">
        <v>17.357392834959398</v>
      </c>
    </row>
    <row r="12" spans="1:29" x14ac:dyDescent="0.3">
      <c r="A12" t="s">
        <v>21</v>
      </c>
      <c r="B12">
        <v>1420</v>
      </c>
      <c r="C12">
        <v>0.45096022467409702</v>
      </c>
      <c r="D12">
        <v>0.45074435066663499</v>
      </c>
      <c r="E12">
        <v>0.451636884372287</v>
      </c>
      <c r="F12">
        <v>26.597640509094798</v>
      </c>
      <c r="G12">
        <v>27.468635377657002</v>
      </c>
      <c r="H12">
        <v>27.823184749035001</v>
      </c>
      <c r="I12">
        <v>17.6249390357167</v>
      </c>
      <c r="J12">
        <v>17.977870809632101</v>
      </c>
      <c r="K12">
        <v>18.1247926340675</v>
      </c>
      <c r="L12" s="1">
        <f>AVERAGE(C12:C16)</f>
        <v>0.47030035919541602</v>
      </c>
      <c r="M12" s="1">
        <f>_xlfn.STDEV.P(C12:C16)</f>
        <v>7.6297507503944817E-2</v>
      </c>
      <c r="N12" s="1">
        <f>AVERAGE(D12:D16)</f>
        <v>0.4692177813215096</v>
      </c>
      <c r="O12" s="1">
        <f>_xlfn.STDEV.P(D12:D16)</f>
        <v>6.7483351681875761E-2</v>
      </c>
      <c r="P12" s="1">
        <f>AVERAGE(E12:E16)</f>
        <v>0.472473686367399</v>
      </c>
      <c r="Q12" s="1">
        <f>_xlfn.STDEV.P(E12:E16)</f>
        <v>6.2503892293046287E-2</v>
      </c>
      <c r="R12" s="1">
        <f>AVERAGE(F12:F16)</f>
        <v>26.530035302828036</v>
      </c>
      <c r="S12" s="1">
        <f>_xlfn.STDEV.P(F12:F16)</f>
        <v>1.551884470556407</v>
      </c>
      <c r="T12" s="1">
        <f>AVERAGE(G12:G16)</f>
        <v>26.809467296212681</v>
      </c>
      <c r="U12" s="1">
        <f>_xlfn.STDEV.P(G12:G16)</f>
        <v>1.7819611112220484</v>
      </c>
      <c r="V12" s="1">
        <f>AVERAGE(H12:H16)</f>
        <v>26.923236228707925</v>
      </c>
      <c r="W12" s="1">
        <f>_xlfn.STDEV.P(H12:H16)</f>
        <v>1.8937480800903366</v>
      </c>
      <c r="X12" s="1">
        <f>AVERAGE(I12:I16)</f>
        <v>17.902873677295542</v>
      </c>
      <c r="Y12" s="1">
        <f>_xlfn.STDEV.P(I12:I16)</f>
        <v>1.8508484431711969</v>
      </c>
      <c r="Z12" s="1">
        <f>AVERAGE(J12:J16)</f>
        <v>17.760111128585898</v>
      </c>
      <c r="AA12" s="1">
        <f>_xlfn.STDEV.P(J12:J16)</f>
        <v>1.5969685287629978</v>
      </c>
      <c r="AB12" s="1">
        <f>AVERAGE(K12:K16)</f>
        <v>17.70068056532218</v>
      </c>
      <c r="AC12" s="1">
        <f>_xlfn.STDEV.P(K12:K16)</f>
        <v>1.5759201448676849</v>
      </c>
    </row>
    <row r="13" spans="1:29" x14ac:dyDescent="0.3">
      <c r="A13" t="s">
        <v>22</v>
      </c>
      <c r="B13">
        <v>3225</v>
      </c>
      <c r="C13">
        <v>0.44975482126903699</v>
      </c>
      <c r="D13">
        <v>0.44982713778758998</v>
      </c>
      <c r="E13">
        <v>0.457920797996694</v>
      </c>
      <c r="F13">
        <v>26.818128398603601</v>
      </c>
      <c r="G13">
        <v>27.189737167490598</v>
      </c>
      <c r="H13">
        <v>27.342945244088</v>
      </c>
      <c r="I13">
        <v>19.082767155128099</v>
      </c>
      <c r="J13">
        <v>18.1453730313936</v>
      </c>
      <c r="K13">
        <v>17.755145613368398</v>
      </c>
    </row>
    <row r="14" spans="1:29" x14ac:dyDescent="0.3">
      <c r="A14" t="s">
        <v>23</v>
      </c>
      <c r="B14">
        <v>3365</v>
      </c>
      <c r="C14">
        <v>0.37924515825091698</v>
      </c>
      <c r="D14">
        <v>0.39084986570048602</v>
      </c>
      <c r="E14">
        <v>0.397582661712785</v>
      </c>
      <c r="F14">
        <v>28.732639677034101</v>
      </c>
      <c r="G14">
        <v>28.896809979432401</v>
      </c>
      <c r="H14">
        <v>28.964878063182201</v>
      </c>
      <c r="I14">
        <v>20.6011840087331</v>
      </c>
      <c r="J14">
        <v>19.7886899362252</v>
      </c>
      <c r="K14">
        <v>19.4504571096608</v>
      </c>
    </row>
    <row r="15" spans="1:29" x14ac:dyDescent="0.3">
      <c r="A15" t="s">
        <v>24</v>
      </c>
      <c r="B15">
        <v>3680</v>
      </c>
      <c r="C15">
        <v>0.61142323320581105</v>
      </c>
      <c r="D15">
        <v>0.59499573432666997</v>
      </c>
      <c r="E15">
        <v>0.58760629443992995</v>
      </c>
      <c r="F15">
        <v>23.867005965546898</v>
      </c>
      <c r="G15">
        <v>23.506473399103601</v>
      </c>
      <c r="H15">
        <v>23.354746792852801</v>
      </c>
      <c r="I15">
        <v>15.128840785291199</v>
      </c>
      <c r="J15">
        <v>14.866669638407</v>
      </c>
      <c r="K15">
        <v>14.7575305184372</v>
      </c>
    </row>
    <row r="16" spans="1:29" x14ac:dyDescent="0.3">
      <c r="A16" t="s">
        <v>25</v>
      </c>
      <c r="B16">
        <v>640</v>
      </c>
      <c r="C16">
        <v>0.460118358577218</v>
      </c>
      <c r="D16">
        <v>0.45967181812616698</v>
      </c>
      <c r="E16">
        <v>0.46762179331529902</v>
      </c>
      <c r="F16">
        <v>26.6347619638608</v>
      </c>
      <c r="G16">
        <v>26.985680557379801</v>
      </c>
      <c r="H16">
        <v>27.1304262943816</v>
      </c>
      <c r="I16">
        <v>17.0766374016086</v>
      </c>
      <c r="J16">
        <v>18.021952227271601</v>
      </c>
      <c r="K16">
        <v>18.415476951077</v>
      </c>
    </row>
    <row r="17" spans="1:29" x14ac:dyDescent="0.3">
      <c r="A17" t="s">
        <v>26</v>
      </c>
      <c r="B17">
        <v>1420</v>
      </c>
      <c r="C17">
        <v>0.51772635733322203</v>
      </c>
      <c r="D17">
        <v>0.518002782984752</v>
      </c>
      <c r="E17">
        <v>0.51949192502879604</v>
      </c>
      <c r="F17">
        <v>24.714916924250701</v>
      </c>
      <c r="G17">
        <v>25.659690465230302</v>
      </c>
      <c r="H17">
        <v>26.0428880361114</v>
      </c>
      <c r="I17">
        <v>16.028205329918901</v>
      </c>
      <c r="J17">
        <v>16.066891453081801</v>
      </c>
      <c r="K17">
        <v>16.082996083538699</v>
      </c>
      <c r="L17" s="1">
        <f>AVERAGE(C17:C21)</f>
        <v>0.50579167223274535</v>
      </c>
      <c r="M17" s="1">
        <f>_xlfn.STDEV.P(C17:C21)</f>
        <v>1.7338163855614881E-2</v>
      </c>
      <c r="N17" s="1">
        <f>AVERAGE(D17:D21)</f>
        <v>0.49444245491853439</v>
      </c>
      <c r="O17" s="1">
        <f>_xlfn.STDEV.P(D17:D21)</f>
        <v>1.4020702499162466E-2</v>
      </c>
      <c r="P17" s="1">
        <f>AVERAGE(E17:E21)</f>
        <v>0.49329413724925181</v>
      </c>
      <c r="Q17" s="1">
        <f>_xlfn.STDEV.P(E17:E21)</f>
        <v>1.9810651580108026E-2</v>
      </c>
      <c r="R17" s="1">
        <f>AVERAGE(F17:F21)</f>
        <v>25.696201836800221</v>
      </c>
      <c r="S17" s="1">
        <f>_xlfn.STDEV.P(F17:F21)</f>
        <v>0.70710051060908841</v>
      </c>
      <c r="T17" s="1">
        <f>AVERAGE(G17:G21)</f>
        <v>26.064187923980921</v>
      </c>
      <c r="U17" s="1">
        <f>_xlfn.STDEV.P(G17:G21)</f>
        <v>0.33691645472337045</v>
      </c>
      <c r="V17" s="1">
        <f>AVERAGE(H17:H21)</f>
        <v>26.213588217619282</v>
      </c>
      <c r="W17" s="1">
        <f>_xlfn.STDEV.P(H17:H21)</f>
        <v>0.26724804319173162</v>
      </c>
      <c r="X17" s="1">
        <f>AVERAGE(I17:I21)</f>
        <v>16.450148620066301</v>
      </c>
      <c r="Y17" s="1">
        <f>_xlfn.STDEV.P(I17:I21)</f>
        <v>0.44911883410808834</v>
      </c>
      <c r="Z17" s="1">
        <f>AVERAGE(J17:J21)</f>
        <v>16.501474423154299</v>
      </c>
      <c r="AA17" s="1">
        <f>_xlfn.STDEV.P(J17:J21)</f>
        <v>0.22136512775668546</v>
      </c>
      <c r="AB17" s="1">
        <f>AVERAGE(K17:K21)</f>
        <v>16.522840820819901</v>
      </c>
      <c r="AC17" s="1">
        <f>_xlfn.STDEV.P(K17:K21)</f>
        <v>0.28931199968387195</v>
      </c>
    </row>
    <row r="18" spans="1:29" x14ac:dyDescent="0.3">
      <c r="A18" t="s">
        <v>27</v>
      </c>
      <c r="B18">
        <v>3225</v>
      </c>
      <c r="C18">
        <v>0.50876367248527699</v>
      </c>
      <c r="D18">
        <v>0.49320916480407501</v>
      </c>
      <c r="E18">
        <v>0.49491674510767097</v>
      </c>
      <c r="F18">
        <v>25.317758401631501</v>
      </c>
      <c r="G18">
        <v>25.80612618956</v>
      </c>
      <c r="H18">
        <v>26.0067252601105</v>
      </c>
      <c r="I18">
        <v>17.234634243364301</v>
      </c>
      <c r="J18">
        <v>16.628903459206601</v>
      </c>
      <c r="K18">
        <v>16.376744037747301</v>
      </c>
    </row>
    <row r="19" spans="1:29" x14ac:dyDescent="0.3">
      <c r="A19" t="s">
        <v>28</v>
      </c>
      <c r="B19">
        <v>3365</v>
      </c>
      <c r="C19">
        <v>0.516840880843774</v>
      </c>
      <c r="D19">
        <v>0.49860695926311599</v>
      </c>
      <c r="E19">
        <v>0.49139550834568702</v>
      </c>
      <c r="F19">
        <v>25.430848012073</v>
      </c>
      <c r="G19">
        <v>26.047214615600101</v>
      </c>
      <c r="H19">
        <v>26.299543551338498</v>
      </c>
      <c r="I19">
        <v>16.655416727406902</v>
      </c>
      <c r="J19">
        <v>16.528859943344099</v>
      </c>
      <c r="K19">
        <v>16.476175671245599</v>
      </c>
    </row>
    <row r="20" spans="1:29" x14ac:dyDescent="0.3">
      <c r="A20" t="s">
        <v>29</v>
      </c>
      <c r="B20">
        <v>3680</v>
      </c>
      <c r="C20">
        <v>0.51394250785652296</v>
      </c>
      <c r="D20">
        <v>0.47580936408890601</v>
      </c>
      <c r="E20">
        <v>0.45872562962222002</v>
      </c>
      <c r="F20">
        <v>26.470288655371899</v>
      </c>
      <c r="G20">
        <v>26.634365905012299</v>
      </c>
      <c r="H20">
        <v>26.7023723473533</v>
      </c>
      <c r="I20">
        <v>16.2428771340204</v>
      </c>
      <c r="J20">
        <v>16.645028263754298</v>
      </c>
      <c r="K20">
        <v>16.812439593779299</v>
      </c>
    </row>
    <row r="21" spans="1:29" x14ac:dyDescent="0.3">
      <c r="A21" t="s">
        <v>30</v>
      </c>
      <c r="B21">
        <v>640</v>
      </c>
      <c r="C21">
        <v>0.47168494264493099</v>
      </c>
      <c r="D21">
        <v>0.48658400345182301</v>
      </c>
      <c r="E21">
        <v>0.50194087814188504</v>
      </c>
      <c r="F21">
        <v>26.547197190674002</v>
      </c>
      <c r="G21">
        <v>26.173542444501901</v>
      </c>
      <c r="H21">
        <v>26.016411893182699</v>
      </c>
      <c r="I21">
        <v>16.089609665621001</v>
      </c>
      <c r="J21">
        <v>16.6376889963847</v>
      </c>
      <c r="K21">
        <v>16.865848717788602</v>
      </c>
    </row>
    <row r="22" spans="1:29" x14ac:dyDescent="0.3">
      <c r="A22" t="s">
        <v>31</v>
      </c>
      <c r="B22">
        <v>1420</v>
      </c>
      <c r="C22">
        <v>0.62854338335948901</v>
      </c>
      <c r="D22">
        <v>0.62353252567591999</v>
      </c>
      <c r="E22">
        <v>0.62272548678020601</v>
      </c>
      <c r="F22">
        <v>21.4938791515685</v>
      </c>
      <c r="G22">
        <v>22.161143316301001</v>
      </c>
      <c r="H22">
        <v>22.433068281295999</v>
      </c>
      <c r="I22">
        <v>14.194876015214399</v>
      </c>
      <c r="J22">
        <v>13.890510817813</v>
      </c>
      <c r="K22">
        <v>13.7638067537364</v>
      </c>
      <c r="L22" s="1">
        <f>AVERAGE(C22:C26)</f>
        <v>0.58588831752288195</v>
      </c>
      <c r="M22" s="1">
        <f>_xlfn.STDEV.P(C22:C26)</f>
        <v>3.8310371135846795E-2</v>
      </c>
      <c r="N22" s="1">
        <f>AVERAGE(D22:D26)</f>
        <v>0.57253375879453694</v>
      </c>
      <c r="O22" s="1">
        <f>_xlfn.STDEV.P(D22:D26)</f>
        <v>2.5993477408800411E-2</v>
      </c>
      <c r="P22" s="1">
        <f>AVERAGE(E22:E26)</f>
        <v>0.56827748814076195</v>
      </c>
      <c r="Q22" s="1">
        <f>_xlfn.STDEV.P(E22:E26)</f>
        <v>2.8735602228854889E-2</v>
      </c>
      <c r="R22" s="1">
        <f>AVERAGE(F22:F26)</f>
        <v>23.432297849839777</v>
      </c>
      <c r="S22" s="1">
        <f>_xlfn.STDEV.P(F22:F26)</f>
        <v>1.1474868237722191</v>
      </c>
      <c r="T22" s="1">
        <f>AVERAGE(G22:G26)</f>
        <v>23.786239537992842</v>
      </c>
      <c r="U22" s="1">
        <f>_xlfn.STDEV.P(G22:G26)</f>
        <v>0.82433009902028054</v>
      </c>
      <c r="V22" s="1">
        <f>AVERAGE(H22:H26)</f>
        <v>23.928761824378039</v>
      </c>
      <c r="W22" s="1">
        <f>_xlfn.STDEV.P(H22:H26)</f>
        <v>0.75570626902203608</v>
      </c>
      <c r="X22" s="1">
        <f>AVERAGE(I22:I26)</f>
        <v>14.873704766762739</v>
      </c>
      <c r="Y22" s="1">
        <f>_xlfn.STDEV.P(I22:I26)</f>
        <v>0.84685608695154513</v>
      </c>
      <c r="Z22" s="1">
        <f>AVERAGE(J22:J26)</f>
        <v>14.88488242586298</v>
      </c>
      <c r="AA22" s="1">
        <f>_xlfn.STDEV.P(J22:J26)</f>
        <v>0.50581854206139321</v>
      </c>
      <c r="AB22" s="1">
        <f>AVERAGE(K22:K26)</f>
        <v>14.889535569017838</v>
      </c>
      <c r="AC22" s="1">
        <f>_xlfn.STDEV.P(K22:K26)</f>
        <v>0.71161298250465388</v>
      </c>
    </row>
    <row r="23" spans="1:29" x14ac:dyDescent="0.3">
      <c r="A23" t="s">
        <v>32</v>
      </c>
      <c r="B23">
        <v>3225</v>
      </c>
      <c r="C23">
        <v>0.52295499529712397</v>
      </c>
      <c r="D23">
        <v>0.55296902405613502</v>
      </c>
      <c r="E23">
        <v>0.56807902200839999</v>
      </c>
      <c r="F23">
        <v>25.080718444017901</v>
      </c>
      <c r="G23">
        <v>24.4554887559439</v>
      </c>
      <c r="H23">
        <v>24.190448819717499</v>
      </c>
      <c r="I23">
        <v>16.296724601953301</v>
      </c>
      <c r="J23">
        <v>15.012426205150801</v>
      </c>
      <c r="K23">
        <v>14.4777861485633</v>
      </c>
    </row>
    <row r="24" spans="1:29" x14ac:dyDescent="0.3">
      <c r="A24" t="s">
        <v>33</v>
      </c>
      <c r="B24">
        <v>3365</v>
      </c>
      <c r="C24">
        <v>0.60208639920894902</v>
      </c>
      <c r="D24">
        <v>0.56758302770088298</v>
      </c>
      <c r="E24">
        <v>0.55466072421379597</v>
      </c>
      <c r="F24">
        <v>23.346275624594799</v>
      </c>
      <c r="G24">
        <v>24.143779137052501</v>
      </c>
      <c r="H24">
        <v>24.468110038687598</v>
      </c>
      <c r="I24">
        <v>15.3533084092004</v>
      </c>
      <c r="J24">
        <v>15.1430774931973</v>
      </c>
      <c r="K24">
        <v>15.055560550788799</v>
      </c>
    </row>
    <row r="25" spans="1:29" x14ac:dyDescent="0.3">
      <c r="A25" t="s">
        <v>34</v>
      </c>
      <c r="B25">
        <v>3680</v>
      </c>
      <c r="C25">
        <v>0.61330224210712203</v>
      </c>
      <c r="D25">
        <v>0.56241131607050898</v>
      </c>
      <c r="E25">
        <v>0.53921116009251602</v>
      </c>
      <c r="F25">
        <v>23.496257457754499</v>
      </c>
      <c r="G25">
        <v>24.116601213071601</v>
      </c>
      <c r="H25">
        <v>24.3701892654306</v>
      </c>
      <c r="I25">
        <v>14.507953513919601</v>
      </c>
      <c r="J25">
        <v>15.083515163099699</v>
      </c>
      <c r="K25">
        <v>15.3231154876453</v>
      </c>
    </row>
    <row r="26" spans="1:29" x14ac:dyDescent="0.3">
      <c r="A26" t="s">
        <v>35</v>
      </c>
      <c r="B26">
        <v>640</v>
      </c>
      <c r="C26">
        <v>0.56255456764172596</v>
      </c>
      <c r="D26">
        <v>0.55617290046923795</v>
      </c>
      <c r="E26">
        <v>0.55671104760889201</v>
      </c>
      <c r="F26">
        <v>23.744358571263199</v>
      </c>
      <c r="G26">
        <v>24.054185267595201</v>
      </c>
      <c r="H26">
        <v>24.181992716758501</v>
      </c>
      <c r="I26">
        <v>14.015661293526</v>
      </c>
      <c r="J26">
        <v>15.2948824500541</v>
      </c>
      <c r="K26">
        <v>15.8274089043554</v>
      </c>
    </row>
    <row r="27" spans="1:29" x14ac:dyDescent="0.3">
      <c r="A27" t="s">
        <v>36</v>
      </c>
      <c r="B27">
        <v>1420</v>
      </c>
      <c r="C27">
        <v>0.533744210735136</v>
      </c>
      <c r="D27">
        <v>0.54893178390062802</v>
      </c>
      <c r="E27">
        <v>0.55562438049186702</v>
      </c>
      <c r="F27">
        <v>24.518516396317601</v>
      </c>
      <c r="G27">
        <v>24.81977983374</v>
      </c>
      <c r="H27">
        <v>24.9441200793772</v>
      </c>
      <c r="I27">
        <v>15.869610562247001</v>
      </c>
      <c r="J27">
        <v>15.6592990383088</v>
      </c>
      <c r="K27">
        <v>15.5717485396558</v>
      </c>
      <c r="L27" s="1">
        <f>AVERAGE(C27:C31)</f>
        <v>0.52399417900982548</v>
      </c>
      <c r="M27" s="1">
        <f>_xlfn.STDEV.P(C27:C31)</f>
        <v>1.7149492925070942E-2</v>
      </c>
      <c r="N27" s="1">
        <f>AVERAGE(D27:D31)</f>
        <v>0.51949470354920901</v>
      </c>
      <c r="O27" s="1">
        <f>_xlfn.STDEV.P(D27:D31)</f>
        <v>2.3174045398550346E-2</v>
      </c>
      <c r="P27" s="1">
        <f>AVERAGE(E27:E31)</f>
        <v>0.52087650953579478</v>
      </c>
      <c r="Q27" s="1">
        <f>_xlfn.STDEV.P(E27:E31)</f>
        <v>2.485249999443772E-2</v>
      </c>
      <c r="R27" s="1">
        <f>AVERAGE(F27:F31)</f>
        <v>25.317321223698581</v>
      </c>
      <c r="S27" s="1">
        <f>_xlfn.STDEV.P(F27:F31)</f>
        <v>0.58184088898136899</v>
      </c>
      <c r="T27" s="1">
        <f>AVERAGE(G27:G31)</f>
        <v>25.576394167249642</v>
      </c>
      <c r="U27" s="1">
        <f>_xlfn.STDEV.P(G27:G31)</f>
        <v>0.74343112209860485</v>
      </c>
      <c r="V27" s="1">
        <f>AVERAGE(H27:H31)</f>
        <v>25.681152842945021</v>
      </c>
      <c r="W27" s="1">
        <f>_xlfn.STDEV.P(H27:H31)</f>
        <v>0.87236522026462704</v>
      </c>
      <c r="X27" s="1">
        <f>AVERAGE(I27:I31)</f>
        <v>16.314226081724801</v>
      </c>
      <c r="Y27" s="1">
        <f>_xlfn.STDEV.P(I27:I31)</f>
        <v>0.5825502460173545</v>
      </c>
      <c r="Z27" s="1">
        <f>AVERAGE(J27:J31)</f>
        <v>16.259694528268501</v>
      </c>
      <c r="AA27" s="1">
        <f>_xlfn.STDEV.P(J27:J31)</f>
        <v>0.54361902610673463</v>
      </c>
      <c r="AB27" s="1">
        <f>AVERAGE(K27:K31)</f>
        <v>16.23699361008762</v>
      </c>
      <c r="AC27" s="1">
        <f>_xlfn.STDEV.P(K27:K31)</f>
        <v>0.72843823398303598</v>
      </c>
    </row>
    <row r="28" spans="1:29" x14ac:dyDescent="0.3">
      <c r="A28" t="s">
        <v>37</v>
      </c>
      <c r="B28">
        <v>3225</v>
      </c>
      <c r="C28">
        <v>0.53015519233823405</v>
      </c>
      <c r="D28">
        <v>0.51285378930093095</v>
      </c>
      <c r="E28">
        <v>0.51266380468193795</v>
      </c>
      <c r="F28">
        <v>24.880453962151901</v>
      </c>
      <c r="G28">
        <v>25.528699718069401</v>
      </c>
      <c r="H28">
        <v>25.793755460585999</v>
      </c>
      <c r="I28">
        <v>16.685675895505899</v>
      </c>
      <c r="J28">
        <v>16.273399450385401</v>
      </c>
      <c r="K28">
        <v>16.1017730569416</v>
      </c>
    </row>
    <row r="29" spans="1:29" x14ac:dyDescent="0.3">
      <c r="A29" t="s">
        <v>38</v>
      </c>
      <c r="B29">
        <v>3365</v>
      </c>
      <c r="C29">
        <v>0.50469610268834997</v>
      </c>
      <c r="D29">
        <v>0.49289814384375102</v>
      </c>
      <c r="E29">
        <v>0.488469726627555</v>
      </c>
      <c r="F29">
        <v>26.1973139068572</v>
      </c>
      <c r="G29">
        <v>26.732051411766701</v>
      </c>
      <c r="H29">
        <v>26.9515296204812</v>
      </c>
      <c r="I29">
        <v>17.2462324983073</v>
      </c>
      <c r="J29">
        <v>16.848456751862201</v>
      </c>
      <c r="K29">
        <v>16.6828668483647</v>
      </c>
    </row>
    <row r="30" spans="1:29" x14ac:dyDescent="0.3">
      <c r="A30" t="s">
        <v>39</v>
      </c>
      <c r="B30">
        <v>3680</v>
      </c>
      <c r="C30">
        <v>0.54758920822089796</v>
      </c>
      <c r="D30">
        <v>0.54441597737848701</v>
      </c>
      <c r="E30">
        <v>0.543124661173783</v>
      </c>
      <c r="F30">
        <v>25.380900474680701</v>
      </c>
      <c r="G30">
        <v>24.7716561006444</v>
      </c>
      <c r="H30">
        <v>24.513570723842101</v>
      </c>
      <c r="I30">
        <v>16.133528842886999</v>
      </c>
      <c r="J30">
        <v>15.638053126512901</v>
      </c>
      <c r="K30">
        <v>15.431791742321</v>
      </c>
    </row>
    <row r="31" spans="1:29" x14ac:dyDescent="0.3">
      <c r="A31" t="s">
        <v>40</v>
      </c>
      <c r="B31">
        <v>640</v>
      </c>
      <c r="C31">
        <v>0.50378618106650996</v>
      </c>
      <c r="D31">
        <v>0.498373823322248</v>
      </c>
      <c r="E31">
        <v>0.50449997470383101</v>
      </c>
      <c r="F31">
        <v>25.6094213784855</v>
      </c>
      <c r="G31">
        <v>26.029783772027699</v>
      </c>
      <c r="H31">
        <v>26.202788330438601</v>
      </c>
      <c r="I31">
        <v>15.6360826096768</v>
      </c>
      <c r="J31">
        <v>16.879264274273201</v>
      </c>
      <c r="K31">
        <v>17.396787863155001</v>
      </c>
    </row>
    <row r="32" spans="1:29" x14ac:dyDescent="0.3">
      <c r="A32" t="s">
        <v>41</v>
      </c>
      <c r="B32">
        <v>1420</v>
      </c>
      <c r="C32">
        <v>0.40117129185929401</v>
      </c>
      <c r="D32">
        <v>0.38494832695232101</v>
      </c>
      <c r="E32">
        <v>0.38030115165513101</v>
      </c>
      <c r="F32">
        <v>27.952537701015601</v>
      </c>
      <c r="G32">
        <v>29.556685061502399</v>
      </c>
      <c r="H32">
        <v>30.199366005745102</v>
      </c>
      <c r="I32">
        <v>19.150845732646101</v>
      </c>
      <c r="J32">
        <v>20.1899956912882</v>
      </c>
      <c r="K32">
        <v>20.622583004388101</v>
      </c>
      <c r="L32" s="1">
        <f>AVERAGE(C32:C36)</f>
        <v>0.50630023452241912</v>
      </c>
      <c r="M32" s="1">
        <f>_xlfn.STDEV.P(C32:C36)</f>
        <v>0.11769453608176378</v>
      </c>
      <c r="N32" s="1">
        <f>AVERAGE(D32:D36)</f>
        <v>0.49452130127254607</v>
      </c>
      <c r="O32" s="1">
        <f>_xlfn.STDEV.P(D32:D36)</f>
        <v>0.10786848615616228</v>
      </c>
      <c r="P32" s="1">
        <f>AVERAGE(E32:E36)</f>
        <v>0.49205973383431922</v>
      </c>
      <c r="Q32" s="1">
        <f>_xlfn.STDEV.P(E32:E36)</f>
        <v>0.10256014119843847</v>
      </c>
      <c r="R32" s="1">
        <f>AVERAGE(F32:F36)</f>
        <v>25.5157428163409</v>
      </c>
      <c r="S32" s="1">
        <f>_xlfn.STDEV.P(F32:F36)</f>
        <v>2.9187591191719626</v>
      </c>
      <c r="T32" s="1">
        <f>AVERAGE(G32:G36)</f>
        <v>26.054633799440438</v>
      </c>
      <c r="U32" s="1">
        <f>_xlfn.STDEV.P(G32:G36)</f>
        <v>3.1416961099728065</v>
      </c>
      <c r="V32" s="1">
        <f>AVERAGE(H32:H36)</f>
        <v>26.273030279806761</v>
      </c>
      <c r="W32" s="1">
        <f>_xlfn.STDEV.P(H32:H36)</f>
        <v>3.2516996916554306</v>
      </c>
      <c r="X32" s="1">
        <f>AVERAGE(I32:I36)</f>
        <v>17.07338451518136</v>
      </c>
      <c r="Y32" s="1">
        <f>_xlfn.STDEV.P(I32:I36)</f>
        <v>3.1140092207198888</v>
      </c>
      <c r="Z32" s="1">
        <f>AVERAGE(J32:J36)</f>
        <v>17.142162330909979</v>
      </c>
      <c r="AA32" s="1">
        <f>_xlfn.STDEV.P(J32:J36)</f>
        <v>2.7434533687798495</v>
      </c>
      <c r="AB32" s="1">
        <f>AVERAGE(K32:K36)</f>
        <v>17.17079381981058</v>
      </c>
      <c r="AC32" s="1">
        <f>_xlfn.STDEV.P(K32:K36)</f>
        <v>2.6602352500870494</v>
      </c>
    </row>
    <row r="33" spans="1:29" x14ac:dyDescent="0.3">
      <c r="A33" t="s">
        <v>42</v>
      </c>
      <c r="B33">
        <v>3225</v>
      </c>
      <c r="C33">
        <v>0.44716088235255502</v>
      </c>
      <c r="D33">
        <v>0.447277428080951</v>
      </c>
      <c r="E33">
        <v>0.45652564207978502</v>
      </c>
      <c r="F33">
        <v>26.923284431489598</v>
      </c>
      <c r="G33">
        <v>27.187509605195501</v>
      </c>
      <c r="H33">
        <v>27.296749833829999</v>
      </c>
      <c r="I33">
        <v>19.156127749599001</v>
      </c>
      <c r="J33">
        <v>18.0786956200071</v>
      </c>
      <c r="K33">
        <v>17.630171837552599</v>
      </c>
    </row>
    <row r="34" spans="1:29" x14ac:dyDescent="0.3">
      <c r="A34" t="s">
        <v>43</v>
      </c>
      <c r="B34">
        <v>3365</v>
      </c>
      <c r="C34">
        <v>0.38675437915687899</v>
      </c>
      <c r="D34">
        <v>0.39336949805011701</v>
      </c>
      <c r="E34">
        <v>0.39743165698205901</v>
      </c>
      <c r="F34">
        <v>28.586941374960698</v>
      </c>
      <c r="G34">
        <v>28.8180945131658</v>
      </c>
      <c r="H34">
        <v>28.9137763950595</v>
      </c>
      <c r="I34">
        <v>20.317782052142</v>
      </c>
      <c r="J34">
        <v>19.625874636012</v>
      </c>
      <c r="K34">
        <v>19.3378407795235</v>
      </c>
    </row>
    <row r="35" spans="1:29" x14ac:dyDescent="0.3">
      <c r="A35" t="s">
        <v>44</v>
      </c>
      <c r="B35">
        <v>3680</v>
      </c>
      <c r="C35">
        <v>0.63972161296689001</v>
      </c>
      <c r="D35">
        <v>0.608770776850591</v>
      </c>
      <c r="E35">
        <v>0.59537127517924504</v>
      </c>
      <c r="F35">
        <v>22.874081319338298</v>
      </c>
      <c r="G35">
        <v>22.987387534811901</v>
      </c>
      <c r="H35">
        <v>23.034391429614899</v>
      </c>
      <c r="I35">
        <v>14.343560245066</v>
      </c>
      <c r="J35">
        <v>14.3436969823799</v>
      </c>
      <c r="K35">
        <v>14.3437539047006</v>
      </c>
    </row>
    <row r="36" spans="1:29" x14ac:dyDescent="0.3">
      <c r="A36" t="s">
        <v>45</v>
      </c>
      <c r="B36">
        <v>640</v>
      </c>
      <c r="C36">
        <v>0.65669300627647798</v>
      </c>
      <c r="D36">
        <v>0.63824047642875004</v>
      </c>
      <c r="E36">
        <v>0.63066894327537604</v>
      </c>
      <c r="F36">
        <v>21.241869254900301</v>
      </c>
      <c r="G36">
        <v>21.7234922825266</v>
      </c>
      <c r="H36">
        <v>21.920867734784299</v>
      </c>
      <c r="I36">
        <v>12.3986067964537</v>
      </c>
      <c r="J36">
        <v>13.472548724862699</v>
      </c>
      <c r="K36">
        <v>13.9196195728881</v>
      </c>
    </row>
    <row r="37" spans="1:29" x14ac:dyDescent="0.3">
      <c r="A37" t="s">
        <v>46</v>
      </c>
      <c r="B37">
        <v>1420</v>
      </c>
      <c r="C37">
        <v>0.44606910049764298</v>
      </c>
      <c r="D37">
        <v>0.45741112438521703</v>
      </c>
      <c r="E37">
        <v>0.46286379362611901</v>
      </c>
      <c r="F37">
        <v>27.106565781069001</v>
      </c>
      <c r="G37">
        <v>27.450983548486001</v>
      </c>
      <c r="H37">
        <v>27.593093783800001</v>
      </c>
      <c r="I37">
        <v>17.944234813430601</v>
      </c>
      <c r="J37">
        <v>17.636160534281299</v>
      </c>
      <c r="K37">
        <v>17.507912418074302</v>
      </c>
      <c r="L37" s="1">
        <f>AVERAGE(C37:C41)</f>
        <v>0.51759213394174841</v>
      </c>
      <c r="M37" s="1">
        <f>_xlfn.STDEV.P(C37:C41)</f>
        <v>0.11399136676693029</v>
      </c>
      <c r="N37" s="1">
        <f>AVERAGE(D37:D41)</f>
        <v>0.50593011445872738</v>
      </c>
      <c r="O37" s="1">
        <f>_xlfn.STDEV.P(D37:D41)</f>
        <v>9.3421242416578121E-2</v>
      </c>
      <c r="P37" s="1">
        <f>AVERAGE(E37:E41)</f>
        <v>0.50356580286352415</v>
      </c>
      <c r="Q37" s="1">
        <f>_xlfn.STDEV.P(E37:E41)</f>
        <v>8.3887979019846723E-2</v>
      </c>
      <c r="R37" s="1">
        <f>AVERAGE(F37:F41)</f>
        <v>25.253696428305084</v>
      </c>
      <c r="S37" s="1">
        <f>_xlfn.STDEV.P(F37:F41)</f>
        <v>2.9941613987025977</v>
      </c>
      <c r="T37" s="1">
        <f>AVERAGE(G37:G41)</f>
        <v>25.721725614596824</v>
      </c>
      <c r="U37" s="1">
        <f>_xlfn.STDEV.P(G37:G41)</f>
        <v>2.6592789945847346</v>
      </c>
      <c r="V37" s="1">
        <f>AVERAGE(H37:H41)</f>
        <v>25.909411805639877</v>
      </c>
      <c r="W37" s="1">
        <f>_xlfn.STDEV.P(H37:H41)</f>
        <v>2.5544097318934593</v>
      </c>
      <c r="X37" s="1">
        <f>AVERAGE(I37:I41)</f>
        <v>17.053027276316222</v>
      </c>
      <c r="Y37" s="1">
        <f>_xlfn.STDEV.P(I37:I41)</f>
        <v>2.6380364819083186</v>
      </c>
      <c r="Z37" s="1">
        <f>AVERAGE(J37:J41)</f>
        <v>16.83731956787252</v>
      </c>
      <c r="AA37" s="1">
        <f>_xlfn.STDEV.P(J37:J41)</f>
        <v>1.9750174235306759</v>
      </c>
      <c r="AB37" s="1">
        <f>AVERAGE(K37:K41)</f>
        <v>16.747522693769263</v>
      </c>
      <c r="AC37" s="1">
        <f>_xlfn.STDEV.P(K37:K41)</f>
        <v>1.74047793387477</v>
      </c>
    </row>
    <row r="38" spans="1:29" x14ac:dyDescent="0.3">
      <c r="A38" t="s">
        <v>47</v>
      </c>
      <c r="B38">
        <v>3225</v>
      </c>
      <c r="C38">
        <v>0.45423478829876202</v>
      </c>
      <c r="D38">
        <v>0.44908428325226502</v>
      </c>
      <c r="E38">
        <v>0.45594407062661302</v>
      </c>
      <c r="F38">
        <v>26.879512760793901</v>
      </c>
      <c r="G38">
        <v>27.161109249305301</v>
      </c>
      <c r="H38">
        <v>27.277477975834099</v>
      </c>
      <c r="I38">
        <v>18.8929276992354</v>
      </c>
      <c r="J38">
        <v>17.8516932116903</v>
      </c>
      <c r="K38">
        <v>17.418238130902299</v>
      </c>
    </row>
    <row r="39" spans="1:29" x14ac:dyDescent="0.3">
      <c r="A39" t="s">
        <v>48</v>
      </c>
      <c r="B39">
        <v>3365</v>
      </c>
      <c r="C39">
        <v>0.38216590784112497</v>
      </c>
      <c r="D39">
        <v>0.39018898315664802</v>
      </c>
      <c r="E39">
        <v>0.394971592196382</v>
      </c>
      <c r="F39">
        <v>28.6715090475859</v>
      </c>
      <c r="G39">
        <v>28.8738603049873</v>
      </c>
      <c r="H39">
        <v>28.957680194093999</v>
      </c>
      <c r="I39">
        <v>20.344630707732001</v>
      </c>
      <c r="J39">
        <v>19.571822496088998</v>
      </c>
      <c r="K39">
        <v>19.2501104803824</v>
      </c>
    </row>
    <row r="40" spans="1:29" x14ac:dyDescent="0.3">
      <c r="A40" t="s">
        <v>49</v>
      </c>
      <c r="B40">
        <v>3680</v>
      </c>
      <c r="C40">
        <v>0.63075262171937696</v>
      </c>
      <c r="D40">
        <v>0.60618330576935597</v>
      </c>
      <c r="E40">
        <v>0.59568286854571695</v>
      </c>
      <c r="F40">
        <v>23.0873055539444</v>
      </c>
      <c r="G40">
        <v>22.999861282037699</v>
      </c>
      <c r="H40">
        <v>22.963360979566598</v>
      </c>
      <c r="I40">
        <v>14.9487323715183</v>
      </c>
      <c r="J40">
        <v>14.658315076910601</v>
      </c>
      <c r="K40">
        <v>14.537417379607801</v>
      </c>
    </row>
    <row r="41" spans="1:29" x14ac:dyDescent="0.3">
      <c r="A41" t="s">
        <v>50</v>
      </c>
      <c r="B41">
        <v>640</v>
      </c>
      <c r="C41">
        <v>0.67473825135183496</v>
      </c>
      <c r="D41">
        <v>0.62678287573015101</v>
      </c>
      <c r="E41">
        <v>0.60836668932279003</v>
      </c>
      <c r="F41">
        <v>20.523588998132201</v>
      </c>
      <c r="G41">
        <v>22.122813688167799</v>
      </c>
      <c r="H41">
        <v>22.755446094904698</v>
      </c>
      <c r="I41">
        <v>13.1346107896648</v>
      </c>
      <c r="J41">
        <v>14.4686065203914</v>
      </c>
      <c r="K41">
        <v>15.0239350598795</v>
      </c>
    </row>
    <row r="42" spans="1:29" x14ac:dyDescent="0.3">
      <c r="A42" t="s">
        <v>51</v>
      </c>
      <c r="B42">
        <v>1420</v>
      </c>
      <c r="C42">
        <v>0.71956580102450596</v>
      </c>
      <c r="D42">
        <v>0.73652405365228102</v>
      </c>
      <c r="E42">
        <v>0.74318568625508297</v>
      </c>
      <c r="F42">
        <v>18.322676317666801</v>
      </c>
      <c r="G42">
        <v>18.341131207775899</v>
      </c>
      <c r="H42">
        <v>18.348808314633601</v>
      </c>
      <c r="I42">
        <v>11.9887789492088</v>
      </c>
      <c r="J42">
        <v>11.2946999169192</v>
      </c>
      <c r="K42">
        <v>11.0057620392239</v>
      </c>
      <c r="L42" s="1">
        <f>AVERAGE(C42:C46)</f>
        <v>0.73119796433720796</v>
      </c>
      <c r="M42" s="1">
        <f>_xlfn.STDEV.P(C42:C46)</f>
        <v>1.2964684057583688E-2</v>
      </c>
      <c r="N42" s="1">
        <f>AVERAGE(D42:D46)</f>
        <v>0.73635336439341659</v>
      </c>
      <c r="O42" s="1">
        <f>_xlfn.STDEV.P(D42:D46)</f>
        <v>1.0666611310004731E-3</v>
      </c>
      <c r="P42" s="1">
        <f>AVERAGE(E42,E43,E46)</f>
        <v>0.73713110358174327</v>
      </c>
      <c r="Q42" s="1">
        <f>_xlfn.STDEV.P(E42:E46)</f>
        <v>6.479020235723696E-3</v>
      </c>
      <c r="R42" s="1">
        <f>AVERAGE(F42:F46)</f>
        <v>18.630438519941961</v>
      </c>
      <c r="S42" s="1">
        <f>_xlfn.STDEV.P(F42:F46)</f>
        <v>0.78491764285521359</v>
      </c>
      <c r="T42" s="1">
        <f>AVERAGE(G42:G46)</f>
        <v>18.33969738489596</v>
      </c>
      <c r="U42" s="1">
        <f>_xlfn.STDEV.P(G42:G46)</f>
        <v>3.5798179704857568E-2</v>
      </c>
      <c r="V42" s="1">
        <f>AVERAGE(H42:H46)</f>
        <v>18.207421308090858</v>
      </c>
      <c r="W42" s="1">
        <f>_xlfn.STDEV.P(H42:H46)</f>
        <v>0.32413259890158985</v>
      </c>
      <c r="X42" s="1">
        <f>AVERAGE(I42:I46)</f>
        <v>11.970609449389482</v>
      </c>
      <c r="Y42" s="1">
        <f>_xlfn.STDEV.P(I42:I46)</f>
        <v>0.2867927754843182</v>
      </c>
      <c r="Z42" s="1">
        <f>AVERAGE(J42:J46)</f>
        <v>11.325151566364481</v>
      </c>
      <c r="AA42" s="1">
        <f>_xlfn.STDEV.P(J42:J46)</f>
        <v>0.13379220778817286</v>
      </c>
      <c r="AB42" s="1">
        <f>AVERAGE(K42:K46)</f>
        <v>11.05645416709614</v>
      </c>
      <c r="AC42" s="1">
        <f>_xlfn.STDEV.P(K42:K46)</f>
        <v>0.25700739534239408</v>
      </c>
    </row>
    <row r="43" spans="1:29" x14ac:dyDescent="0.3">
      <c r="A43" t="s">
        <v>52</v>
      </c>
      <c r="B43">
        <v>3225</v>
      </c>
      <c r="C43">
        <v>0.75081142336544804</v>
      </c>
      <c r="D43">
        <v>0.73507898814816697</v>
      </c>
      <c r="E43">
        <v>0.72859114324056096</v>
      </c>
      <c r="F43">
        <v>17.804975979835099</v>
      </c>
      <c r="G43">
        <v>18.365225293785802</v>
      </c>
      <c r="H43">
        <v>18.593475467531199</v>
      </c>
      <c r="I43">
        <v>11.9808985333288</v>
      </c>
      <c r="J43">
        <v>11.560870723464999</v>
      </c>
      <c r="K43">
        <v>11.3860175175489</v>
      </c>
    </row>
    <row r="44" spans="1:29" x14ac:dyDescent="0.3">
      <c r="A44" t="s">
        <v>53</v>
      </c>
      <c r="B44">
        <v>3365</v>
      </c>
      <c r="C44">
        <v>0.73845218036144</v>
      </c>
      <c r="D44">
        <v>0.73768581478851603</v>
      </c>
      <c r="E44">
        <v>0.73747941918035798</v>
      </c>
      <c r="F44">
        <v>18.349935912079101</v>
      </c>
      <c r="G44">
        <v>18.314838366585398</v>
      </c>
      <c r="H44">
        <v>18.300207780321099</v>
      </c>
      <c r="I44">
        <v>12.265005555235801</v>
      </c>
      <c r="J44">
        <v>11.149966183569401</v>
      </c>
      <c r="K44">
        <v>10.685786897626899</v>
      </c>
    </row>
    <row r="45" spans="1:29" x14ac:dyDescent="0.3">
      <c r="A45" t="s">
        <v>54</v>
      </c>
      <c r="B45">
        <v>3680</v>
      </c>
      <c r="C45">
        <v>0.71486998154529502</v>
      </c>
      <c r="D45">
        <v>0.73518208397101603</v>
      </c>
      <c r="E45">
        <v>0.74805974182082802</v>
      </c>
      <c r="F45">
        <v>20.1203661543375</v>
      </c>
      <c r="G45">
        <v>18.389309806535401</v>
      </c>
      <c r="H45">
        <v>17.618622077020799</v>
      </c>
      <c r="I45">
        <v>12.1779827566611</v>
      </c>
      <c r="J45">
        <v>11.2795444698202</v>
      </c>
      <c r="K45">
        <v>10.905533961271001</v>
      </c>
    </row>
    <row r="46" spans="1:29" x14ac:dyDescent="0.3">
      <c r="A46" t="s">
        <v>55</v>
      </c>
      <c r="B46">
        <v>640</v>
      </c>
      <c r="C46">
        <v>0.73229043538935101</v>
      </c>
      <c r="D46">
        <v>0.737295881407103</v>
      </c>
      <c r="E46">
        <v>0.73961648124958601</v>
      </c>
      <c r="F46">
        <v>18.554238235791299</v>
      </c>
      <c r="G46">
        <v>18.287982249797299</v>
      </c>
      <c r="H46">
        <v>18.175992900947598</v>
      </c>
      <c r="I46">
        <v>11.4403814525129</v>
      </c>
      <c r="J46">
        <v>11.3406765380486</v>
      </c>
      <c r="K46">
        <v>11.29917041981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122B-AD69-4EC1-902F-C96F8A8208E8}">
  <dimension ref="A1:S46"/>
  <sheetViews>
    <sheetView tabSelected="1" topLeftCell="A31" workbookViewId="0">
      <selection activeCell="A25" sqref="A25:XFD46"/>
    </sheetView>
  </sheetViews>
  <sheetFormatPr defaultRowHeight="14.4" x14ac:dyDescent="0.3"/>
  <cols>
    <col min="1" max="1" width="20.77734375" bestFit="1" customWidth="1"/>
    <col min="2" max="2" width="11.6640625" bestFit="1" customWidth="1"/>
    <col min="3" max="3" width="10.33203125" bestFit="1" customWidth="1"/>
    <col min="4" max="4" width="10.77734375" bestFit="1" customWidth="1"/>
    <col min="5" max="5" width="9.44140625" bestFit="1" customWidth="1"/>
    <col min="6" max="6" width="12.33203125" bestFit="1" customWidth="1"/>
    <col min="7" max="7" width="11" bestFit="1" customWidth="1"/>
    <col min="8" max="8" width="9.77734375" bestFit="1" customWidth="1"/>
    <col min="9" max="9" width="5.5546875" bestFit="1" customWidth="1"/>
    <col min="11" max="11" width="5.5546875" bestFit="1" customWidth="1"/>
    <col min="12" max="12" width="10.44140625" bestFit="1" customWidth="1"/>
    <col min="13" max="13" width="5.5546875" bestFit="1" customWidth="1"/>
    <col min="15" max="15" width="5.5546875" bestFit="1" customWidth="1"/>
    <col min="16" max="16" width="8" bestFit="1" customWidth="1"/>
  </cols>
  <sheetData>
    <row r="1" spans="1:19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5</v>
      </c>
      <c r="J1" t="s">
        <v>6</v>
      </c>
      <c r="L1" t="s">
        <v>7</v>
      </c>
      <c r="N1" t="s">
        <v>8</v>
      </c>
      <c r="P1" t="s">
        <v>9</v>
      </c>
      <c r="R1" t="s">
        <v>10</v>
      </c>
    </row>
    <row r="2" spans="1:19" x14ac:dyDescent="0.3">
      <c r="A2" t="s">
        <v>11</v>
      </c>
      <c r="B2" s="1">
        <v>0.50173013850189263</v>
      </c>
      <c r="C2" s="1">
        <v>3.9604593200556495E-2</v>
      </c>
      <c r="D2" s="1">
        <v>0.49658929821080761</v>
      </c>
      <c r="E2" s="1">
        <v>4.8316978518199862E-2</v>
      </c>
      <c r="F2" s="1">
        <v>0.49684424384816495</v>
      </c>
      <c r="G2" s="1">
        <v>5.1341068009245004E-2</v>
      </c>
      <c r="H2" s="1">
        <v>25.856544078834681</v>
      </c>
      <c r="I2" s="1">
        <v>0.89853949421021251</v>
      </c>
      <c r="J2" s="1">
        <v>26.184419548594423</v>
      </c>
      <c r="K2" s="1">
        <v>1.2577640783827448</v>
      </c>
      <c r="L2" s="1">
        <v>26.3171947732619</v>
      </c>
      <c r="M2" s="1">
        <v>1.4271104962532282</v>
      </c>
      <c r="N2" s="1">
        <v>16.698335929403036</v>
      </c>
      <c r="O2" s="1">
        <v>0.97985431667040745</v>
      </c>
      <c r="P2" s="1">
        <v>16.859513889385738</v>
      </c>
      <c r="Q2" s="1">
        <v>1.1586519193075189</v>
      </c>
      <c r="R2" s="1">
        <v>16.926610596708862</v>
      </c>
      <c r="S2" s="1">
        <v>1.333724119483026</v>
      </c>
    </row>
    <row r="3" spans="1:19" x14ac:dyDescent="0.3">
      <c r="A3" t="s">
        <v>16</v>
      </c>
      <c r="B3" s="1">
        <v>0.49116839158921988</v>
      </c>
      <c r="C3" s="1">
        <v>3.9609905435725179E-2</v>
      </c>
      <c r="D3" s="1">
        <v>0.4933690196735524</v>
      </c>
      <c r="E3" s="1">
        <v>4.3075291198464136E-2</v>
      </c>
      <c r="F3" s="1">
        <v>0.49778888577308694</v>
      </c>
      <c r="G3" s="1">
        <v>4.4926885470035267E-2</v>
      </c>
      <c r="H3" s="1">
        <v>26.248884356041081</v>
      </c>
      <c r="I3" s="1">
        <v>1.0381915909550978</v>
      </c>
      <c r="J3" s="1">
        <v>26.213783483734499</v>
      </c>
      <c r="K3" s="1">
        <v>1.1844269858651555</v>
      </c>
      <c r="L3" s="1">
        <v>26.197534743957078</v>
      </c>
      <c r="M3" s="1">
        <v>1.2740481475058867</v>
      </c>
      <c r="N3" s="1">
        <v>16.821261709855399</v>
      </c>
      <c r="O3" s="1">
        <v>1.2056977723590943</v>
      </c>
      <c r="P3" s="1">
        <v>16.731279744441558</v>
      </c>
      <c r="Q3" s="1">
        <v>1.143752900151513</v>
      </c>
      <c r="R3" s="1">
        <v>16.693821188703659</v>
      </c>
      <c r="S3" s="1">
        <v>1.2363067955685201</v>
      </c>
    </row>
    <row r="4" spans="1:19" x14ac:dyDescent="0.3">
      <c r="A4" t="s">
        <v>21</v>
      </c>
      <c r="B4" s="1">
        <v>0.47030035919541602</v>
      </c>
      <c r="C4" s="1">
        <v>7.6297507503944817E-2</v>
      </c>
      <c r="D4" s="1">
        <v>0.4692177813215096</v>
      </c>
      <c r="E4" s="1">
        <v>6.7483351681875761E-2</v>
      </c>
      <c r="F4" s="1">
        <v>0.472473686367399</v>
      </c>
      <c r="G4" s="1">
        <v>6.2503892293046287E-2</v>
      </c>
      <c r="H4" s="1">
        <v>26.530035302828036</v>
      </c>
      <c r="I4" s="1">
        <v>1.551884470556407</v>
      </c>
      <c r="J4" s="1">
        <v>26.809467296212681</v>
      </c>
      <c r="K4" s="1">
        <v>1.7819611112220484</v>
      </c>
      <c r="L4" s="1">
        <v>26.923236228707925</v>
      </c>
      <c r="M4" s="1">
        <v>1.8937480800903366</v>
      </c>
      <c r="N4" s="1">
        <v>17.902873677295542</v>
      </c>
      <c r="O4" s="1">
        <v>1.8508484431711969</v>
      </c>
      <c r="P4" s="1">
        <v>17.760111128585898</v>
      </c>
      <c r="Q4" s="1">
        <v>1.5969685287629978</v>
      </c>
      <c r="R4" s="1">
        <v>17.70068056532218</v>
      </c>
      <c r="S4" s="1">
        <v>1.5759201448676849</v>
      </c>
    </row>
    <row r="5" spans="1:19" x14ac:dyDescent="0.3">
      <c r="A5" t="s">
        <v>26</v>
      </c>
      <c r="B5" s="1">
        <v>0.50579167223274535</v>
      </c>
      <c r="C5" s="1">
        <v>1.7338163855614881E-2</v>
      </c>
      <c r="D5" s="1">
        <v>0.49444245491853439</v>
      </c>
      <c r="E5" s="1">
        <v>1.4020702499162466E-2</v>
      </c>
      <c r="F5" s="1">
        <v>0.49329413724925181</v>
      </c>
      <c r="G5" s="1">
        <v>1.9810651580108026E-2</v>
      </c>
      <c r="H5" s="1">
        <v>25.696201836800221</v>
      </c>
      <c r="I5" s="1">
        <v>0.70710051060908841</v>
      </c>
      <c r="J5" s="1">
        <v>26.064187923980921</v>
      </c>
      <c r="K5" s="1">
        <v>0.33691645472337045</v>
      </c>
      <c r="L5" s="1">
        <v>26.213588217619282</v>
      </c>
      <c r="M5" s="1">
        <v>0.26724804319173162</v>
      </c>
      <c r="N5" s="1">
        <v>16.450148620066301</v>
      </c>
      <c r="O5" s="1">
        <v>0.44911883410808834</v>
      </c>
      <c r="P5" s="1">
        <v>16.501474423154299</v>
      </c>
      <c r="Q5" s="1">
        <v>0.22136512775668546</v>
      </c>
      <c r="R5" s="1">
        <v>16.522840820819901</v>
      </c>
      <c r="S5" s="1">
        <v>0.28931199968387195</v>
      </c>
    </row>
    <row r="6" spans="1:19" x14ac:dyDescent="0.3">
      <c r="A6" t="s">
        <v>31</v>
      </c>
      <c r="B6" s="1">
        <v>0.58588831752288195</v>
      </c>
      <c r="C6" s="1">
        <v>3.8310371135846795E-2</v>
      </c>
      <c r="D6" s="1">
        <v>0.57253375879453694</v>
      </c>
      <c r="E6" s="1">
        <v>2.5993477408800411E-2</v>
      </c>
      <c r="F6" s="1">
        <v>0.56827748814076195</v>
      </c>
      <c r="G6" s="1">
        <v>2.8735602228854889E-2</v>
      </c>
      <c r="H6" s="1">
        <v>23.432297849839777</v>
      </c>
      <c r="I6" s="1">
        <v>1.1474868237722191</v>
      </c>
      <c r="J6" s="1">
        <v>23.786239537992842</v>
      </c>
      <c r="K6" s="1">
        <v>0.82433009902028054</v>
      </c>
      <c r="L6" s="1">
        <v>23.928761824378039</v>
      </c>
      <c r="M6" s="1">
        <v>0.75570626902203608</v>
      </c>
      <c r="N6" s="1">
        <v>14.873704766762739</v>
      </c>
      <c r="O6" s="1">
        <v>0.84685608695154513</v>
      </c>
      <c r="P6" s="1">
        <v>14.88488242586298</v>
      </c>
      <c r="Q6" s="1">
        <v>0.50581854206139321</v>
      </c>
      <c r="R6" s="1">
        <v>14.889535569017838</v>
      </c>
      <c r="S6" s="1">
        <v>0.71161298250465388</v>
      </c>
    </row>
    <row r="7" spans="1:19" x14ac:dyDescent="0.3">
      <c r="A7" t="s">
        <v>36</v>
      </c>
      <c r="B7" s="1">
        <v>0.52399417900982548</v>
      </c>
      <c r="C7" s="1">
        <v>1.7149492925070942E-2</v>
      </c>
      <c r="D7" s="1">
        <v>0.51949470354920901</v>
      </c>
      <c r="E7" s="1">
        <v>2.3174045398550346E-2</v>
      </c>
      <c r="F7" s="1">
        <v>0.52087650953579478</v>
      </c>
      <c r="G7" s="1">
        <v>2.485249999443772E-2</v>
      </c>
      <c r="H7" s="1">
        <v>25.317321223698581</v>
      </c>
      <c r="I7" s="1">
        <v>0.58184088898136899</v>
      </c>
      <c r="J7" s="1">
        <v>25.576394167249642</v>
      </c>
      <c r="K7" s="1">
        <v>0.74343112209860485</v>
      </c>
      <c r="L7" s="1">
        <v>25.681152842945021</v>
      </c>
      <c r="M7" s="1">
        <v>0.87236522026462704</v>
      </c>
      <c r="N7" s="1">
        <v>16.314226081724801</v>
      </c>
      <c r="O7" s="1">
        <v>0.5825502460173545</v>
      </c>
      <c r="P7" s="1">
        <v>16.259694528268501</v>
      </c>
      <c r="Q7" s="1">
        <v>0.54361902610673463</v>
      </c>
      <c r="R7" s="1">
        <v>16.23699361008762</v>
      </c>
      <c r="S7" s="1">
        <v>0.72843823398303598</v>
      </c>
    </row>
    <row r="8" spans="1:19" x14ac:dyDescent="0.3">
      <c r="A8" t="s">
        <v>41</v>
      </c>
      <c r="B8" s="1">
        <v>0.50630023452241912</v>
      </c>
      <c r="C8" s="1">
        <v>0.11769453608176378</v>
      </c>
      <c r="D8" s="1">
        <v>0.49452130127254607</v>
      </c>
      <c r="E8" s="1">
        <v>0.10786848615616228</v>
      </c>
      <c r="F8" s="1">
        <v>0.49205973383431922</v>
      </c>
      <c r="G8" s="1">
        <v>0.10256014119843847</v>
      </c>
      <c r="H8" s="1">
        <v>25.5157428163409</v>
      </c>
      <c r="I8" s="1">
        <v>2.9187591191719626</v>
      </c>
      <c r="J8" s="1">
        <v>26.054633799440438</v>
      </c>
      <c r="K8" s="1">
        <v>3.1416961099728065</v>
      </c>
      <c r="L8" s="1">
        <v>26.273030279806761</v>
      </c>
      <c r="M8" s="1">
        <v>3.2516996916554306</v>
      </c>
      <c r="N8" s="1">
        <v>17.07338451518136</v>
      </c>
      <c r="O8" s="1">
        <v>3.1140092207198888</v>
      </c>
      <c r="P8" s="1">
        <v>17.142162330909979</v>
      </c>
      <c r="Q8" s="1">
        <v>2.7434533687798495</v>
      </c>
      <c r="R8" s="1">
        <v>17.17079381981058</v>
      </c>
      <c r="S8" s="1">
        <v>2.6602352500870494</v>
      </c>
    </row>
    <row r="9" spans="1:19" x14ac:dyDescent="0.3">
      <c r="A9" t="s">
        <v>46</v>
      </c>
      <c r="B9" s="1">
        <v>0.51759213394174841</v>
      </c>
      <c r="C9" s="1">
        <v>0.11399136676693029</v>
      </c>
      <c r="D9" s="1">
        <v>0.50593011445872738</v>
      </c>
      <c r="E9" s="1">
        <v>9.3421242416578121E-2</v>
      </c>
      <c r="F9" s="1">
        <v>0.50356580286352415</v>
      </c>
      <c r="G9" s="1">
        <v>8.3887979019846723E-2</v>
      </c>
      <c r="H9" s="1">
        <v>25.253696428305084</v>
      </c>
      <c r="I9" s="1">
        <v>2.9941613987025977</v>
      </c>
      <c r="J9" s="1">
        <v>25.721725614596824</v>
      </c>
      <c r="K9" s="1">
        <v>2.6592789945847346</v>
      </c>
      <c r="L9" s="1">
        <v>25.909411805639877</v>
      </c>
      <c r="M9" s="1">
        <v>2.5544097318934593</v>
      </c>
      <c r="N9" s="1">
        <v>17.053027276316222</v>
      </c>
      <c r="O9" s="1">
        <v>2.6380364819083186</v>
      </c>
      <c r="P9" s="1">
        <v>16.83731956787252</v>
      </c>
      <c r="Q9" s="1">
        <v>1.9750174235306759</v>
      </c>
      <c r="R9" s="1">
        <v>16.747522693769263</v>
      </c>
      <c r="S9" s="1">
        <v>1.74047793387477</v>
      </c>
    </row>
    <row r="10" spans="1:19" x14ac:dyDescent="0.3">
      <c r="A10" t="s">
        <v>51</v>
      </c>
      <c r="B10" s="1">
        <v>0.73119796433720796</v>
      </c>
      <c r="C10" s="1">
        <v>1.2964684057583688E-2</v>
      </c>
      <c r="D10" s="1">
        <v>0.73635336439341659</v>
      </c>
      <c r="E10" s="1">
        <v>1.0666611310004731E-3</v>
      </c>
      <c r="F10" s="1">
        <v>0.73713110358174327</v>
      </c>
      <c r="G10" s="1">
        <v>6.479020235723696E-3</v>
      </c>
      <c r="H10" s="1">
        <v>18.630438519941961</v>
      </c>
      <c r="I10" s="1">
        <v>0.78491764285521359</v>
      </c>
      <c r="J10" s="1">
        <v>18.33969738489596</v>
      </c>
      <c r="K10" s="1">
        <v>3.5798179704857568E-2</v>
      </c>
      <c r="L10" s="1">
        <v>18.207421308090858</v>
      </c>
      <c r="M10" s="1">
        <v>0.32413259890158985</v>
      </c>
      <c r="N10" s="1">
        <v>11.970609449389482</v>
      </c>
      <c r="O10" s="1">
        <v>0.2867927754843182</v>
      </c>
      <c r="P10" s="1">
        <v>11.325151566364481</v>
      </c>
      <c r="Q10" s="1">
        <v>0.13379220778817286</v>
      </c>
      <c r="R10" s="1">
        <v>11.05645416709614</v>
      </c>
      <c r="S10" s="1">
        <v>0.25700739534239408</v>
      </c>
    </row>
    <row r="13" spans="1:19" x14ac:dyDescent="0.3">
      <c r="A13" t="s">
        <v>0</v>
      </c>
      <c r="B13" t="s">
        <v>62</v>
      </c>
      <c r="C13" t="s">
        <v>63</v>
      </c>
      <c r="D13" t="s">
        <v>64</v>
      </c>
      <c r="E13" t="s">
        <v>63</v>
      </c>
      <c r="F13" t="s">
        <v>65</v>
      </c>
      <c r="G13" t="s">
        <v>63</v>
      </c>
      <c r="H13" t="s">
        <v>5</v>
      </c>
      <c r="J13" t="s">
        <v>6</v>
      </c>
      <c r="L13" t="s">
        <v>7</v>
      </c>
      <c r="N13" t="s">
        <v>8</v>
      </c>
      <c r="P13" t="s">
        <v>9</v>
      </c>
      <c r="R13" t="s">
        <v>10</v>
      </c>
    </row>
    <row r="14" spans="1:19" x14ac:dyDescent="0.3">
      <c r="A14" t="s">
        <v>11</v>
      </c>
      <c r="B14" s="1">
        <f>1-(1-B2)*92/(92-16-1)</f>
        <v>0.38878896989565492</v>
      </c>
      <c r="C14" s="1">
        <v>3.9604593200556495E-2</v>
      </c>
      <c r="D14" s="1">
        <f>1-(1-D2)*313/(313-16-1)</f>
        <v>0.46767719709453637</v>
      </c>
      <c r="E14" s="1">
        <v>4.8316978518199862E-2</v>
      </c>
      <c r="F14" s="1">
        <f>1-(1-F2)*221/(221-16-1)</f>
        <v>0.45491459750217866</v>
      </c>
      <c r="G14" s="1">
        <v>5.1341068009245004E-2</v>
      </c>
      <c r="H14" s="1">
        <v>25.856544078834681</v>
      </c>
      <c r="I14" s="1">
        <v>0.89853949421021251</v>
      </c>
      <c r="J14" s="1">
        <v>26.184419548594423</v>
      </c>
      <c r="K14" s="1">
        <v>1.2577640783827448</v>
      </c>
      <c r="L14" s="1">
        <v>26.3171947732619</v>
      </c>
      <c r="M14" s="1">
        <v>1.4271104962532282</v>
      </c>
      <c r="N14" s="1">
        <v>16.698335929403036</v>
      </c>
      <c r="O14" s="1">
        <v>0.97985431667040745</v>
      </c>
      <c r="P14" s="1">
        <v>16.859513889385738</v>
      </c>
      <c r="Q14" s="1">
        <v>1.1586519193075189</v>
      </c>
      <c r="R14" s="1">
        <v>16.926610596708862</v>
      </c>
      <c r="S14" s="1">
        <v>1.333724119483026</v>
      </c>
    </row>
    <row r="15" spans="1:19" x14ac:dyDescent="0.3">
      <c r="A15" t="s">
        <v>16</v>
      </c>
      <c r="B15" s="1">
        <f t="shared" ref="B15:B22" si="0">1-(1-B3)*92/(92-16-1)</f>
        <v>0.37583322701610966</v>
      </c>
      <c r="C15" s="1">
        <v>3.9609905435725179E-2</v>
      </c>
      <c r="D15" s="1">
        <f t="shared" ref="D15:D22" si="1">1-(1-D3)*313/(313-16-1)</f>
        <v>0.46427197012777666</v>
      </c>
      <c r="E15" s="1">
        <v>4.3075291198464136E-2</v>
      </c>
      <c r="F15" s="1">
        <f t="shared" ref="F15:F22" si="2">1-(1-F3)*221/(221-16-1)</f>
        <v>0.45593795958751093</v>
      </c>
      <c r="G15" s="1">
        <v>4.4926885470035267E-2</v>
      </c>
      <c r="H15" s="1">
        <v>26.248884356041081</v>
      </c>
      <c r="I15" s="1">
        <v>1.0381915909550978</v>
      </c>
      <c r="J15" s="1">
        <v>26.213783483734499</v>
      </c>
      <c r="K15" s="1">
        <v>1.1844269858651555</v>
      </c>
      <c r="L15" s="1">
        <v>26.197534743957078</v>
      </c>
      <c r="M15" s="1">
        <v>1.2740481475058867</v>
      </c>
      <c r="N15" s="1">
        <v>16.821261709855399</v>
      </c>
      <c r="O15" s="1">
        <v>1.2056977723590943</v>
      </c>
      <c r="P15" s="1">
        <v>16.731279744441558</v>
      </c>
      <c r="Q15" s="1">
        <v>1.143752900151513</v>
      </c>
      <c r="R15" s="1">
        <v>16.693821188703659</v>
      </c>
      <c r="S15" s="1">
        <v>1.2363067955685201</v>
      </c>
    </row>
    <row r="16" spans="1:19" x14ac:dyDescent="0.3">
      <c r="A16" t="s">
        <v>21</v>
      </c>
      <c r="B16" s="1">
        <f t="shared" si="0"/>
        <v>0.3502351072797103</v>
      </c>
      <c r="C16" s="1">
        <v>7.6297507503944817E-2</v>
      </c>
      <c r="D16" s="1">
        <f t="shared" si="1"/>
        <v>0.43873366741092057</v>
      </c>
      <c r="E16" s="1">
        <v>6.7483351681875761E-2</v>
      </c>
      <c r="F16" s="1">
        <f t="shared" si="2"/>
        <v>0.428513160231349</v>
      </c>
      <c r="G16" s="1">
        <v>6.2503892293046287E-2</v>
      </c>
      <c r="H16" s="1">
        <v>26.530035302828036</v>
      </c>
      <c r="I16" s="1">
        <v>1.551884470556407</v>
      </c>
      <c r="J16" s="1">
        <v>26.809467296212681</v>
      </c>
      <c r="K16" s="1">
        <v>1.7819611112220484</v>
      </c>
      <c r="L16" s="1">
        <v>26.923236228707925</v>
      </c>
      <c r="M16" s="1">
        <v>1.8937480800903366</v>
      </c>
      <c r="N16" s="1">
        <v>17.902873677295542</v>
      </c>
      <c r="O16" s="1">
        <v>1.8508484431711969</v>
      </c>
      <c r="P16" s="1">
        <v>17.760111128585898</v>
      </c>
      <c r="Q16" s="1">
        <v>1.5969685287629978</v>
      </c>
      <c r="R16" s="1">
        <v>17.70068056532218</v>
      </c>
      <c r="S16" s="1">
        <v>1.5759201448676849</v>
      </c>
    </row>
    <row r="17" spans="1:19" x14ac:dyDescent="0.3">
      <c r="A17" t="s">
        <v>26</v>
      </c>
      <c r="B17" s="1">
        <f t="shared" si="0"/>
        <v>0.39377111793883424</v>
      </c>
      <c r="C17" s="1">
        <v>1.7338163855614881E-2</v>
      </c>
      <c r="D17" s="1">
        <f t="shared" si="1"/>
        <v>0.46540705536993676</v>
      </c>
      <c r="E17" s="1">
        <v>1.4020702499162466E-2</v>
      </c>
      <c r="F17" s="1">
        <f t="shared" si="2"/>
        <v>0.4510686486866895</v>
      </c>
      <c r="G17" s="1">
        <v>1.9810651580108026E-2</v>
      </c>
      <c r="H17" s="1">
        <v>25.696201836800221</v>
      </c>
      <c r="I17" s="1">
        <v>0.70710051060908841</v>
      </c>
      <c r="J17" s="1">
        <v>26.064187923980921</v>
      </c>
      <c r="K17" s="1">
        <v>0.33691645472337045</v>
      </c>
      <c r="L17" s="1">
        <v>26.213588217619282</v>
      </c>
      <c r="M17" s="1">
        <v>0.26724804319173162</v>
      </c>
      <c r="N17" s="1">
        <v>16.450148620066301</v>
      </c>
      <c r="O17" s="1">
        <v>0.44911883410808834</v>
      </c>
      <c r="P17" s="1">
        <v>16.501474423154299</v>
      </c>
      <c r="Q17" s="1">
        <v>0.22136512775668546</v>
      </c>
      <c r="R17" s="1">
        <v>16.522840820819901</v>
      </c>
      <c r="S17" s="1">
        <v>0.28931199968387195</v>
      </c>
    </row>
    <row r="18" spans="1:19" x14ac:dyDescent="0.3">
      <c r="A18" t="s">
        <v>31</v>
      </c>
      <c r="B18" s="1">
        <f t="shared" si="0"/>
        <v>0.49202300282806855</v>
      </c>
      <c r="C18" s="1">
        <v>3.8310371135846795E-2</v>
      </c>
      <c r="D18" s="1">
        <f t="shared" si="1"/>
        <v>0.5479833327793584</v>
      </c>
      <c r="E18" s="1">
        <v>2.5993477408800411E-2</v>
      </c>
      <c r="F18" s="1">
        <f t="shared" si="2"/>
        <v>0.53230061215249203</v>
      </c>
      <c r="G18" s="1">
        <v>2.8735602228854889E-2</v>
      </c>
      <c r="H18" s="1">
        <v>23.432297849839777</v>
      </c>
      <c r="I18" s="1">
        <v>1.1474868237722191</v>
      </c>
      <c r="J18" s="1">
        <v>23.786239537992842</v>
      </c>
      <c r="K18" s="1">
        <v>0.82433009902028054</v>
      </c>
      <c r="L18" s="1">
        <v>23.928761824378039</v>
      </c>
      <c r="M18" s="1">
        <v>0.75570626902203608</v>
      </c>
      <c r="N18" s="1">
        <v>14.873704766762739</v>
      </c>
      <c r="O18" s="1">
        <v>0.84685608695154513</v>
      </c>
      <c r="P18" s="1">
        <v>14.88488242586298</v>
      </c>
      <c r="Q18" s="1">
        <v>0.50581854206139321</v>
      </c>
      <c r="R18" s="1">
        <v>14.889535569017838</v>
      </c>
      <c r="S18" s="1">
        <v>0.71161298250465388</v>
      </c>
    </row>
    <row r="19" spans="1:19" x14ac:dyDescent="0.3">
      <c r="A19" t="s">
        <v>36</v>
      </c>
      <c r="B19" s="1">
        <f t="shared" si="0"/>
        <v>0.4160995262520526</v>
      </c>
      <c r="C19" s="1">
        <v>1.7149492925070942E-2</v>
      </c>
      <c r="D19" s="1">
        <f t="shared" si="1"/>
        <v>0.49189811557737306</v>
      </c>
      <c r="E19" s="1">
        <v>2.3174045398550346E-2</v>
      </c>
      <c r="F19" s="1">
        <f t="shared" si="2"/>
        <v>0.48094955199711098</v>
      </c>
      <c r="G19" s="1">
        <v>2.485249999443772E-2</v>
      </c>
      <c r="H19" s="1">
        <v>25.317321223698581</v>
      </c>
      <c r="I19" s="1">
        <v>0.58184088898136899</v>
      </c>
      <c r="J19" s="1">
        <v>25.576394167249642</v>
      </c>
      <c r="K19" s="1">
        <v>0.74343112209860485</v>
      </c>
      <c r="L19" s="1">
        <v>25.681152842945021</v>
      </c>
      <c r="M19" s="1">
        <v>0.87236522026462704</v>
      </c>
      <c r="N19" s="1">
        <v>16.314226081724801</v>
      </c>
      <c r="O19" s="1">
        <v>0.5825502460173545</v>
      </c>
      <c r="P19" s="1">
        <v>16.259694528268501</v>
      </c>
      <c r="Q19" s="1">
        <v>0.54361902610673463</v>
      </c>
      <c r="R19" s="1">
        <v>16.23699361008762</v>
      </c>
      <c r="S19" s="1">
        <v>0.72843823398303598</v>
      </c>
    </row>
    <row r="20" spans="1:19" x14ac:dyDescent="0.3">
      <c r="A20" t="s">
        <v>41</v>
      </c>
      <c r="B20" s="1">
        <f t="shared" si="0"/>
        <v>0.39439495434750071</v>
      </c>
      <c r="C20" s="1">
        <v>0.11769453608176378</v>
      </c>
      <c r="D20" s="1">
        <f t="shared" si="1"/>
        <v>0.46549043006184765</v>
      </c>
      <c r="E20" s="1">
        <v>0.10786848615616228</v>
      </c>
      <c r="F20" s="1">
        <f t="shared" si="2"/>
        <v>0.44973137832051246</v>
      </c>
      <c r="G20" s="1">
        <v>0.10256014119843847</v>
      </c>
      <c r="H20" s="1">
        <v>25.5157428163409</v>
      </c>
      <c r="I20" s="1">
        <v>2.9187591191719626</v>
      </c>
      <c r="J20" s="1">
        <v>26.054633799440438</v>
      </c>
      <c r="K20" s="1">
        <v>3.1416961099728065</v>
      </c>
      <c r="L20" s="1">
        <v>26.273030279806761</v>
      </c>
      <c r="M20" s="1">
        <v>3.2516996916554306</v>
      </c>
      <c r="N20" s="1">
        <v>17.07338451518136</v>
      </c>
      <c r="O20" s="1">
        <v>3.1140092207198888</v>
      </c>
      <c r="P20" s="1">
        <v>17.142162330909979</v>
      </c>
      <c r="Q20" s="1">
        <v>2.7434533687798495</v>
      </c>
      <c r="R20" s="1">
        <v>17.17079381981058</v>
      </c>
      <c r="S20" s="1">
        <v>2.6602352500870494</v>
      </c>
    </row>
    <row r="21" spans="1:19" x14ac:dyDescent="0.3">
      <c r="A21" t="s">
        <v>46</v>
      </c>
      <c r="B21" s="1">
        <f t="shared" si="0"/>
        <v>0.40824635096854467</v>
      </c>
      <c r="C21" s="1">
        <v>0.11399136676693029</v>
      </c>
      <c r="D21" s="1">
        <f t="shared" si="1"/>
        <v>0.47755447914047866</v>
      </c>
      <c r="E21" s="1">
        <v>9.3421242416578121E-2</v>
      </c>
      <c r="F21" s="1">
        <f t="shared" si="2"/>
        <v>0.46219628643548449</v>
      </c>
      <c r="G21" s="1">
        <v>8.3887979019846723E-2</v>
      </c>
      <c r="H21" s="1">
        <v>25.253696428305084</v>
      </c>
      <c r="I21" s="1">
        <v>2.9941613987025977</v>
      </c>
      <c r="J21" s="1">
        <v>25.721725614596824</v>
      </c>
      <c r="K21" s="1">
        <v>2.6592789945847346</v>
      </c>
      <c r="L21" s="1">
        <v>25.909411805639877</v>
      </c>
      <c r="M21" s="1">
        <v>2.5544097318934593</v>
      </c>
      <c r="N21" s="1">
        <v>17.053027276316222</v>
      </c>
      <c r="O21" s="1">
        <v>2.6380364819083186</v>
      </c>
      <c r="P21" s="1">
        <v>16.83731956787252</v>
      </c>
      <c r="Q21" s="1">
        <v>1.9750174235306759</v>
      </c>
      <c r="R21" s="1">
        <v>16.747522693769263</v>
      </c>
      <c r="S21" s="1">
        <v>1.74047793387477</v>
      </c>
    </row>
    <row r="22" spans="1:19" x14ac:dyDescent="0.3">
      <c r="A22" t="s">
        <v>51</v>
      </c>
      <c r="B22" s="1">
        <f t="shared" si="0"/>
        <v>0.6702695029203084</v>
      </c>
      <c r="C22" s="1">
        <v>1.2964684057583688E-2</v>
      </c>
      <c r="D22" s="1">
        <f t="shared" si="1"/>
        <v>0.72121149680790331</v>
      </c>
      <c r="E22" s="1">
        <v>1.0666611310004731E-3</v>
      </c>
      <c r="F22" s="1">
        <f t="shared" si="2"/>
        <v>0.71522536221355515</v>
      </c>
      <c r="G22" s="1">
        <v>6.479020235723696E-3</v>
      </c>
      <c r="H22" s="1">
        <v>18.630438519941961</v>
      </c>
      <c r="I22" s="1">
        <v>0.78491764285521359</v>
      </c>
      <c r="J22" s="1">
        <v>18.33969738489596</v>
      </c>
      <c r="K22" s="1">
        <v>3.5798179704857568E-2</v>
      </c>
      <c r="L22" s="1">
        <v>18.207421308090858</v>
      </c>
      <c r="M22" s="1">
        <v>0.32413259890158985</v>
      </c>
      <c r="N22" s="1">
        <v>11.970609449389482</v>
      </c>
      <c r="O22" s="1">
        <v>0.2867927754843182</v>
      </c>
      <c r="P22" s="1">
        <v>11.325151566364481</v>
      </c>
      <c r="Q22" s="1">
        <v>0.13379220778817286</v>
      </c>
      <c r="R22" s="1">
        <v>11.05645416709614</v>
      </c>
      <c r="S22" s="1">
        <v>0.25700739534239408</v>
      </c>
    </row>
    <row r="25" spans="1:19" x14ac:dyDescent="0.3">
      <c r="A25" t="s">
        <v>0</v>
      </c>
      <c r="B25" t="s">
        <v>62</v>
      </c>
      <c r="C25" t="s">
        <v>63</v>
      </c>
      <c r="D25" t="s">
        <v>64</v>
      </c>
      <c r="E25" t="s">
        <v>63</v>
      </c>
      <c r="F25" t="s">
        <v>65</v>
      </c>
      <c r="G25" t="s">
        <v>63</v>
      </c>
      <c r="H25" t="s">
        <v>5</v>
      </c>
      <c r="J25" t="s">
        <v>6</v>
      </c>
      <c r="L25" t="s">
        <v>7</v>
      </c>
      <c r="N25" t="s">
        <v>8</v>
      </c>
      <c r="P25" t="s">
        <v>9</v>
      </c>
      <c r="R25" t="s">
        <v>10</v>
      </c>
    </row>
    <row r="26" spans="1:19" x14ac:dyDescent="0.3">
      <c r="A26" t="s">
        <v>66</v>
      </c>
      <c r="B26" s="1">
        <f>ROUND(B14,3)</f>
        <v>0.38900000000000001</v>
      </c>
      <c r="C26" s="1">
        <f t="shared" ref="C26:S34" si="3">ROUND(C14,3)</f>
        <v>0.04</v>
      </c>
      <c r="D26" s="1">
        <f t="shared" si="3"/>
        <v>0.46800000000000003</v>
      </c>
      <c r="E26" s="1">
        <f t="shared" si="3"/>
        <v>4.8000000000000001E-2</v>
      </c>
      <c r="F26" s="1">
        <f t="shared" si="3"/>
        <v>0.45500000000000002</v>
      </c>
      <c r="G26" s="1">
        <f t="shared" si="3"/>
        <v>5.0999999999999997E-2</v>
      </c>
      <c r="H26" s="1">
        <f t="shared" si="3"/>
        <v>25.856999999999999</v>
      </c>
      <c r="I26" s="1">
        <f t="shared" si="3"/>
        <v>0.89900000000000002</v>
      </c>
      <c r="J26" s="1">
        <f t="shared" si="3"/>
        <v>26.184000000000001</v>
      </c>
      <c r="K26" s="1">
        <f t="shared" si="3"/>
        <v>1.258</v>
      </c>
      <c r="L26" s="1">
        <f t="shared" si="3"/>
        <v>26.317</v>
      </c>
      <c r="M26" s="1">
        <f t="shared" si="3"/>
        <v>1.427</v>
      </c>
      <c r="N26" s="1">
        <f t="shared" si="3"/>
        <v>16.698</v>
      </c>
      <c r="O26" s="1">
        <f t="shared" si="3"/>
        <v>0.98</v>
      </c>
      <c r="P26" s="1">
        <f t="shared" si="3"/>
        <v>16.86</v>
      </c>
      <c r="Q26" s="1">
        <f t="shared" si="3"/>
        <v>1.159</v>
      </c>
      <c r="R26" s="1">
        <f t="shared" si="3"/>
        <v>16.927</v>
      </c>
      <c r="S26" s="1">
        <f t="shared" si="3"/>
        <v>1.3340000000000001</v>
      </c>
    </row>
    <row r="27" spans="1:19" x14ac:dyDescent="0.3">
      <c r="A27" t="s">
        <v>67</v>
      </c>
      <c r="B27" s="1">
        <f t="shared" ref="B27:P34" si="4">ROUND(B15,3)</f>
        <v>0.376</v>
      </c>
      <c r="C27" s="1">
        <f t="shared" si="4"/>
        <v>0.04</v>
      </c>
      <c r="D27" s="1">
        <f t="shared" si="4"/>
        <v>0.46400000000000002</v>
      </c>
      <c r="E27" s="1">
        <f t="shared" si="4"/>
        <v>4.2999999999999997E-2</v>
      </c>
      <c r="F27" s="1">
        <f t="shared" si="4"/>
        <v>0.45600000000000002</v>
      </c>
      <c r="G27" s="1">
        <f t="shared" si="4"/>
        <v>4.4999999999999998E-2</v>
      </c>
      <c r="H27" s="1">
        <f t="shared" si="4"/>
        <v>26.248999999999999</v>
      </c>
      <c r="I27" s="1">
        <f t="shared" si="4"/>
        <v>1.038</v>
      </c>
      <c r="J27" s="1">
        <f t="shared" si="4"/>
        <v>26.213999999999999</v>
      </c>
      <c r="K27" s="1">
        <f t="shared" si="4"/>
        <v>1.1839999999999999</v>
      </c>
      <c r="L27" s="1">
        <f t="shared" si="4"/>
        <v>26.198</v>
      </c>
      <c r="M27" s="1">
        <f t="shared" si="4"/>
        <v>1.274</v>
      </c>
      <c r="N27" s="1">
        <f t="shared" si="4"/>
        <v>16.821000000000002</v>
      </c>
      <c r="O27" s="1">
        <f t="shared" si="4"/>
        <v>1.206</v>
      </c>
      <c r="P27" s="1">
        <f t="shared" si="4"/>
        <v>16.731000000000002</v>
      </c>
      <c r="Q27" s="1">
        <f t="shared" si="3"/>
        <v>1.1439999999999999</v>
      </c>
      <c r="R27" s="1">
        <f t="shared" si="3"/>
        <v>16.693999999999999</v>
      </c>
      <c r="S27" s="1">
        <f t="shared" si="3"/>
        <v>1.236</v>
      </c>
    </row>
    <row r="28" spans="1:19" x14ac:dyDescent="0.3">
      <c r="A28" t="s">
        <v>68</v>
      </c>
      <c r="B28" s="1">
        <f t="shared" si="4"/>
        <v>0.35</v>
      </c>
      <c r="C28" s="1">
        <f t="shared" si="4"/>
        <v>7.5999999999999998E-2</v>
      </c>
      <c r="D28" s="1">
        <f t="shared" si="4"/>
        <v>0.439</v>
      </c>
      <c r="E28" s="1">
        <f t="shared" si="4"/>
        <v>6.7000000000000004E-2</v>
      </c>
      <c r="F28" s="1">
        <f t="shared" si="4"/>
        <v>0.42899999999999999</v>
      </c>
      <c r="G28" s="1">
        <f t="shared" si="4"/>
        <v>6.3E-2</v>
      </c>
      <c r="H28" s="1">
        <f t="shared" si="4"/>
        <v>26.53</v>
      </c>
      <c r="I28" s="1">
        <f t="shared" si="4"/>
        <v>1.552</v>
      </c>
      <c r="J28" s="1">
        <f t="shared" si="4"/>
        <v>26.809000000000001</v>
      </c>
      <c r="K28" s="1">
        <f t="shared" si="4"/>
        <v>1.782</v>
      </c>
      <c r="L28" s="1">
        <f t="shared" si="4"/>
        <v>26.922999999999998</v>
      </c>
      <c r="M28" s="1">
        <f t="shared" si="4"/>
        <v>1.8939999999999999</v>
      </c>
      <c r="N28" s="1">
        <f t="shared" si="4"/>
        <v>17.902999999999999</v>
      </c>
      <c r="O28" s="1">
        <f t="shared" si="4"/>
        <v>1.851</v>
      </c>
      <c r="P28" s="1">
        <f t="shared" si="4"/>
        <v>17.760000000000002</v>
      </c>
      <c r="Q28" s="1">
        <f t="shared" si="3"/>
        <v>1.597</v>
      </c>
      <c r="R28" s="1">
        <f t="shared" si="3"/>
        <v>17.701000000000001</v>
      </c>
      <c r="S28" s="1">
        <f t="shared" si="3"/>
        <v>1.5760000000000001</v>
      </c>
    </row>
    <row r="29" spans="1:19" x14ac:dyDescent="0.3">
      <c r="A29" t="s">
        <v>69</v>
      </c>
      <c r="B29" s="1">
        <f t="shared" si="4"/>
        <v>0.39400000000000002</v>
      </c>
      <c r="C29" s="1">
        <f t="shared" si="4"/>
        <v>1.7000000000000001E-2</v>
      </c>
      <c r="D29" s="1">
        <f t="shared" si="4"/>
        <v>0.46500000000000002</v>
      </c>
      <c r="E29" s="1">
        <f t="shared" si="4"/>
        <v>1.4E-2</v>
      </c>
      <c r="F29" s="1">
        <f t="shared" si="4"/>
        <v>0.45100000000000001</v>
      </c>
      <c r="G29" s="1">
        <f t="shared" si="4"/>
        <v>0.02</v>
      </c>
      <c r="H29" s="1">
        <f t="shared" si="4"/>
        <v>25.696000000000002</v>
      </c>
      <c r="I29" s="1">
        <f t="shared" si="4"/>
        <v>0.70699999999999996</v>
      </c>
      <c r="J29" s="1">
        <f t="shared" si="4"/>
        <v>26.064</v>
      </c>
      <c r="K29" s="1">
        <f t="shared" si="4"/>
        <v>0.33700000000000002</v>
      </c>
      <c r="L29" s="1">
        <f t="shared" si="4"/>
        <v>26.213999999999999</v>
      </c>
      <c r="M29" s="1">
        <f t="shared" si="4"/>
        <v>0.26700000000000002</v>
      </c>
      <c r="N29" s="1">
        <f t="shared" si="4"/>
        <v>16.45</v>
      </c>
      <c r="O29" s="1">
        <f t="shared" si="4"/>
        <v>0.44900000000000001</v>
      </c>
      <c r="P29" s="1">
        <f t="shared" si="4"/>
        <v>16.501000000000001</v>
      </c>
      <c r="Q29" s="1">
        <f t="shared" si="3"/>
        <v>0.221</v>
      </c>
      <c r="R29" s="1">
        <f t="shared" si="3"/>
        <v>16.523</v>
      </c>
      <c r="S29" s="1">
        <f t="shared" si="3"/>
        <v>0.28899999999999998</v>
      </c>
    </row>
    <row r="30" spans="1:19" x14ac:dyDescent="0.3">
      <c r="A30" s="2" t="s">
        <v>70</v>
      </c>
      <c r="B30" s="1">
        <f t="shared" si="4"/>
        <v>0.49199999999999999</v>
      </c>
      <c r="C30" s="1">
        <f t="shared" si="4"/>
        <v>3.7999999999999999E-2</v>
      </c>
      <c r="D30" s="1">
        <f t="shared" si="4"/>
        <v>0.54800000000000004</v>
      </c>
      <c r="E30" s="1">
        <f t="shared" si="4"/>
        <v>2.5999999999999999E-2</v>
      </c>
      <c r="F30" s="1">
        <f t="shared" si="4"/>
        <v>0.53200000000000003</v>
      </c>
      <c r="G30" s="1">
        <f t="shared" si="4"/>
        <v>2.9000000000000001E-2</v>
      </c>
      <c r="H30" s="1">
        <f t="shared" si="4"/>
        <v>23.431999999999999</v>
      </c>
      <c r="I30" s="1">
        <f t="shared" si="4"/>
        <v>1.147</v>
      </c>
      <c r="J30" s="1">
        <f t="shared" si="4"/>
        <v>23.786000000000001</v>
      </c>
      <c r="K30" s="1">
        <f t="shared" si="4"/>
        <v>0.82399999999999995</v>
      </c>
      <c r="L30" s="1">
        <f t="shared" si="4"/>
        <v>23.928999999999998</v>
      </c>
      <c r="M30" s="1">
        <f t="shared" si="4"/>
        <v>0.75600000000000001</v>
      </c>
      <c r="N30" s="1">
        <f t="shared" si="4"/>
        <v>14.874000000000001</v>
      </c>
      <c r="O30" s="1">
        <f t="shared" si="4"/>
        <v>0.84699999999999998</v>
      </c>
      <c r="P30" s="1">
        <f t="shared" si="4"/>
        <v>14.885</v>
      </c>
      <c r="Q30" s="1">
        <f t="shared" si="3"/>
        <v>0.50600000000000001</v>
      </c>
      <c r="R30" s="1">
        <f t="shared" si="3"/>
        <v>14.89</v>
      </c>
      <c r="S30" s="1">
        <f t="shared" si="3"/>
        <v>0.71199999999999997</v>
      </c>
    </row>
    <row r="31" spans="1:19" x14ac:dyDescent="0.3">
      <c r="A31" t="s">
        <v>71</v>
      </c>
      <c r="B31" s="1">
        <f t="shared" si="4"/>
        <v>0.41599999999999998</v>
      </c>
      <c r="C31" s="1">
        <f t="shared" si="4"/>
        <v>1.7000000000000001E-2</v>
      </c>
      <c r="D31" s="1">
        <f t="shared" si="4"/>
        <v>0.49199999999999999</v>
      </c>
      <c r="E31" s="1">
        <f t="shared" si="4"/>
        <v>2.3E-2</v>
      </c>
      <c r="F31" s="1">
        <f t="shared" si="4"/>
        <v>0.48099999999999998</v>
      </c>
      <c r="G31" s="1">
        <f t="shared" si="4"/>
        <v>2.5000000000000001E-2</v>
      </c>
      <c r="H31" s="1">
        <f t="shared" si="4"/>
        <v>25.317</v>
      </c>
      <c r="I31" s="1">
        <f t="shared" si="4"/>
        <v>0.58199999999999996</v>
      </c>
      <c r="J31" s="1">
        <f t="shared" si="4"/>
        <v>25.576000000000001</v>
      </c>
      <c r="K31" s="1">
        <f t="shared" si="4"/>
        <v>0.74299999999999999</v>
      </c>
      <c r="L31" s="1">
        <f t="shared" si="4"/>
        <v>25.681000000000001</v>
      </c>
      <c r="M31" s="1">
        <f t="shared" si="4"/>
        <v>0.872</v>
      </c>
      <c r="N31" s="1">
        <f t="shared" si="4"/>
        <v>16.314</v>
      </c>
      <c r="O31" s="1">
        <f t="shared" si="4"/>
        <v>0.58299999999999996</v>
      </c>
      <c r="P31" s="1">
        <f t="shared" si="4"/>
        <v>16.260000000000002</v>
      </c>
      <c r="Q31" s="1">
        <f t="shared" si="3"/>
        <v>0.54400000000000004</v>
      </c>
      <c r="R31" s="1">
        <f t="shared" si="3"/>
        <v>16.236999999999998</v>
      </c>
      <c r="S31" s="1">
        <f t="shared" si="3"/>
        <v>0.72799999999999998</v>
      </c>
    </row>
    <row r="32" spans="1:19" x14ac:dyDescent="0.3">
      <c r="A32" t="s">
        <v>72</v>
      </c>
      <c r="B32" s="1">
        <f t="shared" si="4"/>
        <v>0.39400000000000002</v>
      </c>
      <c r="C32" s="1">
        <f t="shared" si="4"/>
        <v>0.11799999999999999</v>
      </c>
      <c r="D32" s="1">
        <f t="shared" si="4"/>
        <v>0.46500000000000002</v>
      </c>
      <c r="E32" s="1">
        <f t="shared" si="4"/>
        <v>0.108</v>
      </c>
      <c r="F32" s="1">
        <f t="shared" si="4"/>
        <v>0.45</v>
      </c>
      <c r="G32" s="1">
        <f t="shared" si="4"/>
        <v>0.10299999999999999</v>
      </c>
      <c r="H32" s="1">
        <f t="shared" si="4"/>
        <v>25.515999999999998</v>
      </c>
      <c r="I32" s="1">
        <f t="shared" si="4"/>
        <v>2.919</v>
      </c>
      <c r="J32" s="1">
        <f t="shared" si="4"/>
        <v>26.055</v>
      </c>
      <c r="K32" s="1">
        <f t="shared" si="4"/>
        <v>3.1419999999999999</v>
      </c>
      <c r="L32" s="1">
        <f t="shared" si="4"/>
        <v>26.273</v>
      </c>
      <c r="M32" s="1">
        <f t="shared" si="4"/>
        <v>3.2519999999999998</v>
      </c>
      <c r="N32" s="1">
        <f t="shared" si="4"/>
        <v>17.073</v>
      </c>
      <c r="O32" s="1">
        <f t="shared" si="4"/>
        <v>3.1139999999999999</v>
      </c>
      <c r="P32" s="1">
        <f t="shared" si="4"/>
        <v>17.141999999999999</v>
      </c>
      <c r="Q32" s="1">
        <f t="shared" si="3"/>
        <v>2.7429999999999999</v>
      </c>
      <c r="R32" s="1">
        <f t="shared" si="3"/>
        <v>17.170999999999999</v>
      </c>
      <c r="S32" s="1">
        <f t="shared" si="3"/>
        <v>2.66</v>
      </c>
    </row>
    <row r="33" spans="1:19" x14ac:dyDescent="0.3">
      <c r="A33" t="s">
        <v>73</v>
      </c>
      <c r="B33" s="1">
        <f t="shared" si="4"/>
        <v>0.40799999999999997</v>
      </c>
      <c r="C33" s="1">
        <f t="shared" si="4"/>
        <v>0.114</v>
      </c>
      <c r="D33" s="1">
        <f t="shared" si="4"/>
        <v>0.47799999999999998</v>
      </c>
      <c r="E33" s="1">
        <f t="shared" si="4"/>
        <v>9.2999999999999999E-2</v>
      </c>
      <c r="F33" s="1">
        <f t="shared" si="4"/>
        <v>0.46200000000000002</v>
      </c>
      <c r="G33" s="1">
        <f t="shared" si="4"/>
        <v>8.4000000000000005E-2</v>
      </c>
      <c r="H33" s="1">
        <f t="shared" si="4"/>
        <v>25.254000000000001</v>
      </c>
      <c r="I33" s="1">
        <f t="shared" si="4"/>
        <v>2.9940000000000002</v>
      </c>
      <c r="J33" s="1">
        <f t="shared" si="4"/>
        <v>25.722000000000001</v>
      </c>
      <c r="K33" s="1">
        <f t="shared" si="4"/>
        <v>2.6589999999999998</v>
      </c>
      <c r="L33" s="1">
        <f t="shared" si="4"/>
        <v>25.908999999999999</v>
      </c>
      <c r="M33" s="1">
        <f t="shared" si="4"/>
        <v>2.5539999999999998</v>
      </c>
      <c r="N33" s="1">
        <f t="shared" si="4"/>
        <v>17.053000000000001</v>
      </c>
      <c r="O33" s="1">
        <f t="shared" si="4"/>
        <v>2.6379999999999999</v>
      </c>
      <c r="P33" s="1">
        <f t="shared" si="4"/>
        <v>16.837</v>
      </c>
      <c r="Q33" s="1">
        <f t="shared" si="3"/>
        <v>1.9750000000000001</v>
      </c>
      <c r="R33" s="1">
        <f t="shared" si="3"/>
        <v>16.748000000000001</v>
      </c>
      <c r="S33" s="1">
        <f t="shared" si="3"/>
        <v>1.74</v>
      </c>
    </row>
    <row r="34" spans="1:19" x14ac:dyDescent="0.3">
      <c r="A34" t="s">
        <v>74</v>
      </c>
      <c r="B34" s="1">
        <f t="shared" si="4"/>
        <v>0.67</v>
      </c>
      <c r="C34" s="1">
        <f t="shared" si="4"/>
        <v>1.2999999999999999E-2</v>
      </c>
      <c r="D34" s="1">
        <f t="shared" si="4"/>
        <v>0.72099999999999997</v>
      </c>
      <c r="E34" s="1">
        <f t="shared" si="4"/>
        <v>1E-3</v>
      </c>
      <c r="F34" s="1">
        <f t="shared" si="4"/>
        <v>0.71499999999999997</v>
      </c>
      <c r="G34" s="1">
        <f t="shared" si="4"/>
        <v>6.0000000000000001E-3</v>
      </c>
      <c r="H34" s="1">
        <f t="shared" si="4"/>
        <v>18.63</v>
      </c>
      <c r="I34" s="1">
        <f t="shared" si="4"/>
        <v>0.78500000000000003</v>
      </c>
      <c r="J34" s="1">
        <f t="shared" si="4"/>
        <v>18.34</v>
      </c>
      <c r="K34" s="1">
        <f t="shared" si="4"/>
        <v>3.5999999999999997E-2</v>
      </c>
      <c r="L34" s="1">
        <f t="shared" si="4"/>
        <v>18.207000000000001</v>
      </c>
      <c r="M34" s="1">
        <f t="shared" si="4"/>
        <v>0.32400000000000001</v>
      </c>
      <c r="N34" s="1">
        <f t="shared" si="4"/>
        <v>11.971</v>
      </c>
      <c r="O34" s="1">
        <f t="shared" si="4"/>
        <v>0.28699999999999998</v>
      </c>
      <c r="P34" s="1">
        <f t="shared" si="4"/>
        <v>11.324999999999999</v>
      </c>
      <c r="Q34" s="1">
        <f t="shared" si="3"/>
        <v>0.13400000000000001</v>
      </c>
      <c r="R34" s="1">
        <f t="shared" si="3"/>
        <v>11.055999999999999</v>
      </c>
      <c r="S34" s="1">
        <f t="shared" si="3"/>
        <v>0.25700000000000001</v>
      </c>
    </row>
    <row r="37" spans="1:19" x14ac:dyDescent="0.3">
      <c r="A37" t="s">
        <v>0</v>
      </c>
      <c r="B37" t="s">
        <v>62</v>
      </c>
      <c r="D37" t="s">
        <v>64</v>
      </c>
      <c r="F37" t="s">
        <v>65</v>
      </c>
      <c r="H37" t="s">
        <v>5</v>
      </c>
      <c r="J37" t="s">
        <v>6</v>
      </c>
      <c r="L37" t="s">
        <v>7</v>
      </c>
      <c r="N37" t="s">
        <v>8</v>
      </c>
      <c r="P37" t="s">
        <v>9</v>
      </c>
      <c r="R37" t="s">
        <v>10</v>
      </c>
    </row>
    <row r="38" spans="1:19" x14ac:dyDescent="0.3">
      <c r="A38" t="s">
        <v>66</v>
      </c>
      <c r="B38" t="str">
        <f>B26&amp;" ± "&amp;C26</f>
        <v>0.389 ± 0.04</v>
      </c>
      <c r="D38" t="str">
        <f>D26&amp;" ± "&amp;E26</f>
        <v>0.468 ± 0.048</v>
      </c>
      <c r="F38" t="str">
        <f>F26&amp;" ± "&amp;G26</f>
        <v>0.455 ± 0.051</v>
      </c>
      <c r="H38" t="str">
        <f>H26&amp;" ± "&amp;I26</f>
        <v>25.857 ± 0.899</v>
      </c>
      <c r="J38" t="str">
        <f>J26&amp;" ± "&amp;K26</f>
        <v>26.184 ± 1.258</v>
      </c>
      <c r="L38" t="str">
        <f>L26&amp;" ± "&amp;M26</f>
        <v>26.317 ± 1.427</v>
      </c>
      <c r="N38" t="str">
        <f>N26&amp;" ± "&amp;O26</f>
        <v>16.698 ± 0.98</v>
      </c>
      <c r="P38" t="str">
        <f>P26&amp;" ± "&amp;Q26</f>
        <v>16.86 ± 1.159</v>
      </c>
      <c r="R38" t="str">
        <f>R26&amp;" ± "&amp;S26</f>
        <v>16.927 ± 1.334</v>
      </c>
    </row>
    <row r="39" spans="1:19" x14ac:dyDescent="0.3">
      <c r="A39" t="s">
        <v>67</v>
      </c>
      <c r="B39" t="str">
        <f>B27&amp;" ± "&amp;C27</f>
        <v>0.376 ± 0.04</v>
      </c>
      <c r="D39" t="str">
        <f>D27&amp;" ± "&amp;E27</f>
        <v>0.464 ± 0.043</v>
      </c>
      <c r="F39" t="str">
        <f>F27&amp;" ± "&amp;G27</f>
        <v>0.456 ± 0.045</v>
      </c>
      <c r="H39" t="str">
        <f t="shared" ref="H39:H46" si="5">H27&amp;" ± "&amp;I27</f>
        <v>26.249 ± 1.038</v>
      </c>
      <c r="J39" t="str">
        <f>J27&amp;" ± "&amp;K27</f>
        <v>26.214 ± 1.184</v>
      </c>
      <c r="L39" t="str">
        <f>L27&amp;" ± "&amp;M27</f>
        <v>26.198 ± 1.274</v>
      </c>
      <c r="N39" t="str">
        <f>N27&amp;" ± "&amp;O27</f>
        <v>16.821 ± 1.206</v>
      </c>
      <c r="P39" t="str">
        <f>P27&amp;" ± "&amp;Q27</f>
        <v>16.731 ± 1.144</v>
      </c>
      <c r="R39" t="str">
        <f>R27&amp;" ± "&amp;S27</f>
        <v>16.694 ± 1.236</v>
      </c>
    </row>
    <row r="40" spans="1:19" x14ac:dyDescent="0.3">
      <c r="A40" t="s">
        <v>68</v>
      </c>
      <c r="B40" t="str">
        <f t="shared" ref="B40:D46" si="6">B28&amp;" ± "&amp;C28</f>
        <v>0.35 ± 0.076</v>
      </c>
      <c r="D40" t="str">
        <f t="shared" si="6"/>
        <v>0.439 ± 0.067</v>
      </c>
      <c r="F40" t="str">
        <f t="shared" ref="F40:F46" si="7">F28&amp;" ± "&amp;G28</f>
        <v>0.429 ± 0.063</v>
      </c>
      <c r="H40" t="str">
        <f t="shared" si="5"/>
        <v>26.53 ± 1.552</v>
      </c>
      <c r="J40" t="str">
        <f t="shared" ref="J40:L46" si="8">J28&amp;" ± "&amp;K28</f>
        <v>26.809 ± 1.782</v>
      </c>
      <c r="L40" t="str">
        <f t="shared" si="8"/>
        <v>26.923 ± 1.894</v>
      </c>
      <c r="N40" t="str">
        <f t="shared" ref="N40:N46" si="9">N28&amp;" ± "&amp;O28</f>
        <v>17.903 ± 1.851</v>
      </c>
      <c r="P40" t="str">
        <f t="shared" ref="P40:R46" si="10">P28&amp;" ± "&amp;Q28</f>
        <v>17.76 ± 1.597</v>
      </c>
      <c r="R40" t="str">
        <f t="shared" si="10"/>
        <v>17.701 ± 1.576</v>
      </c>
    </row>
    <row r="41" spans="1:19" x14ac:dyDescent="0.3">
      <c r="A41" t="s">
        <v>69</v>
      </c>
      <c r="B41" t="str">
        <f t="shared" si="6"/>
        <v>0.394 ± 0.017</v>
      </c>
      <c r="D41" t="str">
        <f t="shared" si="6"/>
        <v>0.465 ± 0.014</v>
      </c>
      <c r="F41" t="str">
        <f t="shared" si="7"/>
        <v>0.451 ± 0.02</v>
      </c>
      <c r="H41" t="str">
        <f t="shared" si="5"/>
        <v>25.696 ± 0.707</v>
      </c>
      <c r="J41" t="str">
        <f t="shared" si="8"/>
        <v>26.064 ± 0.337</v>
      </c>
      <c r="L41" t="str">
        <f t="shared" si="8"/>
        <v>26.214 ± 0.267</v>
      </c>
      <c r="N41" t="str">
        <f t="shared" si="9"/>
        <v>16.45 ± 0.449</v>
      </c>
      <c r="P41" t="str">
        <f t="shared" si="10"/>
        <v>16.501 ± 0.221</v>
      </c>
      <c r="R41" t="str">
        <f t="shared" si="10"/>
        <v>16.523 ± 0.289</v>
      </c>
    </row>
    <row r="42" spans="1:19" x14ac:dyDescent="0.3">
      <c r="A42" s="2" t="s">
        <v>70</v>
      </c>
      <c r="B42" t="str">
        <f t="shared" si="6"/>
        <v>0.492 ± 0.038</v>
      </c>
      <c r="D42" t="str">
        <f t="shared" si="6"/>
        <v>0.548 ± 0.026</v>
      </c>
      <c r="F42" t="str">
        <f t="shared" si="7"/>
        <v>0.532 ± 0.029</v>
      </c>
      <c r="H42" t="str">
        <f t="shared" si="5"/>
        <v>23.432 ± 1.147</v>
      </c>
      <c r="J42" t="str">
        <f t="shared" si="8"/>
        <v>23.786 ± 0.824</v>
      </c>
      <c r="L42" t="str">
        <f t="shared" si="8"/>
        <v>23.929 ± 0.756</v>
      </c>
      <c r="N42" t="str">
        <f t="shared" si="9"/>
        <v>14.874 ± 0.847</v>
      </c>
      <c r="P42" t="str">
        <f t="shared" si="10"/>
        <v>14.885 ± 0.506</v>
      </c>
      <c r="R42" t="str">
        <f t="shared" si="10"/>
        <v>14.89 ± 0.712</v>
      </c>
    </row>
    <row r="43" spans="1:19" x14ac:dyDescent="0.3">
      <c r="A43" t="s">
        <v>71</v>
      </c>
      <c r="B43" t="str">
        <f t="shared" si="6"/>
        <v>0.416 ± 0.017</v>
      </c>
      <c r="D43" t="str">
        <f t="shared" si="6"/>
        <v>0.492 ± 0.023</v>
      </c>
      <c r="F43" t="str">
        <f t="shared" si="7"/>
        <v>0.481 ± 0.025</v>
      </c>
      <c r="H43" t="str">
        <f t="shared" si="5"/>
        <v>25.317 ± 0.582</v>
      </c>
      <c r="J43" t="str">
        <f t="shared" si="8"/>
        <v>25.576 ± 0.743</v>
      </c>
      <c r="L43" t="str">
        <f t="shared" si="8"/>
        <v>25.681 ± 0.872</v>
      </c>
      <c r="N43" t="str">
        <f t="shared" si="9"/>
        <v>16.314 ± 0.583</v>
      </c>
      <c r="P43" t="str">
        <f t="shared" si="10"/>
        <v>16.26 ± 0.544</v>
      </c>
      <c r="R43" t="str">
        <f t="shared" si="10"/>
        <v>16.237 ± 0.728</v>
      </c>
    </row>
    <row r="44" spans="1:19" x14ac:dyDescent="0.3">
      <c r="A44" t="s">
        <v>72</v>
      </c>
      <c r="B44" t="str">
        <f t="shared" si="6"/>
        <v>0.394 ± 0.118</v>
      </c>
      <c r="D44" t="str">
        <f t="shared" si="6"/>
        <v>0.465 ± 0.108</v>
      </c>
      <c r="F44" t="str">
        <f t="shared" si="7"/>
        <v>0.45 ± 0.103</v>
      </c>
      <c r="H44" t="str">
        <f t="shared" si="5"/>
        <v>25.516 ± 2.919</v>
      </c>
      <c r="J44" t="str">
        <f t="shared" si="8"/>
        <v>26.055 ± 3.142</v>
      </c>
      <c r="L44" t="str">
        <f t="shared" si="8"/>
        <v>26.273 ± 3.252</v>
      </c>
      <c r="N44" t="str">
        <f t="shared" si="9"/>
        <v>17.073 ± 3.114</v>
      </c>
      <c r="P44" t="str">
        <f t="shared" si="10"/>
        <v>17.142 ± 2.743</v>
      </c>
      <c r="R44" t="str">
        <f t="shared" si="10"/>
        <v>17.171 ± 2.66</v>
      </c>
    </row>
    <row r="45" spans="1:19" x14ac:dyDescent="0.3">
      <c r="A45" t="s">
        <v>73</v>
      </c>
      <c r="B45" t="str">
        <f t="shared" si="6"/>
        <v>0.408 ± 0.114</v>
      </c>
      <c r="D45" t="str">
        <f t="shared" si="6"/>
        <v>0.478 ± 0.093</v>
      </c>
      <c r="F45" t="str">
        <f t="shared" si="7"/>
        <v>0.462 ± 0.084</v>
      </c>
      <c r="H45" t="str">
        <f t="shared" si="5"/>
        <v>25.254 ± 2.994</v>
      </c>
      <c r="J45" t="str">
        <f t="shared" si="8"/>
        <v>25.722 ± 2.659</v>
      </c>
      <c r="L45" t="str">
        <f t="shared" si="8"/>
        <v>25.909 ± 2.554</v>
      </c>
      <c r="N45" t="str">
        <f t="shared" si="9"/>
        <v>17.053 ± 2.638</v>
      </c>
      <c r="P45" t="str">
        <f t="shared" si="10"/>
        <v>16.837 ± 1.975</v>
      </c>
      <c r="R45" t="str">
        <f t="shared" si="10"/>
        <v>16.748 ± 1.74</v>
      </c>
    </row>
    <row r="46" spans="1:19" x14ac:dyDescent="0.3">
      <c r="A46" t="s">
        <v>74</v>
      </c>
      <c r="B46" t="str">
        <f t="shared" si="6"/>
        <v>0.67 ± 0.013</v>
      </c>
      <c r="D46" t="str">
        <f t="shared" si="6"/>
        <v>0.721 ± 0.001</v>
      </c>
      <c r="F46" t="str">
        <f t="shared" si="7"/>
        <v>0.715 ± 0.006</v>
      </c>
      <c r="H46" t="str">
        <f t="shared" si="5"/>
        <v>18.63 ± 0.785</v>
      </c>
      <c r="J46" t="str">
        <f t="shared" si="8"/>
        <v>18.34 ± 0.036</v>
      </c>
      <c r="L46" t="str">
        <f t="shared" si="8"/>
        <v>18.207 ± 0.324</v>
      </c>
      <c r="N46" t="str">
        <f t="shared" si="9"/>
        <v>11.971 ± 0.287</v>
      </c>
      <c r="P46" t="str">
        <f t="shared" si="10"/>
        <v>11.325 ± 0.134</v>
      </c>
      <c r="R46" t="str">
        <f t="shared" si="10"/>
        <v>11.056 ± 0.257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TiO2</dc:creator>
  <cp:lastModifiedBy>Xuan-Tung Trinh</cp:lastModifiedBy>
  <dcterms:created xsi:type="dcterms:W3CDTF">2021-11-06T15:49:50Z</dcterms:created>
  <dcterms:modified xsi:type="dcterms:W3CDTF">2021-11-06T06:52:06Z</dcterms:modified>
</cp:coreProperties>
</file>