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G:\My Drive\Research-2021-TXT\01_1-Dmix-TiO2-Dmagna\1-Manuscript\20210921_NanoImpact\Revision_20211027\Models_Re_test\Dmix_mass_fraction\Immobilization\3-ANN\"/>
    </mc:Choice>
  </mc:AlternateContent>
  <xr:revisionPtr revIDLastSave="0" documentId="13_ncr:1_{A5B42C8B-A3CC-4B0C-923E-A5F2224155F8}" xr6:coauthVersionLast="47" xr6:coauthVersionMax="47" xr10:uidLastSave="{00000000-0000-0000-0000-000000000000}"/>
  <bookViews>
    <workbookView xWindow="4812" yWindow="2760" windowWidth="17280" windowHeight="8964" activeTab="1" xr2:uid="{00000000-000D-0000-FFFF-FFFF00000000}"/>
  </bookViews>
  <sheets>
    <sheet name="Performanc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6" i="2" l="1"/>
  <c r="N45" i="2"/>
  <c r="B45" i="2"/>
  <c r="H44" i="2"/>
  <c r="N43" i="2"/>
  <c r="B43" i="2"/>
  <c r="H42" i="2"/>
  <c r="N41" i="2"/>
  <c r="B41" i="2"/>
  <c r="H40" i="2"/>
  <c r="N39" i="2"/>
  <c r="B39" i="2"/>
  <c r="H38" i="2"/>
  <c r="S34" i="2"/>
  <c r="R34" i="2"/>
  <c r="R46" i="2" s="1"/>
  <c r="Q34" i="2"/>
  <c r="P34" i="2"/>
  <c r="P46" i="2" s="1"/>
  <c r="O34" i="2"/>
  <c r="N34" i="2"/>
  <c r="N46" i="2" s="1"/>
  <c r="M34" i="2"/>
  <c r="L34" i="2"/>
  <c r="L46" i="2" s="1"/>
  <c r="K34" i="2"/>
  <c r="J34" i="2"/>
  <c r="J46" i="2" s="1"/>
  <c r="I34" i="2"/>
  <c r="H34" i="2"/>
  <c r="G34" i="2"/>
  <c r="F34" i="2"/>
  <c r="F46" i="2" s="1"/>
  <c r="E34" i="2"/>
  <c r="D34" i="2"/>
  <c r="D46" i="2" s="1"/>
  <c r="C34" i="2"/>
  <c r="B34" i="2"/>
  <c r="B46" i="2" s="1"/>
  <c r="S33" i="2"/>
  <c r="R33" i="2"/>
  <c r="R45" i="2" s="1"/>
  <c r="Q33" i="2"/>
  <c r="P33" i="2"/>
  <c r="P45" i="2" s="1"/>
  <c r="O33" i="2"/>
  <c r="N33" i="2"/>
  <c r="M33" i="2"/>
  <c r="L33" i="2"/>
  <c r="L45" i="2" s="1"/>
  <c r="K33" i="2"/>
  <c r="J33" i="2"/>
  <c r="J45" i="2" s="1"/>
  <c r="I33" i="2"/>
  <c r="H33" i="2"/>
  <c r="H45" i="2" s="1"/>
  <c r="G33" i="2"/>
  <c r="F33" i="2"/>
  <c r="F45" i="2" s="1"/>
  <c r="E33" i="2"/>
  <c r="D33" i="2"/>
  <c r="D45" i="2" s="1"/>
  <c r="C33" i="2"/>
  <c r="B33" i="2"/>
  <c r="S32" i="2"/>
  <c r="R32" i="2"/>
  <c r="R44" i="2" s="1"/>
  <c r="Q32" i="2"/>
  <c r="P32" i="2"/>
  <c r="P44" i="2" s="1"/>
  <c r="O32" i="2"/>
  <c r="N32" i="2"/>
  <c r="N44" i="2" s="1"/>
  <c r="M32" i="2"/>
  <c r="L32" i="2"/>
  <c r="L44" i="2" s="1"/>
  <c r="K32" i="2"/>
  <c r="J32" i="2"/>
  <c r="J44" i="2" s="1"/>
  <c r="I32" i="2"/>
  <c r="H32" i="2"/>
  <c r="G32" i="2"/>
  <c r="F32" i="2"/>
  <c r="F44" i="2" s="1"/>
  <c r="E32" i="2"/>
  <c r="D32" i="2"/>
  <c r="D44" i="2" s="1"/>
  <c r="C32" i="2"/>
  <c r="B32" i="2"/>
  <c r="B44" i="2" s="1"/>
  <c r="S31" i="2"/>
  <c r="R31" i="2"/>
  <c r="R43" i="2" s="1"/>
  <c r="Q31" i="2"/>
  <c r="P31" i="2"/>
  <c r="P43" i="2" s="1"/>
  <c r="O31" i="2"/>
  <c r="N31" i="2"/>
  <c r="M31" i="2"/>
  <c r="L31" i="2"/>
  <c r="L43" i="2" s="1"/>
  <c r="K31" i="2"/>
  <c r="J31" i="2"/>
  <c r="J43" i="2" s="1"/>
  <c r="I31" i="2"/>
  <c r="H31" i="2"/>
  <c r="H43" i="2" s="1"/>
  <c r="G31" i="2"/>
  <c r="F31" i="2"/>
  <c r="F43" i="2" s="1"/>
  <c r="E31" i="2"/>
  <c r="D31" i="2"/>
  <c r="D43" i="2" s="1"/>
  <c r="C31" i="2"/>
  <c r="B31" i="2"/>
  <c r="S30" i="2"/>
  <c r="R30" i="2"/>
  <c r="R42" i="2" s="1"/>
  <c r="Q30" i="2"/>
  <c r="P30" i="2"/>
  <c r="P42" i="2" s="1"/>
  <c r="O30" i="2"/>
  <c r="N30" i="2"/>
  <c r="N42" i="2" s="1"/>
  <c r="M30" i="2"/>
  <c r="L30" i="2"/>
  <c r="L42" i="2" s="1"/>
  <c r="K30" i="2"/>
  <c r="J30" i="2"/>
  <c r="J42" i="2" s="1"/>
  <c r="I30" i="2"/>
  <c r="H30" i="2"/>
  <c r="G30" i="2"/>
  <c r="F30" i="2"/>
  <c r="F42" i="2" s="1"/>
  <c r="E30" i="2"/>
  <c r="D30" i="2"/>
  <c r="D42" i="2" s="1"/>
  <c r="C30" i="2"/>
  <c r="B30" i="2"/>
  <c r="B42" i="2" s="1"/>
  <c r="S29" i="2"/>
  <c r="R29" i="2"/>
  <c r="R41" i="2" s="1"/>
  <c r="Q29" i="2"/>
  <c r="P29" i="2"/>
  <c r="P41" i="2" s="1"/>
  <c r="O29" i="2"/>
  <c r="N29" i="2"/>
  <c r="M29" i="2"/>
  <c r="L29" i="2"/>
  <c r="L41" i="2" s="1"/>
  <c r="K29" i="2"/>
  <c r="J29" i="2"/>
  <c r="J41" i="2" s="1"/>
  <c r="I29" i="2"/>
  <c r="H29" i="2"/>
  <c r="H41" i="2" s="1"/>
  <c r="G29" i="2"/>
  <c r="F29" i="2"/>
  <c r="F41" i="2" s="1"/>
  <c r="E29" i="2"/>
  <c r="D29" i="2"/>
  <c r="D41" i="2" s="1"/>
  <c r="C29" i="2"/>
  <c r="B29" i="2"/>
  <c r="S28" i="2"/>
  <c r="R28" i="2"/>
  <c r="R40" i="2" s="1"/>
  <c r="Q28" i="2"/>
  <c r="P28" i="2"/>
  <c r="P40" i="2" s="1"/>
  <c r="O28" i="2"/>
  <c r="N28" i="2"/>
  <c r="N40" i="2" s="1"/>
  <c r="M28" i="2"/>
  <c r="L28" i="2"/>
  <c r="L40" i="2" s="1"/>
  <c r="K28" i="2"/>
  <c r="J28" i="2"/>
  <c r="J40" i="2" s="1"/>
  <c r="I28" i="2"/>
  <c r="H28" i="2"/>
  <c r="G28" i="2"/>
  <c r="F28" i="2"/>
  <c r="F40" i="2" s="1"/>
  <c r="E28" i="2"/>
  <c r="D28" i="2"/>
  <c r="D40" i="2" s="1"/>
  <c r="C28" i="2"/>
  <c r="B28" i="2"/>
  <c r="B40" i="2" s="1"/>
  <c r="S27" i="2"/>
  <c r="R27" i="2"/>
  <c r="R39" i="2" s="1"/>
  <c r="Q27" i="2"/>
  <c r="P27" i="2"/>
  <c r="P39" i="2" s="1"/>
  <c r="O27" i="2"/>
  <c r="N27" i="2"/>
  <c r="M27" i="2"/>
  <c r="L27" i="2"/>
  <c r="L39" i="2" s="1"/>
  <c r="K27" i="2"/>
  <c r="J27" i="2"/>
  <c r="J39" i="2" s="1"/>
  <c r="I27" i="2"/>
  <c r="H27" i="2"/>
  <c r="H39" i="2" s="1"/>
  <c r="G27" i="2"/>
  <c r="F27" i="2"/>
  <c r="F39" i="2" s="1"/>
  <c r="E27" i="2"/>
  <c r="D27" i="2"/>
  <c r="D39" i="2" s="1"/>
  <c r="C27" i="2"/>
  <c r="B27" i="2"/>
  <c r="S26" i="2"/>
  <c r="R26" i="2"/>
  <c r="R38" i="2" s="1"/>
  <c r="Q26" i="2"/>
  <c r="P26" i="2"/>
  <c r="P38" i="2" s="1"/>
  <c r="O26" i="2"/>
  <c r="N26" i="2"/>
  <c r="N38" i="2" s="1"/>
  <c r="M26" i="2"/>
  <c r="L26" i="2"/>
  <c r="L38" i="2" s="1"/>
  <c r="K26" i="2"/>
  <c r="J26" i="2"/>
  <c r="J38" i="2" s="1"/>
  <c r="I26" i="2"/>
  <c r="H26" i="2"/>
  <c r="G26" i="2"/>
  <c r="F26" i="2"/>
  <c r="F38" i="2" s="1"/>
  <c r="E26" i="2"/>
  <c r="D26" i="2"/>
  <c r="D38" i="2" s="1"/>
  <c r="C26" i="2"/>
  <c r="B26" i="2"/>
  <c r="B38" i="2" s="1"/>
  <c r="F22" i="2"/>
  <c r="F21" i="2"/>
  <c r="F20" i="2"/>
  <c r="F19" i="2"/>
  <c r="F18" i="2"/>
  <c r="F17" i="2"/>
  <c r="F16" i="2"/>
  <c r="F15" i="2"/>
  <c r="F14" i="2"/>
  <c r="D22" i="2"/>
  <c r="D21" i="2"/>
  <c r="D20" i="2"/>
  <c r="D19" i="2"/>
  <c r="D18" i="2"/>
  <c r="D17" i="2"/>
  <c r="D16" i="2"/>
  <c r="D15" i="2"/>
  <c r="D14" i="2"/>
  <c r="B22" i="2"/>
  <c r="B21" i="2"/>
  <c r="B20" i="2"/>
  <c r="B19" i="2"/>
  <c r="B18" i="2"/>
  <c r="B17" i="2"/>
  <c r="B16" i="2"/>
  <c r="B15" i="2"/>
  <c r="B14" i="2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<sst xmlns="http://schemas.openxmlformats.org/spreadsheetml/2006/main" count="153" uniqueCount="75">
  <si>
    <t>Dataset</t>
  </si>
  <si>
    <t>Seed</t>
  </si>
  <si>
    <t>R2_test</t>
  </si>
  <si>
    <t>R2_CV</t>
  </si>
  <si>
    <t>R2_train</t>
  </si>
  <si>
    <t>RMSE_test</t>
  </si>
  <si>
    <t>RMSE_CV</t>
  </si>
  <si>
    <t>RMSE_train</t>
  </si>
  <si>
    <t>MAE_test</t>
  </si>
  <si>
    <t>MAE_CV</t>
  </si>
  <si>
    <t>MAE_train</t>
  </si>
  <si>
    <t>Imm_Dmix1_seed_155</t>
  </si>
  <si>
    <t>Imm_Dmix1_seed_1595</t>
  </si>
  <si>
    <t>Imm_Dmix1_seed_2650</t>
  </si>
  <si>
    <t>Imm_Dmix1_seed_4200</t>
  </si>
  <si>
    <t>Imm_Dmix1_seed_4290</t>
  </si>
  <si>
    <t>Imm_Dmix2_seed_155</t>
  </si>
  <si>
    <t>Imm_Dmix2_seed_1595</t>
  </si>
  <si>
    <t>Imm_Dmix2_seed_2650</t>
  </si>
  <si>
    <t>Imm_Dmix2_seed_4200</t>
  </si>
  <si>
    <t>Imm_Dmix2_seed_4290</t>
  </si>
  <si>
    <t>Imm_Dmix3_seed_155</t>
  </si>
  <si>
    <t>Imm_Dmix3_seed_1595</t>
  </si>
  <si>
    <t>Imm_Dmix3_seed_2650</t>
  </si>
  <si>
    <t>Imm_Dmix3_seed_4200</t>
  </si>
  <si>
    <t>Imm_Dmix3_seed_4290</t>
  </si>
  <si>
    <t>Imm_Dmix4_seed_155</t>
  </si>
  <si>
    <t>Imm_Dmix4_seed_1595</t>
  </si>
  <si>
    <t>Imm_Dmix4_seed_2650</t>
  </si>
  <si>
    <t>Imm_Dmix4_seed_4200</t>
  </si>
  <si>
    <t>Imm_Dmix4_seed_4290</t>
  </si>
  <si>
    <t>Imm_Dmix5_seed_155</t>
  </si>
  <si>
    <t>Imm_Dmix5_seed_1595</t>
  </si>
  <si>
    <t>Imm_Dmix5_seed_2650</t>
  </si>
  <si>
    <t>Imm_Dmix5_seed_4200</t>
  </si>
  <si>
    <t>Imm_Dmix5_seed_4290</t>
  </si>
  <si>
    <t>Imm_Dmix6_seed_155</t>
  </si>
  <si>
    <t>Imm_Dmix6_seed_1595</t>
  </si>
  <si>
    <t>Imm_Dmix6_seed_2650</t>
  </si>
  <si>
    <t>Imm_Dmix6_seed_4200</t>
  </si>
  <si>
    <t>Imm_Dmix6_seed_4290</t>
  </si>
  <si>
    <t>Imm_Dmix7_seed_155</t>
  </si>
  <si>
    <t>Imm_Dmix7_seed_1595</t>
  </si>
  <si>
    <t>Imm_Dmix7_seed_2650</t>
  </si>
  <si>
    <t>Imm_Dmix7_seed_4200</t>
  </si>
  <si>
    <t>Imm_Dmix7_seed_4290</t>
  </si>
  <si>
    <t>Imm_Dmix8_seed_155</t>
  </si>
  <si>
    <t>Imm_Dmix8_seed_1595</t>
  </si>
  <si>
    <t>Imm_Dmix8_seed_2650</t>
  </si>
  <si>
    <t>Imm_Dmix8_seed_4200</t>
  </si>
  <si>
    <t>Imm_Dmix8_seed_4290</t>
  </si>
  <si>
    <t>Imm_Dmix9_seed_155</t>
  </si>
  <si>
    <t>Imm_Dmix9_seed_1595</t>
  </si>
  <si>
    <t>Imm_Dmix9_seed_2650</t>
  </si>
  <si>
    <t>Imm_Dmix9_seed_4200</t>
  </si>
  <si>
    <t>Imm_Dmix9_seed_4290</t>
  </si>
  <si>
    <t>AVG_R2_test</t>
  </si>
  <si>
    <t>SD_R2_test</t>
  </si>
  <si>
    <t>AVG_R2_CV</t>
  </si>
  <si>
    <t>SD_R2_CV</t>
  </si>
  <si>
    <t>AVG_R2_train</t>
  </si>
  <si>
    <t>SD_R2_train</t>
  </si>
  <si>
    <t>Adj_R2_test</t>
  </si>
  <si>
    <t>SD</t>
  </si>
  <si>
    <t>Adj_R2_CV</t>
  </si>
  <si>
    <t>Adj_R2_train</t>
  </si>
  <si>
    <t>Dmix1</t>
  </si>
  <si>
    <t>Dmix2</t>
  </si>
  <si>
    <t>Dmix3</t>
  </si>
  <si>
    <t>Dmix4</t>
  </si>
  <si>
    <t>Dmix5</t>
  </si>
  <si>
    <t>Dmix6</t>
  </si>
  <si>
    <t>Dmix7</t>
  </si>
  <si>
    <t>Dmix8</t>
  </si>
  <si>
    <t>Dmix9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</si>
</sst>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6"/>
  <sheetViews>
    <sheetView workbookViewId="0">
      <selection activeCellId="1" sqref="L1:AC1048576 A1:A1048576"/>
    </sheetView>
  </sheetViews>
  <sheetFormatPr defaultColWidth="11.5546875" defaultRowHeight="14.4" x14ac:dyDescent="0.3"/>
  <cols>
    <col min="12" max="12" width="11.6640625" bestFit="1" customWidth="1"/>
    <col min="13" max="13" width="10.33203125" bestFit="1" customWidth="1"/>
    <col min="14" max="14" width="10.77734375" bestFit="1" customWidth="1"/>
    <col min="15" max="15" width="9.44140625" bestFit="1" customWidth="1"/>
    <col min="16" max="16" width="12.33203125" bestFit="1" customWidth="1"/>
    <col min="17" max="17" width="11" bestFit="1" customWidth="1"/>
    <col min="18" max="18" width="9.77734375" bestFit="1" customWidth="1"/>
    <col min="19" max="19" width="5.5546875" bestFit="1" customWidth="1"/>
    <col min="20" max="20" width="8.88671875" bestFit="1" customWidth="1"/>
    <col min="21" max="21" width="5.5546875" bestFit="1" customWidth="1"/>
    <col min="22" max="22" width="10.44140625" bestFit="1" customWidth="1"/>
    <col min="23" max="23" width="5.5546875" bestFit="1" customWidth="1"/>
    <col min="24" max="24" width="8.88671875" bestFit="1" customWidth="1"/>
    <col min="25" max="25" width="5.5546875" bestFit="1" customWidth="1"/>
    <col min="26" max="26" width="8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5</v>
      </c>
      <c r="T1" t="s">
        <v>6</v>
      </c>
      <c r="V1" t="s">
        <v>7</v>
      </c>
      <c r="X1" t="s">
        <v>8</v>
      </c>
      <c r="Z1" t="s">
        <v>9</v>
      </c>
      <c r="AB1" t="s">
        <v>10</v>
      </c>
    </row>
    <row r="2" spans="1:29" x14ac:dyDescent="0.3">
      <c r="A2" t="s">
        <v>11</v>
      </c>
      <c r="B2">
        <v>155</v>
      </c>
      <c r="C2">
        <v>0.52961082998639897</v>
      </c>
      <c r="D2">
        <v>0.64844191315537103</v>
      </c>
      <c r="E2">
        <v>0.70102471875400796</v>
      </c>
      <c r="F2">
        <v>24.719964456001001</v>
      </c>
      <c r="G2">
        <v>21.16982016271</v>
      </c>
      <c r="H2">
        <v>19.502341349387802</v>
      </c>
      <c r="I2">
        <v>16.468240473713699</v>
      </c>
      <c r="J2">
        <v>14.1405240254748</v>
      </c>
      <c r="K2">
        <v>13.171519893176299</v>
      </c>
      <c r="L2" s="1">
        <f>AVERAGE(C2:C6)</f>
        <v>0.6191834539323573</v>
      </c>
      <c r="M2" s="1">
        <f>_xlfn.STDEV.P(C2:C6)</f>
        <v>4.8410675453714455E-2</v>
      </c>
      <c r="N2" s="1">
        <f>AVERAGE(D2:D6)</f>
        <v>0.6877623986918151</v>
      </c>
      <c r="O2" s="1">
        <f>_xlfn.STDEV.P(D2:D6)</f>
        <v>2.2613036857771988E-2</v>
      </c>
      <c r="P2" s="1">
        <f>AVERAGE(E2:E6)</f>
        <v>0.71833821029731237</v>
      </c>
      <c r="Q2" s="1">
        <f>_xlfn.STDEV.P(E2:E6)</f>
        <v>1.9941783868097657E-2</v>
      </c>
      <c r="R2" s="1">
        <f>AVERAGE(F2:F6)</f>
        <v>22.135599884166218</v>
      </c>
      <c r="S2" s="1">
        <f>_xlfn.STDEV.P(F2:F6)</f>
        <v>1.3506693412295343</v>
      </c>
      <c r="T2" s="1">
        <f>AVERAGE(G2:G6)</f>
        <v>19.934917121544601</v>
      </c>
      <c r="U2" s="1">
        <f>_xlfn.STDEV.P(G2:G6)</f>
        <v>0.72150838639508841</v>
      </c>
      <c r="V2" s="1">
        <f>AVERAGE(H2:H6)</f>
        <v>18.93247523035128</v>
      </c>
      <c r="W2" s="1">
        <f>_xlfn.STDEV.P(H2:H6)</f>
        <v>0.63122737398209072</v>
      </c>
      <c r="X2" s="1">
        <f>AVERAGE(I2:I6)</f>
        <v>14.734699960734821</v>
      </c>
      <c r="Y2" s="1">
        <f>_xlfn.STDEV.P(I2:I6)</f>
        <v>1.0087642725448187</v>
      </c>
      <c r="Z2" s="1">
        <f>AVERAGE(J2:J6)</f>
        <v>13.11971458766646</v>
      </c>
      <c r="AA2" s="1">
        <f>_xlfn.STDEV.P(J2:J6)</f>
        <v>0.55828592209549943</v>
      </c>
      <c r="AB2" s="1">
        <f>AVERAGE(K2:K6)</f>
        <v>12.447412984398181</v>
      </c>
      <c r="AC2" s="1">
        <f>_xlfn.STDEV.P(K2:K6)</f>
        <v>0.48031054296111603</v>
      </c>
    </row>
    <row r="3" spans="1:29" x14ac:dyDescent="0.3">
      <c r="A3" t="s">
        <v>12</v>
      </c>
      <c r="B3">
        <v>1595</v>
      </c>
      <c r="C3">
        <v>0.65035978406825701</v>
      </c>
      <c r="D3">
        <v>0.70668114343489796</v>
      </c>
      <c r="E3">
        <v>0.73238444541051095</v>
      </c>
      <c r="F3">
        <v>21.4736744287577</v>
      </c>
      <c r="G3">
        <v>19.327145930492001</v>
      </c>
      <c r="H3">
        <v>18.359735178069101</v>
      </c>
      <c r="I3">
        <v>13.788364900322399</v>
      </c>
      <c r="J3">
        <v>12.902302968469099</v>
      </c>
      <c r="K3">
        <v>12.5334446076976</v>
      </c>
    </row>
    <row r="4" spans="1:29" x14ac:dyDescent="0.3">
      <c r="A4" t="s">
        <v>13</v>
      </c>
      <c r="B4">
        <v>2650</v>
      </c>
      <c r="C4">
        <v>0.61877256852235296</v>
      </c>
      <c r="D4">
        <v>0.68617738186504895</v>
      </c>
      <c r="E4">
        <v>0.71785443324377096</v>
      </c>
      <c r="F4">
        <v>22.158378015426798</v>
      </c>
      <c r="G4">
        <v>20.009006021540898</v>
      </c>
      <c r="H4">
        <v>19.0428617377896</v>
      </c>
      <c r="I4">
        <v>15.1410310137561</v>
      </c>
      <c r="J4">
        <v>13.2159354538559</v>
      </c>
      <c r="K4">
        <v>12.4145382072006</v>
      </c>
    </row>
    <row r="5" spans="1:29" x14ac:dyDescent="0.3">
      <c r="A5" t="s">
        <v>14</v>
      </c>
      <c r="B5">
        <v>4200</v>
      </c>
      <c r="C5">
        <v>0.67087423692095505</v>
      </c>
      <c r="D5">
        <v>0.68446405506343699</v>
      </c>
      <c r="E5">
        <v>0.69297358347674798</v>
      </c>
      <c r="F5">
        <v>20.9263492475676</v>
      </c>
      <c r="G5">
        <v>20.062405052879399</v>
      </c>
      <c r="H5">
        <v>19.691583252158502</v>
      </c>
      <c r="I5">
        <v>13.744266614635199</v>
      </c>
      <c r="J5">
        <v>12.8360088115408</v>
      </c>
      <c r="K5">
        <v>12.4579105405693</v>
      </c>
    </row>
    <row r="6" spans="1:29" x14ac:dyDescent="0.3">
      <c r="A6" t="s">
        <v>15</v>
      </c>
      <c r="B6">
        <v>4290</v>
      </c>
      <c r="C6">
        <v>0.62629985016382295</v>
      </c>
      <c r="D6">
        <v>0.71304749994032002</v>
      </c>
      <c r="E6">
        <v>0.74745387060152402</v>
      </c>
      <c r="F6">
        <v>21.399633273077999</v>
      </c>
      <c r="G6">
        <v>19.106208440100701</v>
      </c>
      <c r="H6">
        <v>18.0658546343514</v>
      </c>
      <c r="I6">
        <v>14.5315968012467</v>
      </c>
      <c r="J6">
        <v>12.503801678991699</v>
      </c>
      <c r="K6">
        <v>11.659651673347099</v>
      </c>
    </row>
    <row r="7" spans="1:29" x14ac:dyDescent="0.3">
      <c r="A7" t="s">
        <v>16</v>
      </c>
      <c r="B7">
        <v>155</v>
      </c>
      <c r="C7">
        <v>0.56738704523814998</v>
      </c>
      <c r="D7">
        <v>0.66100574737944295</v>
      </c>
      <c r="E7">
        <v>0.701161804603881</v>
      </c>
      <c r="F7">
        <v>23.548812908344299</v>
      </c>
      <c r="G7">
        <v>20.770493594635902</v>
      </c>
      <c r="H7">
        <v>19.497547041390401</v>
      </c>
      <c r="I7">
        <v>15.6269358450581</v>
      </c>
      <c r="J7">
        <v>13.878670973676</v>
      </c>
      <c r="K7">
        <v>13.150886502331399</v>
      </c>
      <c r="L7" s="1">
        <f>AVERAGE(C7:C11)</f>
        <v>0.62246753762266649</v>
      </c>
      <c r="M7" s="1">
        <f>_xlfn.STDEV.P(C7:C11)</f>
        <v>4.1467439738408392E-2</v>
      </c>
      <c r="N7" s="1">
        <f>AVERAGE(D7:D11)</f>
        <v>0.67884705005799617</v>
      </c>
      <c r="O7" s="1">
        <f>_xlfn.STDEV.P(D7:D11)</f>
        <v>2.0562520886550011E-2</v>
      </c>
      <c r="P7" s="1">
        <f>AVERAGE(E7:E11)</f>
        <v>0.70319849559575953</v>
      </c>
      <c r="Q7" s="1">
        <f>_xlfn.STDEV.P(E7:E11)</f>
        <v>2.9202440066901963E-2</v>
      </c>
      <c r="R7" s="1">
        <f>AVERAGE(F7:F11)</f>
        <v>21.95042139092164</v>
      </c>
      <c r="S7" s="1">
        <f>_xlfn.STDEV.P(F7:F11)</f>
        <v>1.1930675702429496</v>
      </c>
      <c r="T7" s="1">
        <f>AVERAGE(G7:G11)</f>
        <v>20.210497092598999</v>
      </c>
      <c r="U7" s="1">
        <f>_xlfn.STDEV.P(G7:G11)</f>
        <v>0.66233870275275064</v>
      </c>
      <c r="V7" s="1">
        <f>AVERAGE(H7:H11)</f>
        <v>19.420916023913765</v>
      </c>
      <c r="W7" s="1">
        <f>_xlfn.STDEV.P(H7:H11)</f>
        <v>0.88504420992692467</v>
      </c>
      <c r="X7" s="1">
        <f>AVERAGE(I7:I11)</f>
        <v>14.868364248169058</v>
      </c>
      <c r="Y7" s="1">
        <f>_xlfn.STDEV.P(I7:I11)</f>
        <v>0.55671009314324971</v>
      </c>
      <c r="Z7" s="1">
        <f>AVERAGE(J7:J11)</f>
        <v>13.419232977107018</v>
      </c>
      <c r="AA7" s="1">
        <f>_xlfn.STDEV.P(J7:J11)</f>
        <v>0.66131995867417392</v>
      </c>
      <c r="AB7" s="1">
        <f>AVERAGE(K7:K11)</f>
        <v>12.815974710420559</v>
      </c>
      <c r="AC7" s="1">
        <f>_xlfn.STDEV.P(K7:K11)</f>
        <v>0.81155965034442434</v>
      </c>
    </row>
    <row r="8" spans="1:29" x14ac:dyDescent="0.3">
      <c r="A8" t="s">
        <v>17</v>
      </c>
      <c r="B8">
        <v>1595</v>
      </c>
      <c r="C8">
        <v>0.63525459595824596</v>
      </c>
      <c r="D8">
        <v>0.66342699550846995</v>
      </c>
      <c r="E8">
        <v>0.676061324739477</v>
      </c>
      <c r="F8">
        <v>21.827369140936501</v>
      </c>
      <c r="G8">
        <v>20.692182916088601</v>
      </c>
      <c r="H8">
        <v>20.200820038139</v>
      </c>
      <c r="I8">
        <v>14.7179419596134</v>
      </c>
      <c r="J8">
        <v>13.990876329243999</v>
      </c>
      <c r="K8">
        <v>13.6882064740676</v>
      </c>
    </row>
    <row r="9" spans="1:29" x14ac:dyDescent="0.3">
      <c r="A9" t="s">
        <v>18</v>
      </c>
      <c r="B9">
        <v>2650</v>
      </c>
      <c r="C9">
        <v>0.59036326350864698</v>
      </c>
      <c r="D9">
        <v>0.67552634637477105</v>
      </c>
      <c r="E9">
        <v>0.71434758484507399</v>
      </c>
      <c r="F9">
        <v>22.933266783613099</v>
      </c>
      <c r="G9">
        <v>20.3419648852793</v>
      </c>
      <c r="H9">
        <v>19.160197224115901</v>
      </c>
      <c r="I9">
        <v>15.3609860234676</v>
      </c>
      <c r="J9">
        <v>13.40289554063</v>
      </c>
      <c r="K9">
        <v>12.5877628509419</v>
      </c>
    </row>
    <row r="10" spans="1:29" x14ac:dyDescent="0.3">
      <c r="A10" t="s">
        <v>19</v>
      </c>
      <c r="B10">
        <v>4200</v>
      </c>
      <c r="C10">
        <v>0.68796991960930198</v>
      </c>
      <c r="D10">
        <v>0.67618759723449795</v>
      </c>
      <c r="E10">
        <v>0.67198284458091495</v>
      </c>
      <c r="F10">
        <v>20.192305025935099</v>
      </c>
      <c r="G10">
        <v>20.310369806651</v>
      </c>
      <c r="H10">
        <v>20.3593171127551</v>
      </c>
      <c r="I10">
        <v>14.5449679172843</v>
      </c>
      <c r="J10">
        <v>13.6647692253697</v>
      </c>
      <c r="K10">
        <v>13.2983516703646</v>
      </c>
    </row>
    <row r="11" spans="1:29" x14ac:dyDescent="0.3">
      <c r="A11" t="s">
        <v>20</v>
      </c>
      <c r="B11">
        <v>4290</v>
      </c>
      <c r="C11">
        <v>0.63136286379898798</v>
      </c>
      <c r="D11">
        <v>0.71808856379279895</v>
      </c>
      <c r="E11">
        <v>0.75243891920945105</v>
      </c>
      <c r="F11">
        <v>21.2503530957792</v>
      </c>
      <c r="G11">
        <v>18.937474260340199</v>
      </c>
      <c r="H11">
        <v>17.886698703168399</v>
      </c>
      <c r="I11">
        <v>14.090989495421899</v>
      </c>
      <c r="J11">
        <v>12.1589528166154</v>
      </c>
      <c r="K11">
        <v>11.354666054397301</v>
      </c>
    </row>
    <row r="12" spans="1:29" x14ac:dyDescent="0.3">
      <c r="A12" t="s">
        <v>21</v>
      </c>
      <c r="B12">
        <v>155</v>
      </c>
      <c r="C12">
        <v>0.54378996641239796</v>
      </c>
      <c r="D12">
        <v>0.66877953409525903</v>
      </c>
      <c r="E12">
        <v>0.72419393919185804</v>
      </c>
      <c r="F12">
        <v>24.342974614488501</v>
      </c>
      <c r="G12">
        <v>20.541371165091501</v>
      </c>
      <c r="H12">
        <v>18.732736110201401</v>
      </c>
      <c r="I12">
        <v>16.125219646193099</v>
      </c>
      <c r="J12">
        <v>13.780056636575299</v>
      </c>
      <c r="K12">
        <v>12.803789682345201</v>
      </c>
      <c r="L12" s="1">
        <f>AVERAGE(C12:C16)</f>
        <v>0.61001422474289535</v>
      </c>
      <c r="M12" s="1">
        <f>_xlfn.STDEV.P(C12:C16)</f>
        <v>5.4235213474066818E-2</v>
      </c>
      <c r="N12" s="1">
        <f>AVERAGE(D12:D16)</f>
        <v>0.67843866206428882</v>
      </c>
      <c r="O12" s="1">
        <f>_xlfn.STDEV.P(D12:D16)</f>
        <v>1.4498170577030033E-2</v>
      </c>
      <c r="P12" s="1">
        <f>AVERAGE(E12:E16)</f>
        <v>0.70833346548152543</v>
      </c>
      <c r="Q12" s="1">
        <f>_xlfn.STDEV.P(E12:E16)</f>
        <v>2.4776026415403059E-2</v>
      </c>
      <c r="R12" s="1">
        <f>AVERAGE(F12:F16)</f>
        <v>22.330480074649422</v>
      </c>
      <c r="S12" s="1">
        <f>_xlfn.STDEV.P(F12:F16)</f>
        <v>1.5687155958661676</v>
      </c>
      <c r="T12" s="1">
        <f>AVERAGE(G12:G16)</f>
        <v>20.244605834333498</v>
      </c>
      <c r="U12" s="1">
        <f>_xlfn.STDEV.P(G12:G16)</f>
        <v>0.44539133955372767</v>
      </c>
      <c r="V12" s="1">
        <f>AVERAGE(H12:H16)</f>
        <v>19.277400601627797</v>
      </c>
      <c r="W12" s="1">
        <f>_xlfn.STDEV.P(H12:H16)</f>
        <v>0.71643816022757212</v>
      </c>
      <c r="X12" s="1">
        <f>AVERAGE(I12:I16)</f>
        <v>15.14725886860872</v>
      </c>
      <c r="Y12" s="1">
        <f>_xlfn.STDEV.P(I12:I16)</f>
        <v>0.71649897867750689</v>
      </c>
      <c r="Z12" s="1">
        <f>AVERAGE(J12:J16)</f>
        <v>13.482594631454299</v>
      </c>
      <c r="AA12" s="1">
        <f>_xlfn.STDEV.P(J12:J16)</f>
        <v>0.46495173154092956</v>
      </c>
      <c r="AB12" s="1">
        <f>AVERAGE(K12:K16)</f>
        <v>12.789612234086862</v>
      </c>
      <c r="AC12" s="1">
        <f>_xlfn.STDEV.P(K12:K16)</f>
        <v>0.63120968993692672</v>
      </c>
    </row>
    <row r="13" spans="1:29" x14ac:dyDescent="0.3">
      <c r="A13" t="s">
        <v>22</v>
      </c>
      <c r="B13">
        <v>1595</v>
      </c>
      <c r="C13">
        <v>0.61859805303936999</v>
      </c>
      <c r="D13">
        <v>0.66975602869145201</v>
      </c>
      <c r="E13">
        <v>0.69294905375918303</v>
      </c>
      <c r="F13">
        <v>22.371358456786101</v>
      </c>
      <c r="G13">
        <v>20.499068575036599</v>
      </c>
      <c r="H13">
        <v>19.667179956944398</v>
      </c>
      <c r="I13">
        <v>14.390673415441601</v>
      </c>
      <c r="J13">
        <v>13.620237151281099</v>
      </c>
      <c r="K13">
        <v>13.2995125526261</v>
      </c>
    </row>
    <row r="14" spans="1:29" x14ac:dyDescent="0.3">
      <c r="A14" t="s">
        <v>23</v>
      </c>
      <c r="B14">
        <v>2650</v>
      </c>
      <c r="C14">
        <v>0.56640710108858805</v>
      </c>
      <c r="D14">
        <v>0.66901238896283999</v>
      </c>
      <c r="E14">
        <v>0.71408362623813704</v>
      </c>
      <c r="F14">
        <v>23.5345730322794</v>
      </c>
      <c r="G14">
        <v>20.546815797735999</v>
      </c>
      <c r="H14">
        <v>19.166231543821102</v>
      </c>
      <c r="I14">
        <v>15.8964670278138</v>
      </c>
      <c r="J14">
        <v>13.6405027884589</v>
      </c>
      <c r="K14">
        <v>12.701368353976299</v>
      </c>
    </row>
    <row r="15" spans="1:29" x14ac:dyDescent="0.3">
      <c r="A15" t="s">
        <v>24</v>
      </c>
      <c r="B15">
        <v>4200</v>
      </c>
      <c r="C15">
        <v>0.70076805644562301</v>
      </c>
      <c r="D15">
        <v>0.67804137363855499</v>
      </c>
      <c r="E15">
        <v>0.669663530567424</v>
      </c>
      <c r="F15">
        <v>19.8365431243529</v>
      </c>
      <c r="G15">
        <v>20.255800722336101</v>
      </c>
      <c r="H15">
        <v>20.427796819563198</v>
      </c>
      <c r="I15">
        <v>14.608600064707201</v>
      </c>
      <c r="J15">
        <v>13.8076606712323</v>
      </c>
      <c r="K15">
        <v>13.474237937297101</v>
      </c>
    </row>
    <row r="16" spans="1:29" x14ac:dyDescent="0.3">
      <c r="A16" t="s">
        <v>25</v>
      </c>
      <c r="B16">
        <v>4290</v>
      </c>
      <c r="C16">
        <v>0.62050794672849796</v>
      </c>
      <c r="D16">
        <v>0.70660398493333798</v>
      </c>
      <c r="E16">
        <v>0.74077717765102502</v>
      </c>
      <c r="F16">
        <v>21.566951145340202</v>
      </c>
      <c r="G16">
        <v>19.379972911467299</v>
      </c>
      <c r="H16">
        <v>18.393058577608901</v>
      </c>
      <c r="I16">
        <v>14.715334188887899</v>
      </c>
      <c r="J16">
        <v>12.5645159097239</v>
      </c>
      <c r="K16">
        <v>11.6691526441896</v>
      </c>
    </row>
    <row r="17" spans="1:29" x14ac:dyDescent="0.3">
      <c r="A17" t="s">
        <v>26</v>
      </c>
      <c r="B17">
        <v>155</v>
      </c>
      <c r="C17">
        <v>0.59351763962352899</v>
      </c>
      <c r="D17">
        <v>0.69212664303031302</v>
      </c>
      <c r="E17">
        <v>0.73487207596107296</v>
      </c>
      <c r="F17">
        <v>22.886041431471799</v>
      </c>
      <c r="G17">
        <v>19.802435114379801</v>
      </c>
      <c r="H17">
        <v>18.366773870257202</v>
      </c>
      <c r="I17">
        <v>14.959625691179699</v>
      </c>
      <c r="J17">
        <v>12.9399158287109</v>
      </c>
      <c r="K17">
        <v>12.099131632570099</v>
      </c>
      <c r="L17" s="1">
        <f>AVERAGE(C17:C21)</f>
        <v>0.59385697439010365</v>
      </c>
      <c r="M17" s="1">
        <f>_xlfn.STDEV.P(C17:C21)</f>
        <v>0.14250994527249319</v>
      </c>
      <c r="N17" s="1">
        <f>AVERAGE(D17:D21)</f>
        <v>0.67657636510551433</v>
      </c>
      <c r="O17" s="1">
        <f>_xlfn.STDEV.P(D17:D21)</f>
        <v>4.9187896036077899E-2</v>
      </c>
      <c r="P17" s="1">
        <f>AVERAGE(E17:E21)</f>
        <v>0.72688450704232543</v>
      </c>
      <c r="Q17" s="1">
        <f>_xlfn.STDEV.P(E17:E21)</f>
        <v>2.5163774860132052E-2</v>
      </c>
      <c r="R17" s="1">
        <f>AVERAGE(F17:F21)</f>
        <v>23.701719162065519</v>
      </c>
      <c r="S17" s="1">
        <f>_xlfn.STDEV.P(F17:F21)</f>
        <v>5.8602739760526941</v>
      </c>
      <c r="T17" s="1">
        <f>AVERAGE(G17:G21)</f>
        <v>20.43414915424594</v>
      </c>
      <c r="U17" s="1">
        <f>_xlfn.STDEV.P(G17:G21)</f>
        <v>1.8399963029486579</v>
      </c>
      <c r="V17" s="1">
        <f>AVERAGE(H17:H21)</f>
        <v>18.638740011450519</v>
      </c>
      <c r="W17" s="1">
        <f>_xlfn.STDEV.P(H17:H21)</f>
        <v>0.78370001145211399</v>
      </c>
      <c r="X17" s="1">
        <f>AVERAGE(I17:I21)</f>
        <v>14.836095824835983</v>
      </c>
      <c r="Y17" s="1">
        <f>_xlfn.STDEV.P(I17:I21)</f>
        <v>1.742105036492565</v>
      </c>
      <c r="Z17" s="1">
        <f>AVERAGE(J17:J21)</f>
        <v>13.158296787195201</v>
      </c>
      <c r="AA17" s="1">
        <f>_xlfn.STDEV.P(J17:J21)</f>
        <v>0.24681915760066633</v>
      </c>
      <c r="AB17" s="1">
        <f>AVERAGE(K17:K21)</f>
        <v>12.459846509082341</v>
      </c>
      <c r="AC17" s="1">
        <f>_xlfn.STDEV.P(K17:K21)</f>
        <v>0.53565986155901446</v>
      </c>
    </row>
    <row r="18" spans="1:29" x14ac:dyDescent="0.3">
      <c r="A18" t="s">
        <v>27</v>
      </c>
      <c r="B18">
        <v>1595</v>
      </c>
      <c r="C18">
        <v>0.66170108732412503</v>
      </c>
      <c r="D18">
        <v>0.69841460953621903</v>
      </c>
      <c r="E18">
        <v>0.71814398923355105</v>
      </c>
      <c r="F18">
        <v>21.3323462525554</v>
      </c>
      <c r="G18">
        <v>19.608923452929101</v>
      </c>
      <c r="H18">
        <v>18.845075023153001</v>
      </c>
      <c r="I18">
        <v>13.125989183745</v>
      </c>
      <c r="J18">
        <v>12.8977366923448</v>
      </c>
      <c r="K18">
        <v>12.8027175556534</v>
      </c>
    </row>
    <row r="19" spans="1:29" x14ac:dyDescent="0.3">
      <c r="A19" t="s">
        <v>28</v>
      </c>
      <c r="B19">
        <v>2650</v>
      </c>
      <c r="C19">
        <v>0.32786723665634399</v>
      </c>
      <c r="D19">
        <v>0.57894471492440902</v>
      </c>
      <c r="E19">
        <v>0.757249341600986</v>
      </c>
      <c r="F19">
        <v>35.006806026433999</v>
      </c>
      <c r="G19">
        <v>24.0926418297861</v>
      </c>
      <c r="H19">
        <v>17.6618183810474</v>
      </c>
      <c r="I19">
        <v>18.002765895166501</v>
      </c>
      <c r="J19">
        <v>13.5686678002945</v>
      </c>
      <c r="K19">
        <v>11.7227989101216</v>
      </c>
    </row>
    <row r="20" spans="1:29" x14ac:dyDescent="0.3">
      <c r="A20" t="s">
        <v>29</v>
      </c>
      <c r="B20">
        <v>4200</v>
      </c>
      <c r="C20">
        <v>0.75008104564481504</v>
      </c>
      <c r="D20">
        <v>0.70269985593652295</v>
      </c>
      <c r="E20">
        <v>0.68322180717383296</v>
      </c>
      <c r="F20">
        <v>18.114888344508401</v>
      </c>
      <c r="G20">
        <v>19.474591612280001</v>
      </c>
      <c r="H20">
        <v>20.0134081010507</v>
      </c>
      <c r="I20">
        <v>13.353669695336199</v>
      </c>
      <c r="J20">
        <v>13.288136459568699</v>
      </c>
      <c r="K20">
        <v>13.2608556555388</v>
      </c>
    </row>
    <row r="21" spans="1:29" x14ac:dyDescent="0.3">
      <c r="A21" t="s">
        <v>30</v>
      </c>
      <c r="B21">
        <v>4290</v>
      </c>
      <c r="C21">
        <v>0.63611786270170501</v>
      </c>
      <c r="D21">
        <v>0.71069600210010797</v>
      </c>
      <c r="E21">
        <v>0.74093532124218398</v>
      </c>
      <c r="F21">
        <v>21.168513755357999</v>
      </c>
      <c r="G21">
        <v>19.192153761854701</v>
      </c>
      <c r="H21">
        <v>18.306624681744299</v>
      </c>
      <c r="I21">
        <v>14.7384286587525</v>
      </c>
      <c r="J21">
        <v>13.0970271550571</v>
      </c>
      <c r="K21">
        <v>12.413728791527801</v>
      </c>
    </row>
    <row r="22" spans="1:29" x14ac:dyDescent="0.3">
      <c r="A22" t="s">
        <v>31</v>
      </c>
      <c r="B22">
        <v>155</v>
      </c>
      <c r="C22">
        <v>0.52143471022048204</v>
      </c>
      <c r="D22">
        <v>0.66566255185696499</v>
      </c>
      <c r="E22">
        <v>0.73368544467873797</v>
      </c>
      <c r="F22">
        <v>25.326510757457399</v>
      </c>
      <c r="G22">
        <v>20.681710721818298</v>
      </c>
      <c r="H22">
        <v>18.405773370713</v>
      </c>
      <c r="I22">
        <v>15.893545205152</v>
      </c>
      <c r="J22">
        <v>13.394711495968799</v>
      </c>
      <c r="K22">
        <v>12.3544730287975</v>
      </c>
      <c r="L22" s="1">
        <f>AVERAGE(C22:C26)</f>
        <v>0.6184529477785482</v>
      </c>
      <c r="M22" s="1">
        <f>_xlfn.STDEV.P(C22:C26)</f>
        <v>5.5871242817448465E-2</v>
      </c>
      <c r="N22" s="1">
        <f>AVERAGE(D22:D26)</f>
        <v>0.68925272444171548</v>
      </c>
      <c r="O22" s="1">
        <f>_xlfn.STDEV.P(D22:D26)</f>
        <v>1.4956492658951513E-2</v>
      </c>
      <c r="P22" s="1">
        <f>AVERAGE(E22:E26)</f>
        <v>0.72124769942256761</v>
      </c>
      <c r="Q22" s="1">
        <f>_xlfn.STDEV.P(E22:E26)</f>
        <v>2.1737828513402419E-2</v>
      </c>
      <c r="R22" s="1">
        <f>AVERAGE(F22:F26)</f>
        <v>22.17632261527276</v>
      </c>
      <c r="S22" s="1">
        <f>_xlfn.STDEV.P(F22:F26)</f>
        <v>1.7105002120070396</v>
      </c>
      <c r="T22" s="1">
        <f>AVERAGE(G22:G26)</f>
        <v>19.899755565864261</v>
      </c>
      <c r="U22" s="1">
        <f>_xlfn.STDEV.P(G22:G26)</f>
        <v>0.48464640164507983</v>
      </c>
      <c r="V22" s="1">
        <f>AVERAGE(H22:H26)</f>
        <v>18.83636778268448</v>
      </c>
      <c r="W22" s="1">
        <f>_xlfn.STDEV.P(H22:H26)</f>
        <v>0.65591731383791207</v>
      </c>
      <c r="X22" s="1">
        <f>AVERAGE(I22:I26)</f>
        <v>14.51990598426114</v>
      </c>
      <c r="Y22" s="1">
        <f>_xlfn.STDEV.P(I22:I26)</f>
        <v>0.86738156840302971</v>
      </c>
      <c r="Z22" s="1">
        <f>AVERAGE(J22:J26)</f>
        <v>13.17677193558794</v>
      </c>
      <c r="AA22" s="1">
        <f>_xlfn.STDEV.P(J22:J26)</f>
        <v>0.25690421416081455</v>
      </c>
      <c r="AB22" s="1">
        <f>AVERAGE(K22:K26)</f>
        <v>12.61763920944342</v>
      </c>
      <c r="AC22" s="1">
        <f>_xlfn.STDEV.P(K22:K26)</f>
        <v>0.50040876088013697</v>
      </c>
    </row>
    <row r="23" spans="1:29" x14ac:dyDescent="0.3">
      <c r="A23" t="s">
        <v>32</v>
      </c>
      <c r="B23">
        <v>1595</v>
      </c>
      <c r="C23">
        <v>0.64929133801196903</v>
      </c>
      <c r="D23">
        <v>0.68328128670029697</v>
      </c>
      <c r="E23">
        <v>0.70141618594009003</v>
      </c>
      <c r="F23">
        <v>21.5995787726069</v>
      </c>
      <c r="G23">
        <v>20.0793099831915</v>
      </c>
      <c r="H23">
        <v>19.411369982071299</v>
      </c>
      <c r="I23">
        <v>13.585696669998599</v>
      </c>
      <c r="J23">
        <v>13.486327264059</v>
      </c>
      <c r="K23">
        <v>13.444960814527599</v>
      </c>
    </row>
    <row r="24" spans="1:29" x14ac:dyDescent="0.3">
      <c r="A24" t="s">
        <v>33</v>
      </c>
      <c r="B24">
        <v>2650</v>
      </c>
      <c r="C24">
        <v>0.62870456588423695</v>
      </c>
      <c r="D24">
        <v>0.71049899289075502</v>
      </c>
      <c r="E24">
        <v>0.746352353503976</v>
      </c>
      <c r="F24">
        <v>21.7871354486063</v>
      </c>
      <c r="G24">
        <v>19.2299252407241</v>
      </c>
      <c r="H24">
        <v>18.0589513300188</v>
      </c>
      <c r="I24">
        <v>14.8306779446585</v>
      </c>
      <c r="J24">
        <v>13.1865732626332</v>
      </c>
      <c r="K24">
        <v>12.5021495940977</v>
      </c>
    </row>
    <row r="25" spans="1:29" x14ac:dyDescent="0.3">
      <c r="A25" t="s">
        <v>34</v>
      </c>
      <c r="B25">
        <v>4200</v>
      </c>
      <c r="C25">
        <v>0.68869799812270704</v>
      </c>
      <c r="D25">
        <v>0.688918587629887</v>
      </c>
      <c r="E25">
        <v>0.68972512045080103</v>
      </c>
      <c r="F25">
        <v>20.126128335218102</v>
      </c>
      <c r="G25">
        <v>19.8944612406431</v>
      </c>
      <c r="H25">
        <v>19.797221480958701</v>
      </c>
      <c r="I25">
        <v>13.5861721023876</v>
      </c>
      <c r="J25">
        <v>13.053445961334701</v>
      </c>
      <c r="K25">
        <v>12.8316776130231</v>
      </c>
    </row>
    <row r="26" spans="1:29" x14ac:dyDescent="0.3">
      <c r="A26" t="s">
        <v>35</v>
      </c>
      <c r="B26">
        <v>4290</v>
      </c>
      <c r="C26">
        <v>0.60413612665334604</v>
      </c>
      <c r="D26">
        <v>0.69790220313067297</v>
      </c>
      <c r="E26">
        <v>0.73505939253923303</v>
      </c>
      <c r="F26">
        <v>22.042259762475101</v>
      </c>
      <c r="G26">
        <v>19.6133706429443</v>
      </c>
      <c r="H26">
        <v>18.5085227496606</v>
      </c>
      <c r="I26">
        <v>14.703437999108999</v>
      </c>
      <c r="J26">
        <v>12.762801693944001</v>
      </c>
      <c r="K26">
        <v>11.9549349967712</v>
      </c>
    </row>
    <row r="27" spans="1:29" x14ac:dyDescent="0.3">
      <c r="A27" t="s">
        <v>36</v>
      </c>
      <c r="B27">
        <v>155</v>
      </c>
      <c r="C27">
        <v>0.56567802508587395</v>
      </c>
      <c r="D27">
        <v>0.66689026752604497</v>
      </c>
      <c r="E27">
        <v>0.709847206686961</v>
      </c>
      <c r="F27">
        <v>23.580452748407801</v>
      </c>
      <c r="G27">
        <v>20.590994382702799</v>
      </c>
      <c r="H27">
        <v>19.2098555232824</v>
      </c>
      <c r="I27">
        <v>15.839623097677901</v>
      </c>
      <c r="J27">
        <v>13.7571365393642</v>
      </c>
      <c r="K27">
        <v>12.8902190580752</v>
      </c>
      <c r="L27" s="1">
        <f>AVERAGE(C27:C31)</f>
        <v>0.54496741233861778</v>
      </c>
      <c r="M27" s="1">
        <f>_xlfn.STDEV.P(C27:C31)</f>
        <v>9.8251144641858176E-2</v>
      </c>
      <c r="N27" s="1">
        <f>AVERAGE(D27:D31)</f>
        <v>0.65616202872394214</v>
      </c>
      <c r="O27" s="1">
        <f>_xlfn.STDEV.P(D27:D31)</f>
        <v>2.5153010963361134E-2</v>
      </c>
      <c r="P27" s="1">
        <f>AVERAGE(E27:E31)</f>
        <v>0.71256143005200701</v>
      </c>
      <c r="Q27" s="1">
        <f>_xlfn.STDEV.P(E27:E31)</f>
        <v>2.384898287027809E-2</v>
      </c>
      <c r="R27" s="1">
        <f>AVERAGE(F27:F31)</f>
        <v>24.832870391447063</v>
      </c>
      <c r="S27" s="1">
        <f>_xlfn.STDEV.P(F27:F31)</f>
        <v>3.1472739595908896</v>
      </c>
      <c r="T27" s="1">
        <f>AVERAGE(G27:G31)</f>
        <v>21.021722783500859</v>
      </c>
      <c r="U27" s="1">
        <f>_xlfn.STDEV.P(G27:G31)</f>
        <v>0.85226112449795832</v>
      </c>
      <c r="V27" s="1">
        <f>AVERAGE(H27:H31)</f>
        <v>19.119023322995059</v>
      </c>
      <c r="W27" s="1">
        <f>_xlfn.STDEV.P(H27:H31)</f>
        <v>0.72856934407992668</v>
      </c>
      <c r="X27" s="1">
        <f>AVERAGE(I27:I31)</f>
        <v>15.86469557604768</v>
      </c>
      <c r="Y27" s="1">
        <f>_xlfn.STDEV.P(I27:I31)</f>
        <v>1.1896054345267859</v>
      </c>
      <c r="Z27" s="1">
        <f>AVERAGE(J27:J31)</f>
        <v>13.631784897278939</v>
      </c>
      <c r="AA27" s="1">
        <f>_xlfn.STDEV.P(J27:J31)</f>
        <v>0.75304090088641906</v>
      </c>
      <c r="AB27" s="1">
        <f>AVERAGE(K27:K31)</f>
        <v>12.70224742014444</v>
      </c>
      <c r="AC27" s="1">
        <f>_xlfn.STDEV.P(K27:K31)</f>
        <v>0.86204906824705352</v>
      </c>
    </row>
    <row r="28" spans="1:29" x14ac:dyDescent="0.3">
      <c r="A28" t="s">
        <v>37</v>
      </c>
      <c r="B28">
        <v>1595</v>
      </c>
      <c r="C28">
        <v>0.62153760851152295</v>
      </c>
      <c r="D28">
        <v>0.66598743982886099</v>
      </c>
      <c r="E28">
        <v>0.68897220639513701</v>
      </c>
      <c r="F28">
        <v>22.7105703084402</v>
      </c>
      <c r="G28">
        <v>20.6983336700644</v>
      </c>
      <c r="H28">
        <v>19.800468239005902</v>
      </c>
      <c r="I28">
        <v>16.136537138637799</v>
      </c>
      <c r="J28">
        <v>14.5872960138651</v>
      </c>
      <c r="K28">
        <v>13.9423630569461</v>
      </c>
    </row>
    <row r="29" spans="1:29" x14ac:dyDescent="0.3">
      <c r="A29" t="s">
        <v>38</v>
      </c>
      <c r="B29">
        <v>2650</v>
      </c>
      <c r="C29">
        <v>0.41682582486081698</v>
      </c>
      <c r="D29">
        <v>0.61017212914055696</v>
      </c>
      <c r="E29">
        <v>0.71504414556616802</v>
      </c>
      <c r="F29">
        <v>29.184253321325102</v>
      </c>
      <c r="G29">
        <v>22.557195972483299</v>
      </c>
      <c r="H29">
        <v>19.133323629455798</v>
      </c>
      <c r="I29">
        <v>17.447223947147201</v>
      </c>
      <c r="J29">
        <v>14.2749407379542</v>
      </c>
      <c r="K29">
        <v>12.9543522526793</v>
      </c>
    </row>
    <row r="30" spans="1:29" x14ac:dyDescent="0.3">
      <c r="A30" t="s">
        <v>39</v>
      </c>
      <c r="B30">
        <v>4200</v>
      </c>
      <c r="C30">
        <v>0.67237559501177502</v>
      </c>
      <c r="D30">
        <v>0.68489832650647398</v>
      </c>
      <c r="E30">
        <v>0.69292679669811497</v>
      </c>
      <c r="F30">
        <v>20.877371192290202</v>
      </c>
      <c r="G30">
        <v>20.048506797850301</v>
      </c>
      <c r="H30">
        <v>19.693177701346801</v>
      </c>
      <c r="I30">
        <v>13.761830043759799</v>
      </c>
      <c r="J30">
        <v>12.8283800475416</v>
      </c>
      <c r="K30">
        <v>12.439794528754</v>
      </c>
    </row>
    <row r="31" spans="1:29" x14ac:dyDescent="0.3">
      <c r="A31" t="s">
        <v>40</v>
      </c>
      <c r="B31">
        <v>4290</v>
      </c>
      <c r="C31">
        <v>0.44842000822310002</v>
      </c>
      <c r="D31">
        <v>0.65286198061777401</v>
      </c>
      <c r="E31">
        <v>0.75601679491365403</v>
      </c>
      <c r="F31">
        <v>27.811704386772</v>
      </c>
      <c r="G31">
        <v>21.2135830944035</v>
      </c>
      <c r="H31">
        <v>17.758291521884399</v>
      </c>
      <c r="I31">
        <v>16.138263653015699</v>
      </c>
      <c r="J31">
        <v>12.711171147669599</v>
      </c>
      <c r="K31">
        <v>11.284508204267601</v>
      </c>
    </row>
    <row r="32" spans="1:29" x14ac:dyDescent="0.3">
      <c r="A32" t="s">
        <v>41</v>
      </c>
      <c r="B32">
        <v>155</v>
      </c>
      <c r="C32">
        <v>0.44087151995773899</v>
      </c>
      <c r="D32">
        <v>0.57130274243291501</v>
      </c>
      <c r="E32">
        <v>0.63531306883019001</v>
      </c>
      <c r="F32">
        <v>27.396008957638301</v>
      </c>
      <c r="G32">
        <v>23.413285679386401</v>
      </c>
      <c r="H32">
        <v>21.539309425554698</v>
      </c>
      <c r="I32">
        <v>18.162348008187699</v>
      </c>
      <c r="J32">
        <v>15.782075725814799</v>
      </c>
      <c r="K32">
        <v>14.7911931467274</v>
      </c>
      <c r="L32" s="1">
        <f>AVERAGE(C32:C36)</f>
        <v>0.59302255078839716</v>
      </c>
      <c r="M32" s="1">
        <f>_xlfn.STDEV.P(C32:C36)</f>
        <v>8.0588304079833153E-2</v>
      </c>
      <c r="N32" s="1">
        <f>AVERAGE(D32:D36)</f>
        <v>0.65824560547490552</v>
      </c>
      <c r="O32" s="1">
        <f>_xlfn.STDEV.P(D32:D36)</f>
        <v>4.6023430904207394E-2</v>
      </c>
      <c r="P32" s="1">
        <f>AVERAGE(E32:E36)</f>
        <v>0.68765383278312631</v>
      </c>
      <c r="Q32" s="1">
        <f>_xlfn.STDEV.P(E32:E36)</f>
        <v>3.8771167752082086E-2</v>
      </c>
      <c r="R32" s="1">
        <f>AVERAGE(F32:F36)</f>
        <v>22.808879618051101</v>
      </c>
      <c r="S32" s="1">
        <f>_xlfn.STDEV.P(F32:F36)</f>
        <v>2.4018707542994422</v>
      </c>
      <c r="T32" s="1">
        <f>AVERAGE(G32:G36)</f>
        <v>20.833566895425161</v>
      </c>
      <c r="U32" s="1">
        <f>_xlfn.STDEV.P(G32:G36)</f>
        <v>1.3701499292244006</v>
      </c>
      <c r="V32" s="1">
        <f>AVERAGE(H32:H36)</f>
        <v>19.92678603443996</v>
      </c>
      <c r="W32" s="1">
        <f>_xlfn.STDEV.P(H32:H36)</f>
        <v>1.1535507797486584</v>
      </c>
      <c r="X32" s="1">
        <f>AVERAGE(I32:I36)</f>
        <v>15.515749475935801</v>
      </c>
      <c r="Y32" s="1">
        <f>_xlfn.STDEV.P(I32:I36)</f>
        <v>1.3472057540976647</v>
      </c>
      <c r="Z32" s="1">
        <f>AVERAGE(J32:J36)</f>
        <v>13.943302625019399</v>
      </c>
      <c r="AA32" s="1">
        <f>_xlfn.STDEV.P(J32:J36)</f>
        <v>1.0547906172393744</v>
      </c>
      <c r="AB32" s="1">
        <f>AVERAGE(K32:K36)</f>
        <v>13.288709365814359</v>
      </c>
      <c r="AC32" s="1">
        <f>_xlfn.STDEV.P(K32:K36)</f>
        <v>1.0488409408887136</v>
      </c>
    </row>
    <row r="33" spans="1:29" x14ac:dyDescent="0.3">
      <c r="A33" t="s">
        <v>42</v>
      </c>
      <c r="B33">
        <v>1595</v>
      </c>
      <c r="C33">
        <v>0.61892939947700998</v>
      </c>
      <c r="D33">
        <v>0.67024135523948702</v>
      </c>
      <c r="E33">
        <v>0.69346337499053801</v>
      </c>
      <c r="F33">
        <v>22.357423884162198</v>
      </c>
      <c r="G33">
        <v>20.4835884685948</v>
      </c>
      <c r="H33">
        <v>19.650926551637301</v>
      </c>
      <c r="I33">
        <v>14.442749571828401</v>
      </c>
      <c r="J33">
        <v>13.6894145130521</v>
      </c>
      <c r="K33">
        <v>13.3758089682222</v>
      </c>
    </row>
    <row r="34" spans="1:29" x14ac:dyDescent="0.3">
      <c r="A34" t="s">
        <v>43</v>
      </c>
      <c r="B34">
        <v>2650</v>
      </c>
      <c r="C34">
        <v>0.60557000631769597</v>
      </c>
      <c r="D34">
        <v>0.68110575096746395</v>
      </c>
      <c r="E34">
        <v>0.71322058119619303</v>
      </c>
      <c r="F34">
        <v>22.287810261144699</v>
      </c>
      <c r="G34">
        <v>20.1534768607895</v>
      </c>
      <c r="H34">
        <v>19.1951429476157</v>
      </c>
      <c r="I34">
        <v>15.2200740165016</v>
      </c>
      <c r="J34">
        <v>13.483516761956899</v>
      </c>
      <c r="K34">
        <v>12.760606049657699</v>
      </c>
    </row>
    <row r="35" spans="1:29" x14ac:dyDescent="0.3">
      <c r="A35" t="s">
        <v>44</v>
      </c>
      <c r="B35">
        <v>4200</v>
      </c>
      <c r="C35">
        <v>0.68173281390492702</v>
      </c>
      <c r="D35">
        <v>0.66183124935356297</v>
      </c>
      <c r="E35">
        <v>0.65415142612357002</v>
      </c>
      <c r="F35">
        <v>20.371041003183201</v>
      </c>
      <c r="G35">
        <v>20.746451601412101</v>
      </c>
      <c r="H35">
        <v>20.900743438103198</v>
      </c>
      <c r="I35">
        <v>14.9634952856194</v>
      </c>
      <c r="J35">
        <v>14.178576187961699</v>
      </c>
      <c r="K35">
        <v>13.851822536447999</v>
      </c>
    </row>
    <row r="36" spans="1:29" x14ac:dyDescent="0.3">
      <c r="A36" t="s">
        <v>45</v>
      </c>
      <c r="B36">
        <v>4290</v>
      </c>
      <c r="C36">
        <v>0.61800901428461397</v>
      </c>
      <c r="D36">
        <v>0.70674692938109895</v>
      </c>
      <c r="E36">
        <v>0.74212071277514002</v>
      </c>
      <c r="F36">
        <v>21.632113984127098</v>
      </c>
      <c r="G36">
        <v>19.371031866942999</v>
      </c>
      <c r="H36">
        <v>18.347807809288899</v>
      </c>
      <c r="I36">
        <v>14.790080497541901</v>
      </c>
      <c r="J36">
        <v>12.582929936311499</v>
      </c>
      <c r="K36">
        <v>11.6641161280165</v>
      </c>
    </row>
    <row r="37" spans="1:29" x14ac:dyDescent="0.3">
      <c r="A37" t="s">
        <v>46</v>
      </c>
      <c r="B37">
        <v>155</v>
      </c>
      <c r="C37">
        <v>0.58822948808672604</v>
      </c>
      <c r="D37">
        <v>0.68260827538464297</v>
      </c>
      <c r="E37">
        <v>0.72228637709269905</v>
      </c>
      <c r="F37">
        <v>22.9202396018973</v>
      </c>
      <c r="G37">
        <v>20.0951681505883</v>
      </c>
      <c r="H37">
        <v>18.794350360015699</v>
      </c>
      <c r="I37">
        <v>14.805931610099799</v>
      </c>
      <c r="J37">
        <v>13.1238084733685</v>
      </c>
      <c r="K37">
        <v>12.4235581178062</v>
      </c>
      <c r="L37" s="1">
        <f>AVERAGE(C37:C41)</f>
        <v>0.57225854741935467</v>
      </c>
      <c r="M37" s="1">
        <f>_xlfn.STDEV.P(C37:C41)</f>
        <v>3.8059720039509685E-2</v>
      </c>
      <c r="N37" s="1">
        <f>AVERAGE(D37:D41)</f>
        <v>0.64341900347871506</v>
      </c>
      <c r="O37" s="1">
        <f>_xlfn.STDEV.P(D37:D41)</f>
        <v>3.3559716787350667E-2</v>
      </c>
      <c r="P37" s="1">
        <f>AVERAGE(E37:E41)</f>
        <v>0.67631474294405614</v>
      </c>
      <c r="Q37" s="1">
        <f>_xlfn.STDEV.P(E37:E41)</f>
        <v>3.4311663094326435E-2</v>
      </c>
      <c r="R37" s="1">
        <f>AVERAGE(F37:F41)</f>
        <v>23.577453308722639</v>
      </c>
      <c r="S37" s="1">
        <f>_xlfn.STDEV.P(F37:F41)</f>
        <v>0.79660188778934271</v>
      </c>
      <c r="T37" s="1">
        <f>AVERAGE(G37:G41)</f>
        <v>21.308631802106003</v>
      </c>
      <c r="U37" s="1">
        <f>_xlfn.STDEV.P(G37:G41)</f>
        <v>0.98746583390872622</v>
      </c>
      <c r="V37" s="1">
        <f>AVERAGE(H37:H41)</f>
        <v>20.285927887724959</v>
      </c>
      <c r="W37" s="1">
        <f>_xlfn.STDEV.P(H37:H41)</f>
        <v>1.123141249012962</v>
      </c>
      <c r="X37" s="1">
        <f>AVERAGE(I37:I41)</f>
        <v>16.202222208354339</v>
      </c>
      <c r="Y37" s="1">
        <f>_xlfn.STDEV.P(I37:I41)</f>
        <v>1.2034420338659493</v>
      </c>
      <c r="Z37" s="1">
        <f>AVERAGE(J37:J41)</f>
        <v>14.405591171674498</v>
      </c>
      <c r="AA37" s="1">
        <f>_xlfn.STDEV.P(J37:J41)</f>
        <v>1.0233437589970618</v>
      </c>
      <c r="AB37" s="1">
        <f>AVERAGE(K37:K41)</f>
        <v>13.65767236907474</v>
      </c>
      <c r="AC37" s="1">
        <f>_xlfn.STDEV.P(K37:K41)</f>
        <v>1.0185714738212788</v>
      </c>
    </row>
    <row r="38" spans="1:29" x14ac:dyDescent="0.3">
      <c r="A38" t="s">
        <v>47</v>
      </c>
      <c r="B38">
        <v>1595</v>
      </c>
      <c r="C38">
        <v>0.61371116627428102</v>
      </c>
      <c r="D38">
        <v>0.66446170409404504</v>
      </c>
      <c r="E38">
        <v>0.68765992747715599</v>
      </c>
      <c r="F38">
        <v>22.522534162897198</v>
      </c>
      <c r="G38">
        <v>20.6635488799235</v>
      </c>
      <c r="H38">
        <v>19.838386258337</v>
      </c>
      <c r="I38">
        <v>14.735387661350799</v>
      </c>
      <c r="J38">
        <v>13.6769288050409</v>
      </c>
      <c r="K38">
        <v>13.236303398794201</v>
      </c>
    </row>
    <row r="39" spans="1:29" x14ac:dyDescent="0.3">
      <c r="A39" t="s">
        <v>48</v>
      </c>
      <c r="B39">
        <v>2650</v>
      </c>
      <c r="C39">
        <v>0.58272408241231599</v>
      </c>
      <c r="D39">
        <v>0.65204088129495996</v>
      </c>
      <c r="E39">
        <v>0.68928948802239098</v>
      </c>
      <c r="F39">
        <v>23.701379346775301</v>
      </c>
      <c r="G39">
        <v>21.1420197030616</v>
      </c>
      <c r="H39">
        <v>19.980172170247801</v>
      </c>
      <c r="I39">
        <v>16.990196935912401</v>
      </c>
      <c r="J39">
        <v>14.4370208047595</v>
      </c>
      <c r="K39">
        <v>13.374160152876801</v>
      </c>
    </row>
    <row r="40" spans="1:29" x14ac:dyDescent="0.3">
      <c r="A40" t="s">
        <v>49</v>
      </c>
      <c r="B40">
        <v>4200</v>
      </c>
      <c r="C40">
        <v>0.57609844730573501</v>
      </c>
      <c r="D40">
        <v>0.63356763061611598</v>
      </c>
      <c r="E40">
        <v>0.66359161462397398</v>
      </c>
      <c r="F40">
        <v>23.952313068720901</v>
      </c>
      <c r="G40">
        <v>21.647258454977901</v>
      </c>
      <c r="H40">
        <v>20.611836563776301</v>
      </c>
      <c r="I40">
        <v>16.811951754605399</v>
      </c>
      <c r="J40">
        <v>14.652465851179601</v>
      </c>
      <c r="K40">
        <v>13.7534943438711</v>
      </c>
    </row>
    <row r="41" spans="1:29" x14ac:dyDescent="0.3">
      <c r="A41" t="s">
        <v>50</v>
      </c>
      <c r="B41">
        <v>4290</v>
      </c>
      <c r="C41">
        <v>0.50052955301771496</v>
      </c>
      <c r="D41">
        <v>0.584416526003811</v>
      </c>
      <c r="E41">
        <v>0.61874630750406001</v>
      </c>
      <c r="F41">
        <v>24.7908003633225</v>
      </c>
      <c r="G41">
        <v>22.9951638219787</v>
      </c>
      <c r="H41">
        <v>22.204894086248</v>
      </c>
      <c r="I41">
        <v>17.667643079803302</v>
      </c>
      <c r="J41">
        <v>16.137731924023999</v>
      </c>
      <c r="K41">
        <v>15.5008458320254</v>
      </c>
    </row>
    <row r="42" spans="1:29" x14ac:dyDescent="0.3">
      <c r="A42" t="s">
        <v>51</v>
      </c>
      <c r="B42">
        <v>155</v>
      </c>
      <c r="C42">
        <v>0.61170979835853601</v>
      </c>
      <c r="D42">
        <v>0.703131715326339</v>
      </c>
      <c r="E42">
        <v>0.74264537820110299</v>
      </c>
      <c r="F42">
        <v>22.3178333499242</v>
      </c>
      <c r="G42">
        <v>19.435638296360601</v>
      </c>
      <c r="H42">
        <v>18.101023720943299</v>
      </c>
      <c r="I42">
        <v>14.7356486093116</v>
      </c>
      <c r="J42">
        <v>12.9338634281218</v>
      </c>
      <c r="K42">
        <v>12.1837990088029</v>
      </c>
      <c r="L42" s="1">
        <f>AVERAGE(C42:C46)</f>
        <v>0.62585068267823318</v>
      </c>
      <c r="M42" s="1">
        <f>_xlfn.STDEV.P(C42:C46)</f>
        <v>1.6896776314720096E-2</v>
      </c>
      <c r="N42" s="1">
        <f>AVERAGE(D42:D46)</f>
        <v>0.69678945392670411</v>
      </c>
      <c r="O42" s="1">
        <f>_xlfn.STDEV.P(D42:D46)</f>
        <v>2.1594205287066324E-2</v>
      </c>
      <c r="P42" s="1">
        <f>AVERAGE(E42,E43,E46)</f>
        <v>0.74221324176841763</v>
      </c>
      <c r="Q42" s="1">
        <f>_xlfn.STDEV.P(E42:E46)</f>
        <v>3.6767777575993192E-2</v>
      </c>
      <c r="R42" s="1">
        <f>AVERAGE(F42:F46)</f>
        <v>21.946413195843782</v>
      </c>
      <c r="S42" s="1">
        <f>_xlfn.STDEV.P(F42:F46)</f>
        <v>0.34386974964111844</v>
      </c>
      <c r="T42" s="1">
        <f>AVERAGE(G42:G46)</f>
        <v>19.635649199934221</v>
      </c>
      <c r="U42" s="1">
        <f>_xlfn.STDEV.P(G42:G46)</f>
        <v>0.68198244014213805</v>
      </c>
      <c r="V42" s="1">
        <f>AVERAGE(H42:H46)</f>
        <v>18.569978489394202</v>
      </c>
      <c r="W42" s="1">
        <f>_xlfn.STDEV.P(H42:H46)</f>
        <v>1.1508126365238256</v>
      </c>
      <c r="X42" s="1">
        <f>AVERAGE(I42:I46)</f>
        <v>15.321181678715419</v>
      </c>
      <c r="Y42" s="1">
        <f>_xlfn.STDEV.P(I42:I46)</f>
        <v>0.68538425783813228</v>
      </c>
      <c r="Z42" s="1">
        <f>AVERAGE(J42:J46)</f>
        <v>13.433476262982001</v>
      </c>
      <c r="AA42" s="1">
        <f>_xlfn.STDEV.P(J42:J46)</f>
        <v>0.77715311091209893</v>
      </c>
      <c r="AB42" s="1">
        <f>AVERAGE(K42:K46)</f>
        <v>12.647644144215098</v>
      </c>
      <c r="AC42" s="1">
        <f>_xlfn.STDEV.P(K42:K46)</f>
        <v>0.89524672121566817</v>
      </c>
    </row>
    <row r="43" spans="1:29" x14ac:dyDescent="0.3">
      <c r="A43" t="s">
        <v>52</v>
      </c>
      <c r="B43">
        <v>1595</v>
      </c>
      <c r="C43">
        <v>0.63912794944875495</v>
      </c>
      <c r="D43">
        <v>0.70374861073641903</v>
      </c>
      <c r="E43">
        <v>0.73567921161681504</v>
      </c>
      <c r="F43">
        <v>21.975315445806402</v>
      </c>
      <c r="G43">
        <v>19.425509477867202</v>
      </c>
      <c r="H43">
        <v>18.2593864784522</v>
      </c>
      <c r="I43">
        <v>14.3409800852891</v>
      </c>
      <c r="J43">
        <v>12.695298267451101</v>
      </c>
      <c r="K43">
        <v>12.010218053690499</v>
      </c>
    </row>
    <row r="44" spans="1:29" x14ac:dyDescent="0.3">
      <c r="A44" t="s">
        <v>53</v>
      </c>
      <c r="B44">
        <v>2650</v>
      </c>
      <c r="C44">
        <v>0.61513953779644903</v>
      </c>
      <c r="D44">
        <v>0.71520352558932998</v>
      </c>
      <c r="E44">
        <v>0.75892958882357398</v>
      </c>
      <c r="F44">
        <v>22.099922784771199</v>
      </c>
      <c r="G44">
        <v>19.040208889880599</v>
      </c>
      <c r="H44">
        <v>17.610458709630802</v>
      </c>
      <c r="I44">
        <v>15.8903643922418</v>
      </c>
      <c r="J44">
        <v>13.149969322324001</v>
      </c>
      <c r="K44">
        <v>12.0091713746659</v>
      </c>
    </row>
    <row r="45" spans="1:29" x14ac:dyDescent="0.3">
      <c r="A45" t="s">
        <v>54</v>
      </c>
      <c r="B45">
        <v>4200</v>
      </c>
      <c r="C45">
        <v>0.65248918664003797</v>
      </c>
      <c r="D45">
        <v>0.65446588024277896</v>
      </c>
      <c r="E45">
        <v>0.65646418536805495</v>
      </c>
      <c r="F45">
        <v>21.298341153624602</v>
      </c>
      <c r="G45">
        <v>20.9694625530162</v>
      </c>
      <c r="H45">
        <v>20.831023212233902</v>
      </c>
      <c r="I45">
        <v>16.154559809532302</v>
      </c>
      <c r="J45">
        <v>14.8968930375204</v>
      </c>
      <c r="K45">
        <v>14.3733394491715</v>
      </c>
    </row>
    <row r="46" spans="1:29" x14ac:dyDescent="0.3">
      <c r="A46" t="s">
        <v>55</v>
      </c>
      <c r="B46">
        <v>4290</v>
      </c>
      <c r="C46">
        <v>0.61078694114738796</v>
      </c>
      <c r="D46">
        <v>0.70739753773865399</v>
      </c>
      <c r="E46">
        <v>0.74831513548733497</v>
      </c>
      <c r="F46">
        <v>22.0406532450925</v>
      </c>
      <c r="G46">
        <v>19.3074267825465</v>
      </c>
      <c r="H46">
        <v>18.048000325710799</v>
      </c>
      <c r="I46">
        <v>15.4843554972023</v>
      </c>
      <c r="J46">
        <v>13.4913572594927</v>
      </c>
      <c r="K46">
        <v>12.6616928347447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9FED-8461-4059-8787-7119E57D8E7B}">
  <dimension ref="A1:S46"/>
  <sheetViews>
    <sheetView tabSelected="1" topLeftCell="A34" workbookViewId="0">
      <selection activeCell="A25" sqref="A25:XFD46"/>
    </sheetView>
  </sheetViews>
  <sheetFormatPr defaultRowHeight="14.4" x14ac:dyDescent="0.3"/>
  <cols>
    <col min="2" max="2" width="11.6640625" bestFit="1" customWidth="1"/>
    <col min="3" max="3" width="10.33203125" bestFit="1" customWidth="1"/>
    <col min="4" max="4" width="10.77734375" bestFit="1" customWidth="1"/>
    <col min="5" max="5" width="9.44140625" bestFit="1" customWidth="1"/>
    <col min="6" max="6" width="12.33203125" bestFit="1" customWidth="1"/>
    <col min="7" max="7" width="11" bestFit="1" customWidth="1"/>
    <col min="8" max="8" width="9.77734375" bestFit="1" customWidth="1"/>
    <col min="9" max="9" width="5.5546875" bestFit="1" customWidth="1"/>
    <col min="11" max="11" width="5.5546875" bestFit="1" customWidth="1"/>
    <col min="12" max="12" width="10.44140625" bestFit="1" customWidth="1"/>
    <col min="13" max="13" width="5.5546875" bestFit="1" customWidth="1"/>
    <col min="15" max="15" width="5.5546875" bestFit="1" customWidth="1"/>
    <col min="16" max="16" width="8" bestFit="1" customWidth="1"/>
  </cols>
  <sheetData>
    <row r="1" spans="1:19" x14ac:dyDescent="0.3">
      <c r="A1" t="s">
        <v>0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5</v>
      </c>
      <c r="J1" t="s">
        <v>6</v>
      </c>
      <c r="L1" t="s">
        <v>7</v>
      </c>
      <c r="N1" t="s">
        <v>8</v>
      </c>
      <c r="P1" t="s">
        <v>9</v>
      </c>
      <c r="R1" t="s">
        <v>10</v>
      </c>
    </row>
    <row r="2" spans="1:19" x14ac:dyDescent="0.3">
      <c r="A2" t="s">
        <v>11</v>
      </c>
      <c r="B2" s="1">
        <v>0.6191834539323573</v>
      </c>
      <c r="C2" s="1">
        <v>4.8410675453714455E-2</v>
      </c>
      <c r="D2" s="1">
        <v>0.6877623986918151</v>
      </c>
      <c r="E2" s="1">
        <v>2.2613036857771988E-2</v>
      </c>
      <c r="F2" s="1">
        <v>0.71833821029731237</v>
      </c>
      <c r="G2" s="1">
        <v>1.9941783868097657E-2</v>
      </c>
      <c r="H2" s="1">
        <v>22.135599884166218</v>
      </c>
      <c r="I2" s="1">
        <v>1.3506693412295343</v>
      </c>
      <c r="J2" s="1">
        <v>19.934917121544601</v>
      </c>
      <c r="K2" s="1">
        <v>0.72150838639508841</v>
      </c>
      <c r="L2" s="1">
        <v>18.93247523035128</v>
      </c>
      <c r="M2" s="1">
        <v>0.63122737398209072</v>
      </c>
      <c r="N2" s="1">
        <v>14.734699960734821</v>
      </c>
      <c r="O2" s="1">
        <v>1.0087642725448187</v>
      </c>
      <c r="P2" s="1">
        <v>13.11971458766646</v>
      </c>
      <c r="Q2" s="1">
        <v>0.55828592209549943</v>
      </c>
      <c r="R2" s="1">
        <v>12.447412984398181</v>
      </c>
      <c r="S2" s="1">
        <v>0.48031054296111603</v>
      </c>
    </row>
    <row r="3" spans="1:19" x14ac:dyDescent="0.3">
      <c r="A3" t="s">
        <v>16</v>
      </c>
      <c r="B3" s="1">
        <v>0.62246753762266649</v>
      </c>
      <c r="C3" s="1">
        <v>4.1467439738408392E-2</v>
      </c>
      <c r="D3" s="1">
        <v>0.67884705005799617</v>
      </c>
      <c r="E3" s="1">
        <v>2.0562520886550011E-2</v>
      </c>
      <c r="F3" s="1">
        <v>0.70319849559575953</v>
      </c>
      <c r="G3" s="1">
        <v>2.9202440066901963E-2</v>
      </c>
      <c r="H3" s="1">
        <v>21.95042139092164</v>
      </c>
      <c r="I3" s="1">
        <v>1.1930675702429496</v>
      </c>
      <c r="J3" s="1">
        <v>20.210497092598999</v>
      </c>
      <c r="K3" s="1">
        <v>0.66233870275275064</v>
      </c>
      <c r="L3" s="1">
        <v>19.420916023913765</v>
      </c>
      <c r="M3" s="1">
        <v>0.88504420992692467</v>
      </c>
      <c r="N3" s="1">
        <v>14.868364248169058</v>
      </c>
      <c r="O3" s="1">
        <v>0.55671009314324971</v>
      </c>
      <c r="P3" s="1">
        <v>13.419232977107018</v>
      </c>
      <c r="Q3" s="1">
        <v>0.66131995867417392</v>
      </c>
      <c r="R3" s="1">
        <v>12.815974710420559</v>
      </c>
      <c r="S3" s="1">
        <v>0.81155965034442434</v>
      </c>
    </row>
    <row r="4" spans="1:19" x14ac:dyDescent="0.3">
      <c r="A4" t="s">
        <v>21</v>
      </c>
      <c r="B4" s="1">
        <v>0.61001422474289535</v>
      </c>
      <c r="C4" s="1">
        <v>5.4235213474066818E-2</v>
      </c>
      <c r="D4" s="1">
        <v>0.67843866206428882</v>
      </c>
      <c r="E4" s="1">
        <v>1.4498170577030033E-2</v>
      </c>
      <c r="F4" s="1">
        <v>0.70833346548152543</v>
      </c>
      <c r="G4" s="1">
        <v>2.4776026415403059E-2</v>
      </c>
      <c r="H4" s="1">
        <v>22.330480074649422</v>
      </c>
      <c r="I4" s="1">
        <v>1.5687155958661676</v>
      </c>
      <c r="J4" s="1">
        <v>20.244605834333498</v>
      </c>
      <c r="K4" s="1">
        <v>0.44539133955372767</v>
      </c>
      <c r="L4" s="1">
        <v>19.277400601627797</v>
      </c>
      <c r="M4" s="1">
        <v>0.71643816022757212</v>
      </c>
      <c r="N4" s="1">
        <v>15.14725886860872</v>
      </c>
      <c r="O4" s="1">
        <v>0.71649897867750689</v>
      </c>
      <c r="P4" s="1">
        <v>13.482594631454299</v>
      </c>
      <c r="Q4" s="1">
        <v>0.46495173154092956</v>
      </c>
      <c r="R4" s="1">
        <v>12.789612234086862</v>
      </c>
      <c r="S4" s="1">
        <v>0.63120968993692672</v>
      </c>
    </row>
    <row r="5" spans="1:19" x14ac:dyDescent="0.3">
      <c r="A5" t="s">
        <v>26</v>
      </c>
      <c r="B5" s="1">
        <v>0.59385697439010365</v>
      </c>
      <c r="C5" s="1">
        <v>0.14250994527249319</v>
      </c>
      <c r="D5" s="1">
        <v>0.67657636510551433</v>
      </c>
      <c r="E5" s="1">
        <v>4.9187896036077899E-2</v>
      </c>
      <c r="F5" s="1">
        <v>0.72688450704232543</v>
      </c>
      <c r="G5" s="1">
        <v>2.5163774860132052E-2</v>
      </c>
      <c r="H5" s="1">
        <v>23.701719162065519</v>
      </c>
      <c r="I5" s="1">
        <v>5.8602739760526941</v>
      </c>
      <c r="J5" s="1">
        <v>20.43414915424594</v>
      </c>
      <c r="K5" s="1">
        <v>1.8399963029486579</v>
      </c>
      <c r="L5" s="1">
        <v>18.638740011450519</v>
      </c>
      <c r="M5" s="1">
        <v>0.78370001145211399</v>
      </c>
      <c r="N5" s="1">
        <v>14.836095824835983</v>
      </c>
      <c r="O5" s="1">
        <v>1.742105036492565</v>
      </c>
      <c r="P5" s="1">
        <v>13.158296787195201</v>
      </c>
      <c r="Q5" s="1">
        <v>0.24681915760066633</v>
      </c>
      <c r="R5" s="1">
        <v>12.459846509082341</v>
      </c>
      <c r="S5" s="1">
        <v>0.53565986155901446</v>
      </c>
    </row>
    <row r="6" spans="1:19" x14ac:dyDescent="0.3">
      <c r="A6" t="s">
        <v>31</v>
      </c>
      <c r="B6" s="1">
        <v>0.6184529477785482</v>
      </c>
      <c r="C6" s="1">
        <v>5.5871242817448465E-2</v>
      </c>
      <c r="D6" s="1">
        <v>0.68925272444171548</v>
      </c>
      <c r="E6" s="1">
        <v>1.4956492658951513E-2</v>
      </c>
      <c r="F6" s="1">
        <v>0.72124769942256761</v>
      </c>
      <c r="G6" s="1">
        <v>2.1737828513402419E-2</v>
      </c>
      <c r="H6" s="1">
        <v>22.17632261527276</v>
      </c>
      <c r="I6" s="1">
        <v>1.7105002120070396</v>
      </c>
      <c r="J6" s="1">
        <v>19.899755565864261</v>
      </c>
      <c r="K6" s="1">
        <v>0.48464640164507983</v>
      </c>
      <c r="L6" s="1">
        <v>18.83636778268448</v>
      </c>
      <c r="M6" s="1">
        <v>0.65591731383791207</v>
      </c>
      <c r="N6" s="1">
        <v>14.51990598426114</v>
      </c>
      <c r="O6" s="1">
        <v>0.86738156840302971</v>
      </c>
      <c r="P6" s="1">
        <v>13.17677193558794</v>
      </c>
      <c r="Q6" s="1">
        <v>0.25690421416081455</v>
      </c>
      <c r="R6" s="1">
        <v>12.61763920944342</v>
      </c>
      <c r="S6" s="1">
        <v>0.50040876088013697</v>
      </c>
    </row>
    <row r="7" spans="1:19" x14ac:dyDescent="0.3">
      <c r="A7" t="s">
        <v>36</v>
      </c>
      <c r="B7" s="1">
        <v>0.54496741233861778</v>
      </c>
      <c r="C7" s="1">
        <v>9.8251144641858176E-2</v>
      </c>
      <c r="D7" s="1">
        <v>0.65616202872394214</v>
      </c>
      <c r="E7" s="1">
        <v>2.5153010963361134E-2</v>
      </c>
      <c r="F7" s="1">
        <v>0.71256143005200701</v>
      </c>
      <c r="G7" s="1">
        <v>2.384898287027809E-2</v>
      </c>
      <c r="H7" s="1">
        <v>24.832870391447063</v>
      </c>
      <c r="I7" s="1">
        <v>3.1472739595908896</v>
      </c>
      <c r="J7" s="1">
        <v>21.021722783500859</v>
      </c>
      <c r="K7" s="1">
        <v>0.85226112449795832</v>
      </c>
      <c r="L7" s="1">
        <v>19.119023322995059</v>
      </c>
      <c r="M7" s="1">
        <v>0.72856934407992668</v>
      </c>
      <c r="N7" s="1">
        <v>15.86469557604768</v>
      </c>
      <c r="O7" s="1">
        <v>1.1896054345267859</v>
      </c>
      <c r="P7" s="1">
        <v>13.631784897278939</v>
      </c>
      <c r="Q7" s="1">
        <v>0.75304090088641906</v>
      </c>
      <c r="R7" s="1">
        <v>12.70224742014444</v>
      </c>
      <c r="S7" s="1">
        <v>0.86204906824705352</v>
      </c>
    </row>
    <row r="8" spans="1:19" x14ac:dyDescent="0.3">
      <c r="A8" t="s">
        <v>41</v>
      </c>
      <c r="B8" s="1">
        <v>0.59302255078839716</v>
      </c>
      <c r="C8" s="1">
        <v>8.0588304079833153E-2</v>
      </c>
      <c r="D8" s="1">
        <v>0.65824560547490552</v>
      </c>
      <c r="E8" s="1">
        <v>4.6023430904207394E-2</v>
      </c>
      <c r="F8" s="1">
        <v>0.68765383278312631</v>
      </c>
      <c r="G8" s="1">
        <v>3.8771167752082086E-2</v>
      </c>
      <c r="H8" s="1">
        <v>22.808879618051101</v>
      </c>
      <c r="I8" s="1">
        <v>2.4018707542994422</v>
      </c>
      <c r="J8" s="1">
        <v>20.833566895425161</v>
      </c>
      <c r="K8" s="1">
        <v>1.3701499292244006</v>
      </c>
      <c r="L8" s="1">
        <v>19.92678603443996</v>
      </c>
      <c r="M8" s="1">
        <v>1.1535507797486584</v>
      </c>
      <c r="N8" s="1">
        <v>15.515749475935801</v>
      </c>
      <c r="O8" s="1">
        <v>1.3472057540976647</v>
      </c>
      <c r="P8" s="1">
        <v>13.943302625019399</v>
      </c>
      <c r="Q8" s="1">
        <v>1.0547906172393744</v>
      </c>
      <c r="R8" s="1">
        <v>13.288709365814359</v>
      </c>
      <c r="S8" s="1">
        <v>1.0488409408887136</v>
      </c>
    </row>
    <row r="9" spans="1:19" x14ac:dyDescent="0.3">
      <c r="A9" t="s">
        <v>46</v>
      </c>
      <c r="B9" s="1">
        <v>0.57225854741935467</v>
      </c>
      <c r="C9" s="1">
        <v>3.8059720039509685E-2</v>
      </c>
      <c r="D9" s="1">
        <v>0.64341900347871506</v>
      </c>
      <c r="E9" s="1">
        <v>3.3559716787350667E-2</v>
      </c>
      <c r="F9" s="1">
        <v>0.67631474294405614</v>
      </c>
      <c r="G9" s="1">
        <v>3.4311663094326435E-2</v>
      </c>
      <c r="H9" s="1">
        <v>23.577453308722639</v>
      </c>
      <c r="I9" s="1">
        <v>0.79660188778934271</v>
      </c>
      <c r="J9" s="1">
        <v>21.308631802106003</v>
      </c>
      <c r="K9" s="1">
        <v>0.98746583390872622</v>
      </c>
      <c r="L9" s="1">
        <v>20.285927887724959</v>
      </c>
      <c r="M9" s="1">
        <v>1.123141249012962</v>
      </c>
      <c r="N9" s="1">
        <v>16.202222208354339</v>
      </c>
      <c r="O9" s="1">
        <v>1.2034420338659493</v>
      </c>
      <c r="P9" s="1">
        <v>14.405591171674498</v>
      </c>
      <c r="Q9" s="1">
        <v>1.0233437589970618</v>
      </c>
      <c r="R9" s="1">
        <v>13.65767236907474</v>
      </c>
      <c r="S9" s="1">
        <v>1.0185714738212788</v>
      </c>
    </row>
    <row r="10" spans="1:19" x14ac:dyDescent="0.3">
      <c r="A10" t="s">
        <v>51</v>
      </c>
      <c r="B10" s="1">
        <v>0.62585068267823318</v>
      </c>
      <c r="C10" s="1">
        <v>1.6896776314720096E-2</v>
      </c>
      <c r="D10" s="1">
        <v>0.69678945392670411</v>
      </c>
      <c r="E10" s="1">
        <v>2.1594205287066324E-2</v>
      </c>
      <c r="F10" s="1">
        <v>0.74221324176841763</v>
      </c>
      <c r="G10" s="1">
        <v>3.6767777575993192E-2</v>
      </c>
      <c r="H10" s="1">
        <v>21.946413195843782</v>
      </c>
      <c r="I10" s="1">
        <v>0.34386974964111844</v>
      </c>
      <c r="J10" s="1">
        <v>19.635649199934221</v>
      </c>
      <c r="K10" s="1">
        <v>0.68198244014213805</v>
      </c>
      <c r="L10" s="1">
        <v>18.569978489394202</v>
      </c>
      <c r="M10" s="1">
        <v>1.1508126365238256</v>
      </c>
      <c r="N10" s="1">
        <v>15.321181678715419</v>
      </c>
      <c r="O10" s="1">
        <v>0.68538425783813228</v>
      </c>
      <c r="P10" s="1">
        <v>13.433476262982001</v>
      </c>
      <c r="Q10" s="1">
        <v>0.77715311091209893</v>
      </c>
      <c r="R10" s="1">
        <v>12.647644144215098</v>
      </c>
      <c r="S10" s="1">
        <v>0.89524672121566817</v>
      </c>
    </row>
    <row r="13" spans="1:19" x14ac:dyDescent="0.3">
      <c r="A13" t="s">
        <v>0</v>
      </c>
      <c r="B13" t="s">
        <v>62</v>
      </c>
      <c r="C13" t="s">
        <v>63</v>
      </c>
      <c r="D13" t="s">
        <v>64</v>
      </c>
      <c r="E13" t="s">
        <v>63</v>
      </c>
      <c r="F13" t="s">
        <v>65</v>
      </c>
      <c r="G13" t="s">
        <v>63</v>
      </c>
      <c r="H13" t="s">
        <v>5</v>
      </c>
      <c r="J13" t="s">
        <v>6</v>
      </c>
      <c r="L13" t="s">
        <v>7</v>
      </c>
      <c r="N13" t="s">
        <v>8</v>
      </c>
      <c r="P13" t="s">
        <v>9</v>
      </c>
      <c r="R13" t="s">
        <v>10</v>
      </c>
    </row>
    <row r="14" spans="1:19" x14ac:dyDescent="0.3">
      <c r="A14" t="s">
        <v>11</v>
      </c>
      <c r="B14" s="1">
        <f>1-(1-B2)*92/(92-16-1)</f>
        <v>0.53286503682369157</v>
      </c>
      <c r="C14" s="1">
        <v>4.8410675453714455E-2</v>
      </c>
      <c r="D14" s="1">
        <f>1-(1-D2)*313/(313-16-1)</f>
        <v>0.66982983375181804</v>
      </c>
      <c r="E14" s="1">
        <v>2.2613036857771988E-2</v>
      </c>
      <c r="F14" s="1">
        <f>1-(1-F2)*221/(221-16-1)</f>
        <v>0.69486639448875509</v>
      </c>
      <c r="G14" s="1">
        <v>1.9941783868097657E-2</v>
      </c>
      <c r="H14" s="1">
        <v>22.135599884166218</v>
      </c>
      <c r="I14" s="1">
        <v>1.3506693412295343</v>
      </c>
      <c r="J14" s="1">
        <v>19.934917121544601</v>
      </c>
      <c r="K14" s="1">
        <v>0.72150838639508841</v>
      </c>
      <c r="L14" s="1">
        <v>18.93247523035128</v>
      </c>
      <c r="M14" s="1">
        <v>0.63122737398209072</v>
      </c>
      <c r="N14" s="1">
        <v>14.734699960734821</v>
      </c>
      <c r="O14" s="1">
        <v>1.0087642725448187</v>
      </c>
      <c r="P14" s="1">
        <v>13.11971458766646</v>
      </c>
      <c r="Q14" s="1">
        <v>0.55828592209549943</v>
      </c>
      <c r="R14" s="1">
        <v>12.447412984398181</v>
      </c>
      <c r="S14" s="1">
        <v>0.48031054296111603</v>
      </c>
    </row>
    <row r="15" spans="1:19" x14ac:dyDescent="0.3">
      <c r="A15" t="s">
        <v>16</v>
      </c>
      <c r="B15" s="1">
        <f t="shared" ref="B15:B22" si="0">1-(1-B3)*92/(92-16-1)</f>
        <v>0.53689351281713749</v>
      </c>
      <c r="C15" s="1">
        <v>4.1467439738408392E-2</v>
      </c>
      <c r="D15" s="1">
        <f t="shared" ref="D15:D22" si="1">1-(1-D3)*313/(313-16-1)</f>
        <v>0.66040245495997563</v>
      </c>
      <c r="E15" s="1">
        <v>2.0562520886550011E-2</v>
      </c>
      <c r="F15" s="1">
        <f t="shared" ref="F15:F22" si="2">1-(1-F3)*221/(221-16-1)</f>
        <v>0.67846503689540616</v>
      </c>
      <c r="G15" s="1">
        <v>2.9202440066901963E-2</v>
      </c>
      <c r="H15" s="1">
        <v>21.95042139092164</v>
      </c>
      <c r="I15" s="1">
        <v>1.1930675702429496</v>
      </c>
      <c r="J15" s="1">
        <v>20.210497092598999</v>
      </c>
      <c r="K15" s="1">
        <v>0.66233870275275064</v>
      </c>
      <c r="L15" s="1">
        <v>19.420916023913765</v>
      </c>
      <c r="M15" s="1">
        <v>0.88504420992692467</v>
      </c>
      <c r="N15" s="1">
        <v>14.868364248169058</v>
      </c>
      <c r="O15" s="1">
        <v>0.55671009314324971</v>
      </c>
      <c r="P15" s="1">
        <v>13.419232977107018</v>
      </c>
      <c r="Q15" s="1">
        <v>0.66131995867417392</v>
      </c>
      <c r="R15" s="1">
        <v>12.815974710420559</v>
      </c>
      <c r="S15" s="1">
        <v>0.81155965034442434</v>
      </c>
    </row>
    <row r="16" spans="1:19" x14ac:dyDescent="0.3">
      <c r="A16" t="s">
        <v>21</v>
      </c>
      <c r="B16" s="1">
        <f t="shared" si="0"/>
        <v>0.52161744901795171</v>
      </c>
      <c r="C16" s="1">
        <v>5.4235213474066818E-2</v>
      </c>
      <c r="D16" s="1">
        <f t="shared" si="1"/>
        <v>0.65997061225041354</v>
      </c>
      <c r="E16" s="1">
        <v>1.4498170577030033E-2</v>
      </c>
      <c r="F16" s="1">
        <f t="shared" si="2"/>
        <v>0.68402792093831921</v>
      </c>
      <c r="G16" s="1">
        <v>2.4776026415403059E-2</v>
      </c>
      <c r="H16" s="1">
        <v>22.330480074649422</v>
      </c>
      <c r="I16" s="1">
        <v>1.5687155958661676</v>
      </c>
      <c r="J16" s="1">
        <v>20.244605834333498</v>
      </c>
      <c r="K16" s="1">
        <v>0.44539133955372767</v>
      </c>
      <c r="L16" s="1">
        <v>19.277400601627797</v>
      </c>
      <c r="M16" s="1">
        <v>0.71643816022757212</v>
      </c>
      <c r="N16" s="1">
        <v>15.14725886860872</v>
      </c>
      <c r="O16" s="1">
        <v>0.71649897867750689</v>
      </c>
      <c r="P16" s="1">
        <v>13.482594631454299</v>
      </c>
      <c r="Q16" s="1">
        <v>0.46495173154092956</v>
      </c>
      <c r="R16" s="1">
        <v>12.789612234086862</v>
      </c>
      <c r="S16" s="1">
        <v>0.63120968993692672</v>
      </c>
    </row>
    <row r="17" spans="1:19" x14ac:dyDescent="0.3">
      <c r="A17" t="s">
        <v>26</v>
      </c>
      <c r="B17" s="1">
        <f t="shared" si="0"/>
        <v>0.50179788858519381</v>
      </c>
      <c r="C17" s="1">
        <v>0.14250994527249319</v>
      </c>
      <c r="D17" s="1">
        <f t="shared" si="1"/>
        <v>0.6580013590473851</v>
      </c>
      <c r="E17" s="1">
        <v>4.9187896036077899E-2</v>
      </c>
      <c r="F17" s="1">
        <f t="shared" si="2"/>
        <v>0.70412488262918593</v>
      </c>
      <c r="G17" s="1">
        <v>2.5163774860132052E-2</v>
      </c>
      <c r="H17" s="1">
        <v>23.701719162065519</v>
      </c>
      <c r="I17" s="1">
        <v>5.8602739760526941</v>
      </c>
      <c r="J17" s="1">
        <v>20.43414915424594</v>
      </c>
      <c r="K17" s="1">
        <v>1.8399963029486579</v>
      </c>
      <c r="L17" s="1">
        <v>18.638740011450519</v>
      </c>
      <c r="M17" s="1">
        <v>0.78370001145211399</v>
      </c>
      <c r="N17" s="1">
        <v>14.836095824835983</v>
      </c>
      <c r="O17" s="1">
        <v>1.742105036492565</v>
      </c>
      <c r="P17" s="1">
        <v>13.158296787195201</v>
      </c>
      <c r="Q17" s="1">
        <v>0.24681915760066633</v>
      </c>
      <c r="R17" s="1">
        <v>12.459846509082341</v>
      </c>
      <c r="S17" s="1">
        <v>0.53565986155901446</v>
      </c>
    </row>
    <row r="18" spans="1:19" x14ac:dyDescent="0.3">
      <c r="A18" t="s">
        <v>31</v>
      </c>
      <c r="B18" s="1">
        <f t="shared" si="0"/>
        <v>0.53196894927501914</v>
      </c>
      <c r="C18" s="1">
        <v>5.5871242817448465E-2</v>
      </c>
      <c r="D18" s="1">
        <f t="shared" si="1"/>
        <v>0.67140575253465185</v>
      </c>
      <c r="E18" s="1">
        <v>1.4956492658951513E-2</v>
      </c>
      <c r="F18" s="1">
        <f t="shared" si="2"/>
        <v>0.69801834104111493</v>
      </c>
      <c r="G18" s="1">
        <v>2.1737828513402419E-2</v>
      </c>
      <c r="H18" s="1">
        <v>22.17632261527276</v>
      </c>
      <c r="I18" s="1">
        <v>1.7105002120070396</v>
      </c>
      <c r="J18" s="1">
        <v>19.899755565864261</v>
      </c>
      <c r="K18" s="1">
        <v>0.48464640164507983</v>
      </c>
      <c r="L18" s="1">
        <v>18.83636778268448</v>
      </c>
      <c r="M18" s="1">
        <v>0.65591731383791207</v>
      </c>
      <c r="N18" s="1">
        <v>14.51990598426114</v>
      </c>
      <c r="O18" s="1">
        <v>0.86738156840302971</v>
      </c>
      <c r="P18" s="1">
        <v>13.17677193558794</v>
      </c>
      <c r="Q18" s="1">
        <v>0.25690421416081455</v>
      </c>
      <c r="R18" s="1">
        <v>12.61763920944342</v>
      </c>
      <c r="S18" s="1">
        <v>0.50040876088013697</v>
      </c>
    </row>
    <row r="19" spans="1:19" x14ac:dyDescent="0.3">
      <c r="A19" t="s">
        <v>36</v>
      </c>
      <c r="B19" s="1">
        <f t="shared" si="0"/>
        <v>0.44182669246870454</v>
      </c>
      <c r="C19" s="1">
        <v>9.8251144641858176E-2</v>
      </c>
      <c r="D19" s="1">
        <f t="shared" si="1"/>
        <v>0.63641457767092535</v>
      </c>
      <c r="E19" s="1">
        <v>2.5153010963361134E-2</v>
      </c>
      <c r="F19" s="1">
        <f t="shared" si="2"/>
        <v>0.68860821588967425</v>
      </c>
      <c r="G19" s="1">
        <v>2.384898287027809E-2</v>
      </c>
      <c r="H19" s="1">
        <v>24.832870391447063</v>
      </c>
      <c r="I19" s="1">
        <v>3.1472739595908896</v>
      </c>
      <c r="J19" s="1">
        <v>21.021722783500859</v>
      </c>
      <c r="K19" s="1">
        <v>0.85226112449795832</v>
      </c>
      <c r="L19" s="1">
        <v>19.119023322995059</v>
      </c>
      <c r="M19" s="1">
        <v>0.72856934407992668</v>
      </c>
      <c r="N19" s="1">
        <v>15.86469557604768</v>
      </c>
      <c r="O19" s="1">
        <v>1.1896054345267859</v>
      </c>
      <c r="P19" s="1">
        <v>13.631784897278939</v>
      </c>
      <c r="Q19" s="1">
        <v>0.75304090088641906</v>
      </c>
      <c r="R19" s="1">
        <v>12.70224742014444</v>
      </c>
      <c r="S19" s="1">
        <v>0.86204906824705352</v>
      </c>
    </row>
    <row r="20" spans="1:19" x14ac:dyDescent="0.3">
      <c r="A20" t="s">
        <v>41</v>
      </c>
      <c r="B20" s="1">
        <f t="shared" si="0"/>
        <v>0.5007743289671005</v>
      </c>
      <c r="C20" s="1">
        <v>8.0588304079833153E-2</v>
      </c>
      <c r="D20" s="1">
        <f t="shared" si="1"/>
        <v>0.63861781930285622</v>
      </c>
      <c r="E20" s="1">
        <v>4.6023430904207394E-2</v>
      </c>
      <c r="F20" s="1">
        <f t="shared" si="2"/>
        <v>0.66162498551505355</v>
      </c>
      <c r="G20" s="1">
        <v>3.8771167752082086E-2</v>
      </c>
      <c r="H20" s="1">
        <v>22.808879618051101</v>
      </c>
      <c r="I20" s="1">
        <v>2.4018707542994422</v>
      </c>
      <c r="J20" s="1">
        <v>20.833566895425161</v>
      </c>
      <c r="K20" s="1">
        <v>1.3701499292244006</v>
      </c>
      <c r="L20" s="1">
        <v>19.92678603443996</v>
      </c>
      <c r="M20" s="1">
        <v>1.1535507797486584</v>
      </c>
      <c r="N20" s="1">
        <v>15.515749475935801</v>
      </c>
      <c r="O20" s="1">
        <v>1.3472057540976647</v>
      </c>
      <c r="P20" s="1">
        <v>13.943302625019399</v>
      </c>
      <c r="Q20" s="1">
        <v>1.0547906172393744</v>
      </c>
      <c r="R20" s="1">
        <v>13.288709365814359</v>
      </c>
      <c r="S20" s="1">
        <v>1.0488409408887136</v>
      </c>
    </row>
    <row r="21" spans="1:19" x14ac:dyDescent="0.3">
      <c r="A21" t="s">
        <v>46</v>
      </c>
      <c r="B21" s="1">
        <f t="shared" si="0"/>
        <v>0.47530381816774181</v>
      </c>
      <c r="C21" s="1">
        <v>3.8059720039509685E-2</v>
      </c>
      <c r="D21" s="1">
        <f t="shared" si="1"/>
        <v>0.62293968948931688</v>
      </c>
      <c r="E21" s="1">
        <v>3.3559716787350667E-2</v>
      </c>
      <c r="F21" s="1">
        <f t="shared" si="2"/>
        <v>0.64934097152272741</v>
      </c>
      <c r="G21" s="1">
        <v>3.4311663094326435E-2</v>
      </c>
      <c r="H21" s="1">
        <v>23.577453308722639</v>
      </c>
      <c r="I21" s="1">
        <v>0.79660188778934271</v>
      </c>
      <c r="J21" s="1">
        <v>21.308631802106003</v>
      </c>
      <c r="K21" s="1">
        <v>0.98746583390872622</v>
      </c>
      <c r="L21" s="1">
        <v>20.285927887724959</v>
      </c>
      <c r="M21" s="1">
        <v>1.123141249012962</v>
      </c>
      <c r="N21" s="1">
        <v>16.202222208354339</v>
      </c>
      <c r="O21" s="1">
        <v>1.2034420338659493</v>
      </c>
      <c r="P21" s="1">
        <v>14.405591171674498</v>
      </c>
      <c r="Q21" s="1">
        <v>1.0233437589970618</v>
      </c>
      <c r="R21" s="1">
        <v>13.65767236907474</v>
      </c>
      <c r="S21" s="1">
        <v>1.0185714738212788</v>
      </c>
    </row>
    <row r="22" spans="1:19" x14ac:dyDescent="0.3">
      <c r="A22" t="s">
        <v>51</v>
      </c>
      <c r="B22" s="1">
        <f t="shared" si="0"/>
        <v>0.54104350408529944</v>
      </c>
      <c r="C22" s="1">
        <v>1.6896776314720096E-2</v>
      </c>
      <c r="D22" s="1">
        <f t="shared" si="1"/>
        <v>0.67937533472654854</v>
      </c>
      <c r="E22" s="1">
        <v>2.1594205287066324E-2</v>
      </c>
      <c r="F22" s="1">
        <f t="shared" si="2"/>
        <v>0.7207310119157857</v>
      </c>
      <c r="G22" s="1">
        <v>3.6767777575993192E-2</v>
      </c>
      <c r="H22" s="1">
        <v>21.946413195843782</v>
      </c>
      <c r="I22" s="1">
        <v>0.34386974964111844</v>
      </c>
      <c r="J22" s="1">
        <v>19.635649199934221</v>
      </c>
      <c r="K22" s="1">
        <v>0.68198244014213805</v>
      </c>
      <c r="L22" s="1">
        <v>18.569978489394202</v>
      </c>
      <c r="M22" s="1">
        <v>1.1508126365238256</v>
      </c>
      <c r="N22" s="1">
        <v>15.321181678715419</v>
      </c>
      <c r="O22" s="1">
        <v>0.68538425783813228</v>
      </c>
      <c r="P22" s="1">
        <v>13.433476262982001</v>
      </c>
      <c r="Q22" s="1">
        <v>0.77715311091209893</v>
      </c>
      <c r="R22" s="1">
        <v>12.647644144215098</v>
      </c>
      <c r="S22" s="1">
        <v>0.89524672121566817</v>
      </c>
    </row>
    <row r="25" spans="1:19" x14ac:dyDescent="0.3">
      <c r="A25" t="s">
        <v>0</v>
      </c>
      <c r="B25" t="s">
        <v>62</v>
      </c>
      <c r="C25" t="s">
        <v>63</v>
      </c>
      <c r="D25" t="s">
        <v>64</v>
      </c>
      <c r="E25" t="s">
        <v>63</v>
      </c>
      <c r="F25" t="s">
        <v>65</v>
      </c>
      <c r="G25" t="s">
        <v>63</v>
      </c>
      <c r="H25" t="s">
        <v>5</v>
      </c>
      <c r="J25" t="s">
        <v>6</v>
      </c>
      <c r="L25" t="s">
        <v>7</v>
      </c>
      <c r="N25" t="s">
        <v>8</v>
      </c>
      <c r="P25" t="s">
        <v>9</v>
      </c>
      <c r="R25" t="s">
        <v>10</v>
      </c>
    </row>
    <row r="26" spans="1:19" x14ac:dyDescent="0.3">
      <c r="A26" t="s">
        <v>66</v>
      </c>
      <c r="B26" s="1">
        <f>ROUND(B14,3)</f>
        <v>0.53300000000000003</v>
      </c>
      <c r="C26" s="1">
        <f t="shared" ref="C26:S34" si="3">ROUND(C14,3)</f>
        <v>4.8000000000000001E-2</v>
      </c>
      <c r="D26" s="1">
        <f t="shared" si="3"/>
        <v>0.67</v>
      </c>
      <c r="E26" s="1">
        <f t="shared" si="3"/>
        <v>2.3E-2</v>
      </c>
      <c r="F26" s="1">
        <f t="shared" si="3"/>
        <v>0.69499999999999995</v>
      </c>
      <c r="G26" s="1">
        <f t="shared" si="3"/>
        <v>0.02</v>
      </c>
      <c r="H26" s="1">
        <f t="shared" si="3"/>
        <v>22.135999999999999</v>
      </c>
      <c r="I26" s="1">
        <f t="shared" si="3"/>
        <v>1.351</v>
      </c>
      <c r="J26" s="1">
        <f t="shared" si="3"/>
        <v>19.934999999999999</v>
      </c>
      <c r="K26" s="1">
        <f t="shared" si="3"/>
        <v>0.72199999999999998</v>
      </c>
      <c r="L26" s="1">
        <f t="shared" si="3"/>
        <v>18.931999999999999</v>
      </c>
      <c r="M26" s="1">
        <f t="shared" si="3"/>
        <v>0.63100000000000001</v>
      </c>
      <c r="N26" s="1">
        <f t="shared" si="3"/>
        <v>14.734999999999999</v>
      </c>
      <c r="O26" s="1">
        <f t="shared" si="3"/>
        <v>1.0089999999999999</v>
      </c>
      <c r="P26" s="1">
        <f t="shared" si="3"/>
        <v>13.12</v>
      </c>
      <c r="Q26" s="1">
        <f t="shared" si="3"/>
        <v>0.55800000000000005</v>
      </c>
      <c r="R26" s="1">
        <f t="shared" si="3"/>
        <v>12.446999999999999</v>
      </c>
      <c r="S26" s="1">
        <f t="shared" si="3"/>
        <v>0.48</v>
      </c>
    </row>
    <row r="27" spans="1:19" x14ac:dyDescent="0.3">
      <c r="A27" t="s">
        <v>67</v>
      </c>
      <c r="B27" s="1">
        <f t="shared" ref="B27:P34" si="4">ROUND(B15,3)</f>
        <v>0.53700000000000003</v>
      </c>
      <c r="C27" s="1">
        <f t="shared" si="4"/>
        <v>4.1000000000000002E-2</v>
      </c>
      <c r="D27" s="1">
        <f t="shared" si="4"/>
        <v>0.66</v>
      </c>
      <c r="E27" s="1">
        <f t="shared" si="4"/>
        <v>2.1000000000000001E-2</v>
      </c>
      <c r="F27" s="1">
        <f t="shared" si="4"/>
        <v>0.67800000000000005</v>
      </c>
      <c r="G27" s="1">
        <f t="shared" si="4"/>
        <v>2.9000000000000001E-2</v>
      </c>
      <c r="H27" s="1">
        <f t="shared" si="4"/>
        <v>21.95</v>
      </c>
      <c r="I27" s="1">
        <f t="shared" si="4"/>
        <v>1.1930000000000001</v>
      </c>
      <c r="J27" s="1">
        <f t="shared" si="4"/>
        <v>20.21</v>
      </c>
      <c r="K27" s="1">
        <f t="shared" si="4"/>
        <v>0.66200000000000003</v>
      </c>
      <c r="L27" s="1">
        <f t="shared" si="4"/>
        <v>19.420999999999999</v>
      </c>
      <c r="M27" s="1">
        <f t="shared" si="4"/>
        <v>0.88500000000000001</v>
      </c>
      <c r="N27" s="1">
        <f t="shared" si="4"/>
        <v>14.868</v>
      </c>
      <c r="O27" s="1">
        <f t="shared" si="4"/>
        <v>0.55700000000000005</v>
      </c>
      <c r="P27" s="1">
        <f t="shared" si="4"/>
        <v>13.419</v>
      </c>
      <c r="Q27" s="1">
        <f t="shared" si="3"/>
        <v>0.66100000000000003</v>
      </c>
      <c r="R27" s="1">
        <f t="shared" si="3"/>
        <v>12.816000000000001</v>
      </c>
      <c r="S27" s="1">
        <f t="shared" si="3"/>
        <v>0.81200000000000006</v>
      </c>
    </row>
    <row r="28" spans="1:19" x14ac:dyDescent="0.3">
      <c r="A28" t="s">
        <v>68</v>
      </c>
      <c r="B28" s="1">
        <f t="shared" si="4"/>
        <v>0.52200000000000002</v>
      </c>
      <c r="C28" s="1">
        <f t="shared" si="4"/>
        <v>5.3999999999999999E-2</v>
      </c>
      <c r="D28" s="1">
        <f t="shared" si="4"/>
        <v>0.66</v>
      </c>
      <c r="E28" s="1">
        <f t="shared" si="4"/>
        <v>1.4E-2</v>
      </c>
      <c r="F28" s="1">
        <f t="shared" si="4"/>
        <v>0.68400000000000005</v>
      </c>
      <c r="G28" s="1">
        <f t="shared" si="4"/>
        <v>2.5000000000000001E-2</v>
      </c>
      <c r="H28" s="1">
        <f t="shared" si="4"/>
        <v>22.33</v>
      </c>
      <c r="I28" s="1">
        <f t="shared" si="4"/>
        <v>1.569</v>
      </c>
      <c r="J28" s="1">
        <f t="shared" si="4"/>
        <v>20.245000000000001</v>
      </c>
      <c r="K28" s="1">
        <f t="shared" si="4"/>
        <v>0.44500000000000001</v>
      </c>
      <c r="L28" s="1">
        <f t="shared" si="4"/>
        <v>19.277000000000001</v>
      </c>
      <c r="M28" s="1">
        <f t="shared" si="4"/>
        <v>0.71599999999999997</v>
      </c>
      <c r="N28" s="1">
        <f t="shared" si="4"/>
        <v>15.147</v>
      </c>
      <c r="O28" s="1">
        <f t="shared" si="4"/>
        <v>0.71599999999999997</v>
      </c>
      <c r="P28" s="1">
        <f t="shared" si="4"/>
        <v>13.483000000000001</v>
      </c>
      <c r="Q28" s="1">
        <f t="shared" si="3"/>
        <v>0.46500000000000002</v>
      </c>
      <c r="R28" s="1">
        <f t="shared" si="3"/>
        <v>12.79</v>
      </c>
      <c r="S28" s="1">
        <f t="shared" si="3"/>
        <v>0.63100000000000001</v>
      </c>
    </row>
    <row r="29" spans="1:19" x14ac:dyDescent="0.3">
      <c r="A29" t="s">
        <v>69</v>
      </c>
      <c r="B29" s="1">
        <f t="shared" si="4"/>
        <v>0.502</v>
      </c>
      <c r="C29" s="1">
        <f t="shared" si="4"/>
        <v>0.14299999999999999</v>
      </c>
      <c r="D29" s="1">
        <f t="shared" si="4"/>
        <v>0.65800000000000003</v>
      </c>
      <c r="E29" s="1">
        <f t="shared" si="4"/>
        <v>4.9000000000000002E-2</v>
      </c>
      <c r="F29" s="1">
        <f t="shared" si="4"/>
        <v>0.70399999999999996</v>
      </c>
      <c r="G29" s="1">
        <f t="shared" si="4"/>
        <v>2.5000000000000001E-2</v>
      </c>
      <c r="H29" s="1">
        <f t="shared" si="4"/>
        <v>23.702000000000002</v>
      </c>
      <c r="I29" s="1">
        <f t="shared" si="4"/>
        <v>5.86</v>
      </c>
      <c r="J29" s="1">
        <f t="shared" si="4"/>
        <v>20.434000000000001</v>
      </c>
      <c r="K29" s="1">
        <f t="shared" si="4"/>
        <v>1.84</v>
      </c>
      <c r="L29" s="1">
        <f t="shared" si="4"/>
        <v>18.638999999999999</v>
      </c>
      <c r="M29" s="1">
        <f t="shared" si="4"/>
        <v>0.78400000000000003</v>
      </c>
      <c r="N29" s="1">
        <f t="shared" si="4"/>
        <v>14.836</v>
      </c>
      <c r="O29" s="1">
        <f t="shared" si="4"/>
        <v>1.742</v>
      </c>
      <c r="P29" s="1">
        <f t="shared" si="4"/>
        <v>13.157999999999999</v>
      </c>
      <c r="Q29" s="1">
        <f t="shared" si="3"/>
        <v>0.247</v>
      </c>
      <c r="R29" s="1">
        <f t="shared" si="3"/>
        <v>12.46</v>
      </c>
      <c r="S29" s="1">
        <f t="shared" si="3"/>
        <v>0.53600000000000003</v>
      </c>
    </row>
    <row r="30" spans="1:19" x14ac:dyDescent="0.3">
      <c r="A30" s="2" t="s">
        <v>70</v>
      </c>
      <c r="B30" s="1">
        <f t="shared" si="4"/>
        <v>0.53200000000000003</v>
      </c>
      <c r="C30" s="1">
        <f t="shared" si="4"/>
        <v>5.6000000000000001E-2</v>
      </c>
      <c r="D30" s="1">
        <f t="shared" si="4"/>
        <v>0.67100000000000004</v>
      </c>
      <c r="E30" s="1">
        <f t="shared" si="4"/>
        <v>1.4999999999999999E-2</v>
      </c>
      <c r="F30" s="1">
        <f t="shared" si="4"/>
        <v>0.69799999999999995</v>
      </c>
      <c r="G30" s="1">
        <f t="shared" si="4"/>
        <v>2.1999999999999999E-2</v>
      </c>
      <c r="H30" s="1">
        <f t="shared" si="4"/>
        <v>22.175999999999998</v>
      </c>
      <c r="I30" s="1">
        <f t="shared" si="4"/>
        <v>1.7110000000000001</v>
      </c>
      <c r="J30" s="1">
        <f t="shared" si="4"/>
        <v>19.899999999999999</v>
      </c>
      <c r="K30" s="1">
        <f t="shared" si="4"/>
        <v>0.48499999999999999</v>
      </c>
      <c r="L30" s="1">
        <f t="shared" si="4"/>
        <v>18.835999999999999</v>
      </c>
      <c r="M30" s="1">
        <f t="shared" si="4"/>
        <v>0.65600000000000003</v>
      </c>
      <c r="N30" s="1">
        <f t="shared" si="4"/>
        <v>14.52</v>
      </c>
      <c r="O30" s="1">
        <f t="shared" si="4"/>
        <v>0.86699999999999999</v>
      </c>
      <c r="P30" s="1">
        <f t="shared" si="4"/>
        <v>13.177</v>
      </c>
      <c r="Q30" s="1">
        <f t="shared" si="3"/>
        <v>0.25700000000000001</v>
      </c>
      <c r="R30" s="1">
        <f t="shared" si="3"/>
        <v>12.618</v>
      </c>
      <c r="S30" s="1">
        <f t="shared" si="3"/>
        <v>0.5</v>
      </c>
    </row>
    <row r="31" spans="1:19" x14ac:dyDescent="0.3">
      <c r="A31" t="s">
        <v>71</v>
      </c>
      <c r="B31" s="1">
        <f t="shared" si="4"/>
        <v>0.442</v>
      </c>
      <c r="C31" s="1">
        <f t="shared" si="4"/>
        <v>9.8000000000000004E-2</v>
      </c>
      <c r="D31" s="1">
        <f t="shared" si="4"/>
        <v>0.63600000000000001</v>
      </c>
      <c r="E31" s="1">
        <f t="shared" si="4"/>
        <v>2.5000000000000001E-2</v>
      </c>
      <c r="F31" s="1">
        <f t="shared" si="4"/>
        <v>0.68899999999999995</v>
      </c>
      <c r="G31" s="1">
        <f t="shared" si="4"/>
        <v>2.4E-2</v>
      </c>
      <c r="H31" s="1">
        <f t="shared" si="4"/>
        <v>24.832999999999998</v>
      </c>
      <c r="I31" s="1">
        <f t="shared" si="4"/>
        <v>3.1469999999999998</v>
      </c>
      <c r="J31" s="1">
        <f t="shared" si="4"/>
        <v>21.021999999999998</v>
      </c>
      <c r="K31" s="1">
        <f t="shared" si="4"/>
        <v>0.85199999999999998</v>
      </c>
      <c r="L31" s="1">
        <f t="shared" si="4"/>
        <v>19.119</v>
      </c>
      <c r="M31" s="1">
        <f t="shared" si="4"/>
        <v>0.72899999999999998</v>
      </c>
      <c r="N31" s="1">
        <f t="shared" si="4"/>
        <v>15.865</v>
      </c>
      <c r="O31" s="1">
        <f t="shared" si="4"/>
        <v>1.19</v>
      </c>
      <c r="P31" s="1">
        <f t="shared" si="4"/>
        <v>13.632</v>
      </c>
      <c r="Q31" s="1">
        <f t="shared" si="3"/>
        <v>0.753</v>
      </c>
      <c r="R31" s="1">
        <f t="shared" si="3"/>
        <v>12.702</v>
      </c>
      <c r="S31" s="1">
        <f t="shared" si="3"/>
        <v>0.86199999999999999</v>
      </c>
    </row>
    <row r="32" spans="1:19" x14ac:dyDescent="0.3">
      <c r="A32" t="s">
        <v>72</v>
      </c>
      <c r="B32" s="1">
        <f t="shared" si="4"/>
        <v>0.501</v>
      </c>
      <c r="C32" s="1">
        <f t="shared" si="4"/>
        <v>8.1000000000000003E-2</v>
      </c>
      <c r="D32" s="1">
        <f t="shared" si="4"/>
        <v>0.63900000000000001</v>
      </c>
      <c r="E32" s="1">
        <f t="shared" si="4"/>
        <v>4.5999999999999999E-2</v>
      </c>
      <c r="F32" s="1">
        <f t="shared" si="4"/>
        <v>0.66200000000000003</v>
      </c>
      <c r="G32" s="1">
        <f t="shared" si="4"/>
        <v>3.9E-2</v>
      </c>
      <c r="H32" s="1">
        <f t="shared" si="4"/>
        <v>22.809000000000001</v>
      </c>
      <c r="I32" s="1">
        <f t="shared" si="4"/>
        <v>2.4020000000000001</v>
      </c>
      <c r="J32" s="1">
        <f t="shared" si="4"/>
        <v>20.834</v>
      </c>
      <c r="K32" s="1">
        <f t="shared" si="4"/>
        <v>1.37</v>
      </c>
      <c r="L32" s="1">
        <f t="shared" si="4"/>
        <v>19.927</v>
      </c>
      <c r="M32" s="1">
        <f t="shared" si="4"/>
        <v>1.1539999999999999</v>
      </c>
      <c r="N32" s="1">
        <f t="shared" si="4"/>
        <v>15.516</v>
      </c>
      <c r="O32" s="1">
        <f t="shared" si="4"/>
        <v>1.347</v>
      </c>
      <c r="P32" s="1">
        <f t="shared" si="4"/>
        <v>13.943</v>
      </c>
      <c r="Q32" s="1">
        <f t="shared" si="3"/>
        <v>1.0549999999999999</v>
      </c>
      <c r="R32" s="1">
        <f t="shared" si="3"/>
        <v>13.289</v>
      </c>
      <c r="S32" s="1">
        <f t="shared" si="3"/>
        <v>1.0489999999999999</v>
      </c>
    </row>
    <row r="33" spans="1:19" x14ac:dyDescent="0.3">
      <c r="A33" t="s">
        <v>73</v>
      </c>
      <c r="B33" s="1">
        <f t="shared" si="4"/>
        <v>0.47499999999999998</v>
      </c>
      <c r="C33" s="1">
        <f t="shared" si="4"/>
        <v>3.7999999999999999E-2</v>
      </c>
      <c r="D33" s="1">
        <f t="shared" si="4"/>
        <v>0.623</v>
      </c>
      <c r="E33" s="1">
        <f t="shared" si="4"/>
        <v>3.4000000000000002E-2</v>
      </c>
      <c r="F33" s="1">
        <f t="shared" si="4"/>
        <v>0.64900000000000002</v>
      </c>
      <c r="G33" s="1">
        <f t="shared" si="4"/>
        <v>3.4000000000000002E-2</v>
      </c>
      <c r="H33" s="1">
        <f t="shared" si="4"/>
        <v>23.577000000000002</v>
      </c>
      <c r="I33" s="1">
        <f t="shared" si="4"/>
        <v>0.79700000000000004</v>
      </c>
      <c r="J33" s="1">
        <f t="shared" si="4"/>
        <v>21.309000000000001</v>
      </c>
      <c r="K33" s="1">
        <f t="shared" si="4"/>
        <v>0.98699999999999999</v>
      </c>
      <c r="L33" s="1">
        <f t="shared" si="4"/>
        <v>20.286000000000001</v>
      </c>
      <c r="M33" s="1">
        <f t="shared" si="4"/>
        <v>1.123</v>
      </c>
      <c r="N33" s="1">
        <f t="shared" si="4"/>
        <v>16.202000000000002</v>
      </c>
      <c r="O33" s="1">
        <f t="shared" si="4"/>
        <v>1.2030000000000001</v>
      </c>
      <c r="P33" s="1">
        <f t="shared" si="4"/>
        <v>14.406000000000001</v>
      </c>
      <c r="Q33" s="1">
        <f t="shared" si="3"/>
        <v>1.0229999999999999</v>
      </c>
      <c r="R33" s="1">
        <f t="shared" si="3"/>
        <v>13.657999999999999</v>
      </c>
      <c r="S33" s="1">
        <f t="shared" si="3"/>
        <v>1.0189999999999999</v>
      </c>
    </row>
    <row r="34" spans="1:19" x14ac:dyDescent="0.3">
      <c r="A34" t="s">
        <v>74</v>
      </c>
      <c r="B34" s="1">
        <f t="shared" si="4"/>
        <v>0.54100000000000004</v>
      </c>
      <c r="C34" s="1">
        <f t="shared" si="4"/>
        <v>1.7000000000000001E-2</v>
      </c>
      <c r="D34" s="1">
        <f t="shared" si="4"/>
        <v>0.67900000000000005</v>
      </c>
      <c r="E34" s="1">
        <f t="shared" si="4"/>
        <v>2.1999999999999999E-2</v>
      </c>
      <c r="F34" s="1">
        <f t="shared" si="4"/>
        <v>0.72099999999999997</v>
      </c>
      <c r="G34" s="1">
        <f t="shared" si="4"/>
        <v>3.6999999999999998E-2</v>
      </c>
      <c r="H34" s="1">
        <f t="shared" si="4"/>
        <v>21.946000000000002</v>
      </c>
      <c r="I34" s="1">
        <f t="shared" si="4"/>
        <v>0.34399999999999997</v>
      </c>
      <c r="J34" s="1">
        <f t="shared" si="4"/>
        <v>19.635999999999999</v>
      </c>
      <c r="K34" s="1">
        <f t="shared" si="4"/>
        <v>0.68200000000000005</v>
      </c>
      <c r="L34" s="1">
        <f t="shared" si="4"/>
        <v>18.57</v>
      </c>
      <c r="M34" s="1">
        <f t="shared" si="4"/>
        <v>1.151</v>
      </c>
      <c r="N34" s="1">
        <f t="shared" si="4"/>
        <v>15.321</v>
      </c>
      <c r="O34" s="1">
        <f t="shared" si="4"/>
        <v>0.68500000000000005</v>
      </c>
      <c r="P34" s="1">
        <f t="shared" si="4"/>
        <v>13.433</v>
      </c>
      <c r="Q34" s="1">
        <f t="shared" si="3"/>
        <v>0.77700000000000002</v>
      </c>
      <c r="R34" s="1">
        <f t="shared" si="3"/>
        <v>12.648</v>
      </c>
      <c r="S34" s="1">
        <f t="shared" si="3"/>
        <v>0.89500000000000002</v>
      </c>
    </row>
    <row r="37" spans="1:19" x14ac:dyDescent="0.3">
      <c r="A37" t="s">
        <v>0</v>
      </c>
      <c r="B37" t="s">
        <v>62</v>
      </c>
      <c r="D37" t="s">
        <v>64</v>
      </c>
      <c r="F37" t="s">
        <v>65</v>
      </c>
      <c r="H37" t="s">
        <v>5</v>
      </c>
      <c r="J37" t="s">
        <v>6</v>
      </c>
      <c r="L37" t="s">
        <v>7</v>
      </c>
      <c r="N37" t="s">
        <v>8</v>
      </c>
      <c r="P37" t="s">
        <v>9</v>
      </c>
      <c r="R37" t="s">
        <v>10</v>
      </c>
    </row>
    <row r="38" spans="1:19" x14ac:dyDescent="0.3">
      <c r="A38" t="s">
        <v>66</v>
      </c>
      <c r="B38" t="str">
        <f>B26&amp;" ± "&amp;C26</f>
        <v>0.533 ± 0.048</v>
      </c>
      <c r="D38" t="str">
        <f>D26&amp;" ± "&amp;E26</f>
        <v>0.67 ± 0.023</v>
      </c>
      <c r="F38" t="str">
        <f>F26&amp;" ± "&amp;G26</f>
        <v>0.695 ± 0.02</v>
      </c>
      <c r="H38" t="str">
        <f>H26&amp;" ± "&amp;I26</f>
        <v>22.136 ± 1.351</v>
      </c>
      <c r="J38" t="str">
        <f>J26&amp;" ± "&amp;K26</f>
        <v>19.935 ± 0.722</v>
      </c>
      <c r="L38" t="str">
        <f>L26&amp;" ± "&amp;M26</f>
        <v>18.932 ± 0.631</v>
      </c>
      <c r="N38" t="str">
        <f>N26&amp;" ± "&amp;O26</f>
        <v>14.735 ± 1.009</v>
      </c>
      <c r="P38" t="str">
        <f>P26&amp;" ± "&amp;Q26</f>
        <v>13.12 ± 0.558</v>
      </c>
      <c r="R38" t="str">
        <f>R26&amp;" ± "&amp;S26</f>
        <v>12.447 ± 0.48</v>
      </c>
    </row>
    <row r="39" spans="1:19" x14ac:dyDescent="0.3">
      <c r="A39" t="s">
        <v>67</v>
      </c>
      <c r="B39" t="str">
        <f>B27&amp;" ± "&amp;C27</f>
        <v>0.537 ± 0.041</v>
      </c>
      <c r="D39" t="str">
        <f>D27&amp;" ± "&amp;E27</f>
        <v>0.66 ± 0.021</v>
      </c>
      <c r="F39" t="str">
        <f>F27&amp;" ± "&amp;G27</f>
        <v>0.678 ± 0.029</v>
      </c>
      <c r="H39" t="str">
        <f t="shared" ref="H39:H46" si="5">H27&amp;" ± "&amp;I27</f>
        <v>21.95 ± 1.193</v>
      </c>
      <c r="J39" t="str">
        <f>J27&amp;" ± "&amp;K27</f>
        <v>20.21 ± 0.662</v>
      </c>
      <c r="L39" t="str">
        <f>L27&amp;" ± "&amp;M27</f>
        <v>19.421 ± 0.885</v>
      </c>
      <c r="N39" t="str">
        <f>N27&amp;" ± "&amp;O27</f>
        <v>14.868 ± 0.557</v>
      </c>
      <c r="P39" t="str">
        <f>P27&amp;" ± "&amp;Q27</f>
        <v>13.419 ± 0.661</v>
      </c>
      <c r="R39" t="str">
        <f>R27&amp;" ± "&amp;S27</f>
        <v>12.816 ± 0.812</v>
      </c>
    </row>
    <row r="40" spans="1:19" x14ac:dyDescent="0.3">
      <c r="A40" t="s">
        <v>68</v>
      </c>
      <c r="B40" t="str">
        <f t="shared" ref="B40:D46" si="6">B28&amp;" ± "&amp;C28</f>
        <v>0.522 ± 0.054</v>
      </c>
      <c r="D40" t="str">
        <f t="shared" si="6"/>
        <v>0.66 ± 0.014</v>
      </c>
      <c r="F40" t="str">
        <f t="shared" ref="F40:F46" si="7">F28&amp;" ± "&amp;G28</f>
        <v>0.684 ± 0.025</v>
      </c>
      <c r="H40" t="str">
        <f t="shared" si="5"/>
        <v>22.33 ± 1.569</v>
      </c>
      <c r="J40" t="str">
        <f t="shared" ref="J40:L46" si="8">J28&amp;" ± "&amp;K28</f>
        <v>20.245 ± 0.445</v>
      </c>
      <c r="L40" t="str">
        <f t="shared" si="8"/>
        <v>19.277 ± 0.716</v>
      </c>
      <c r="N40" t="str">
        <f t="shared" ref="N40:N46" si="9">N28&amp;" ± "&amp;O28</f>
        <v>15.147 ± 0.716</v>
      </c>
      <c r="P40" t="str">
        <f t="shared" ref="P40:R46" si="10">P28&amp;" ± "&amp;Q28</f>
        <v>13.483 ± 0.465</v>
      </c>
      <c r="R40" t="str">
        <f t="shared" si="10"/>
        <v>12.79 ± 0.631</v>
      </c>
    </row>
    <row r="41" spans="1:19" x14ac:dyDescent="0.3">
      <c r="A41" t="s">
        <v>69</v>
      </c>
      <c r="B41" t="str">
        <f t="shared" si="6"/>
        <v>0.502 ± 0.143</v>
      </c>
      <c r="D41" t="str">
        <f t="shared" si="6"/>
        <v>0.658 ± 0.049</v>
      </c>
      <c r="F41" t="str">
        <f t="shared" si="7"/>
        <v>0.704 ± 0.025</v>
      </c>
      <c r="H41" t="str">
        <f t="shared" si="5"/>
        <v>23.702 ± 5.86</v>
      </c>
      <c r="J41" t="str">
        <f t="shared" si="8"/>
        <v>20.434 ± 1.84</v>
      </c>
      <c r="L41" t="str">
        <f t="shared" si="8"/>
        <v>18.639 ± 0.784</v>
      </c>
      <c r="N41" t="str">
        <f t="shared" si="9"/>
        <v>14.836 ± 1.742</v>
      </c>
      <c r="P41" t="str">
        <f t="shared" si="10"/>
        <v>13.158 ± 0.247</v>
      </c>
      <c r="R41" t="str">
        <f t="shared" si="10"/>
        <v>12.46 ± 0.536</v>
      </c>
    </row>
    <row r="42" spans="1:19" x14ac:dyDescent="0.3">
      <c r="A42" s="2" t="s">
        <v>70</v>
      </c>
      <c r="B42" t="str">
        <f t="shared" si="6"/>
        <v>0.532 ± 0.056</v>
      </c>
      <c r="D42" t="str">
        <f t="shared" si="6"/>
        <v>0.671 ± 0.015</v>
      </c>
      <c r="F42" t="str">
        <f t="shared" si="7"/>
        <v>0.698 ± 0.022</v>
      </c>
      <c r="H42" t="str">
        <f t="shared" si="5"/>
        <v>22.176 ± 1.711</v>
      </c>
      <c r="J42" t="str">
        <f t="shared" si="8"/>
        <v>19.9 ± 0.485</v>
      </c>
      <c r="L42" t="str">
        <f t="shared" si="8"/>
        <v>18.836 ± 0.656</v>
      </c>
      <c r="N42" t="str">
        <f t="shared" si="9"/>
        <v>14.52 ± 0.867</v>
      </c>
      <c r="P42" t="str">
        <f t="shared" si="10"/>
        <v>13.177 ± 0.257</v>
      </c>
      <c r="R42" t="str">
        <f t="shared" si="10"/>
        <v>12.618 ± 0.5</v>
      </c>
    </row>
    <row r="43" spans="1:19" x14ac:dyDescent="0.3">
      <c r="A43" t="s">
        <v>71</v>
      </c>
      <c r="B43" t="str">
        <f t="shared" si="6"/>
        <v>0.442 ± 0.098</v>
      </c>
      <c r="D43" t="str">
        <f t="shared" si="6"/>
        <v>0.636 ± 0.025</v>
      </c>
      <c r="F43" t="str">
        <f t="shared" si="7"/>
        <v>0.689 ± 0.024</v>
      </c>
      <c r="H43" t="str">
        <f t="shared" si="5"/>
        <v>24.833 ± 3.147</v>
      </c>
      <c r="J43" t="str">
        <f t="shared" si="8"/>
        <v>21.022 ± 0.852</v>
      </c>
      <c r="L43" t="str">
        <f t="shared" si="8"/>
        <v>19.119 ± 0.729</v>
      </c>
      <c r="N43" t="str">
        <f t="shared" si="9"/>
        <v>15.865 ± 1.19</v>
      </c>
      <c r="P43" t="str">
        <f t="shared" si="10"/>
        <v>13.632 ± 0.753</v>
      </c>
      <c r="R43" t="str">
        <f t="shared" si="10"/>
        <v>12.702 ± 0.862</v>
      </c>
    </row>
    <row r="44" spans="1:19" x14ac:dyDescent="0.3">
      <c r="A44" t="s">
        <v>72</v>
      </c>
      <c r="B44" t="str">
        <f t="shared" si="6"/>
        <v>0.501 ± 0.081</v>
      </c>
      <c r="D44" t="str">
        <f t="shared" si="6"/>
        <v>0.639 ± 0.046</v>
      </c>
      <c r="F44" t="str">
        <f t="shared" si="7"/>
        <v>0.662 ± 0.039</v>
      </c>
      <c r="H44" t="str">
        <f t="shared" si="5"/>
        <v>22.809 ± 2.402</v>
      </c>
      <c r="J44" t="str">
        <f t="shared" si="8"/>
        <v>20.834 ± 1.37</v>
      </c>
      <c r="L44" t="str">
        <f t="shared" si="8"/>
        <v>19.927 ± 1.154</v>
      </c>
      <c r="N44" t="str">
        <f t="shared" si="9"/>
        <v>15.516 ± 1.347</v>
      </c>
      <c r="P44" t="str">
        <f t="shared" si="10"/>
        <v>13.943 ± 1.055</v>
      </c>
      <c r="R44" t="str">
        <f t="shared" si="10"/>
        <v>13.289 ± 1.049</v>
      </c>
    </row>
    <row r="45" spans="1:19" x14ac:dyDescent="0.3">
      <c r="A45" t="s">
        <v>73</v>
      </c>
      <c r="B45" t="str">
        <f t="shared" si="6"/>
        <v>0.475 ± 0.038</v>
      </c>
      <c r="D45" t="str">
        <f t="shared" si="6"/>
        <v>0.623 ± 0.034</v>
      </c>
      <c r="F45" t="str">
        <f t="shared" si="7"/>
        <v>0.649 ± 0.034</v>
      </c>
      <c r="H45" t="str">
        <f t="shared" si="5"/>
        <v>23.577 ± 0.797</v>
      </c>
      <c r="J45" t="str">
        <f t="shared" si="8"/>
        <v>21.309 ± 0.987</v>
      </c>
      <c r="L45" t="str">
        <f t="shared" si="8"/>
        <v>20.286 ± 1.123</v>
      </c>
      <c r="N45" t="str">
        <f t="shared" si="9"/>
        <v>16.202 ± 1.203</v>
      </c>
      <c r="P45" t="str">
        <f t="shared" si="10"/>
        <v>14.406 ± 1.023</v>
      </c>
      <c r="R45" t="str">
        <f t="shared" si="10"/>
        <v>13.658 ± 1.019</v>
      </c>
    </row>
    <row r="46" spans="1:19" x14ac:dyDescent="0.3">
      <c r="A46" t="s">
        <v>74</v>
      </c>
      <c r="B46" t="str">
        <f t="shared" si="6"/>
        <v>0.541 ± 0.017</v>
      </c>
      <c r="D46" t="str">
        <f t="shared" si="6"/>
        <v>0.679 ± 0.022</v>
      </c>
      <c r="F46" t="str">
        <f t="shared" si="7"/>
        <v>0.721 ± 0.037</v>
      </c>
      <c r="H46" t="str">
        <f t="shared" si="5"/>
        <v>21.946 ± 0.344</v>
      </c>
      <c r="J46" t="str">
        <f t="shared" si="8"/>
        <v>19.636 ± 0.682</v>
      </c>
      <c r="L46" t="str">
        <f t="shared" si="8"/>
        <v>18.57 ± 1.151</v>
      </c>
      <c r="N46" t="str">
        <f t="shared" si="9"/>
        <v>15.321 ± 0.685</v>
      </c>
      <c r="P46" t="str">
        <f t="shared" si="10"/>
        <v>13.433 ± 0.777</v>
      </c>
      <c r="R46" t="str">
        <f t="shared" si="10"/>
        <v>12.648 ± 0.895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TiO2</dc:creator>
  <cp:lastModifiedBy>Xuan-Tung Trinh</cp:lastModifiedBy>
  <dcterms:created xsi:type="dcterms:W3CDTF">2021-11-06T16:01:36Z</dcterms:created>
  <dcterms:modified xsi:type="dcterms:W3CDTF">2021-11-06T07:03:39Z</dcterms:modified>
</cp:coreProperties>
</file>