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G:\My Drive\Research-2021-TXT\01_1-Dmix-TiO2-Dmagna\1-Manuscript\20210921_NanoImpact\Revision_20211027\Models_Re_test\Dmix_mol_fraction\Immobilization\2-SVM\"/>
    </mc:Choice>
  </mc:AlternateContent>
  <xr:revisionPtr revIDLastSave="0" documentId="13_ncr:1_{6C17AA0A-AA92-4FAB-829F-0993736C700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erformanc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2" l="1"/>
  <c r="N45" i="2"/>
  <c r="B45" i="2"/>
  <c r="H44" i="2"/>
  <c r="N43" i="2"/>
  <c r="B43" i="2"/>
  <c r="H42" i="2"/>
  <c r="N41" i="2"/>
  <c r="B41" i="2"/>
  <c r="H40" i="2"/>
  <c r="N39" i="2"/>
  <c r="B39" i="2"/>
  <c r="H38" i="2"/>
  <c r="S34" i="2"/>
  <c r="R34" i="2"/>
  <c r="R46" i="2" s="1"/>
  <c r="Q34" i="2"/>
  <c r="P34" i="2"/>
  <c r="P46" i="2" s="1"/>
  <c r="O34" i="2"/>
  <c r="N34" i="2"/>
  <c r="N46" i="2" s="1"/>
  <c r="M34" i="2"/>
  <c r="L34" i="2"/>
  <c r="L46" i="2" s="1"/>
  <c r="K34" i="2"/>
  <c r="J34" i="2"/>
  <c r="J46" i="2" s="1"/>
  <c r="I34" i="2"/>
  <c r="H34" i="2"/>
  <c r="G34" i="2"/>
  <c r="F34" i="2"/>
  <c r="F46" i="2" s="1"/>
  <c r="E34" i="2"/>
  <c r="D34" i="2"/>
  <c r="D46" i="2" s="1"/>
  <c r="C34" i="2"/>
  <c r="B34" i="2"/>
  <c r="B46" i="2" s="1"/>
  <c r="S33" i="2"/>
  <c r="R33" i="2"/>
  <c r="R45" i="2" s="1"/>
  <c r="Q33" i="2"/>
  <c r="P33" i="2"/>
  <c r="P45" i="2" s="1"/>
  <c r="O33" i="2"/>
  <c r="N33" i="2"/>
  <c r="M33" i="2"/>
  <c r="L33" i="2"/>
  <c r="L45" i="2" s="1"/>
  <c r="K33" i="2"/>
  <c r="J33" i="2"/>
  <c r="J45" i="2" s="1"/>
  <c r="I33" i="2"/>
  <c r="H33" i="2"/>
  <c r="H45" i="2" s="1"/>
  <c r="G33" i="2"/>
  <c r="F33" i="2"/>
  <c r="F45" i="2" s="1"/>
  <c r="E33" i="2"/>
  <c r="D33" i="2"/>
  <c r="D45" i="2" s="1"/>
  <c r="C33" i="2"/>
  <c r="B33" i="2"/>
  <c r="S32" i="2"/>
  <c r="R32" i="2"/>
  <c r="R44" i="2" s="1"/>
  <c r="Q32" i="2"/>
  <c r="P32" i="2"/>
  <c r="P44" i="2" s="1"/>
  <c r="O32" i="2"/>
  <c r="N32" i="2"/>
  <c r="N44" i="2" s="1"/>
  <c r="M32" i="2"/>
  <c r="L32" i="2"/>
  <c r="L44" i="2" s="1"/>
  <c r="K32" i="2"/>
  <c r="J32" i="2"/>
  <c r="J44" i="2" s="1"/>
  <c r="I32" i="2"/>
  <c r="H32" i="2"/>
  <c r="G32" i="2"/>
  <c r="F32" i="2"/>
  <c r="F44" i="2" s="1"/>
  <c r="E32" i="2"/>
  <c r="D32" i="2"/>
  <c r="D44" i="2" s="1"/>
  <c r="C32" i="2"/>
  <c r="B32" i="2"/>
  <c r="B44" i="2" s="1"/>
  <c r="S31" i="2"/>
  <c r="R31" i="2"/>
  <c r="R43" i="2" s="1"/>
  <c r="Q31" i="2"/>
  <c r="P31" i="2"/>
  <c r="P43" i="2" s="1"/>
  <c r="O31" i="2"/>
  <c r="N31" i="2"/>
  <c r="M31" i="2"/>
  <c r="L31" i="2"/>
  <c r="L43" i="2" s="1"/>
  <c r="K31" i="2"/>
  <c r="J31" i="2"/>
  <c r="J43" i="2" s="1"/>
  <c r="I31" i="2"/>
  <c r="H31" i="2"/>
  <c r="H43" i="2" s="1"/>
  <c r="G31" i="2"/>
  <c r="F31" i="2"/>
  <c r="F43" i="2" s="1"/>
  <c r="E31" i="2"/>
  <c r="D31" i="2"/>
  <c r="D43" i="2" s="1"/>
  <c r="C31" i="2"/>
  <c r="B31" i="2"/>
  <c r="S30" i="2"/>
  <c r="R30" i="2"/>
  <c r="R42" i="2" s="1"/>
  <c r="Q30" i="2"/>
  <c r="P30" i="2"/>
  <c r="P42" i="2" s="1"/>
  <c r="O30" i="2"/>
  <c r="N30" i="2"/>
  <c r="N42" i="2" s="1"/>
  <c r="M30" i="2"/>
  <c r="L30" i="2"/>
  <c r="L42" i="2" s="1"/>
  <c r="K30" i="2"/>
  <c r="J30" i="2"/>
  <c r="J42" i="2" s="1"/>
  <c r="I30" i="2"/>
  <c r="H30" i="2"/>
  <c r="G30" i="2"/>
  <c r="F30" i="2"/>
  <c r="F42" i="2" s="1"/>
  <c r="E30" i="2"/>
  <c r="D30" i="2"/>
  <c r="D42" i="2" s="1"/>
  <c r="C30" i="2"/>
  <c r="B30" i="2"/>
  <c r="B42" i="2" s="1"/>
  <c r="S29" i="2"/>
  <c r="R29" i="2"/>
  <c r="R41" i="2" s="1"/>
  <c r="Q29" i="2"/>
  <c r="P29" i="2"/>
  <c r="P41" i="2" s="1"/>
  <c r="O29" i="2"/>
  <c r="N29" i="2"/>
  <c r="M29" i="2"/>
  <c r="L29" i="2"/>
  <c r="L41" i="2" s="1"/>
  <c r="K29" i="2"/>
  <c r="J29" i="2"/>
  <c r="J41" i="2" s="1"/>
  <c r="I29" i="2"/>
  <c r="H29" i="2"/>
  <c r="H41" i="2" s="1"/>
  <c r="G29" i="2"/>
  <c r="F29" i="2"/>
  <c r="F41" i="2" s="1"/>
  <c r="E29" i="2"/>
  <c r="D29" i="2"/>
  <c r="D41" i="2" s="1"/>
  <c r="C29" i="2"/>
  <c r="B29" i="2"/>
  <c r="S28" i="2"/>
  <c r="R28" i="2"/>
  <c r="R40" i="2" s="1"/>
  <c r="Q28" i="2"/>
  <c r="P28" i="2"/>
  <c r="P40" i="2" s="1"/>
  <c r="O28" i="2"/>
  <c r="N28" i="2"/>
  <c r="N40" i="2" s="1"/>
  <c r="M28" i="2"/>
  <c r="L28" i="2"/>
  <c r="L40" i="2" s="1"/>
  <c r="K28" i="2"/>
  <c r="J28" i="2"/>
  <c r="J40" i="2" s="1"/>
  <c r="I28" i="2"/>
  <c r="H28" i="2"/>
  <c r="G28" i="2"/>
  <c r="F28" i="2"/>
  <c r="F40" i="2" s="1"/>
  <c r="E28" i="2"/>
  <c r="D28" i="2"/>
  <c r="D40" i="2" s="1"/>
  <c r="C28" i="2"/>
  <c r="B28" i="2"/>
  <c r="B40" i="2" s="1"/>
  <c r="S27" i="2"/>
  <c r="R27" i="2"/>
  <c r="R39" i="2" s="1"/>
  <c r="Q27" i="2"/>
  <c r="P27" i="2"/>
  <c r="P39" i="2" s="1"/>
  <c r="O27" i="2"/>
  <c r="N27" i="2"/>
  <c r="M27" i="2"/>
  <c r="L27" i="2"/>
  <c r="L39" i="2" s="1"/>
  <c r="K27" i="2"/>
  <c r="J27" i="2"/>
  <c r="J39" i="2" s="1"/>
  <c r="I27" i="2"/>
  <c r="H27" i="2"/>
  <c r="H39" i="2" s="1"/>
  <c r="G27" i="2"/>
  <c r="F27" i="2"/>
  <c r="F39" i="2" s="1"/>
  <c r="E27" i="2"/>
  <c r="D27" i="2"/>
  <c r="D39" i="2" s="1"/>
  <c r="C27" i="2"/>
  <c r="B27" i="2"/>
  <c r="S26" i="2"/>
  <c r="R26" i="2"/>
  <c r="R38" i="2" s="1"/>
  <c r="Q26" i="2"/>
  <c r="P26" i="2"/>
  <c r="P38" i="2" s="1"/>
  <c r="O26" i="2"/>
  <c r="N26" i="2"/>
  <c r="N38" i="2" s="1"/>
  <c r="M26" i="2"/>
  <c r="L26" i="2"/>
  <c r="L38" i="2" s="1"/>
  <c r="K26" i="2"/>
  <c r="J26" i="2"/>
  <c r="J38" i="2" s="1"/>
  <c r="I26" i="2"/>
  <c r="H26" i="2"/>
  <c r="G26" i="2"/>
  <c r="F26" i="2"/>
  <c r="F38" i="2" s="1"/>
  <c r="E26" i="2"/>
  <c r="D26" i="2"/>
  <c r="D38" i="2" s="1"/>
  <c r="C26" i="2"/>
  <c r="B26" i="2"/>
  <c r="B38" i="2" s="1"/>
  <c r="F22" i="2"/>
  <c r="F21" i="2"/>
  <c r="F20" i="2"/>
  <c r="F19" i="2"/>
  <c r="F18" i="2"/>
  <c r="F17" i="2"/>
  <c r="F16" i="2"/>
  <c r="F15" i="2"/>
  <c r="F14" i="2"/>
  <c r="D22" i="2"/>
  <c r="D21" i="2"/>
  <c r="D20" i="2"/>
  <c r="D19" i="2"/>
  <c r="D18" i="2"/>
  <c r="D17" i="2"/>
  <c r="D16" i="2"/>
  <c r="D15" i="2"/>
  <c r="D14" i="2"/>
  <c r="B22" i="2"/>
  <c r="B21" i="2"/>
  <c r="B20" i="2"/>
  <c r="B19" i="2"/>
  <c r="B18" i="2"/>
  <c r="B17" i="2"/>
  <c r="B16" i="2"/>
  <c r="B15" i="2"/>
  <c r="B14" i="2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<sst xmlns="http://schemas.openxmlformats.org/spreadsheetml/2006/main" count="153" uniqueCount="75">
  <si>
    <t>Dataset</t>
  </si>
  <si>
    <t>Seed</t>
  </si>
  <si>
    <t>R2_test</t>
  </si>
  <si>
    <t>R2_CV</t>
  </si>
  <si>
    <t>R2_train</t>
  </si>
  <si>
    <t>RMSE_test</t>
  </si>
  <si>
    <t>RMSE_CV</t>
  </si>
  <si>
    <t>RMSE_train</t>
  </si>
  <si>
    <t>MAE_test</t>
  </si>
  <si>
    <t>MAE_CV</t>
  </si>
  <si>
    <t>MAE_train</t>
  </si>
  <si>
    <t>Imm_Dmix1_seed_175</t>
  </si>
  <si>
    <t>Imm_Dmix1_seed_2890</t>
  </si>
  <si>
    <t>Imm_Dmix1_seed_4260</t>
  </si>
  <si>
    <t>Imm_Dmix1_seed_4455</t>
  </si>
  <si>
    <t>Imm_Dmix1_seed_955</t>
  </si>
  <si>
    <t>Imm_Dmix2_seed_175</t>
  </si>
  <si>
    <t>Imm_Dmix2_seed_2890</t>
  </si>
  <si>
    <t>Imm_Dmix2_seed_4260</t>
  </si>
  <si>
    <t>Imm_Dmix2_seed_4455</t>
  </si>
  <si>
    <t>Imm_Dmix2_seed_955</t>
  </si>
  <si>
    <t>Imm_Dmix3_seed_175</t>
  </si>
  <si>
    <t>Imm_Dmix3_seed_2890</t>
  </si>
  <si>
    <t>Imm_Dmix3_seed_4260</t>
  </si>
  <si>
    <t>Imm_Dmix3_seed_4455</t>
  </si>
  <si>
    <t>Imm_Dmix3_seed_955</t>
  </si>
  <si>
    <t>Imm_Dmix4_seed_175</t>
  </si>
  <si>
    <t>Imm_Dmix4_seed_2890</t>
  </si>
  <si>
    <t>Imm_Dmix4_seed_4260</t>
  </si>
  <si>
    <t>Imm_Dmix4_seed_4455</t>
  </si>
  <si>
    <t>Imm_Dmix4_seed_955</t>
  </si>
  <si>
    <t>Imm_Dmix5_seed_175</t>
  </si>
  <si>
    <t>Imm_Dmix5_seed_2890</t>
  </si>
  <si>
    <t>Imm_Dmix5_seed_4260</t>
  </si>
  <si>
    <t>Imm_Dmix5_seed_4455</t>
  </si>
  <si>
    <t>Imm_Dmix5_seed_955</t>
  </si>
  <si>
    <t>Imm_Dmix6_seed_175</t>
  </si>
  <si>
    <t>Imm_Dmix6_seed_2890</t>
  </si>
  <si>
    <t>Imm_Dmix6_seed_4260</t>
  </si>
  <si>
    <t>Imm_Dmix6_seed_4455</t>
  </si>
  <si>
    <t>Imm_Dmix6_seed_955</t>
  </si>
  <si>
    <t>Imm_Dmix7_seed_175</t>
  </si>
  <si>
    <t>Imm_Dmix7_seed_2890</t>
  </si>
  <si>
    <t>Imm_Dmix7_seed_4260</t>
  </si>
  <si>
    <t>Imm_Dmix7_seed_4455</t>
  </si>
  <si>
    <t>Imm_Dmix7_seed_955</t>
  </si>
  <si>
    <t>Imm_Dmix8_seed_175</t>
  </si>
  <si>
    <t>Imm_Dmix8_seed_2890</t>
  </si>
  <si>
    <t>Imm_Dmix8_seed_4260</t>
  </si>
  <si>
    <t>Imm_Dmix8_seed_4455</t>
  </si>
  <si>
    <t>Imm_Dmix8_seed_955</t>
  </si>
  <si>
    <t>Imm_Dmix9_seed_175</t>
  </si>
  <si>
    <t>Imm_Dmix9_seed_2890</t>
  </si>
  <si>
    <t>Imm_Dmix9_seed_4260</t>
  </si>
  <si>
    <t>Imm_Dmix9_seed_4455</t>
  </si>
  <si>
    <t>Imm_Dmix9_seed_955</t>
  </si>
  <si>
    <t>AVG_R2_test</t>
  </si>
  <si>
    <t>SD_R2_test</t>
  </si>
  <si>
    <t>AVG_R2_CV</t>
  </si>
  <si>
    <t>SD_R2_CV</t>
  </si>
  <si>
    <t>AVG_R2_train</t>
  </si>
  <si>
    <t>SD_R2_train</t>
  </si>
  <si>
    <t>Adj_R2_test</t>
  </si>
  <si>
    <t>SD</t>
  </si>
  <si>
    <t>Adj_R2_CV</t>
  </si>
  <si>
    <t>Adj_R2_train</t>
  </si>
  <si>
    <t>Dmix1</t>
  </si>
  <si>
    <t>Dmix2</t>
  </si>
  <si>
    <t>Dmix3</t>
  </si>
  <si>
    <t>Dmix4</t>
  </si>
  <si>
    <t>Dmix5</t>
  </si>
  <si>
    <t>Dmix6</t>
  </si>
  <si>
    <t>Dmix7</t>
  </si>
  <si>
    <t>Dmix8</t>
  </si>
  <si>
    <t>Dmix9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</si>
</sst>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workbookViewId="0">
      <selection activeCellId="1" sqref="L1:AC1048576 A1:A1048576"/>
    </sheetView>
  </sheetViews>
  <sheetFormatPr defaultColWidth="11.5546875" defaultRowHeight="14.4" x14ac:dyDescent="0.3"/>
  <cols>
    <col min="12" max="12" width="11.6640625" bestFit="1" customWidth="1"/>
    <col min="13" max="13" width="10.33203125" bestFit="1" customWidth="1"/>
    <col min="14" max="14" width="10.77734375" bestFit="1" customWidth="1"/>
    <col min="15" max="15" width="9.44140625" bestFit="1" customWidth="1"/>
    <col min="16" max="16" width="12.33203125" bestFit="1" customWidth="1"/>
    <col min="17" max="17" width="11" bestFit="1" customWidth="1"/>
    <col min="18" max="18" width="9.77734375" bestFit="1" customWidth="1"/>
    <col min="19" max="19" width="5.5546875" bestFit="1" customWidth="1"/>
    <col min="20" max="20" width="8.88671875" bestFit="1" customWidth="1"/>
    <col min="21" max="21" width="5.5546875" bestFit="1" customWidth="1"/>
    <col min="22" max="22" width="10.44140625" bestFit="1" customWidth="1"/>
    <col min="23" max="23" width="5.5546875" bestFit="1" customWidth="1"/>
    <col min="24" max="24" width="8.88671875" bestFit="1" customWidth="1"/>
    <col min="25" max="25" width="5.5546875" bestFit="1" customWidth="1"/>
    <col min="26" max="26" width="8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5</v>
      </c>
      <c r="T1" t="s">
        <v>6</v>
      </c>
      <c r="V1" t="s">
        <v>7</v>
      </c>
      <c r="X1" t="s">
        <v>8</v>
      </c>
      <c r="Z1" t="s">
        <v>9</v>
      </c>
      <c r="AB1" t="s">
        <v>10</v>
      </c>
    </row>
    <row r="2" spans="1:29" x14ac:dyDescent="0.3">
      <c r="A2" t="s">
        <v>11</v>
      </c>
      <c r="B2">
        <v>175</v>
      </c>
      <c r="C2">
        <v>0.561505136460131</v>
      </c>
      <c r="D2">
        <v>0.47191218627502002</v>
      </c>
      <c r="E2">
        <v>0.43799200816512501</v>
      </c>
      <c r="F2">
        <v>26.404726371108101</v>
      </c>
      <c r="G2">
        <v>27.849404711546899</v>
      </c>
      <c r="H2">
        <v>28.429175586209801</v>
      </c>
      <c r="I2">
        <v>16.822545454736499</v>
      </c>
      <c r="J2">
        <v>17.5235678816132</v>
      </c>
      <c r="K2">
        <v>17.815396222213501</v>
      </c>
      <c r="L2" s="1">
        <f>AVERAGE(C2:C6)</f>
        <v>0.46868652041616043</v>
      </c>
      <c r="M2" s="1">
        <f>_xlfn.STDEV.P(C2:C6)</f>
        <v>0.11930430107541631</v>
      </c>
      <c r="N2" s="1">
        <f>AVERAGE(D2:D6)</f>
        <v>0.42512710614707105</v>
      </c>
      <c r="O2" s="1">
        <f>_xlfn.STDEV.P(D2:D6)</f>
        <v>9.0258140783793392E-2</v>
      </c>
      <c r="P2" s="1">
        <f>AVERAGE(E2:E6)</f>
        <v>0.40804645838864584</v>
      </c>
      <c r="Q2" s="1">
        <f>_xlfn.STDEV.P(E2:E6)</f>
        <v>8.7140325307053221E-2</v>
      </c>
      <c r="R2" s="1">
        <f>AVERAGE(F2:F6)</f>
        <v>28.248818553269096</v>
      </c>
      <c r="S2" s="1">
        <f>_xlfn.STDEV.P(F2:F6)</f>
        <v>2.498146067577804</v>
      </c>
      <c r="T2" s="1">
        <f>AVERAGE(G2:G6)</f>
        <v>28.366168825783159</v>
      </c>
      <c r="U2" s="1">
        <f>_xlfn.STDEV.P(G2:G6)</f>
        <v>2.0936864198545577</v>
      </c>
      <c r="V2" s="1">
        <f>AVERAGE(H2:H6)</f>
        <v>28.408201196546703</v>
      </c>
      <c r="W2" s="1">
        <f>_xlfn.STDEV.P(H2:H6)</f>
        <v>1.9974388806082974</v>
      </c>
      <c r="X2" s="1">
        <f>AVERAGE(I2:I6)</f>
        <v>18.944242799753578</v>
      </c>
      <c r="Y2" s="1">
        <f>_xlfn.STDEV.P(I2:I6)</f>
        <v>2.4212352857392512</v>
      </c>
      <c r="Z2" s="1">
        <f>AVERAGE(J2:J6)</f>
        <v>18.6777851584168</v>
      </c>
      <c r="AA2" s="1">
        <f>_xlfn.STDEV.P(J2:J6)</f>
        <v>2.1496551293440351</v>
      </c>
      <c r="AB2" s="1">
        <f>AVERAGE(K2:K6)</f>
        <v>18.56686161541684</v>
      </c>
      <c r="AC2" s="1">
        <f>_xlfn.STDEV.P(K2:K6)</f>
        <v>2.0722997856938128</v>
      </c>
    </row>
    <row r="3" spans="1:29" x14ac:dyDescent="0.3">
      <c r="A3" t="s">
        <v>12</v>
      </c>
      <c r="B3">
        <v>2890</v>
      </c>
      <c r="C3">
        <v>0.47741404846714502</v>
      </c>
      <c r="D3">
        <v>0.37013768390617002</v>
      </c>
      <c r="E3">
        <v>0.32334495258013002</v>
      </c>
      <c r="F3">
        <v>29.254261086555001</v>
      </c>
      <c r="G3">
        <v>29.702449284897</v>
      </c>
      <c r="H3">
        <v>29.8870441091799</v>
      </c>
      <c r="I3">
        <v>20.505271975421099</v>
      </c>
      <c r="J3">
        <v>20.3415324071021</v>
      </c>
      <c r="K3">
        <v>20.273369328887799</v>
      </c>
    </row>
    <row r="4" spans="1:29" x14ac:dyDescent="0.3">
      <c r="A4" t="s">
        <v>13</v>
      </c>
      <c r="B4">
        <v>4260</v>
      </c>
      <c r="C4">
        <v>0.48474814275471301</v>
      </c>
      <c r="D4">
        <v>0.49486119166822501</v>
      </c>
      <c r="E4">
        <v>0.50541445376940397</v>
      </c>
      <c r="F4">
        <v>26.469222962060702</v>
      </c>
      <c r="G4">
        <v>26.248515868343802</v>
      </c>
      <c r="H4">
        <v>26.156088801548499</v>
      </c>
      <c r="I4">
        <v>17.028915998771399</v>
      </c>
      <c r="J4">
        <v>16.829747577817301</v>
      </c>
      <c r="K4">
        <v>16.746835836967598</v>
      </c>
    </row>
    <row r="5" spans="1:29" x14ac:dyDescent="0.3">
      <c r="A5" t="s">
        <v>14</v>
      </c>
      <c r="B5">
        <v>4455</v>
      </c>
      <c r="C5">
        <v>0.24359621717301999</v>
      </c>
      <c r="D5">
        <v>0.27443687794494298</v>
      </c>
      <c r="E5">
        <v>0.287978905306146</v>
      </c>
      <c r="F5">
        <v>32.735795297863</v>
      </c>
      <c r="G5">
        <v>31.711335250424799</v>
      </c>
      <c r="H5">
        <v>31.274972151866301</v>
      </c>
      <c r="I5">
        <v>22.978643111077702</v>
      </c>
      <c r="J5">
        <v>22.057552681371298</v>
      </c>
      <c r="K5">
        <v>21.6741123214934</v>
      </c>
    </row>
    <row r="6" spans="1:29" x14ac:dyDescent="0.3">
      <c r="A6" t="s">
        <v>15</v>
      </c>
      <c r="B6">
        <v>955</v>
      </c>
      <c r="C6">
        <v>0.57616905722579304</v>
      </c>
      <c r="D6">
        <v>0.51428759094099696</v>
      </c>
      <c r="E6">
        <v>0.48550197212242402</v>
      </c>
      <c r="F6">
        <v>26.3800870487587</v>
      </c>
      <c r="G6">
        <v>26.3191390137033</v>
      </c>
      <c r="H6">
        <v>26.293725333929</v>
      </c>
      <c r="I6">
        <v>17.385837458761198</v>
      </c>
      <c r="J6">
        <v>16.636525244180099</v>
      </c>
      <c r="K6">
        <v>16.3245943675219</v>
      </c>
    </row>
    <row r="7" spans="1:29" x14ac:dyDescent="0.3">
      <c r="A7" t="s">
        <v>16</v>
      </c>
      <c r="B7">
        <v>175</v>
      </c>
      <c r="C7">
        <v>0.484636959306811</v>
      </c>
      <c r="D7">
        <v>0.41386793569499503</v>
      </c>
      <c r="E7">
        <v>0.38706691719872199</v>
      </c>
      <c r="F7">
        <v>28.2564565073233</v>
      </c>
      <c r="G7">
        <v>29.184564675415398</v>
      </c>
      <c r="H7">
        <v>29.5623380331261</v>
      </c>
      <c r="I7">
        <v>19.862054288095599</v>
      </c>
      <c r="J7">
        <v>19.633616450502899</v>
      </c>
      <c r="K7">
        <v>19.538520156120502</v>
      </c>
      <c r="L7" s="1">
        <f>AVERAGE(C7:C11)</f>
        <v>0.47278130119699524</v>
      </c>
      <c r="M7" s="1">
        <f>_xlfn.STDEV.P(C7:C11)</f>
        <v>8.3427729251068838E-2</v>
      </c>
      <c r="N7" s="1">
        <f>AVERAGE(D7:D11)</f>
        <v>0.41993242685438981</v>
      </c>
      <c r="O7" s="1">
        <f>_xlfn.STDEV.P(D7:D11)</f>
        <v>7.6045129447576937E-2</v>
      </c>
      <c r="P7" s="1">
        <f>AVERAGE(E7:E11)</f>
        <v>0.40035019924060444</v>
      </c>
      <c r="Q7" s="1">
        <f>_xlfn.STDEV.P(E7:E11)</f>
        <v>8.3510548128537782E-2</v>
      </c>
      <c r="R7" s="1">
        <f>AVERAGE(F7:F11)</f>
        <v>28.409355355799381</v>
      </c>
      <c r="S7" s="1">
        <f>_xlfn.STDEV.P(F7:F11)</f>
        <v>1.8576410931048288</v>
      </c>
      <c r="T7" s="1">
        <f>AVERAGE(G7:G11)</f>
        <v>28.609966952898297</v>
      </c>
      <c r="U7" s="1">
        <f>_xlfn.STDEV.P(G7:G11)</f>
        <v>2.0135561082108606</v>
      </c>
      <c r="V7" s="1">
        <f>AVERAGE(H7:H11)</f>
        <v>28.691321570889478</v>
      </c>
      <c r="W7" s="1">
        <f>_xlfn.STDEV.P(H7:H11)</f>
        <v>2.0989936171535741</v>
      </c>
      <c r="X7" s="1">
        <f>AVERAGE(I7:I11)</f>
        <v>19.66034554348284</v>
      </c>
      <c r="Y7" s="1">
        <f>_xlfn.STDEV.P(I7:I11)</f>
        <v>2.1719113015667273</v>
      </c>
      <c r="Z7" s="1">
        <f>AVERAGE(J7:J11)</f>
        <v>19.30297353150884</v>
      </c>
      <c r="AA7" s="1">
        <f>_xlfn.STDEV.P(J7:J11)</f>
        <v>2.2216630170649148</v>
      </c>
      <c r="AB7" s="1">
        <f>AVERAGE(K7:K11)</f>
        <v>19.154203282180319</v>
      </c>
      <c r="AC7" s="1">
        <f>_xlfn.STDEV.P(K7:K11)</f>
        <v>2.2495310325283588</v>
      </c>
    </row>
    <row r="8" spans="1:29" x14ac:dyDescent="0.3">
      <c r="A8" t="s">
        <v>17</v>
      </c>
      <c r="B8">
        <v>2890</v>
      </c>
      <c r="C8">
        <v>0.495572102469644</v>
      </c>
      <c r="D8">
        <v>0.35300309481686099</v>
      </c>
      <c r="E8">
        <v>0.29997898154418901</v>
      </c>
      <c r="F8">
        <v>30.224137262263501</v>
      </c>
      <c r="G8">
        <v>30.626039056436898</v>
      </c>
      <c r="H8">
        <v>30.791800227390102</v>
      </c>
      <c r="I8">
        <v>21.715443205186901</v>
      </c>
      <c r="J8">
        <v>21.539365103720701</v>
      </c>
      <c r="K8">
        <v>21.466065622567299</v>
      </c>
    </row>
    <row r="9" spans="1:29" x14ac:dyDescent="0.3">
      <c r="A9" t="s">
        <v>18</v>
      </c>
      <c r="B9">
        <v>4260</v>
      </c>
      <c r="C9">
        <v>0.48671246618049802</v>
      </c>
      <c r="D9">
        <v>0.49568394837160701</v>
      </c>
      <c r="E9">
        <v>0.50585395095767705</v>
      </c>
      <c r="F9">
        <v>26.374181264158199</v>
      </c>
      <c r="G9">
        <v>26.142935952364901</v>
      </c>
      <c r="H9">
        <v>26.046065711445301</v>
      </c>
      <c r="I9">
        <v>16.9653640479129</v>
      </c>
      <c r="J9">
        <v>16.8309198574647</v>
      </c>
      <c r="K9">
        <v>16.774952140174101</v>
      </c>
    </row>
    <row r="10" spans="1:29" x14ac:dyDescent="0.3">
      <c r="A10" t="s">
        <v>19</v>
      </c>
      <c r="B10">
        <v>4455</v>
      </c>
      <c r="C10">
        <v>0.32049447606895798</v>
      </c>
      <c r="D10">
        <v>0.32197226593752898</v>
      </c>
      <c r="E10">
        <v>0.32240431885045701</v>
      </c>
      <c r="F10">
        <v>30.801191799379598</v>
      </c>
      <c r="G10">
        <v>30.7598715846324</v>
      </c>
      <c r="H10">
        <v>30.742654037279301</v>
      </c>
      <c r="I10">
        <v>22.3251391954214</v>
      </c>
      <c r="J10">
        <v>21.848994329541402</v>
      </c>
      <c r="K10">
        <v>21.650780177229301</v>
      </c>
    </row>
    <row r="11" spans="1:29" x14ac:dyDescent="0.3">
      <c r="A11" t="s">
        <v>20</v>
      </c>
      <c r="B11">
        <v>955</v>
      </c>
      <c r="C11">
        <v>0.57649050195906504</v>
      </c>
      <c r="D11">
        <v>0.51513488945095698</v>
      </c>
      <c r="E11">
        <v>0.486446827651977</v>
      </c>
      <c r="F11">
        <v>26.390809945872299</v>
      </c>
      <c r="G11">
        <v>26.336423495641899</v>
      </c>
      <c r="H11">
        <v>26.313749845206601</v>
      </c>
      <c r="I11">
        <v>17.433726980797399</v>
      </c>
      <c r="J11">
        <v>16.661971916314499</v>
      </c>
      <c r="K11">
        <v>16.3406983148104</v>
      </c>
    </row>
    <row r="12" spans="1:29" x14ac:dyDescent="0.3">
      <c r="A12" t="s">
        <v>21</v>
      </c>
      <c r="B12">
        <v>175</v>
      </c>
      <c r="C12">
        <v>0.41532555554237799</v>
      </c>
      <c r="D12">
        <v>0.363354918713372</v>
      </c>
      <c r="E12">
        <v>0.34259776506605399</v>
      </c>
      <c r="F12">
        <v>30.8723367860749</v>
      </c>
      <c r="G12">
        <v>31.203849451949399</v>
      </c>
      <c r="H12">
        <v>31.340821010754102</v>
      </c>
      <c r="I12">
        <v>22.2256276903843</v>
      </c>
      <c r="J12">
        <v>21.475497949066501</v>
      </c>
      <c r="K12">
        <v>21.163226744536001</v>
      </c>
      <c r="L12" s="1">
        <f>AVERAGE(C12:C16)</f>
        <v>0.44091277206943741</v>
      </c>
      <c r="M12" s="1">
        <f>_xlfn.STDEV.P(C12:C16)</f>
        <v>5.5329618659550585E-2</v>
      </c>
      <c r="N12" s="1">
        <f>AVERAGE(D12:D16)</f>
        <v>0.38731237100719101</v>
      </c>
      <c r="O12" s="1">
        <f>_xlfn.STDEV.P(D12:D16)</f>
        <v>5.0288311095767112E-2</v>
      </c>
      <c r="P12" s="1">
        <f>AVERAGE(E12:E16)</f>
        <v>0.36783186665498896</v>
      </c>
      <c r="Q12" s="1">
        <f>_xlfn.STDEV.P(E12:E16)</f>
        <v>5.9408429203235434E-2</v>
      </c>
      <c r="R12" s="1">
        <f>AVERAGE(F12:F16)</f>
        <v>29.98286019108496</v>
      </c>
      <c r="S12" s="1">
        <f>_xlfn.STDEV.P(F12:F16)</f>
        <v>1.6392602052012839</v>
      </c>
      <c r="T12" s="1">
        <f>AVERAGE(G12:G16)</f>
        <v>30.00373297248542</v>
      </c>
      <c r="U12" s="1">
        <f>_xlfn.STDEV.P(G12:G16)</f>
        <v>1.7864407263013979</v>
      </c>
      <c r="V12" s="1">
        <f>AVERAGE(H12:H16)</f>
        <v>30.010470427119959</v>
      </c>
      <c r="W12" s="1">
        <f>_xlfn.STDEV.P(H12:H16)</f>
        <v>1.8756732221706902</v>
      </c>
      <c r="X12" s="1">
        <f>AVERAGE(I12:I16)</f>
        <v>20.901579525149241</v>
      </c>
      <c r="Y12" s="1">
        <f>_xlfn.STDEV.P(I12:I16)</f>
        <v>1.7392201051413618</v>
      </c>
      <c r="Z12" s="1">
        <f>AVERAGE(J12:J16)</f>
        <v>20.491048198294081</v>
      </c>
      <c r="AA12" s="1">
        <f>_xlfn.STDEV.P(J12:J16)</f>
        <v>1.6210092915572276</v>
      </c>
      <c r="AB12" s="1">
        <f>AVERAGE(K12:K16)</f>
        <v>20.320148279422263</v>
      </c>
      <c r="AC12" s="1">
        <f>_xlfn.STDEV.P(K12:K16)</f>
        <v>1.5875587201652155</v>
      </c>
    </row>
    <row r="13" spans="1:29" x14ac:dyDescent="0.3">
      <c r="A13" t="s">
        <v>22</v>
      </c>
      <c r="B13">
        <v>2890</v>
      </c>
      <c r="C13">
        <v>0.50202796337387501</v>
      </c>
      <c r="D13">
        <v>0.36970922722556798</v>
      </c>
      <c r="E13">
        <v>0.32043668726868302</v>
      </c>
      <c r="F13">
        <v>29.9473823200222</v>
      </c>
      <c r="G13">
        <v>30.243753107139401</v>
      </c>
      <c r="H13">
        <v>30.366276492200399</v>
      </c>
      <c r="I13">
        <v>21.123753599954401</v>
      </c>
      <c r="J13">
        <v>20.959205217749499</v>
      </c>
      <c r="K13">
        <v>20.890705438732098</v>
      </c>
    </row>
    <row r="14" spans="1:29" x14ac:dyDescent="0.3">
      <c r="A14" t="s">
        <v>23</v>
      </c>
      <c r="B14">
        <v>4260</v>
      </c>
      <c r="C14">
        <v>0.43790719227664698</v>
      </c>
      <c r="D14">
        <v>0.445236116129339</v>
      </c>
      <c r="E14">
        <v>0.455617920518121</v>
      </c>
      <c r="F14">
        <v>27.327464293696998</v>
      </c>
      <c r="G14">
        <v>27.460804702267598</v>
      </c>
      <c r="H14">
        <v>27.5161224453052</v>
      </c>
      <c r="I14">
        <v>18.475139221638099</v>
      </c>
      <c r="J14">
        <v>18.531195343067498</v>
      </c>
      <c r="K14">
        <v>18.554530923028999</v>
      </c>
    </row>
    <row r="15" spans="1:29" x14ac:dyDescent="0.3">
      <c r="A15" t="s">
        <v>24</v>
      </c>
      <c r="B15">
        <v>4455</v>
      </c>
      <c r="C15">
        <v>0.35261278415969499</v>
      </c>
      <c r="D15">
        <v>0.31482020481894102</v>
      </c>
      <c r="E15">
        <v>0.30133621086295698</v>
      </c>
      <c r="F15">
        <v>32.2924234890761</v>
      </c>
      <c r="G15">
        <v>32.4766391710208</v>
      </c>
      <c r="H15">
        <v>32.553018931668198</v>
      </c>
      <c r="I15">
        <v>23.218782526446201</v>
      </c>
      <c r="J15">
        <v>22.742216083894601</v>
      </c>
      <c r="K15">
        <v>22.543826433601701</v>
      </c>
    </row>
    <row r="16" spans="1:29" x14ac:dyDescent="0.3">
      <c r="A16" t="s">
        <v>25</v>
      </c>
      <c r="B16">
        <v>955</v>
      </c>
      <c r="C16">
        <v>0.49669036499459202</v>
      </c>
      <c r="D16">
        <v>0.44344138814873502</v>
      </c>
      <c r="E16">
        <v>0.41917074955912997</v>
      </c>
      <c r="F16">
        <v>29.474694066554601</v>
      </c>
      <c r="G16">
        <v>28.6336184300499</v>
      </c>
      <c r="H16">
        <v>28.276113255671898</v>
      </c>
      <c r="I16">
        <v>19.464594587323202</v>
      </c>
      <c r="J16">
        <v>18.747126397692298</v>
      </c>
      <c r="K16">
        <v>18.4484518572125</v>
      </c>
    </row>
    <row r="17" spans="1:29" x14ac:dyDescent="0.3">
      <c r="A17" t="s">
        <v>26</v>
      </c>
      <c r="B17">
        <v>175</v>
      </c>
      <c r="C17">
        <v>0.41030634885287898</v>
      </c>
      <c r="D17">
        <v>0.35386287693424301</v>
      </c>
      <c r="E17">
        <v>0.331396777064623</v>
      </c>
      <c r="F17">
        <v>30.075877456343299</v>
      </c>
      <c r="G17">
        <v>30.586084666165899</v>
      </c>
      <c r="H17">
        <v>30.795986898505198</v>
      </c>
      <c r="I17">
        <v>22.208146001540701</v>
      </c>
      <c r="J17">
        <v>21.6955639651258</v>
      </c>
      <c r="K17">
        <v>21.4821813979305</v>
      </c>
      <c r="L17" s="1">
        <f>AVERAGE(C17:C21)</f>
        <v>0.44781933804415158</v>
      </c>
      <c r="M17" s="1">
        <f>_xlfn.STDEV.P(C17:C21)</f>
        <v>7.7573665753710247E-2</v>
      </c>
      <c r="N17" s="1">
        <f>AVERAGE(D17:D21)</f>
        <v>0.38531935154263058</v>
      </c>
      <c r="O17" s="1">
        <f>_xlfn.STDEV.P(D17:D21)</f>
        <v>7.6597582462139838E-2</v>
      </c>
      <c r="P17" s="1">
        <f>AVERAGE(E17:E21)</f>
        <v>0.36483070427587139</v>
      </c>
      <c r="Q17" s="1">
        <f>_xlfn.STDEV.P(E17:E21)</f>
        <v>8.447209637938935E-2</v>
      </c>
      <c r="R17" s="1">
        <f>AVERAGE(F17:F21)</f>
        <v>29.197117661743778</v>
      </c>
      <c r="S17" s="1">
        <f>_xlfn.STDEV.P(F17:F21)</f>
        <v>1.839334119376792</v>
      </c>
      <c r="T17" s="1">
        <f>AVERAGE(G17:G21)</f>
        <v>29.426932626398298</v>
      </c>
      <c r="U17" s="1">
        <f>_xlfn.STDEV.P(G17:G21)</f>
        <v>2.0488411200834067</v>
      </c>
      <c r="V17" s="1">
        <f>AVERAGE(H17:H21)</f>
        <v>29.52116204949284</v>
      </c>
      <c r="W17" s="1">
        <f>_xlfn.STDEV.P(H17:H21)</f>
        <v>2.1426041655334456</v>
      </c>
      <c r="X17" s="1">
        <f>AVERAGE(I17:I21)</f>
        <v>20.6767167391911</v>
      </c>
      <c r="Y17" s="1">
        <f>_xlfn.STDEV.P(I17:I21)</f>
        <v>2.5814521767465028</v>
      </c>
      <c r="Z17" s="1">
        <f>AVERAGE(J17:J21)</f>
        <v>20.239284145752702</v>
      </c>
      <c r="AA17" s="1">
        <f>_xlfn.STDEV.P(J17:J21)</f>
        <v>2.505049148439138</v>
      </c>
      <c r="AB17" s="1">
        <f>AVERAGE(K17:K21)</f>
        <v>20.057185509570221</v>
      </c>
      <c r="AC17" s="1">
        <f>_xlfn.STDEV.P(K17:K21)</f>
        <v>2.4776265867023639</v>
      </c>
    </row>
    <row r="18" spans="1:29" x14ac:dyDescent="0.3">
      <c r="A18" t="s">
        <v>27</v>
      </c>
      <c r="B18">
        <v>2890</v>
      </c>
      <c r="C18">
        <v>0.49436060710117802</v>
      </c>
      <c r="D18">
        <v>0.32774767029511598</v>
      </c>
      <c r="E18">
        <v>0.27818862053511001</v>
      </c>
      <c r="F18">
        <v>31.325894811051398</v>
      </c>
      <c r="G18">
        <v>31.424775173643901</v>
      </c>
      <c r="H18">
        <v>31.465846439055898</v>
      </c>
      <c r="I18">
        <v>22.6549469319182</v>
      </c>
      <c r="J18">
        <v>22.252263824481801</v>
      </c>
      <c r="K18">
        <v>22.084631037675699</v>
      </c>
    </row>
    <row r="19" spans="1:29" x14ac:dyDescent="0.3">
      <c r="A19" t="s">
        <v>28</v>
      </c>
      <c r="B19">
        <v>4260</v>
      </c>
      <c r="C19">
        <v>0.47590036465714303</v>
      </c>
      <c r="D19">
        <v>0.47803523064543901</v>
      </c>
      <c r="E19">
        <v>0.485109386297432</v>
      </c>
      <c r="F19">
        <v>26.6422774456266</v>
      </c>
      <c r="G19">
        <v>26.680132290689698</v>
      </c>
      <c r="H19">
        <v>26.6958750447249</v>
      </c>
      <c r="I19">
        <v>17.238232052970499</v>
      </c>
      <c r="J19">
        <v>17.180611778108599</v>
      </c>
      <c r="K19">
        <v>17.156625057351601</v>
      </c>
    </row>
    <row r="20" spans="1:29" x14ac:dyDescent="0.3">
      <c r="A20" t="s">
        <v>29</v>
      </c>
      <c r="B20">
        <v>4455</v>
      </c>
      <c r="C20">
        <v>0.31737643779122499</v>
      </c>
      <c r="D20">
        <v>0.29284187024747799</v>
      </c>
      <c r="E20">
        <v>0.28540088935534502</v>
      </c>
      <c r="F20">
        <v>30.549085392921899</v>
      </c>
      <c r="G20">
        <v>31.224920575785301</v>
      </c>
      <c r="H20">
        <v>31.501989755881901</v>
      </c>
      <c r="I20">
        <v>23.401119985355301</v>
      </c>
      <c r="J20">
        <v>22.841458348170399</v>
      </c>
      <c r="K20">
        <v>22.608477033143199</v>
      </c>
    </row>
    <row r="21" spans="1:29" x14ac:dyDescent="0.3">
      <c r="A21" t="s">
        <v>30</v>
      </c>
      <c r="B21">
        <v>955</v>
      </c>
      <c r="C21">
        <v>0.54115293181833302</v>
      </c>
      <c r="D21">
        <v>0.47410910959087699</v>
      </c>
      <c r="E21">
        <v>0.44405784812684701</v>
      </c>
      <c r="F21">
        <v>27.392453202775702</v>
      </c>
      <c r="G21">
        <v>27.218750425706698</v>
      </c>
      <c r="H21">
        <v>27.1461121092963</v>
      </c>
      <c r="I21">
        <v>17.8811387241708</v>
      </c>
      <c r="J21">
        <v>17.226522812876901</v>
      </c>
      <c r="K21">
        <v>16.9540130217501</v>
      </c>
    </row>
    <row r="22" spans="1:29" x14ac:dyDescent="0.3">
      <c r="A22" t="s">
        <v>31</v>
      </c>
      <c r="B22">
        <v>175</v>
      </c>
      <c r="C22">
        <v>0.672997192174831</v>
      </c>
      <c r="D22">
        <v>0.55978067745823201</v>
      </c>
      <c r="E22">
        <v>0.51488851773113198</v>
      </c>
      <c r="F22">
        <v>21.986067630191599</v>
      </c>
      <c r="G22">
        <v>24.672594522658098</v>
      </c>
      <c r="H22">
        <v>25.708339447075701</v>
      </c>
      <c r="I22">
        <v>13.399121293524701</v>
      </c>
      <c r="J22">
        <v>15.279958882148</v>
      </c>
      <c r="K22">
        <v>16.062931995964</v>
      </c>
      <c r="L22" s="1">
        <f>AVERAGE(C22:C26)</f>
        <v>0.58321825689753537</v>
      </c>
      <c r="M22" s="1">
        <f>_xlfn.STDEV.P(C22:C26)</f>
        <v>5.1051719145786843E-2</v>
      </c>
      <c r="N22" s="1">
        <f>AVERAGE(D22:D26)</f>
        <v>0.54239788220025953</v>
      </c>
      <c r="O22" s="1">
        <f>_xlfn.STDEV.P(D22:D26)</f>
        <v>1.4807086320278247E-2</v>
      </c>
      <c r="P22" s="1">
        <f>AVERAGE(E22:E26)</f>
        <v>0.52572288777443466</v>
      </c>
      <c r="Q22" s="1">
        <f>_xlfn.STDEV.P(E22:E26)</f>
        <v>1.4543182522286006E-2</v>
      </c>
      <c r="R22" s="1">
        <f>AVERAGE(F22:F26)</f>
        <v>24.6665916377322</v>
      </c>
      <c r="S22" s="1">
        <f>_xlfn.STDEV.P(F22:F26)</f>
        <v>1.7801924645486236</v>
      </c>
      <c r="T22" s="1">
        <f>AVERAGE(G22:G26)</f>
        <v>24.94765333298718</v>
      </c>
      <c r="U22" s="1">
        <f>_xlfn.STDEV.P(G22:G26)</f>
        <v>0.41484957450722976</v>
      </c>
      <c r="V22" s="1">
        <f>AVERAGE(H22:H26)</f>
        <v>25.03459311662548</v>
      </c>
      <c r="W22" s="1">
        <f>_xlfn.STDEV.P(H22:H26)</f>
        <v>0.61972510808772918</v>
      </c>
      <c r="X22" s="1">
        <f>AVERAGE(I22:I26)</f>
        <v>15.660943340838619</v>
      </c>
      <c r="Y22" s="1">
        <f>_xlfn.STDEV.P(I22:I26)</f>
        <v>1.5390205172745872</v>
      </c>
      <c r="Z22" s="1">
        <f>AVERAGE(J22:J26)</f>
        <v>15.464423222500519</v>
      </c>
      <c r="AA22" s="1">
        <f>_xlfn.STDEV.P(J22:J26)</f>
        <v>0.36707522598527265</v>
      </c>
      <c r="AB22" s="1">
        <f>AVERAGE(K22:K26)</f>
        <v>15.382613942468339</v>
      </c>
      <c r="AC22" s="1">
        <f>_xlfn.STDEV.P(K22:K26)</f>
        <v>0.54105574756366126</v>
      </c>
    </row>
    <row r="23" spans="1:29" x14ac:dyDescent="0.3">
      <c r="A23" t="s">
        <v>32</v>
      </c>
      <c r="B23">
        <v>2890</v>
      </c>
      <c r="C23">
        <v>0.52382759429043702</v>
      </c>
      <c r="D23">
        <v>0.53336662948309099</v>
      </c>
      <c r="E23">
        <v>0.53897114526174505</v>
      </c>
      <c r="F23">
        <v>27.275731058466</v>
      </c>
      <c r="G23">
        <v>25.1463708530388</v>
      </c>
      <c r="H23">
        <v>24.204780880020099</v>
      </c>
      <c r="I23">
        <v>17.548854541909702</v>
      </c>
      <c r="J23">
        <v>15.6871505136828</v>
      </c>
      <c r="K23">
        <v>14.9121425019322</v>
      </c>
    </row>
    <row r="24" spans="1:29" x14ac:dyDescent="0.3">
      <c r="A24" t="s">
        <v>33</v>
      </c>
      <c r="B24">
        <v>4260</v>
      </c>
      <c r="C24">
        <v>0.56984408041529</v>
      </c>
      <c r="D24">
        <v>0.54972658118040796</v>
      </c>
      <c r="E24">
        <v>0.541649935838179</v>
      </c>
      <c r="F24">
        <v>23.584854008383399</v>
      </c>
      <c r="G24">
        <v>24.3983505652477</v>
      </c>
      <c r="H24">
        <v>24.729112999635898</v>
      </c>
      <c r="I24">
        <v>14.4034413579688</v>
      </c>
      <c r="J24">
        <v>14.949004519152099</v>
      </c>
      <c r="K24">
        <v>15.176116785346</v>
      </c>
    </row>
    <row r="25" spans="1:29" x14ac:dyDescent="0.3">
      <c r="A25" t="s">
        <v>34</v>
      </c>
      <c r="B25">
        <v>4455</v>
      </c>
      <c r="C25">
        <v>0.55104399748555899</v>
      </c>
      <c r="D25">
        <v>0.51818890207146495</v>
      </c>
      <c r="E25">
        <v>0.503461295717758</v>
      </c>
      <c r="F25">
        <v>25.149326148022102</v>
      </c>
      <c r="G25">
        <v>25.612545007887501</v>
      </c>
      <c r="H25">
        <v>25.802926875714</v>
      </c>
      <c r="I25">
        <v>16.122525525994099</v>
      </c>
      <c r="J25">
        <v>16.027494028358799</v>
      </c>
      <c r="K25">
        <v>15.9879334049088</v>
      </c>
    </row>
    <row r="26" spans="1:29" x14ac:dyDescent="0.3">
      <c r="A26" t="s">
        <v>35</v>
      </c>
      <c r="B26">
        <v>955</v>
      </c>
      <c r="C26">
        <v>0.59837842012155995</v>
      </c>
      <c r="D26">
        <v>0.55092662080810195</v>
      </c>
      <c r="E26">
        <v>0.52964354432335903</v>
      </c>
      <c r="F26">
        <v>25.3369793435979</v>
      </c>
      <c r="G26">
        <v>24.9084057161038</v>
      </c>
      <c r="H26">
        <v>24.727805380681701</v>
      </c>
      <c r="I26">
        <v>16.830773984795801</v>
      </c>
      <c r="J26">
        <v>15.3785081691609</v>
      </c>
      <c r="K26">
        <v>14.7739450241907</v>
      </c>
    </row>
    <row r="27" spans="1:29" x14ac:dyDescent="0.3">
      <c r="A27" t="s">
        <v>36</v>
      </c>
      <c r="B27">
        <v>175</v>
      </c>
      <c r="C27">
        <v>0.56363537227430605</v>
      </c>
      <c r="D27">
        <v>0.47253241983883199</v>
      </c>
      <c r="E27">
        <v>0.43812253170748999</v>
      </c>
      <c r="F27">
        <v>26.324395822098602</v>
      </c>
      <c r="G27">
        <v>27.8030201087482</v>
      </c>
      <c r="H27">
        <v>28.395867568409798</v>
      </c>
      <c r="I27">
        <v>16.764527073432198</v>
      </c>
      <c r="J27">
        <v>17.4865650825367</v>
      </c>
      <c r="K27">
        <v>17.7871419913042</v>
      </c>
      <c r="L27" s="1">
        <f>AVERAGE(C27:C31)</f>
        <v>0.49170061894204381</v>
      </c>
      <c r="M27" s="1">
        <f>_xlfn.STDEV.P(C27:C31)</f>
        <v>0.13393565362505966</v>
      </c>
      <c r="N27" s="1">
        <f>AVERAGE(D27:D31)</f>
        <v>0.454121389446557</v>
      </c>
      <c r="O27" s="1">
        <f>_xlfn.STDEV.P(D27:D31)</f>
        <v>9.2629307177729145E-2</v>
      </c>
      <c r="P27" s="1">
        <f>AVERAGE(E27:E31)</f>
        <v>0.43949664108280279</v>
      </c>
      <c r="Q27" s="1">
        <f>_xlfn.STDEV.P(E27:E31)</f>
        <v>7.893822583600156E-2</v>
      </c>
      <c r="R27" s="1">
        <f>AVERAGE(F27:F31)</f>
        <v>27.681726811010162</v>
      </c>
      <c r="S27" s="1">
        <f>_xlfn.STDEV.P(F27:F31)</f>
        <v>2.8748846305235758</v>
      </c>
      <c r="T27" s="1">
        <f>AVERAGE(G27:G31)</f>
        <v>27.728502286670722</v>
      </c>
      <c r="U27" s="1">
        <f>_xlfn.STDEV.P(G27:G31)</f>
        <v>2.2430514249053584</v>
      </c>
      <c r="V27" s="1">
        <f>AVERAGE(H27:H31)</f>
        <v>27.739444599935599</v>
      </c>
      <c r="W27" s="1">
        <f>_xlfn.STDEV.P(H27:H31)</f>
        <v>2.0389065325271285</v>
      </c>
      <c r="X27" s="1">
        <f>AVERAGE(I27:I31)</f>
        <v>18.248012400077542</v>
      </c>
      <c r="Y27" s="1">
        <f>_xlfn.STDEV.P(I27:I31)</f>
        <v>2.4059385940652409</v>
      </c>
      <c r="Z27" s="1">
        <f>AVERAGE(J27:J31)</f>
        <v>18.002154417188343</v>
      </c>
      <c r="AA27" s="1">
        <f>_xlfn.STDEV.P(J27:J31)</f>
        <v>2.1130240639743438</v>
      </c>
      <c r="AB27" s="1">
        <f>AVERAGE(K27:K31)</f>
        <v>17.89980629761456</v>
      </c>
      <c r="AC27" s="1">
        <f>_xlfn.STDEV.P(K27:K31)</f>
        <v>2.0265565782970953</v>
      </c>
    </row>
    <row r="28" spans="1:29" x14ac:dyDescent="0.3">
      <c r="A28" t="s">
        <v>37</v>
      </c>
      <c r="B28">
        <v>2890</v>
      </c>
      <c r="C28">
        <v>0.58808399472170403</v>
      </c>
      <c r="D28">
        <v>0.505269072355507</v>
      </c>
      <c r="E28">
        <v>0.46763226973116201</v>
      </c>
      <c r="F28">
        <v>26.213381239707001</v>
      </c>
      <c r="G28">
        <v>26.563685067854301</v>
      </c>
      <c r="H28">
        <v>26.7081584887042</v>
      </c>
      <c r="I28">
        <v>17.191312047884399</v>
      </c>
      <c r="J28">
        <v>17.1048320418328</v>
      </c>
      <c r="K28">
        <v>17.0688313153317</v>
      </c>
    </row>
    <row r="29" spans="1:29" x14ac:dyDescent="0.3">
      <c r="A29" t="s">
        <v>38</v>
      </c>
      <c r="B29">
        <v>4260</v>
      </c>
      <c r="C29">
        <v>0.49094897112561797</v>
      </c>
      <c r="D29">
        <v>0.50113029500349904</v>
      </c>
      <c r="E29">
        <v>0.51136827645963601</v>
      </c>
      <c r="F29">
        <v>26.2491790208548</v>
      </c>
      <c r="G29">
        <v>26.041701629451101</v>
      </c>
      <c r="H29">
        <v>25.9548420319191</v>
      </c>
      <c r="I29">
        <v>16.9433781010787</v>
      </c>
      <c r="J29">
        <v>16.728113897996799</v>
      </c>
      <c r="K29">
        <v>16.638501650559999</v>
      </c>
    </row>
    <row r="30" spans="1:29" x14ac:dyDescent="0.3">
      <c r="A30" t="s">
        <v>39</v>
      </c>
      <c r="B30">
        <v>4455</v>
      </c>
      <c r="C30">
        <v>0.23300367829500099</v>
      </c>
      <c r="D30">
        <v>0.271455006581164</v>
      </c>
      <c r="E30">
        <v>0.28935116377172299</v>
      </c>
      <c r="F30">
        <v>33.430783155913602</v>
      </c>
      <c r="G30">
        <v>32.040458512140603</v>
      </c>
      <c r="H30">
        <v>31.443563543665299</v>
      </c>
      <c r="I30">
        <v>23.045484758602601</v>
      </c>
      <c r="J30">
        <v>22.175851219456199</v>
      </c>
      <c r="K30">
        <v>21.813831827594399</v>
      </c>
    </row>
    <row r="31" spans="1:29" x14ac:dyDescent="0.3">
      <c r="A31" t="s">
        <v>40</v>
      </c>
      <c r="B31">
        <v>955</v>
      </c>
      <c r="C31">
        <v>0.58283107829359004</v>
      </c>
      <c r="D31">
        <v>0.52022015345378303</v>
      </c>
      <c r="E31">
        <v>0.49100896374400299</v>
      </c>
      <c r="F31">
        <v>26.190894816476799</v>
      </c>
      <c r="G31">
        <v>26.1936461151594</v>
      </c>
      <c r="H31">
        <v>26.194791366979601</v>
      </c>
      <c r="I31">
        <v>17.2953600193898</v>
      </c>
      <c r="J31">
        <v>16.515409844119201</v>
      </c>
      <c r="K31">
        <v>16.190724703282498</v>
      </c>
    </row>
    <row r="32" spans="1:29" x14ac:dyDescent="0.3">
      <c r="A32" t="s">
        <v>41</v>
      </c>
      <c r="B32">
        <v>175</v>
      </c>
      <c r="C32">
        <v>0.44211743749448401</v>
      </c>
      <c r="D32">
        <v>0.380263689562711</v>
      </c>
      <c r="E32">
        <v>0.355706839951416</v>
      </c>
      <c r="F32">
        <v>29.8507084606102</v>
      </c>
      <c r="G32">
        <v>30.4665454884471</v>
      </c>
      <c r="H32">
        <v>30.719272778340301</v>
      </c>
      <c r="I32">
        <v>21.307727408568301</v>
      </c>
      <c r="J32">
        <v>20.9046962446495</v>
      </c>
      <c r="K32">
        <v>20.736918565552099</v>
      </c>
      <c r="L32" s="1">
        <f>AVERAGE(C32:C36)</f>
        <v>0.46895409689315598</v>
      </c>
      <c r="M32" s="1">
        <f>_xlfn.STDEV.P(C32:C36)</f>
        <v>4.4396654759371289E-2</v>
      </c>
      <c r="N32" s="1">
        <f>AVERAGE(D32:D36)</f>
        <v>0.40525701724256802</v>
      </c>
      <c r="O32" s="1">
        <f>_xlfn.STDEV.P(D32:D36)</f>
        <v>3.5577227574977416E-2</v>
      </c>
      <c r="P32" s="1">
        <f>AVERAGE(E32:E36)</f>
        <v>0.38189700957228639</v>
      </c>
      <c r="Q32" s="1">
        <f>_xlfn.STDEV.P(E32:E36)</f>
        <v>4.8444060425903934E-2</v>
      </c>
      <c r="R32" s="1">
        <f>AVERAGE(F32:F36)</f>
        <v>28.874509722568796</v>
      </c>
      <c r="S32" s="1">
        <f>_xlfn.STDEV.P(F32:F36)</f>
        <v>0.96255185600339632</v>
      </c>
      <c r="T32" s="1">
        <f>AVERAGE(G32:G36)</f>
        <v>29.199207703795082</v>
      </c>
      <c r="U32" s="1">
        <f>_xlfn.STDEV.P(G32:G36)</f>
        <v>1.2417349840564842</v>
      </c>
      <c r="V32" s="1">
        <f>AVERAGE(H32:H36)</f>
        <v>29.331038055300318</v>
      </c>
      <c r="W32" s="1">
        <f>_xlfn.STDEV.P(H32:H36)</f>
        <v>1.3898770789503545</v>
      </c>
      <c r="X32" s="1">
        <f>AVERAGE(I32:I36)</f>
        <v>19.96551967108968</v>
      </c>
      <c r="Y32" s="1">
        <f>_xlfn.STDEV.P(I32:I36)</f>
        <v>1.352095692923224</v>
      </c>
      <c r="Z32" s="1">
        <f>AVERAGE(J32:J36)</f>
        <v>19.89813494035074</v>
      </c>
      <c r="AA32" s="1">
        <f>_xlfn.STDEV.P(J32:J36)</f>
        <v>1.3307234866017443</v>
      </c>
      <c r="AB32" s="1">
        <f>AVERAGE(K32:K36)</f>
        <v>19.870083378233197</v>
      </c>
      <c r="AC32" s="1">
        <f>_xlfn.STDEV.P(K32:K36)</f>
        <v>1.3366007480358446</v>
      </c>
    </row>
    <row r="33" spans="1:29" x14ac:dyDescent="0.3">
      <c r="A33" t="s">
        <v>42</v>
      </c>
      <c r="B33">
        <v>2890</v>
      </c>
      <c r="C33">
        <v>0.53520773581089098</v>
      </c>
      <c r="D33">
        <v>0.38540199263817099</v>
      </c>
      <c r="E33">
        <v>0.32982724275275699</v>
      </c>
      <c r="F33">
        <v>29.293091670257901</v>
      </c>
      <c r="G33">
        <v>29.9241771503482</v>
      </c>
      <c r="H33">
        <v>30.183001879999601</v>
      </c>
      <c r="I33">
        <v>20.634610641360698</v>
      </c>
      <c r="J33">
        <v>20.714999808238002</v>
      </c>
      <c r="K33">
        <v>20.748464981779701</v>
      </c>
    </row>
    <row r="34" spans="1:29" x14ac:dyDescent="0.3">
      <c r="A34" t="s">
        <v>43</v>
      </c>
      <c r="B34">
        <v>4260</v>
      </c>
      <c r="C34">
        <v>0.446843707803114</v>
      </c>
      <c r="D34">
        <v>0.45005202618595702</v>
      </c>
      <c r="E34">
        <v>0.45768798939870903</v>
      </c>
      <c r="F34">
        <v>27.103786421569598</v>
      </c>
      <c r="G34">
        <v>27.347587960175201</v>
      </c>
      <c r="H34">
        <v>27.448441640313199</v>
      </c>
      <c r="I34">
        <v>18.048363953718098</v>
      </c>
      <c r="J34">
        <v>18.272810367584501</v>
      </c>
      <c r="K34">
        <v>18.366245073809399</v>
      </c>
    </row>
    <row r="35" spans="1:29" x14ac:dyDescent="0.3">
      <c r="A35" t="s">
        <v>44</v>
      </c>
      <c r="B35">
        <v>4455</v>
      </c>
      <c r="C35">
        <v>0.41498559744353197</v>
      </c>
      <c r="D35">
        <v>0.36464372748302099</v>
      </c>
      <c r="E35">
        <v>0.34714795793220699</v>
      </c>
      <c r="F35">
        <v>29.448633927838301</v>
      </c>
      <c r="G35">
        <v>30.163129625767802</v>
      </c>
      <c r="H35">
        <v>30.455625757425601</v>
      </c>
      <c r="I35">
        <v>21.1856679636827</v>
      </c>
      <c r="J35">
        <v>21.301147559505601</v>
      </c>
      <c r="K35">
        <v>21.3492205134229</v>
      </c>
    </row>
    <row r="36" spans="1:29" x14ac:dyDescent="0.3">
      <c r="A36" t="s">
        <v>45</v>
      </c>
      <c r="B36">
        <v>955</v>
      </c>
      <c r="C36">
        <v>0.50561600591375899</v>
      </c>
      <c r="D36">
        <v>0.44592365034297998</v>
      </c>
      <c r="E36">
        <v>0.41911501782634297</v>
      </c>
      <c r="F36">
        <v>28.676328132567999</v>
      </c>
      <c r="G36">
        <v>28.094598294237102</v>
      </c>
      <c r="H36">
        <v>27.848848220422902</v>
      </c>
      <c r="I36">
        <v>18.6512283881186</v>
      </c>
      <c r="J36">
        <v>18.2970207217761</v>
      </c>
      <c r="K36">
        <v>18.1495677566019</v>
      </c>
    </row>
    <row r="37" spans="1:29" x14ac:dyDescent="0.3">
      <c r="A37" t="s">
        <v>46</v>
      </c>
      <c r="B37">
        <v>175</v>
      </c>
      <c r="C37">
        <v>0.45427578666532498</v>
      </c>
      <c r="D37">
        <v>0.39174655104355</v>
      </c>
      <c r="E37">
        <v>0.36721251161736401</v>
      </c>
      <c r="F37">
        <v>28.910923416046899</v>
      </c>
      <c r="G37">
        <v>29.684361455584501</v>
      </c>
      <c r="H37">
        <v>30.0004580861231</v>
      </c>
      <c r="I37">
        <v>20.460183973087499</v>
      </c>
      <c r="J37">
        <v>20.225003264304899</v>
      </c>
      <c r="K37">
        <v>20.127099982820699</v>
      </c>
      <c r="L37" s="1">
        <f>AVERAGE(C37:C41)</f>
        <v>0.46304007641183986</v>
      </c>
      <c r="M37" s="1">
        <f>_xlfn.STDEV.P(C37:C41)</f>
        <v>5.2987953312824701E-2</v>
      </c>
      <c r="N37" s="1">
        <f>AVERAGE(D37:D41)</f>
        <v>0.39873238685872758</v>
      </c>
      <c r="O37" s="1">
        <f>_xlfn.STDEV.P(D37:D41)</f>
        <v>3.6137749822966296E-2</v>
      </c>
      <c r="P37" s="1">
        <f>AVERAGE(E37:E41)</f>
        <v>0.37476832103580759</v>
      </c>
      <c r="Q37" s="1">
        <f>_xlfn.STDEV.P(E37:E41)</f>
        <v>3.9638767434238185E-2</v>
      </c>
      <c r="R37" s="1">
        <f>AVERAGE(F37:F41)</f>
        <v>29.015388302543919</v>
      </c>
      <c r="S37" s="1">
        <f>_xlfn.STDEV.P(F37:F41)</f>
        <v>0.72945174367566812</v>
      </c>
      <c r="T37" s="1">
        <f>AVERAGE(G37:G41)</f>
        <v>29.441095841126383</v>
      </c>
      <c r="U37" s="1">
        <f>_xlfn.STDEV.P(G37:G41)</f>
        <v>1.0240674872888336</v>
      </c>
      <c r="V37" s="1">
        <f>AVERAGE(H37:H41)</f>
        <v>29.614638103819921</v>
      </c>
      <c r="W37" s="1">
        <f>_xlfn.STDEV.P(H37:H41)</f>
        <v>1.1724455553984217</v>
      </c>
      <c r="X37" s="1">
        <f>AVERAGE(I37:I41)</f>
        <v>19.993088376171801</v>
      </c>
      <c r="Y37" s="1">
        <f>_xlfn.STDEV.P(I37:I41)</f>
        <v>1.2487009822318866</v>
      </c>
      <c r="Z37" s="1">
        <f>AVERAGE(J37:J41)</f>
        <v>19.985233435103844</v>
      </c>
      <c r="AA37" s="1">
        <f>_xlfn.STDEV.P(J37:J41)</f>
        <v>1.3709778300148245</v>
      </c>
      <c r="AB37" s="1">
        <f>AVERAGE(K37:K41)</f>
        <v>19.98196350488552</v>
      </c>
      <c r="AC37" s="1">
        <f>_xlfn.STDEV.P(K37:K41)</f>
        <v>1.4536133358344852</v>
      </c>
    </row>
    <row r="38" spans="1:29" x14ac:dyDescent="0.3">
      <c r="A38" t="s">
        <v>47</v>
      </c>
      <c r="B38">
        <v>2890</v>
      </c>
      <c r="C38">
        <v>0.52194648898788898</v>
      </c>
      <c r="D38">
        <v>0.37889966009193998</v>
      </c>
      <c r="E38">
        <v>0.32633795877349198</v>
      </c>
      <c r="F38">
        <v>29.7676020123026</v>
      </c>
      <c r="G38">
        <v>30.1330686417569</v>
      </c>
      <c r="H38">
        <v>30.283908450978601</v>
      </c>
      <c r="I38">
        <v>20.7961697181197</v>
      </c>
      <c r="J38">
        <v>20.748087998338502</v>
      </c>
      <c r="K38">
        <v>20.728072078791602</v>
      </c>
    </row>
    <row r="39" spans="1:29" x14ac:dyDescent="0.3">
      <c r="A39" t="s">
        <v>48</v>
      </c>
      <c r="B39">
        <v>4260</v>
      </c>
      <c r="C39">
        <v>0.393373326249776</v>
      </c>
      <c r="D39">
        <v>0.38562290786243503</v>
      </c>
      <c r="E39">
        <v>0.38696773271776702</v>
      </c>
      <c r="F39">
        <v>28.713235917909401</v>
      </c>
      <c r="G39">
        <v>29.5486654640038</v>
      </c>
      <c r="H39">
        <v>29.8895632489068</v>
      </c>
      <c r="I39">
        <v>19.5621330256477</v>
      </c>
      <c r="J39">
        <v>20.330564622401599</v>
      </c>
      <c r="K39">
        <v>20.650454698878399</v>
      </c>
    </row>
    <row r="40" spans="1:29" x14ac:dyDescent="0.3">
      <c r="A40" t="s">
        <v>49</v>
      </c>
      <c r="B40">
        <v>4455</v>
      </c>
      <c r="C40">
        <v>0.42061150893163501</v>
      </c>
      <c r="D40">
        <v>0.368107065061685</v>
      </c>
      <c r="E40">
        <v>0.35004569867164798</v>
      </c>
      <c r="F40">
        <v>29.825632895462199</v>
      </c>
      <c r="G40">
        <v>30.360224892022501</v>
      </c>
      <c r="H40">
        <v>30.580015080174</v>
      </c>
      <c r="I40">
        <v>21.361672737092601</v>
      </c>
      <c r="J40">
        <v>21.277307354237902</v>
      </c>
      <c r="K40">
        <v>21.242186923366202</v>
      </c>
    </row>
    <row r="41" spans="1:29" x14ac:dyDescent="0.3">
      <c r="A41" t="s">
        <v>50</v>
      </c>
      <c r="B41">
        <v>955</v>
      </c>
      <c r="C41">
        <v>0.52499327122457395</v>
      </c>
      <c r="D41">
        <v>0.46928575023402802</v>
      </c>
      <c r="E41">
        <v>0.44327770339876699</v>
      </c>
      <c r="F41">
        <v>27.859547270998501</v>
      </c>
      <c r="G41">
        <v>27.479158752264201</v>
      </c>
      <c r="H41">
        <v>27.3192456529171</v>
      </c>
      <c r="I41">
        <v>17.7852824269115</v>
      </c>
      <c r="J41">
        <v>17.345203936236299</v>
      </c>
      <c r="K41">
        <v>17.162003840570701</v>
      </c>
    </row>
    <row r="42" spans="1:29" x14ac:dyDescent="0.3">
      <c r="A42" t="s">
        <v>51</v>
      </c>
      <c r="B42">
        <v>175</v>
      </c>
      <c r="C42">
        <v>0.74119102583546304</v>
      </c>
      <c r="D42">
        <v>0.655040364617267</v>
      </c>
      <c r="E42">
        <v>0.620231436563211</v>
      </c>
      <c r="F42">
        <v>19.012832299591398</v>
      </c>
      <c r="G42">
        <v>21.3111764972926</v>
      </c>
      <c r="H42">
        <v>22.1979124827599</v>
      </c>
      <c r="I42">
        <v>11.716972530161501</v>
      </c>
      <c r="J42">
        <v>13.230514508137899</v>
      </c>
      <c r="K42">
        <v>13.860586281775101</v>
      </c>
      <c r="L42" s="1">
        <f>AVERAGE(C42:C46)</f>
        <v>0.74222125800163996</v>
      </c>
      <c r="M42" s="1">
        <f>_xlfn.STDEV.P(C42:C46)</f>
        <v>1.1953524299605663E-2</v>
      </c>
      <c r="N42" s="1">
        <f>AVERAGE(D42:D46)</f>
        <v>0.66703823916634308</v>
      </c>
      <c r="O42" s="1">
        <f>_xlfn.STDEV.P(D42:D46)</f>
        <v>1.4248707029958133E-2</v>
      </c>
      <c r="P42" s="1">
        <f>AVERAGE(E42,E43,E46)</f>
        <v>0.62775684225503869</v>
      </c>
      <c r="Q42" s="1">
        <f>_xlfn.STDEV.P(E42:E46)</f>
        <v>1.7742652617898941E-2</v>
      </c>
      <c r="R42" s="1">
        <f>AVERAGE(F42:F46)</f>
        <v>19.28773962428372</v>
      </c>
      <c r="S42" s="1">
        <f>_xlfn.STDEV.P(F42:F46)</f>
        <v>0.76387973871646575</v>
      </c>
      <c r="T42" s="1">
        <f>AVERAGE(G42:G46)</f>
        <v>20.938752960074037</v>
      </c>
      <c r="U42" s="1">
        <f>_xlfn.STDEV.P(G42:G46)</f>
        <v>0.46682702441099722</v>
      </c>
      <c r="V42" s="1">
        <f>AVERAGE(H42:H46)</f>
        <v>21.585288208519803</v>
      </c>
      <c r="W42" s="1">
        <f>_xlfn.STDEV.P(H42:H46)</f>
        <v>0.46915014017111267</v>
      </c>
      <c r="X42" s="1">
        <f>AVERAGE(I42:I46)</f>
        <v>12.601201451740241</v>
      </c>
      <c r="Y42" s="1">
        <f>_xlfn.STDEV.P(I42:I46)</f>
        <v>0.47649214632790715</v>
      </c>
      <c r="Z42" s="1">
        <f>AVERAGE(J42:J46)</f>
        <v>13.07562780069016</v>
      </c>
      <c r="AA42" s="1">
        <f>_xlfn.STDEV.P(J42:J46)</f>
        <v>0.25747126496225065</v>
      </c>
      <c r="AB42" s="1">
        <f>AVERAGE(K42:K46)</f>
        <v>13.273126552289238</v>
      </c>
      <c r="AC42" s="1">
        <f>_xlfn.STDEV.P(K42:K46)</f>
        <v>0.40583381112301004</v>
      </c>
    </row>
    <row r="43" spans="1:29" x14ac:dyDescent="0.3">
      <c r="A43" t="s">
        <v>52</v>
      </c>
      <c r="B43">
        <v>2890</v>
      </c>
      <c r="C43">
        <v>0.74114910437999604</v>
      </c>
      <c r="D43">
        <v>0.64952859478553904</v>
      </c>
      <c r="E43">
        <v>0.61086965806611504</v>
      </c>
      <c r="F43">
        <v>20.666557146929701</v>
      </c>
      <c r="G43">
        <v>21.592617689936699</v>
      </c>
      <c r="H43">
        <v>21.966621187982501</v>
      </c>
      <c r="I43">
        <v>12.9885207733005</v>
      </c>
      <c r="J43">
        <v>13.401325726386499</v>
      </c>
      <c r="K43">
        <v>13.573172132196101</v>
      </c>
    </row>
    <row r="44" spans="1:29" x14ac:dyDescent="0.3">
      <c r="A44" t="s">
        <v>53</v>
      </c>
      <c r="B44">
        <v>4260</v>
      </c>
      <c r="C44">
        <v>0.733224642376611</v>
      </c>
      <c r="D44">
        <v>0.67869557323896201</v>
      </c>
      <c r="E44">
        <v>0.65687289803394</v>
      </c>
      <c r="F44">
        <v>18.329663735226099</v>
      </c>
      <c r="G44">
        <v>20.389251183657802</v>
      </c>
      <c r="H44">
        <v>21.187698641779601</v>
      </c>
      <c r="I44">
        <v>12.5092294222673</v>
      </c>
      <c r="J44">
        <v>12.6540231647772</v>
      </c>
      <c r="K44">
        <v>12.714299292880799</v>
      </c>
    </row>
    <row r="45" spans="1:29" x14ac:dyDescent="0.3">
      <c r="A45" t="s">
        <v>54</v>
      </c>
      <c r="B45">
        <v>4455</v>
      </c>
      <c r="C45">
        <v>0.73089340975575701</v>
      </c>
      <c r="D45">
        <v>0.66435765124674595</v>
      </c>
      <c r="E45">
        <v>0.63575767349323498</v>
      </c>
      <c r="F45">
        <v>19.1363806246144</v>
      </c>
      <c r="G45">
        <v>20.932506324068999</v>
      </c>
      <c r="H45">
        <v>21.636304347062801</v>
      </c>
      <c r="I45">
        <v>12.9993175865218</v>
      </c>
      <c r="J45">
        <v>13.150776326049799</v>
      </c>
      <c r="K45">
        <v>13.213827023047999</v>
      </c>
    </row>
    <row r="46" spans="1:29" x14ac:dyDescent="0.3">
      <c r="A46" t="s">
        <v>55</v>
      </c>
      <c r="B46">
        <v>955</v>
      </c>
      <c r="C46">
        <v>0.76464810766037306</v>
      </c>
      <c r="D46">
        <v>0.68756901194320097</v>
      </c>
      <c r="E46">
        <v>0.65216943213579004</v>
      </c>
      <c r="F46">
        <v>19.293264315057002</v>
      </c>
      <c r="G46">
        <v>20.468213105414101</v>
      </c>
      <c r="H46">
        <v>20.9379043830142</v>
      </c>
      <c r="I46">
        <v>12.791966946450099</v>
      </c>
      <c r="J46">
        <v>12.9414992780994</v>
      </c>
      <c r="K46">
        <v>13.0037480315462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7275-0A86-4ABB-9296-A5FB60EC554D}">
  <dimension ref="A1:S46"/>
  <sheetViews>
    <sheetView tabSelected="1" topLeftCell="A10" workbookViewId="0">
      <selection activeCell="A25" sqref="A25:XFD46"/>
    </sheetView>
  </sheetViews>
  <sheetFormatPr defaultRowHeight="14.4" x14ac:dyDescent="0.3"/>
  <cols>
    <col min="1" max="1" width="19.77734375" bestFit="1" customWidth="1"/>
    <col min="2" max="2" width="11.6640625" bestFit="1" customWidth="1"/>
    <col min="3" max="3" width="10.33203125" bestFit="1" customWidth="1"/>
    <col min="4" max="4" width="10.77734375" bestFit="1" customWidth="1"/>
    <col min="5" max="5" width="9.44140625" bestFit="1" customWidth="1"/>
    <col min="6" max="6" width="12.33203125" bestFit="1" customWidth="1"/>
    <col min="7" max="7" width="11" bestFit="1" customWidth="1"/>
    <col min="8" max="8" width="9.77734375" bestFit="1" customWidth="1"/>
    <col min="9" max="9" width="5.5546875" bestFit="1" customWidth="1"/>
    <col min="11" max="11" width="5.5546875" bestFit="1" customWidth="1"/>
    <col min="12" max="12" width="10.44140625" bestFit="1" customWidth="1"/>
    <col min="13" max="13" width="5.5546875" bestFit="1" customWidth="1"/>
    <col min="15" max="15" width="5.5546875" bestFit="1" customWidth="1"/>
    <col min="16" max="16" width="8" bestFit="1" customWidth="1"/>
  </cols>
  <sheetData>
    <row r="1" spans="1:19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5</v>
      </c>
      <c r="J1" t="s">
        <v>6</v>
      </c>
      <c r="L1" t="s">
        <v>7</v>
      </c>
      <c r="N1" t="s">
        <v>8</v>
      </c>
      <c r="P1" t="s">
        <v>9</v>
      </c>
      <c r="R1" t="s">
        <v>10</v>
      </c>
    </row>
    <row r="2" spans="1:19" x14ac:dyDescent="0.3">
      <c r="A2" t="s">
        <v>11</v>
      </c>
      <c r="B2" s="1">
        <v>0.46868652041616043</v>
      </c>
      <c r="C2" s="1">
        <v>0.11930430107541631</v>
      </c>
      <c r="D2" s="1">
        <v>0.42512710614707105</v>
      </c>
      <c r="E2" s="1">
        <v>9.0258140783793392E-2</v>
      </c>
      <c r="F2" s="1">
        <v>0.40804645838864584</v>
      </c>
      <c r="G2" s="1">
        <v>8.7140325307053221E-2</v>
      </c>
      <c r="H2" s="1">
        <v>28.248818553269096</v>
      </c>
      <c r="I2" s="1">
        <v>2.498146067577804</v>
      </c>
      <c r="J2" s="1">
        <v>28.366168825783159</v>
      </c>
      <c r="K2" s="1">
        <v>2.0936864198545577</v>
      </c>
      <c r="L2" s="1">
        <v>28.408201196546703</v>
      </c>
      <c r="M2" s="1">
        <v>1.9974388806082974</v>
      </c>
      <c r="N2" s="1">
        <v>18.944242799753578</v>
      </c>
      <c r="O2" s="1">
        <v>2.4212352857392512</v>
      </c>
      <c r="P2" s="1">
        <v>18.6777851584168</v>
      </c>
      <c r="Q2" s="1">
        <v>2.1496551293440351</v>
      </c>
      <c r="R2" s="1">
        <v>18.56686161541684</v>
      </c>
      <c r="S2" s="1">
        <v>2.0722997856938128</v>
      </c>
    </row>
    <row r="3" spans="1:19" x14ac:dyDescent="0.3">
      <c r="A3" t="s">
        <v>16</v>
      </c>
      <c r="B3" s="1">
        <v>0.47278130119699524</v>
      </c>
      <c r="C3" s="1">
        <v>8.3427729251068838E-2</v>
      </c>
      <c r="D3" s="1">
        <v>0.41993242685438981</v>
      </c>
      <c r="E3" s="1">
        <v>7.6045129447576937E-2</v>
      </c>
      <c r="F3" s="1">
        <v>0.40035019924060444</v>
      </c>
      <c r="G3" s="1">
        <v>8.3510548128537782E-2</v>
      </c>
      <c r="H3" s="1">
        <v>28.409355355799381</v>
      </c>
      <c r="I3" s="1">
        <v>1.8576410931048288</v>
      </c>
      <c r="J3" s="1">
        <v>28.609966952898297</v>
      </c>
      <c r="K3" s="1">
        <v>2.0135561082108606</v>
      </c>
      <c r="L3" s="1">
        <v>28.691321570889478</v>
      </c>
      <c r="M3" s="1">
        <v>2.0989936171535741</v>
      </c>
      <c r="N3" s="1">
        <v>19.66034554348284</v>
      </c>
      <c r="O3" s="1">
        <v>2.1719113015667273</v>
      </c>
      <c r="P3" s="1">
        <v>19.30297353150884</v>
      </c>
      <c r="Q3" s="1">
        <v>2.2216630170649148</v>
      </c>
      <c r="R3" s="1">
        <v>19.154203282180319</v>
      </c>
      <c r="S3" s="1">
        <v>2.2495310325283588</v>
      </c>
    </row>
    <row r="4" spans="1:19" x14ac:dyDescent="0.3">
      <c r="A4" t="s">
        <v>21</v>
      </c>
      <c r="B4" s="1">
        <v>0.44091277206943741</v>
      </c>
      <c r="C4" s="1">
        <v>5.5329618659550585E-2</v>
      </c>
      <c r="D4" s="1">
        <v>0.38731237100719101</v>
      </c>
      <c r="E4" s="1">
        <v>5.0288311095767112E-2</v>
      </c>
      <c r="F4" s="1">
        <v>0.36783186665498896</v>
      </c>
      <c r="G4" s="1">
        <v>5.9408429203235434E-2</v>
      </c>
      <c r="H4" s="1">
        <v>29.98286019108496</v>
      </c>
      <c r="I4" s="1">
        <v>1.6392602052012839</v>
      </c>
      <c r="J4" s="1">
        <v>30.00373297248542</v>
      </c>
      <c r="K4" s="1">
        <v>1.7864407263013979</v>
      </c>
      <c r="L4" s="1">
        <v>30.010470427119959</v>
      </c>
      <c r="M4" s="1">
        <v>1.8756732221706902</v>
      </c>
      <c r="N4" s="1">
        <v>20.901579525149241</v>
      </c>
      <c r="O4" s="1">
        <v>1.7392201051413618</v>
      </c>
      <c r="P4" s="1">
        <v>20.491048198294081</v>
      </c>
      <c r="Q4" s="1">
        <v>1.6210092915572276</v>
      </c>
      <c r="R4" s="1">
        <v>20.320148279422263</v>
      </c>
      <c r="S4" s="1">
        <v>1.5875587201652155</v>
      </c>
    </row>
    <row r="5" spans="1:19" x14ac:dyDescent="0.3">
      <c r="A5" t="s">
        <v>26</v>
      </c>
      <c r="B5" s="1">
        <v>0.44781933804415158</v>
      </c>
      <c r="C5" s="1">
        <v>7.7573665753710247E-2</v>
      </c>
      <c r="D5" s="1">
        <v>0.38531935154263058</v>
      </c>
      <c r="E5" s="1">
        <v>7.6597582462139838E-2</v>
      </c>
      <c r="F5" s="1">
        <v>0.36483070427587139</v>
      </c>
      <c r="G5" s="1">
        <v>8.447209637938935E-2</v>
      </c>
      <c r="H5" s="1">
        <v>29.197117661743778</v>
      </c>
      <c r="I5" s="1">
        <v>1.839334119376792</v>
      </c>
      <c r="J5" s="1">
        <v>29.426932626398298</v>
      </c>
      <c r="K5" s="1">
        <v>2.0488411200834067</v>
      </c>
      <c r="L5" s="1">
        <v>29.52116204949284</v>
      </c>
      <c r="M5" s="1">
        <v>2.1426041655334456</v>
      </c>
      <c r="N5" s="1">
        <v>20.6767167391911</v>
      </c>
      <c r="O5" s="1">
        <v>2.5814521767465028</v>
      </c>
      <c r="P5" s="1">
        <v>20.239284145752702</v>
      </c>
      <c r="Q5" s="1">
        <v>2.505049148439138</v>
      </c>
      <c r="R5" s="1">
        <v>20.057185509570221</v>
      </c>
      <c r="S5" s="1">
        <v>2.4776265867023639</v>
      </c>
    </row>
    <row r="6" spans="1:19" x14ac:dyDescent="0.3">
      <c r="A6" t="s">
        <v>31</v>
      </c>
      <c r="B6" s="1">
        <v>0.58321825689753537</v>
      </c>
      <c r="C6" s="1">
        <v>5.1051719145786843E-2</v>
      </c>
      <c r="D6" s="1">
        <v>0.54239788220025953</v>
      </c>
      <c r="E6" s="1">
        <v>1.4807086320278247E-2</v>
      </c>
      <c r="F6" s="1">
        <v>0.52572288777443466</v>
      </c>
      <c r="G6" s="1">
        <v>1.4543182522286006E-2</v>
      </c>
      <c r="H6" s="1">
        <v>24.6665916377322</v>
      </c>
      <c r="I6" s="1">
        <v>1.7801924645486236</v>
      </c>
      <c r="J6" s="1">
        <v>24.94765333298718</v>
      </c>
      <c r="K6" s="1">
        <v>0.41484957450722976</v>
      </c>
      <c r="L6" s="1">
        <v>25.03459311662548</v>
      </c>
      <c r="M6" s="1">
        <v>0.61972510808772918</v>
      </c>
      <c r="N6" s="1">
        <v>15.660943340838619</v>
      </c>
      <c r="O6" s="1">
        <v>1.5390205172745872</v>
      </c>
      <c r="P6" s="1">
        <v>15.464423222500519</v>
      </c>
      <c r="Q6" s="1">
        <v>0.36707522598527265</v>
      </c>
      <c r="R6" s="1">
        <v>15.382613942468339</v>
      </c>
      <c r="S6" s="1">
        <v>0.54105574756366126</v>
      </c>
    </row>
    <row r="7" spans="1:19" x14ac:dyDescent="0.3">
      <c r="A7" t="s">
        <v>36</v>
      </c>
      <c r="B7" s="1">
        <v>0.49170061894204381</v>
      </c>
      <c r="C7" s="1">
        <v>0.13393565362505966</v>
      </c>
      <c r="D7" s="1">
        <v>0.454121389446557</v>
      </c>
      <c r="E7" s="1">
        <v>9.2629307177729145E-2</v>
      </c>
      <c r="F7" s="1">
        <v>0.43949664108280279</v>
      </c>
      <c r="G7" s="1">
        <v>7.893822583600156E-2</v>
      </c>
      <c r="H7" s="1">
        <v>27.681726811010162</v>
      </c>
      <c r="I7" s="1">
        <v>2.8748846305235758</v>
      </c>
      <c r="J7" s="1">
        <v>27.728502286670722</v>
      </c>
      <c r="K7" s="1">
        <v>2.2430514249053584</v>
      </c>
      <c r="L7" s="1">
        <v>27.739444599935599</v>
      </c>
      <c r="M7" s="1">
        <v>2.0389065325271285</v>
      </c>
      <c r="N7" s="1">
        <v>18.248012400077542</v>
      </c>
      <c r="O7" s="1">
        <v>2.4059385940652409</v>
      </c>
      <c r="P7" s="1">
        <v>18.002154417188343</v>
      </c>
      <c r="Q7" s="1">
        <v>2.1130240639743438</v>
      </c>
      <c r="R7" s="1">
        <v>17.89980629761456</v>
      </c>
      <c r="S7" s="1">
        <v>2.0265565782970953</v>
      </c>
    </row>
    <row r="8" spans="1:19" x14ac:dyDescent="0.3">
      <c r="A8" t="s">
        <v>41</v>
      </c>
      <c r="B8" s="1">
        <v>0.46895409689315598</v>
      </c>
      <c r="C8" s="1">
        <v>4.4396654759371289E-2</v>
      </c>
      <c r="D8" s="1">
        <v>0.40525701724256802</v>
      </c>
      <c r="E8" s="1">
        <v>3.5577227574977416E-2</v>
      </c>
      <c r="F8" s="1">
        <v>0.38189700957228639</v>
      </c>
      <c r="G8" s="1">
        <v>4.8444060425903934E-2</v>
      </c>
      <c r="H8" s="1">
        <v>28.874509722568796</v>
      </c>
      <c r="I8" s="1">
        <v>0.96255185600339632</v>
      </c>
      <c r="J8" s="1">
        <v>29.199207703795082</v>
      </c>
      <c r="K8" s="1">
        <v>1.2417349840564842</v>
      </c>
      <c r="L8" s="1">
        <v>29.331038055300318</v>
      </c>
      <c r="M8" s="1">
        <v>1.3898770789503545</v>
      </c>
      <c r="N8" s="1">
        <v>19.96551967108968</v>
      </c>
      <c r="O8" s="1">
        <v>1.352095692923224</v>
      </c>
      <c r="P8" s="1">
        <v>19.89813494035074</v>
      </c>
      <c r="Q8" s="1">
        <v>1.3307234866017443</v>
      </c>
      <c r="R8" s="1">
        <v>19.870083378233197</v>
      </c>
      <c r="S8" s="1">
        <v>1.3366007480358446</v>
      </c>
    </row>
    <row r="9" spans="1:19" x14ac:dyDescent="0.3">
      <c r="A9" t="s">
        <v>46</v>
      </c>
      <c r="B9" s="1">
        <v>0.46304007641183986</v>
      </c>
      <c r="C9" s="1">
        <v>5.2987953312824701E-2</v>
      </c>
      <c r="D9" s="1">
        <v>0.39873238685872758</v>
      </c>
      <c r="E9" s="1">
        <v>3.6137749822966296E-2</v>
      </c>
      <c r="F9" s="1">
        <v>0.37476832103580759</v>
      </c>
      <c r="G9" s="1">
        <v>3.9638767434238185E-2</v>
      </c>
      <c r="H9" s="1">
        <v>29.015388302543919</v>
      </c>
      <c r="I9" s="1">
        <v>0.72945174367566812</v>
      </c>
      <c r="J9" s="1">
        <v>29.441095841126383</v>
      </c>
      <c r="K9" s="1">
        <v>1.0240674872888336</v>
      </c>
      <c r="L9" s="1">
        <v>29.614638103819921</v>
      </c>
      <c r="M9" s="1">
        <v>1.1724455553984217</v>
      </c>
      <c r="N9" s="1">
        <v>19.993088376171801</v>
      </c>
      <c r="O9" s="1">
        <v>1.2487009822318866</v>
      </c>
      <c r="P9" s="1">
        <v>19.985233435103844</v>
      </c>
      <c r="Q9" s="1">
        <v>1.3709778300148245</v>
      </c>
      <c r="R9" s="1">
        <v>19.98196350488552</v>
      </c>
      <c r="S9" s="1">
        <v>1.4536133358344852</v>
      </c>
    </row>
    <row r="10" spans="1:19" x14ac:dyDescent="0.3">
      <c r="A10" t="s">
        <v>51</v>
      </c>
      <c r="B10" s="1">
        <v>0.74222125800163996</v>
      </c>
      <c r="C10" s="1">
        <v>1.1953524299605663E-2</v>
      </c>
      <c r="D10" s="1">
        <v>0.66703823916634308</v>
      </c>
      <c r="E10" s="1">
        <v>1.4248707029958133E-2</v>
      </c>
      <c r="F10" s="1">
        <v>0.62775684225503869</v>
      </c>
      <c r="G10" s="1">
        <v>1.7742652617898941E-2</v>
      </c>
      <c r="H10" s="1">
        <v>19.28773962428372</v>
      </c>
      <c r="I10" s="1">
        <v>0.76387973871646575</v>
      </c>
      <c r="J10" s="1">
        <v>20.938752960074037</v>
      </c>
      <c r="K10" s="1">
        <v>0.46682702441099722</v>
      </c>
      <c r="L10" s="1">
        <v>21.585288208519803</v>
      </c>
      <c r="M10" s="1">
        <v>0.46915014017111267</v>
      </c>
      <c r="N10" s="1">
        <v>12.601201451740241</v>
      </c>
      <c r="O10" s="1">
        <v>0.47649214632790715</v>
      </c>
      <c r="P10" s="1">
        <v>13.07562780069016</v>
      </c>
      <c r="Q10" s="1">
        <v>0.25747126496225065</v>
      </c>
      <c r="R10" s="1">
        <v>13.273126552289238</v>
      </c>
      <c r="S10" s="1">
        <v>0.40583381112301004</v>
      </c>
    </row>
    <row r="13" spans="1:19" x14ac:dyDescent="0.3">
      <c r="A13" t="s">
        <v>0</v>
      </c>
      <c r="B13" t="s">
        <v>62</v>
      </c>
      <c r="C13" t="s">
        <v>63</v>
      </c>
      <c r="D13" t="s">
        <v>64</v>
      </c>
      <c r="E13" t="s">
        <v>63</v>
      </c>
      <c r="F13" t="s">
        <v>65</v>
      </c>
      <c r="G13" t="s">
        <v>63</v>
      </c>
      <c r="H13" t="s">
        <v>5</v>
      </c>
      <c r="J13" t="s">
        <v>6</v>
      </c>
      <c r="L13" t="s">
        <v>7</v>
      </c>
      <c r="N13" t="s">
        <v>8</v>
      </c>
      <c r="P13" t="s">
        <v>9</v>
      </c>
      <c r="R13" t="s">
        <v>10</v>
      </c>
    </row>
    <row r="14" spans="1:19" x14ac:dyDescent="0.3">
      <c r="A14" t="s">
        <v>11</v>
      </c>
      <c r="B14" s="1">
        <f>1-(1-B2)*92/(92-16-1)</f>
        <v>0.34825546504382343</v>
      </c>
      <c r="C14" s="1">
        <v>0.11930430107541631</v>
      </c>
      <c r="D14" s="1">
        <f>1-(1-D2)*313/(313-16-1)</f>
        <v>0.39211075751362579</v>
      </c>
      <c r="E14" s="1">
        <v>9.0258140783793392E-2</v>
      </c>
      <c r="F14" s="1">
        <f>1-(1-F2)*221/(221-16-1)</f>
        <v>0.35871699658769962</v>
      </c>
      <c r="G14" s="1">
        <v>8.7140325307053221E-2</v>
      </c>
      <c r="H14" s="1">
        <v>28.248818553269096</v>
      </c>
      <c r="I14" s="1">
        <v>2.498146067577804</v>
      </c>
      <c r="J14" s="1">
        <v>28.366168825783159</v>
      </c>
      <c r="K14" s="1">
        <v>2.0936864198545577</v>
      </c>
      <c r="L14" s="1">
        <v>28.408201196546703</v>
      </c>
      <c r="M14" s="1">
        <v>1.9974388806082974</v>
      </c>
      <c r="N14" s="1">
        <v>18.944242799753578</v>
      </c>
      <c r="O14" s="1">
        <v>2.4212352857392512</v>
      </c>
      <c r="P14" s="1">
        <v>18.6777851584168</v>
      </c>
      <c r="Q14" s="1">
        <v>2.1496551293440351</v>
      </c>
      <c r="R14" s="1">
        <v>18.56686161541684</v>
      </c>
      <c r="S14" s="1">
        <v>2.0722997856938128</v>
      </c>
    </row>
    <row r="15" spans="1:19" x14ac:dyDescent="0.3">
      <c r="A15" t="s">
        <v>16</v>
      </c>
      <c r="B15" s="1">
        <f t="shared" ref="B15:B22" si="0">1-(1-B3)*92/(92-16-1)</f>
        <v>0.3532783961349808</v>
      </c>
      <c r="C15" s="1">
        <v>8.3427729251068838E-2</v>
      </c>
      <c r="D15" s="1">
        <f t="shared" ref="D15:D22" si="1">1-(1-D3)*313/(313-16-1)</f>
        <v>0.38661773515345943</v>
      </c>
      <c r="E15" s="1">
        <v>7.6045129447576937E-2</v>
      </c>
      <c r="F15" s="1">
        <f t="shared" ref="F15:F22" si="2">1-(1-F3)*221/(221-16-1)</f>
        <v>0.35037938251065481</v>
      </c>
      <c r="G15" s="1">
        <v>8.3510548128537782E-2</v>
      </c>
      <c r="H15" s="1">
        <v>28.409355355799381</v>
      </c>
      <c r="I15" s="1">
        <v>1.8576410931048288</v>
      </c>
      <c r="J15" s="1">
        <v>28.609966952898297</v>
      </c>
      <c r="K15" s="1">
        <v>2.0135561082108606</v>
      </c>
      <c r="L15" s="1">
        <v>28.691321570889478</v>
      </c>
      <c r="M15" s="1">
        <v>2.0989936171535741</v>
      </c>
      <c r="N15" s="1">
        <v>19.66034554348284</v>
      </c>
      <c r="O15" s="1">
        <v>2.1719113015667273</v>
      </c>
      <c r="P15" s="1">
        <v>19.30297353150884</v>
      </c>
      <c r="Q15" s="1">
        <v>2.2216630170649148</v>
      </c>
      <c r="R15" s="1">
        <v>19.154203282180319</v>
      </c>
      <c r="S15" s="1">
        <v>2.2495310325283588</v>
      </c>
    </row>
    <row r="16" spans="1:19" x14ac:dyDescent="0.3">
      <c r="A16" t="s">
        <v>21</v>
      </c>
      <c r="B16" s="1">
        <f t="shared" si="0"/>
        <v>0.31418633373851002</v>
      </c>
      <c r="C16" s="1">
        <v>5.5329618659550585E-2</v>
      </c>
      <c r="D16" s="1">
        <f t="shared" si="1"/>
        <v>0.35212423015287431</v>
      </c>
      <c r="E16" s="1">
        <v>5.0288311095767112E-2</v>
      </c>
      <c r="F16" s="1">
        <f t="shared" si="2"/>
        <v>0.31515118887623794</v>
      </c>
      <c r="G16" s="1">
        <v>5.9408429203235434E-2</v>
      </c>
      <c r="H16" s="1">
        <v>29.98286019108496</v>
      </c>
      <c r="I16" s="1">
        <v>1.6392602052012839</v>
      </c>
      <c r="J16" s="1">
        <v>30.00373297248542</v>
      </c>
      <c r="K16" s="1">
        <v>1.7864407263013979</v>
      </c>
      <c r="L16" s="1">
        <v>30.010470427119959</v>
      </c>
      <c r="M16" s="1">
        <v>1.8756732221706902</v>
      </c>
      <c r="N16" s="1">
        <v>20.901579525149241</v>
      </c>
      <c r="O16" s="1">
        <v>1.7392201051413618</v>
      </c>
      <c r="P16" s="1">
        <v>20.491048198294081</v>
      </c>
      <c r="Q16" s="1">
        <v>1.6210092915572276</v>
      </c>
      <c r="R16" s="1">
        <v>20.320148279422263</v>
      </c>
      <c r="S16" s="1">
        <v>1.5875587201652155</v>
      </c>
    </row>
    <row r="17" spans="1:19" x14ac:dyDescent="0.3">
      <c r="A17" t="s">
        <v>26</v>
      </c>
      <c r="B17" s="1">
        <f t="shared" si="0"/>
        <v>0.32265838800082591</v>
      </c>
      <c r="C17" s="1">
        <v>7.7573665753710247E-2</v>
      </c>
      <c r="D17" s="1">
        <f t="shared" si="1"/>
        <v>0.35001674673257888</v>
      </c>
      <c r="E17" s="1">
        <v>7.6597582462139838E-2</v>
      </c>
      <c r="F17" s="1">
        <f t="shared" si="2"/>
        <v>0.31189992963219404</v>
      </c>
      <c r="G17" s="1">
        <v>8.447209637938935E-2</v>
      </c>
      <c r="H17" s="1">
        <v>29.197117661743778</v>
      </c>
      <c r="I17" s="1">
        <v>1.839334119376792</v>
      </c>
      <c r="J17" s="1">
        <v>29.426932626398298</v>
      </c>
      <c r="K17" s="1">
        <v>2.0488411200834067</v>
      </c>
      <c r="L17" s="1">
        <v>29.52116204949284</v>
      </c>
      <c r="M17" s="1">
        <v>2.1426041655334456</v>
      </c>
      <c r="N17" s="1">
        <v>20.6767167391911</v>
      </c>
      <c r="O17" s="1">
        <v>2.5814521767465028</v>
      </c>
      <c r="P17" s="1">
        <v>20.239284145752702</v>
      </c>
      <c r="Q17" s="1">
        <v>2.505049148439138</v>
      </c>
      <c r="R17" s="1">
        <v>20.057185509570221</v>
      </c>
      <c r="S17" s="1">
        <v>2.4776265867023639</v>
      </c>
    </row>
    <row r="18" spans="1:19" x14ac:dyDescent="0.3">
      <c r="A18" t="s">
        <v>31</v>
      </c>
      <c r="B18" s="1">
        <f t="shared" si="0"/>
        <v>0.48874772846097669</v>
      </c>
      <c r="C18" s="1">
        <v>5.1051719145786843E-2</v>
      </c>
      <c r="D18" s="1">
        <f t="shared" si="1"/>
        <v>0.51611667948878792</v>
      </c>
      <c r="E18" s="1">
        <v>1.4807086320278247E-2</v>
      </c>
      <c r="F18" s="1">
        <f t="shared" si="2"/>
        <v>0.48619979508897093</v>
      </c>
      <c r="G18" s="1">
        <v>1.4543182522286006E-2</v>
      </c>
      <c r="H18" s="1">
        <v>24.6665916377322</v>
      </c>
      <c r="I18" s="1">
        <v>1.7801924645486236</v>
      </c>
      <c r="J18" s="1">
        <v>24.94765333298718</v>
      </c>
      <c r="K18" s="1">
        <v>0.41484957450722976</v>
      </c>
      <c r="L18" s="1">
        <v>25.03459311662548</v>
      </c>
      <c r="M18" s="1">
        <v>0.61972510808772918</v>
      </c>
      <c r="N18" s="1">
        <v>15.660943340838619</v>
      </c>
      <c r="O18" s="1">
        <v>1.5390205172745872</v>
      </c>
      <c r="P18" s="1">
        <v>15.464423222500519</v>
      </c>
      <c r="Q18" s="1">
        <v>0.36707522598527265</v>
      </c>
      <c r="R18" s="1">
        <v>15.382613942468339</v>
      </c>
      <c r="S18" s="1">
        <v>0.54105574756366126</v>
      </c>
    </row>
    <row r="19" spans="1:19" x14ac:dyDescent="0.3">
      <c r="A19" t="s">
        <v>36</v>
      </c>
      <c r="B19" s="1">
        <f t="shared" si="0"/>
        <v>0.37648609256890708</v>
      </c>
      <c r="C19" s="1">
        <v>0.13393565362505966</v>
      </c>
      <c r="D19" s="1">
        <f t="shared" si="1"/>
        <v>0.42277025302963633</v>
      </c>
      <c r="E19" s="1">
        <v>9.2629307177729145E-2</v>
      </c>
      <c r="F19" s="1">
        <f t="shared" si="2"/>
        <v>0.3927880278397029</v>
      </c>
      <c r="G19" s="1">
        <v>7.893822583600156E-2</v>
      </c>
      <c r="H19" s="1">
        <v>27.681726811010162</v>
      </c>
      <c r="I19" s="1">
        <v>2.8748846305235758</v>
      </c>
      <c r="J19" s="1">
        <v>27.728502286670722</v>
      </c>
      <c r="K19" s="1">
        <v>2.2430514249053584</v>
      </c>
      <c r="L19" s="1">
        <v>27.739444599935599</v>
      </c>
      <c r="M19" s="1">
        <v>2.0389065325271285</v>
      </c>
      <c r="N19" s="1">
        <v>18.248012400077542</v>
      </c>
      <c r="O19" s="1">
        <v>2.4059385940652409</v>
      </c>
      <c r="P19" s="1">
        <v>18.002154417188343</v>
      </c>
      <c r="Q19" s="1">
        <v>2.1130240639743438</v>
      </c>
      <c r="R19" s="1">
        <v>17.89980629761456</v>
      </c>
      <c r="S19" s="1">
        <v>2.0265565782970953</v>
      </c>
    </row>
    <row r="20" spans="1:19" x14ac:dyDescent="0.3">
      <c r="A20" t="s">
        <v>41</v>
      </c>
      <c r="B20" s="1">
        <f t="shared" si="0"/>
        <v>0.34858369218893803</v>
      </c>
      <c r="C20" s="1">
        <v>4.4396654759371289E-2</v>
      </c>
      <c r="D20" s="1">
        <f t="shared" si="1"/>
        <v>0.37109948107068846</v>
      </c>
      <c r="E20" s="1">
        <v>3.5577227574977416E-2</v>
      </c>
      <c r="F20" s="1">
        <f t="shared" si="2"/>
        <v>0.33038842703664362</v>
      </c>
      <c r="G20" s="1">
        <v>4.8444060425903934E-2</v>
      </c>
      <c r="H20" s="1">
        <v>28.874509722568796</v>
      </c>
      <c r="I20" s="1">
        <v>0.96255185600339632</v>
      </c>
      <c r="J20" s="1">
        <v>29.199207703795082</v>
      </c>
      <c r="K20" s="1">
        <v>1.2417349840564842</v>
      </c>
      <c r="L20" s="1">
        <v>29.331038055300318</v>
      </c>
      <c r="M20" s="1">
        <v>1.3898770789503545</v>
      </c>
      <c r="N20" s="1">
        <v>19.96551967108968</v>
      </c>
      <c r="O20" s="1">
        <v>1.352095692923224</v>
      </c>
      <c r="P20" s="1">
        <v>19.89813494035074</v>
      </c>
      <c r="Q20" s="1">
        <v>1.3307234866017443</v>
      </c>
      <c r="R20" s="1">
        <v>19.870083378233197</v>
      </c>
      <c r="S20" s="1">
        <v>1.3366007480358446</v>
      </c>
    </row>
    <row r="21" spans="1:19" x14ac:dyDescent="0.3">
      <c r="A21" t="s">
        <v>46</v>
      </c>
      <c r="B21" s="1">
        <f t="shared" si="0"/>
        <v>0.34132916039852357</v>
      </c>
      <c r="C21" s="1">
        <v>5.2987953312824701E-2</v>
      </c>
      <c r="D21" s="1">
        <f t="shared" si="1"/>
        <v>0.36420012529318158</v>
      </c>
      <c r="E21" s="1">
        <v>3.6137749822966296E-2</v>
      </c>
      <c r="F21" s="1">
        <f t="shared" si="2"/>
        <v>0.32266568112212501</v>
      </c>
      <c r="G21" s="1">
        <v>3.9638767434238185E-2</v>
      </c>
      <c r="H21" s="1">
        <v>29.015388302543919</v>
      </c>
      <c r="I21" s="1">
        <v>0.72945174367566812</v>
      </c>
      <c r="J21" s="1">
        <v>29.441095841126383</v>
      </c>
      <c r="K21" s="1">
        <v>1.0240674872888336</v>
      </c>
      <c r="L21" s="1">
        <v>29.614638103819921</v>
      </c>
      <c r="M21" s="1">
        <v>1.1724455553984217</v>
      </c>
      <c r="N21" s="1">
        <v>19.993088376171801</v>
      </c>
      <c r="O21" s="1">
        <v>1.2487009822318866</v>
      </c>
      <c r="P21" s="1">
        <v>19.985233435103844</v>
      </c>
      <c r="Q21" s="1">
        <v>1.3709778300148245</v>
      </c>
      <c r="R21" s="1">
        <v>19.98196350488552</v>
      </c>
      <c r="S21" s="1">
        <v>1.4536133358344852</v>
      </c>
    </row>
    <row r="22" spans="1:19" x14ac:dyDescent="0.3">
      <c r="A22" t="s">
        <v>51</v>
      </c>
      <c r="B22" s="1">
        <f t="shared" si="0"/>
        <v>0.68379140981534503</v>
      </c>
      <c r="C22" s="1">
        <v>1.1953524299605663E-2</v>
      </c>
      <c r="D22" s="1">
        <f t="shared" si="1"/>
        <v>0.64791543533468032</v>
      </c>
      <c r="E22" s="1">
        <v>1.4248707029958133E-2</v>
      </c>
      <c r="F22" s="1">
        <f t="shared" si="2"/>
        <v>0.5967365791096253</v>
      </c>
      <c r="G22" s="1">
        <v>1.7742652617898941E-2</v>
      </c>
      <c r="H22" s="1">
        <v>19.28773962428372</v>
      </c>
      <c r="I22" s="1">
        <v>0.76387973871646575</v>
      </c>
      <c r="J22" s="1">
        <v>20.938752960074037</v>
      </c>
      <c r="K22" s="1">
        <v>0.46682702441099722</v>
      </c>
      <c r="L22" s="1">
        <v>21.585288208519803</v>
      </c>
      <c r="M22" s="1">
        <v>0.46915014017111267</v>
      </c>
      <c r="N22" s="1">
        <v>12.601201451740241</v>
      </c>
      <c r="O22" s="1">
        <v>0.47649214632790715</v>
      </c>
      <c r="P22" s="1">
        <v>13.07562780069016</v>
      </c>
      <c r="Q22" s="1">
        <v>0.25747126496225065</v>
      </c>
      <c r="R22" s="1">
        <v>13.273126552289238</v>
      </c>
      <c r="S22" s="1">
        <v>0.40583381112301004</v>
      </c>
    </row>
    <row r="25" spans="1:19" x14ac:dyDescent="0.3">
      <c r="A25" t="s">
        <v>0</v>
      </c>
      <c r="B25" t="s">
        <v>62</v>
      </c>
      <c r="C25" t="s">
        <v>63</v>
      </c>
      <c r="D25" t="s">
        <v>64</v>
      </c>
      <c r="E25" t="s">
        <v>63</v>
      </c>
      <c r="F25" t="s">
        <v>65</v>
      </c>
      <c r="G25" t="s">
        <v>63</v>
      </c>
      <c r="H25" t="s">
        <v>5</v>
      </c>
      <c r="J25" t="s">
        <v>6</v>
      </c>
      <c r="L25" t="s">
        <v>7</v>
      </c>
      <c r="N25" t="s">
        <v>8</v>
      </c>
      <c r="P25" t="s">
        <v>9</v>
      </c>
      <c r="R25" t="s">
        <v>10</v>
      </c>
    </row>
    <row r="26" spans="1:19" x14ac:dyDescent="0.3">
      <c r="A26" t="s">
        <v>66</v>
      </c>
      <c r="B26" s="1">
        <f>ROUND(B14,3)</f>
        <v>0.34799999999999998</v>
      </c>
      <c r="C26" s="1">
        <f t="shared" ref="C26:S34" si="3">ROUND(C14,3)</f>
        <v>0.11899999999999999</v>
      </c>
      <c r="D26" s="1">
        <f t="shared" si="3"/>
        <v>0.39200000000000002</v>
      </c>
      <c r="E26" s="1">
        <f t="shared" si="3"/>
        <v>0.09</v>
      </c>
      <c r="F26" s="1">
        <f t="shared" si="3"/>
        <v>0.35899999999999999</v>
      </c>
      <c r="G26" s="1">
        <f t="shared" si="3"/>
        <v>8.6999999999999994E-2</v>
      </c>
      <c r="H26" s="1">
        <f t="shared" si="3"/>
        <v>28.248999999999999</v>
      </c>
      <c r="I26" s="1">
        <f t="shared" si="3"/>
        <v>2.4980000000000002</v>
      </c>
      <c r="J26" s="1">
        <f t="shared" si="3"/>
        <v>28.366</v>
      </c>
      <c r="K26" s="1">
        <f t="shared" si="3"/>
        <v>2.0939999999999999</v>
      </c>
      <c r="L26" s="1">
        <f t="shared" si="3"/>
        <v>28.408000000000001</v>
      </c>
      <c r="M26" s="1">
        <f t="shared" si="3"/>
        <v>1.9970000000000001</v>
      </c>
      <c r="N26" s="1">
        <f t="shared" si="3"/>
        <v>18.943999999999999</v>
      </c>
      <c r="O26" s="1">
        <f t="shared" si="3"/>
        <v>2.4209999999999998</v>
      </c>
      <c r="P26" s="1">
        <f t="shared" si="3"/>
        <v>18.678000000000001</v>
      </c>
      <c r="Q26" s="1">
        <f t="shared" si="3"/>
        <v>2.15</v>
      </c>
      <c r="R26" s="1">
        <f t="shared" si="3"/>
        <v>18.567</v>
      </c>
      <c r="S26" s="1">
        <f t="shared" si="3"/>
        <v>2.0720000000000001</v>
      </c>
    </row>
    <row r="27" spans="1:19" x14ac:dyDescent="0.3">
      <c r="A27" t="s">
        <v>67</v>
      </c>
      <c r="B27" s="1">
        <f t="shared" ref="B27:P34" si="4">ROUND(B15,3)</f>
        <v>0.35299999999999998</v>
      </c>
      <c r="C27" s="1">
        <f t="shared" si="4"/>
        <v>8.3000000000000004E-2</v>
      </c>
      <c r="D27" s="1">
        <f t="shared" si="4"/>
        <v>0.38700000000000001</v>
      </c>
      <c r="E27" s="1">
        <f t="shared" si="4"/>
        <v>7.5999999999999998E-2</v>
      </c>
      <c r="F27" s="1">
        <f t="shared" si="4"/>
        <v>0.35</v>
      </c>
      <c r="G27" s="1">
        <f t="shared" si="4"/>
        <v>8.4000000000000005E-2</v>
      </c>
      <c r="H27" s="1">
        <f t="shared" si="4"/>
        <v>28.408999999999999</v>
      </c>
      <c r="I27" s="1">
        <f t="shared" si="4"/>
        <v>1.8580000000000001</v>
      </c>
      <c r="J27" s="1">
        <f t="shared" si="4"/>
        <v>28.61</v>
      </c>
      <c r="K27" s="1">
        <f t="shared" si="4"/>
        <v>2.0139999999999998</v>
      </c>
      <c r="L27" s="1">
        <f t="shared" si="4"/>
        <v>28.690999999999999</v>
      </c>
      <c r="M27" s="1">
        <f t="shared" si="4"/>
        <v>2.0990000000000002</v>
      </c>
      <c r="N27" s="1">
        <f t="shared" si="4"/>
        <v>19.66</v>
      </c>
      <c r="O27" s="1">
        <f t="shared" si="4"/>
        <v>2.1720000000000002</v>
      </c>
      <c r="P27" s="1">
        <f t="shared" si="4"/>
        <v>19.303000000000001</v>
      </c>
      <c r="Q27" s="1">
        <f t="shared" si="3"/>
        <v>2.222</v>
      </c>
      <c r="R27" s="1">
        <f t="shared" si="3"/>
        <v>19.154</v>
      </c>
      <c r="S27" s="1">
        <f t="shared" si="3"/>
        <v>2.25</v>
      </c>
    </row>
    <row r="28" spans="1:19" x14ac:dyDescent="0.3">
      <c r="A28" t="s">
        <v>68</v>
      </c>
      <c r="B28" s="1">
        <f t="shared" si="4"/>
        <v>0.314</v>
      </c>
      <c r="C28" s="1">
        <f t="shared" si="4"/>
        <v>5.5E-2</v>
      </c>
      <c r="D28" s="1">
        <f t="shared" si="4"/>
        <v>0.35199999999999998</v>
      </c>
      <c r="E28" s="1">
        <f t="shared" si="4"/>
        <v>0.05</v>
      </c>
      <c r="F28" s="1">
        <f t="shared" si="4"/>
        <v>0.315</v>
      </c>
      <c r="G28" s="1">
        <f t="shared" si="4"/>
        <v>5.8999999999999997E-2</v>
      </c>
      <c r="H28" s="1">
        <f t="shared" si="4"/>
        <v>29.983000000000001</v>
      </c>
      <c r="I28" s="1">
        <f t="shared" si="4"/>
        <v>1.639</v>
      </c>
      <c r="J28" s="1">
        <f t="shared" si="4"/>
        <v>30.004000000000001</v>
      </c>
      <c r="K28" s="1">
        <f t="shared" si="4"/>
        <v>1.786</v>
      </c>
      <c r="L28" s="1">
        <f t="shared" si="4"/>
        <v>30.01</v>
      </c>
      <c r="M28" s="1">
        <f t="shared" si="4"/>
        <v>1.8759999999999999</v>
      </c>
      <c r="N28" s="1">
        <f t="shared" si="4"/>
        <v>20.902000000000001</v>
      </c>
      <c r="O28" s="1">
        <f t="shared" si="4"/>
        <v>1.7390000000000001</v>
      </c>
      <c r="P28" s="1">
        <f t="shared" si="4"/>
        <v>20.491</v>
      </c>
      <c r="Q28" s="1">
        <f t="shared" si="3"/>
        <v>1.621</v>
      </c>
      <c r="R28" s="1">
        <f t="shared" si="3"/>
        <v>20.32</v>
      </c>
      <c r="S28" s="1">
        <f t="shared" si="3"/>
        <v>1.5880000000000001</v>
      </c>
    </row>
    <row r="29" spans="1:19" x14ac:dyDescent="0.3">
      <c r="A29" t="s">
        <v>69</v>
      </c>
      <c r="B29" s="1">
        <f t="shared" si="4"/>
        <v>0.32300000000000001</v>
      </c>
      <c r="C29" s="1">
        <f t="shared" si="4"/>
        <v>7.8E-2</v>
      </c>
      <c r="D29" s="1">
        <f t="shared" si="4"/>
        <v>0.35</v>
      </c>
      <c r="E29" s="1">
        <f t="shared" si="4"/>
        <v>7.6999999999999999E-2</v>
      </c>
      <c r="F29" s="1">
        <f t="shared" si="4"/>
        <v>0.312</v>
      </c>
      <c r="G29" s="1">
        <f t="shared" si="4"/>
        <v>8.4000000000000005E-2</v>
      </c>
      <c r="H29" s="1">
        <f t="shared" si="4"/>
        <v>29.196999999999999</v>
      </c>
      <c r="I29" s="1">
        <f t="shared" si="4"/>
        <v>1.839</v>
      </c>
      <c r="J29" s="1">
        <f t="shared" si="4"/>
        <v>29.427</v>
      </c>
      <c r="K29" s="1">
        <f t="shared" si="4"/>
        <v>2.0489999999999999</v>
      </c>
      <c r="L29" s="1">
        <f t="shared" si="4"/>
        <v>29.521000000000001</v>
      </c>
      <c r="M29" s="1">
        <f t="shared" si="4"/>
        <v>2.1429999999999998</v>
      </c>
      <c r="N29" s="1">
        <f t="shared" si="4"/>
        <v>20.677</v>
      </c>
      <c r="O29" s="1">
        <f t="shared" si="4"/>
        <v>2.581</v>
      </c>
      <c r="P29" s="1">
        <f t="shared" si="4"/>
        <v>20.239000000000001</v>
      </c>
      <c r="Q29" s="1">
        <f t="shared" si="3"/>
        <v>2.5049999999999999</v>
      </c>
      <c r="R29" s="1">
        <f t="shared" si="3"/>
        <v>20.056999999999999</v>
      </c>
      <c r="S29" s="1">
        <f t="shared" si="3"/>
        <v>2.4780000000000002</v>
      </c>
    </row>
    <row r="30" spans="1:19" x14ac:dyDescent="0.3">
      <c r="A30" s="2" t="s">
        <v>70</v>
      </c>
      <c r="B30" s="1">
        <f t="shared" si="4"/>
        <v>0.48899999999999999</v>
      </c>
      <c r="C30" s="1">
        <f t="shared" si="4"/>
        <v>5.0999999999999997E-2</v>
      </c>
      <c r="D30" s="1">
        <f t="shared" si="4"/>
        <v>0.51600000000000001</v>
      </c>
      <c r="E30" s="1">
        <f t="shared" si="4"/>
        <v>1.4999999999999999E-2</v>
      </c>
      <c r="F30" s="1">
        <f t="shared" si="4"/>
        <v>0.48599999999999999</v>
      </c>
      <c r="G30" s="1">
        <f t="shared" si="4"/>
        <v>1.4999999999999999E-2</v>
      </c>
      <c r="H30" s="1">
        <f t="shared" si="4"/>
        <v>24.667000000000002</v>
      </c>
      <c r="I30" s="1">
        <f t="shared" si="4"/>
        <v>1.78</v>
      </c>
      <c r="J30" s="1">
        <f t="shared" si="4"/>
        <v>24.948</v>
      </c>
      <c r="K30" s="1">
        <f t="shared" si="4"/>
        <v>0.41499999999999998</v>
      </c>
      <c r="L30" s="1">
        <f t="shared" si="4"/>
        <v>25.035</v>
      </c>
      <c r="M30" s="1">
        <f t="shared" si="4"/>
        <v>0.62</v>
      </c>
      <c r="N30" s="1">
        <f t="shared" si="4"/>
        <v>15.661</v>
      </c>
      <c r="O30" s="1">
        <f t="shared" si="4"/>
        <v>1.5389999999999999</v>
      </c>
      <c r="P30" s="1">
        <f t="shared" si="4"/>
        <v>15.464</v>
      </c>
      <c r="Q30" s="1">
        <f t="shared" si="3"/>
        <v>0.36699999999999999</v>
      </c>
      <c r="R30" s="1">
        <f t="shared" si="3"/>
        <v>15.382999999999999</v>
      </c>
      <c r="S30" s="1">
        <f t="shared" si="3"/>
        <v>0.54100000000000004</v>
      </c>
    </row>
    <row r="31" spans="1:19" x14ac:dyDescent="0.3">
      <c r="A31" t="s">
        <v>71</v>
      </c>
      <c r="B31" s="1">
        <f t="shared" si="4"/>
        <v>0.376</v>
      </c>
      <c r="C31" s="1">
        <f t="shared" si="4"/>
        <v>0.13400000000000001</v>
      </c>
      <c r="D31" s="1">
        <f t="shared" si="4"/>
        <v>0.42299999999999999</v>
      </c>
      <c r="E31" s="1">
        <f t="shared" si="4"/>
        <v>9.2999999999999999E-2</v>
      </c>
      <c r="F31" s="1">
        <f t="shared" si="4"/>
        <v>0.39300000000000002</v>
      </c>
      <c r="G31" s="1">
        <f t="shared" si="4"/>
        <v>7.9000000000000001E-2</v>
      </c>
      <c r="H31" s="1">
        <f t="shared" si="4"/>
        <v>27.681999999999999</v>
      </c>
      <c r="I31" s="1">
        <f t="shared" si="4"/>
        <v>2.875</v>
      </c>
      <c r="J31" s="1">
        <f t="shared" si="4"/>
        <v>27.728999999999999</v>
      </c>
      <c r="K31" s="1">
        <f t="shared" si="4"/>
        <v>2.2429999999999999</v>
      </c>
      <c r="L31" s="1">
        <f t="shared" si="4"/>
        <v>27.739000000000001</v>
      </c>
      <c r="M31" s="1">
        <f t="shared" si="4"/>
        <v>2.0390000000000001</v>
      </c>
      <c r="N31" s="1">
        <f t="shared" si="4"/>
        <v>18.248000000000001</v>
      </c>
      <c r="O31" s="1">
        <f t="shared" si="4"/>
        <v>2.4060000000000001</v>
      </c>
      <c r="P31" s="1">
        <f t="shared" si="4"/>
        <v>18.001999999999999</v>
      </c>
      <c r="Q31" s="1">
        <f t="shared" si="3"/>
        <v>2.113</v>
      </c>
      <c r="R31" s="1">
        <f t="shared" si="3"/>
        <v>17.899999999999999</v>
      </c>
      <c r="S31" s="1">
        <f t="shared" si="3"/>
        <v>2.0270000000000001</v>
      </c>
    </row>
    <row r="32" spans="1:19" x14ac:dyDescent="0.3">
      <c r="A32" t="s">
        <v>72</v>
      </c>
      <c r="B32" s="1">
        <f t="shared" si="4"/>
        <v>0.34899999999999998</v>
      </c>
      <c r="C32" s="1">
        <f t="shared" si="4"/>
        <v>4.3999999999999997E-2</v>
      </c>
      <c r="D32" s="1">
        <f t="shared" si="4"/>
        <v>0.371</v>
      </c>
      <c r="E32" s="1">
        <f t="shared" si="4"/>
        <v>3.5999999999999997E-2</v>
      </c>
      <c r="F32" s="1">
        <f t="shared" si="4"/>
        <v>0.33</v>
      </c>
      <c r="G32" s="1">
        <f t="shared" si="4"/>
        <v>4.8000000000000001E-2</v>
      </c>
      <c r="H32" s="1">
        <f t="shared" si="4"/>
        <v>28.875</v>
      </c>
      <c r="I32" s="1">
        <f t="shared" si="4"/>
        <v>0.96299999999999997</v>
      </c>
      <c r="J32" s="1">
        <f t="shared" si="4"/>
        <v>29.199000000000002</v>
      </c>
      <c r="K32" s="1">
        <f t="shared" si="4"/>
        <v>1.242</v>
      </c>
      <c r="L32" s="1">
        <f t="shared" si="4"/>
        <v>29.331</v>
      </c>
      <c r="M32" s="1">
        <f t="shared" si="4"/>
        <v>1.39</v>
      </c>
      <c r="N32" s="1">
        <f t="shared" si="4"/>
        <v>19.966000000000001</v>
      </c>
      <c r="O32" s="1">
        <f t="shared" si="4"/>
        <v>1.3520000000000001</v>
      </c>
      <c r="P32" s="1">
        <f t="shared" si="4"/>
        <v>19.898</v>
      </c>
      <c r="Q32" s="1">
        <f t="shared" si="3"/>
        <v>1.331</v>
      </c>
      <c r="R32" s="1">
        <f t="shared" si="3"/>
        <v>19.87</v>
      </c>
      <c r="S32" s="1">
        <f t="shared" si="3"/>
        <v>1.337</v>
      </c>
    </row>
    <row r="33" spans="1:19" x14ac:dyDescent="0.3">
      <c r="A33" t="s">
        <v>73</v>
      </c>
      <c r="B33" s="1">
        <f t="shared" si="4"/>
        <v>0.34100000000000003</v>
      </c>
      <c r="C33" s="1">
        <f t="shared" si="4"/>
        <v>5.2999999999999999E-2</v>
      </c>
      <c r="D33" s="1">
        <f t="shared" si="4"/>
        <v>0.36399999999999999</v>
      </c>
      <c r="E33" s="1">
        <f t="shared" si="4"/>
        <v>3.5999999999999997E-2</v>
      </c>
      <c r="F33" s="1">
        <f t="shared" si="4"/>
        <v>0.32300000000000001</v>
      </c>
      <c r="G33" s="1">
        <f t="shared" si="4"/>
        <v>0.04</v>
      </c>
      <c r="H33" s="1">
        <f t="shared" si="4"/>
        <v>29.015000000000001</v>
      </c>
      <c r="I33" s="1">
        <f t="shared" si="4"/>
        <v>0.72899999999999998</v>
      </c>
      <c r="J33" s="1">
        <f t="shared" si="4"/>
        <v>29.440999999999999</v>
      </c>
      <c r="K33" s="1">
        <f t="shared" si="4"/>
        <v>1.024</v>
      </c>
      <c r="L33" s="1">
        <f t="shared" si="4"/>
        <v>29.614999999999998</v>
      </c>
      <c r="M33" s="1">
        <f t="shared" si="4"/>
        <v>1.1719999999999999</v>
      </c>
      <c r="N33" s="1">
        <f t="shared" si="4"/>
        <v>19.992999999999999</v>
      </c>
      <c r="O33" s="1">
        <f t="shared" si="4"/>
        <v>1.2490000000000001</v>
      </c>
      <c r="P33" s="1">
        <f t="shared" si="4"/>
        <v>19.984999999999999</v>
      </c>
      <c r="Q33" s="1">
        <f t="shared" si="3"/>
        <v>1.371</v>
      </c>
      <c r="R33" s="1">
        <f t="shared" si="3"/>
        <v>19.981999999999999</v>
      </c>
      <c r="S33" s="1">
        <f t="shared" si="3"/>
        <v>1.454</v>
      </c>
    </row>
    <row r="34" spans="1:19" x14ac:dyDescent="0.3">
      <c r="A34" t="s">
        <v>74</v>
      </c>
      <c r="B34" s="1">
        <f t="shared" si="4"/>
        <v>0.68400000000000005</v>
      </c>
      <c r="C34" s="1">
        <f t="shared" si="4"/>
        <v>1.2E-2</v>
      </c>
      <c r="D34" s="1">
        <f t="shared" si="4"/>
        <v>0.64800000000000002</v>
      </c>
      <c r="E34" s="1">
        <f t="shared" si="4"/>
        <v>1.4E-2</v>
      </c>
      <c r="F34" s="1">
        <f t="shared" si="4"/>
        <v>0.59699999999999998</v>
      </c>
      <c r="G34" s="1">
        <f t="shared" si="4"/>
        <v>1.7999999999999999E-2</v>
      </c>
      <c r="H34" s="1">
        <f t="shared" si="4"/>
        <v>19.288</v>
      </c>
      <c r="I34" s="1">
        <f t="shared" si="4"/>
        <v>0.76400000000000001</v>
      </c>
      <c r="J34" s="1">
        <f t="shared" si="4"/>
        <v>20.939</v>
      </c>
      <c r="K34" s="1">
        <f t="shared" si="4"/>
        <v>0.46700000000000003</v>
      </c>
      <c r="L34" s="1">
        <f t="shared" si="4"/>
        <v>21.585000000000001</v>
      </c>
      <c r="M34" s="1">
        <f t="shared" si="4"/>
        <v>0.46899999999999997</v>
      </c>
      <c r="N34" s="1">
        <f t="shared" si="4"/>
        <v>12.601000000000001</v>
      </c>
      <c r="O34" s="1">
        <f t="shared" si="4"/>
        <v>0.47599999999999998</v>
      </c>
      <c r="P34" s="1">
        <f t="shared" si="4"/>
        <v>13.076000000000001</v>
      </c>
      <c r="Q34" s="1">
        <f t="shared" si="3"/>
        <v>0.25700000000000001</v>
      </c>
      <c r="R34" s="1">
        <f t="shared" si="3"/>
        <v>13.273</v>
      </c>
      <c r="S34" s="1">
        <f t="shared" si="3"/>
        <v>0.40600000000000003</v>
      </c>
    </row>
    <row r="37" spans="1:19" x14ac:dyDescent="0.3">
      <c r="A37" t="s">
        <v>0</v>
      </c>
      <c r="B37" t="s">
        <v>62</v>
      </c>
      <c r="D37" t="s">
        <v>64</v>
      </c>
      <c r="F37" t="s">
        <v>65</v>
      </c>
      <c r="H37" t="s">
        <v>5</v>
      </c>
      <c r="J37" t="s">
        <v>6</v>
      </c>
      <c r="L37" t="s">
        <v>7</v>
      </c>
      <c r="N37" t="s">
        <v>8</v>
      </c>
      <c r="P37" t="s">
        <v>9</v>
      </c>
      <c r="R37" t="s">
        <v>10</v>
      </c>
    </row>
    <row r="38" spans="1:19" x14ac:dyDescent="0.3">
      <c r="A38" t="s">
        <v>66</v>
      </c>
      <c r="B38" t="str">
        <f>B26&amp;" ± "&amp;C26</f>
        <v>0.348 ± 0.119</v>
      </c>
      <c r="D38" t="str">
        <f>D26&amp;" ± "&amp;E26</f>
        <v>0.392 ± 0.09</v>
      </c>
      <c r="F38" t="str">
        <f>F26&amp;" ± "&amp;G26</f>
        <v>0.359 ± 0.087</v>
      </c>
      <c r="H38" t="str">
        <f>H26&amp;" ± "&amp;I26</f>
        <v>28.249 ± 2.498</v>
      </c>
      <c r="J38" t="str">
        <f>J26&amp;" ± "&amp;K26</f>
        <v>28.366 ± 2.094</v>
      </c>
      <c r="L38" t="str">
        <f>L26&amp;" ± "&amp;M26</f>
        <v>28.408 ± 1.997</v>
      </c>
      <c r="N38" t="str">
        <f>N26&amp;" ± "&amp;O26</f>
        <v>18.944 ± 2.421</v>
      </c>
      <c r="P38" t="str">
        <f>P26&amp;" ± "&amp;Q26</f>
        <v>18.678 ± 2.15</v>
      </c>
      <c r="R38" t="str">
        <f>R26&amp;" ± "&amp;S26</f>
        <v>18.567 ± 2.072</v>
      </c>
    </row>
    <row r="39" spans="1:19" x14ac:dyDescent="0.3">
      <c r="A39" t="s">
        <v>67</v>
      </c>
      <c r="B39" t="str">
        <f>B27&amp;" ± "&amp;C27</f>
        <v>0.353 ± 0.083</v>
      </c>
      <c r="D39" t="str">
        <f>D27&amp;" ± "&amp;E27</f>
        <v>0.387 ± 0.076</v>
      </c>
      <c r="F39" t="str">
        <f>F27&amp;" ± "&amp;G27</f>
        <v>0.35 ± 0.084</v>
      </c>
      <c r="H39" t="str">
        <f t="shared" ref="H39:H46" si="5">H27&amp;" ± "&amp;I27</f>
        <v>28.409 ± 1.858</v>
      </c>
      <c r="J39" t="str">
        <f>J27&amp;" ± "&amp;K27</f>
        <v>28.61 ± 2.014</v>
      </c>
      <c r="L39" t="str">
        <f>L27&amp;" ± "&amp;M27</f>
        <v>28.691 ± 2.099</v>
      </c>
      <c r="N39" t="str">
        <f>N27&amp;" ± "&amp;O27</f>
        <v>19.66 ± 2.172</v>
      </c>
      <c r="P39" t="str">
        <f>P27&amp;" ± "&amp;Q27</f>
        <v>19.303 ± 2.222</v>
      </c>
      <c r="R39" t="str">
        <f>R27&amp;" ± "&amp;S27</f>
        <v>19.154 ± 2.25</v>
      </c>
    </row>
    <row r="40" spans="1:19" x14ac:dyDescent="0.3">
      <c r="A40" t="s">
        <v>68</v>
      </c>
      <c r="B40" t="str">
        <f t="shared" ref="B40:D46" si="6">B28&amp;" ± "&amp;C28</f>
        <v>0.314 ± 0.055</v>
      </c>
      <c r="D40" t="str">
        <f t="shared" si="6"/>
        <v>0.352 ± 0.05</v>
      </c>
      <c r="F40" t="str">
        <f t="shared" ref="F40:F46" si="7">F28&amp;" ± "&amp;G28</f>
        <v>0.315 ± 0.059</v>
      </c>
      <c r="H40" t="str">
        <f t="shared" si="5"/>
        <v>29.983 ± 1.639</v>
      </c>
      <c r="J40" t="str">
        <f t="shared" ref="J40:L46" si="8">J28&amp;" ± "&amp;K28</f>
        <v>30.004 ± 1.786</v>
      </c>
      <c r="L40" t="str">
        <f t="shared" si="8"/>
        <v>30.01 ± 1.876</v>
      </c>
      <c r="N40" t="str">
        <f t="shared" ref="N40:N46" si="9">N28&amp;" ± "&amp;O28</f>
        <v>20.902 ± 1.739</v>
      </c>
      <c r="P40" t="str">
        <f t="shared" ref="P40:R46" si="10">P28&amp;" ± "&amp;Q28</f>
        <v>20.491 ± 1.621</v>
      </c>
      <c r="R40" t="str">
        <f t="shared" si="10"/>
        <v>20.32 ± 1.588</v>
      </c>
    </row>
    <row r="41" spans="1:19" x14ac:dyDescent="0.3">
      <c r="A41" t="s">
        <v>69</v>
      </c>
      <c r="B41" t="str">
        <f t="shared" si="6"/>
        <v>0.323 ± 0.078</v>
      </c>
      <c r="D41" t="str">
        <f t="shared" si="6"/>
        <v>0.35 ± 0.077</v>
      </c>
      <c r="F41" t="str">
        <f t="shared" si="7"/>
        <v>0.312 ± 0.084</v>
      </c>
      <c r="H41" t="str">
        <f t="shared" si="5"/>
        <v>29.197 ± 1.839</v>
      </c>
      <c r="J41" t="str">
        <f t="shared" si="8"/>
        <v>29.427 ± 2.049</v>
      </c>
      <c r="L41" t="str">
        <f t="shared" si="8"/>
        <v>29.521 ± 2.143</v>
      </c>
      <c r="N41" t="str">
        <f t="shared" si="9"/>
        <v>20.677 ± 2.581</v>
      </c>
      <c r="P41" t="str">
        <f t="shared" si="10"/>
        <v>20.239 ± 2.505</v>
      </c>
      <c r="R41" t="str">
        <f t="shared" si="10"/>
        <v>20.057 ± 2.478</v>
      </c>
    </row>
    <row r="42" spans="1:19" x14ac:dyDescent="0.3">
      <c r="A42" s="2" t="s">
        <v>70</v>
      </c>
      <c r="B42" t="str">
        <f t="shared" si="6"/>
        <v>0.489 ± 0.051</v>
      </c>
      <c r="D42" t="str">
        <f t="shared" si="6"/>
        <v>0.516 ± 0.015</v>
      </c>
      <c r="F42" t="str">
        <f t="shared" si="7"/>
        <v>0.486 ± 0.015</v>
      </c>
      <c r="H42" t="str">
        <f t="shared" si="5"/>
        <v>24.667 ± 1.78</v>
      </c>
      <c r="J42" t="str">
        <f t="shared" si="8"/>
        <v>24.948 ± 0.415</v>
      </c>
      <c r="L42" t="str">
        <f t="shared" si="8"/>
        <v>25.035 ± 0.62</v>
      </c>
      <c r="N42" t="str">
        <f t="shared" si="9"/>
        <v>15.661 ± 1.539</v>
      </c>
      <c r="P42" t="str">
        <f t="shared" si="10"/>
        <v>15.464 ± 0.367</v>
      </c>
      <c r="R42" t="str">
        <f t="shared" si="10"/>
        <v>15.383 ± 0.541</v>
      </c>
    </row>
    <row r="43" spans="1:19" x14ac:dyDescent="0.3">
      <c r="A43" t="s">
        <v>71</v>
      </c>
      <c r="B43" t="str">
        <f t="shared" si="6"/>
        <v>0.376 ± 0.134</v>
      </c>
      <c r="D43" t="str">
        <f t="shared" si="6"/>
        <v>0.423 ± 0.093</v>
      </c>
      <c r="F43" t="str">
        <f t="shared" si="7"/>
        <v>0.393 ± 0.079</v>
      </c>
      <c r="H43" t="str">
        <f t="shared" si="5"/>
        <v>27.682 ± 2.875</v>
      </c>
      <c r="J43" t="str">
        <f t="shared" si="8"/>
        <v>27.729 ± 2.243</v>
      </c>
      <c r="L43" t="str">
        <f t="shared" si="8"/>
        <v>27.739 ± 2.039</v>
      </c>
      <c r="N43" t="str">
        <f t="shared" si="9"/>
        <v>18.248 ± 2.406</v>
      </c>
      <c r="P43" t="str">
        <f t="shared" si="10"/>
        <v>18.002 ± 2.113</v>
      </c>
      <c r="R43" t="str">
        <f t="shared" si="10"/>
        <v>17.9 ± 2.027</v>
      </c>
    </row>
    <row r="44" spans="1:19" x14ac:dyDescent="0.3">
      <c r="A44" t="s">
        <v>72</v>
      </c>
      <c r="B44" t="str">
        <f t="shared" si="6"/>
        <v>0.349 ± 0.044</v>
      </c>
      <c r="D44" t="str">
        <f t="shared" si="6"/>
        <v>0.371 ± 0.036</v>
      </c>
      <c r="F44" t="str">
        <f t="shared" si="7"/>
        <v>0.33 ± 0.048</v>
      </c>
      <c r="H44" t="str">
        <f t="shared" si="5"/>
        <v>28.875 ± 0.963</v>
      </c>
      <c r="J44" t="str">
        <f t="shared" si="8"/>
        <v>29.199 ± 1.242</v>
      </c>
      <c r="L44" t="str">
        <f t="shared" si="8"/>
        <v>29.331 ± 1.39</v>
      </c>
      <c r="N44" t="str">
        <f t="shared" si="9"/>
        <v>19.966 ± 1.352</v>
      </c>
      <c r="P44" t="str">
        <f t="shared" si="10"/>
        <v>19.898 ± 1.331</v>
      </c>
      <c r="R44" t="str">
        <f t="shared" si="10"/>
        <v>19.87 ± 1.337</v>
      </c>
    </row>
    <row r="45" spans="1:19" x14ac:dyDescent="0.3">
      <c r="A45" t="s">
        <v>73</v>
      </c>
      <c r="B45" t="str">
        <f t="shared" si="6"/>
        <v>0.341 ± 0.053</v>
      </c>
      <c r="D45" t="str">
        <f t="shared" si="6"/>
        <v>0.364 ± 0.036</v>
      </c>
      <c r="F45" t="str">
        <f t="shared" si="7"/>
        <v>0.323 ± 0.04</v>
      </c>
      <c r="H45" t="str">
        <f t="shared" si="5"/>
        <v>29.015 ± 0.729</v>
      </c>
      <c r="J45" t="str">
        <f t="shared" si="8"/>
        <v>29.441 ± 1.024</v>
      </c>
      <c r="L45" t="str">
        <f t="shared" si="8"/>
        <v>29.615 ± 1.172</v>
      </c>
      <c r="N45" t="str">
        <f t="shared" si="9"/>
        <v>19.993 ± 1.249</v>
      </c>
      <c r="P45" t="str">
        <f t="shared" si="10"/>
        <v>19.985 ± 1.371</v>
      </c>
      <c r="R45" t="str">
        <f t="shared" si="10"/>
        <v>19.982 ± 1.454</v>
      </c>
    </row>
    <row r="46" spans="1:19" x14ac:dyDescent="0.3">
      <c r="A46" t="s">
        <v>74</v>
      </c>
      <c r="B46" t="str">
        <f t="shared" si="6"/>
        <v>0.684 ± 0.012</v>
      </c>
      <c r="D46" t="str">
        <f t="shared" si="6"/>
        <v>0.648 ± 0.014</v>
      </c>
      <c r="F46" t="str">
        <f t="shared" si="7"/>
        <v>0.597 ± 0.018</v>
      </c>
      <c r="H46" t="str">
        <f t="shared" si="5"/>
        <v>19.288 ± 0.764</v>
      </c>
      <c r="J46" t="str">
        <f t="shared" si="8"/>
        <v>20.939 ± 0.467</v>
      </c>
      <c r="L46" t="str">
        <f t="shared" si="8"/>
        <v>21.585 ± 0.469</v>
      </c>
      <c r="N46" t="str">
        <f t="shared" si="9"/>
        <v>12.601 ± 0.476</v>
      </c>
      <c r="P46" t="str">
        <f t="shared" si="10"/>
        <v>13.076 ± 0.257</v>
      </c>
      <c r="R46" t="str">
        <f t="shared" si="10"/>
        <v>13.273 ± 0.406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TiO2</dc:creator>
  <cp:lastModifiedBy>Xuan-Tung Trinh</cp:lastModifiedBy>
  <dcterms:created xsi:type="dcterms:W3CDTF">2021-11-07T11:42:54Z</dcterms:created>
  <dcterms:modified xsi:type="dcterms:W3CDTF">2021-11-07T08:23:14Z</dcterms:modified>
</cp:coreProperties>
</file>