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ol_fraction\EC50\"/>
    </mc:Choice>
  </mc:AlternateContent>
  <xr:revisionPtr revIDLastSave="0" documentId="13_ncr:1_{053BA284-87B9-4C4F-BCF8-EADF5D6BF1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C50" sheetId="1" r:id="rId1"/>
    <sheet name="EC50_full" sheetId="3" r:id="rId2"/>
  </sheets>
  <definedNames>
    <definedName name="_xlnm._FilterDatabase" localSheetId="0" hidden="1">'EC50'!$A$1:$F$77</definedName>
    <definedName name="_xlnm._FilterDatabase" localSheetId="1" hidden="1">EC50_full!$A$1:$S$77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7" i="3" l="1"/>
  <c r="R77" i="3" s="1"/>
  <c r="S77" i="3" s="1"/>
  <c r="P77" i="3"/>
  <c r="L77" i="3"/>
  <c r="M77" i="3" s="1"/>
  <c r="Q76" i="3"/>
  <c r="R76" i="3" s="1"/>
  <c r="S76" i="3" s="1"/>
  <c r="P76" i="3"/>
  <c r="L76" i="3"/>
  <c r="M76" i="3" s="1"/>
  <c r="Q75" i="3"/>
  <c r="R75" i="3" s="1"/>
  <c r="S75" i="3" s="1"/>
  <c r="P75" i="3"/>
  <c r="M75" i="3"/>
  <c r="L75" i="3"/>
  <c r="Q74" i="3"/>
  <c r="R74" i="3" s="1"/>
  <c r="S74" i="3" s="1"/>
  <c r="P74" i="3"/>
  <c r="M74" i="3"/>
  <c r="L74" i="3"/>
  <c r="Q73" i="3"/>
  <c r="R73" i="3" s="1"/>
  <c r="S73" i="3" s="1"/>
  <c r="P73" i="3"/>
  <c r="L73" i="3"/>
  <c r="M73" i="3" s="1"/>
  <c r="Q72" i="3"/>
  <c r="R72" i="3" s="1"/>
  <c r="S72" i="3" s="1"/>
  <c r="P72" i="3"/>
  <c r="M72" i="3"/>
  <c r="L72" i="3"/>
  <c r="Q71" i="3"/>
  <c r="R71" i="3" s="1"/>
  <c r="S71" i="3" s="1"/>
  <c r="P71" i="3"/>
  <c r="M71" i="3"/>
  <c r="L71" i="3"/>
  <c r="Q70" i="3"/>
  <c r="R70" i="3" s="1"/>
  <c r="S70" i="3" s="1"/>
  <c r="P70" i="3"/>
  <c r="L70" i="3"/>
  <c r="M70" i="3" s="1"/>
  <c r="Q69" i="3"/>
  <c r="R69" i="3" s="1"/>
  <c r="S69" i="3" s="1"/>
  <c r="P69" i="3"/>
  <c r="M69" i="3"/>
  <c r="L69" i="3"/>
  <c r="Q68" i="3"/>
  <c r="R68" i="3" s="1"/>
  <c r="S68" i="3" s="1"/>
  <c r="P68" i="3"/>
  <c r="M68" i="3"/>
  <c r="L68" i="3"/>
  <c r="Q67" i="3"/>
  <c r="R67" i="3" s="1"/>
  <c r="S67" i="3" s="1"/>
  <c r="P67" i="3"/>
  <c r="L67" i="3"/>
  <c r="M67" i="3" s="1"/>
  <c r="R66" i="3"/>
  <c r="S66" i="3" s="1"/>
  <c r="Q66" i="3"/>
  <c r="P66" i="3"/>
  <c r="L66" i="3"/>
  <c r="M66" i="3" s="1"/>
  <c r="Q65" i="3"/>
  <c r="R65" i="3" s="1"/>
  <c r="S65" i="3" s="1"/>
  <c r="P65" i="3"/>
  <c r="M65" i="3"/>
  <c r="L65" i="3"/>
  <c r="Q64" i="3"/>
  <c r="R64" i="3" s="1"/>
  <c r="S64" i="3" s="1"/>
  <c r="P64" i="3"/>
  <c r="L64" i="3"/>
  <c r="M64" i="3" s="1"/>
  <c r="Q63" i="3"/>
  <c r="R63" i="3" s="1"/>
  <c r="S63" i="3" s="1"/>
  <c r="P63" i="3"/>
  <c r="M63" i="3"/>
  <c r="L63" i="3"/>
  <c r="R62" i="3"/>
  <c r="S62" i="3" s="1"/>
  <c r="Q62" i="3"/>
  <c r="P62" i="3"/>
  <c r="L62" i="3"/>
  <c r="M62" i="3" s="1"/>
  <c r="Q61" i="3"/>
  <c r="R61" i="3" s="1"/>
  <c r="S61" i="3" s="1"/>
  <c r="P61" i="3"/>
  <c r="L61" i="3"/>
  <c r="M61" i="3" s="1"/>
  <c r="R60" i="3"/>
  <c r="S60" i="3" s="1"/>
  <c r="Q60" i="3"/>
  <c r="P60" i="3"/>
  <c r="L60" i="3"/>
  <c r="M60" i="3" s="1"/>
  <c r="Q59" i="3"/>
  <c r="R59" i="3" s="1"/>
  <c r="S59" i="3" s="1"/>
  <c r="P59" i="3"/>
  <c r="M59" i="3"/>
  <c r="L59" i="3"/>
  <c r="Q58" i="3"/>
  <c r="R58" i="3" s="1"/>
  <c r="S58" i="3" s="1"/>
  <c r="P58" i="3"/>
  <c r="L58" i="3"/>
  <c r="M58" i="3" s="1"/>
  <c r="Q57" i="3"/>
  <c r="R57" i="3" s="1"/>
  <c r="S57" i="3" s="1"/>
  <c r="P57" i="3"/>
  <c r="M57" i="3"/>
  <c r="L57" i="3"/>
  <c r="R56" i="3"/>
  <c r="S56" i="3" s="1"/>
  <c r="Q56" i="3"/>
  <c r="P56" i="3"/>
  <c r="L56" i="3"/>
  <c r="M56" i="3" s="1"/>
  <c r="Q55" i="3"/>
  <c r="R55" i="3" s="1"/>
  <c r="S55" i="3" s="1"/>
  <c r="P55" i="3"/>
  <c r="L55" i="3"/>
  <c r="M55" i="3" s="1"/>
  <c r="R54" i="3"/>
  <c r="S54" i="3" s="1"/>
  <c r="Q54" i="3"/>
  <c r="M54" i="3"/>
  <c r="J54" i="3"/>
  <c r="P54" i="3" s="1"/>
  <c r="M53" i="3"/>
  <c r="J53" i="3"/>
  <c r="P53" i="3" s="1"/>
  <c r="Q52" i="3"/>
  <c r="P52" i="3"/>
  <c r="R52" i="3" s="1"/>
  <c r="S52" i="3" s="1"/>
  <c r="M52" i="3"/>
  <c r="J52" i="3"/>
  <c r="M51" i="3"/>
  <c r="J51" i="3"/>
  <c r="Q51" i="3" s="1"/>
  <c r="Q50" i="3"/>
  <c r="R50" i="3" s="1"/>
  <c r="S50" i="3" s="1"/>
  <c r="P50" i="3"/>
  <c r="L50" i="3"/>
  <c r="M50" i="3" s="1"/>
  <c r="Q49" i="3"/>
  <c r="P49" i="3"/>
  <c r="R49" i="3" s="1"/>
  <c r="S49" i="3" s="1"/>
  <c r="L49" i="3"/>
  <c r="M49" i="3" s="1"/>
  <c r="Q48" i="3"/>
  <c r="R48" i="3" s="1"/>
  <c r="S48" i="3" s="1"/>
  <c r="P48" i="3"/>
  <c r="M48" i="3"/>
  <c r="L48" i="3"/>
  <c r="Q47" i="3"/>
  <c r="P47" i="3"/>
  <c r="R47" i="3" s="1"/>
  <c r="S47" i="3" s="1"/>
  <c r="L47" i="3"/>
  <c r="M47" i="3" s="1"/>
  <c r="Q46" i="3"/>
  <c r="P46" i="3"/>
  <c r="R46" i="3" s="1"/>
  <c r="S46" i="3" s="1"/>
  <c r="M46" i="3"/>
  <c r="L46" i="3"/>
  <c r="R45" i="3"/>
  <c r="S45" i="3" s="1"/>
  <c r="Q45" i="3"/>
  <c r="P45" i="3"/>
  <c r="L45" i="3"/>
  <c r="M45" i="3" s="1"/>
  <c r="Q44" i="3"/>
  <c r="R44" i="3" s="1"/>
  <c r="S44" i="3" s="1"/>
  <c r="P44" i="3"/>
  <c r="L44" i="3"/>
  <c r="M44" i="3" s="1"/>
  <c r="Q43" i="3"/>
  <c r="P43" i="3"/>
  <c r="R43" i="3" s="1"/>
  <c r="S43" i="3" s="1"/>
  <c r="L43" i="3"/>
  <c r="M43" i="3" s="1"/>
  <c r="Q42" i="3"/>
  <c r="R42" i="3" s="1"/>
  <c r="S42" i="3" s="1"/>
  <c r="P42" i="3"/>
  <c r="M42" i="3"/>
  <c r="L42" i="3"/>
  <c r="Q41" i="3"/>
  <c r="P41" i="3"/>
  <c r="R41" i="3" s="1"/>
  <c r="S41" i="3" s="1"/>
  <c r="L41" i="3"/>
  <c r="M41" i="3" s="1"/>
  <c r="Q40" i="3"/>
  <c r="P40" i="3"/>
  <c r="R40" i="3" s="1"/>
  <c r="S40" i="3" s="1"/>
  <c r="M40" i="3"/>
  <c r="L40" i="3"/>
  <c r="R39" i="3"/>
  <c r="S39" i="3" s="1"/>
  <c r="Q39" i="3"/>
  <c r="P39" i="3"/>
  <c r="L39" i="3"/>
  <c r="M39" i="3" s="1"/>
  <c r="Q38" i="3"/>
  <c r="R38" i="3" s="1"/>
  <c r="S38" i="3" s="1"/>
  <c r="P38" i="3"/>
  <c r="L38" i="3"/>
  <c r="M38" i="3" s="1"/>
  <c r="Q37" i="3"/>
  <c r="P37" i="3"/>
  <c r="R37" i="3" s="1"/>
  <c r="S37" i="3" s="1"/>
  <c r="L37" i="3"/>
  <c r="M37" i="3" s="1"/>
  <c r="Q36" i="3"/>
  <c r="R36" i="3" s="1"/>
  <c r="S36" i="3" s="1"/>
  <c r="P36" i="3"/>
  <c r="M36" i="3"/>
  <c r="L36" i="3"/>
  <c r="Q35" i="3"/>
  <c r="P35" i="3"/>
  <c r="R35" i="3" s="1"/>
  <c r="S35" i="3" s="1"/>
  <c r="L35" i="3"/>
  <c r="M35" i="3" s="1"/>
  <c r="Q34" i="3"/>
  <c r="P34" i="3"/>
  <c r="R34" i="3" s="1"/>
  <c r="S34" i="3" s="1"/>
  <c r="M34" i="3"/>
  <c r="L34" i="3"/>
  <c r="R33" i="3"/>
  <c r="S33" i="3" s="1"/>
  <c r="Q33" i="3"/>
  <c r="P33" i="3"/>
  <c r="L33" i="3"/>
  <c r="M33" i="3" s="1"/>
  <c r="Q32" i="3"/>
  <c r="R32" i="3" s="1"/>
  <c r="S32" i="3" s="1"/>
  <c r="P32" i="3"/>
  <c r="L32" i="3"/>
  <c r="M32" i="3" s="1"/>
  <c r="Q31" i="3"/>
  <c r="P31" i="3"/>
  <c r="R31" i="3" s="1"/>
  <c r="S31" i="3" s="1"/>
  <c r="L31" i="3"/>
  <c r="M31" i="3" s="1"/>
  <c r="Q30" i="3"/>
  <c r="R30" i="3" s="1"/>
  <c r="S30" i="3" s="1"/>
  <c r="P30" i="3"/>
  <c r="M30" i="3"/>
  <c r="L30" i="3"/>
  <c r="Q29" i="3"/>
  <c r="P29" i="3"/>
  <c r="R29" i="3" s="1"/>
  <c r="S29" i="3" s="1"/>
  <c r="L29" i="3"/>
  <c r="M29" i="3" s="1"/>
  <c r="Q28" i="3"/>
  <c r="P28" i="3"/>
  <c r="R28" i="3" s="1"/>
  <c r="S28" i="3" s="1"/>
  <c r="M28" i="3"/>
  <c r="L28" i="3"/>
  <c r="R27" i="3"/>
  <c r="S27" i="3" s="1"/>
  <c r="Q27" i="3"/>
  <c r="P27" i="3"/>
  <c r="L27" i="3"/>
  <c r="M27" i="3" s="1"/>
  <c r="Q26" i="3"/>
  <c r="R26" i="3" s="1"/>
  <c r="S26" i="3" s="1"/>
  <c r="P26" i="3"/>
  <c r="L26" i="3"/>
  <c r="M26" i="3" s="1"/>
  <c r="Q25" i="3"/>
  <c r="P25" i="3"/>
  <c r="R25" i="3" s="1"/>
  <c r="S25" i="3" s="1"/>
  <c r="L25" i="3"/>
  <c r="M25" i="3" s="1"/>
  <c r="Q24" i="3"/>
  <c r="R24" i="3" s="1"/>
  <c r="S24" i="3" s="1"/>
  <c r="P24" i="3"/>
  <c r="M24" i="3"/>
  <c r="L24" i="3"/>
  <c r="Q23" i="3"/>
  <c r="P23" i="3"/>
  <c r="R23" i="3" s="1"/>
  <c r="S23" i="3" s="1"/>
  <c r="L23" i="3"/>
  <c r="M23" i="3" s="1"/>
  <c r="Q22" i="3"/>
  <c r="P22" i="3"/>
  <c r="R22" i="3" s="1"/>
  <c r="S22" i="3" s="1"/>
  <c r="M22" i="3"/>
  <c r="L22" i="3"/>
  <c r="R21" i="3"/>
  <c r="S21" i="3" s="1"/>
  <c r="Q21" i="3"/>
  <c r="P21" i="3"/>
  <c r="L21" i="3"/>
  <c r="M21" i="3" s="1"/>
  <c r="Q20" i="3"/>
  <c r="R20" i="3" s="1"/>
  <c r="S20" i="3" s="1"/>
  <c r="P20" i="3"/>
  <c r="L20" i="3"/>
  <c r="M20" i="3" s="1"/>
  <c r="Q19" i="3"/>
  <c r="P19" i="3"/>
  <c r="R19" i="3" s="1"/>
  <c r="S19" i="3" s="1"/>
  <c r="L19" i="3"/>
  <c r="M19" i="3" s="1"/>
  <c r="Q18" i="3"/>
  <c r="R18" i="3" s="1"/>
  <c r="S18" i="3" s="1"/>
  <c r="P18" i="3"/>
  <c r="M18" i="3"/>
  <c r="L18" i="3"/>
  <c r="Q17" i="3"/>
  <c r="P17" i="3"/>
  <c r="R17" i="3" s="1"/>
  <c r="S17" i="3" s="1"/>
  <c r="L17" i="3"/>
  <c r="M17" i="3" s="1"/>
  <c r="Q16" i="3"/>
  <c r="P16" i="3"/>
  <c r="R16" i="3" s="1"/>
  <c r="S16" i="3" s="1"/>
  <c r="M16" i="3"/>
  <c r="L16" i="3"/>
  <c r="R15" i="3"/>
  <c r="S15" i="3" s="1"/>
  <c r="Q15" i="3"/>
  <c r="P15" i="3"/>
  <c r="L15" i="3"/>
  <c r="M15" i="3" s="1"/>
  <c r="Q14" i="3"/>
  <c r="R14" i="3" s="1"/>
  <c r="S14" i="3" s="1"/>
  <c r="P14" i="3"/>
  <c r="L14" i="3"/>
  <c r="M14" i="3" s="1"/>
  <c r="Q13" i="3"/>
  <c r="P13" i="3"/>
  <c r="R13" i="3" s="1"/>
  <c r="S13" i="3" s="1"/>
  <c r="L13" i="3"/>
  <c r="M13" i="3" s="1"/>
  <c r="Q12" i="3"/>
  <c r="R12" i="3" s="1"/>
  <c r="S12" i="3" s="1"/>
  <c r="P12" i="3"/>
  <c r="M12" i="3"/>
  <c r="L12" i="3"/>
  <c r="Q11" i="3"/>
  <c r="P11" i="3"/>
  <c r="R11" i="3" s="1"/>
  <c r="S11" i="3" s="1"/>
  <c r="L11" i="3"/>
  <c r="M11" i="3" s="1"/>
  <c r="Q10" i="3"/>
  <c r="P10" i="3"/>
  <c r="R10" i="3" s="1"/>
  <c r="S10" i="3" s="1"/>
  <c r="M10" i="3"/>
  <c r="L10" i="3"/>
  <c r="R9" i="3"/>
  <c r="S9" i="3" s="1"/>
  <c r="Q9" i="3"/>
  <c r="P9" i="3"/>
  <c r="L9" i="3"/>
  <c r="M9" i="3" s="1"/>
  <c r="Q8" i="3"/>
  <c r="R8" i="3" s="1"/>
  <c r="S8" i="3" s="1"/>
  <c r="P8" i="3"/>
  <c r="L8" i="3"/>
  <c r="M8" i="3" s="1"/>
  <c r="Q7" i="3"/>
  <c r="P7" i="3"/>
  <c r="R7" i="3" s="1"/>
  <c r="S7" i="3" s="1"/>
  <c r="L7" i="3"/>
  <c r="M7" i="3" s="1"/>
  <c r="Q6" i="3"/>
  <c r="R6" i="3" s="1"/>
  <c r="S6" i="3" s="1"/>
  <c r="P6" i="3"/>
  <c r="M6" i="3"/>
  <c r="L6" i="3"/>
  <c r="Q5" i="3"/>
  <c r="P5" i="3"/>
  <c r="R5" i="3" s="1"/>
  <c r="S5" i="3" s="1"/>
  <c r="L5" i="3"/>
  <c r="M5" i="3" s="1"/>
  <c r="Q4" i="3"/>
  <c r="P4" i="3"/>
  <c r="R4" i="3" s="1"/>
  <c r="S4" i="3" s="1"/>
  <c r="M4" i="3"/>
  <c r="L4" i="3"/>
  <c r="M3" i="3"/>
  <c r="J3" i="3"/>
  <c r="Q3" i="3" s="1"/>
  <c r="G3" i="3"/>
  <c r="Q2" i="3"/>
  <c r="P2" i="3"/>
  <c r="R2" i="3" s="1"/>
  <c r="S2" i="3" s="1"/>
  <c r="M2" i="3"/>
  <c r="L2" i="3"/>
  <c r="K2" i="3"/>
  <c r="Q53" i="3" l="1"/>
  <c r="R53" i="3" s="1"/>
  <c r="S53" i="3" s="1"/>
  <c r="P3" i="3"/>
  <c r="R3" i="3" s="1"/>
  <c r="S3" i="3" s="1"/>
  <c r="P51" i="3"/>
  <c r="R51" i="3" s="1"/>
  <c r="S5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trinhxt</author>
  </authors>
  <commentList>
    <comment ref="H2" authorId="0" shapeId="0" xr:uid="{107CFA25-1BAE-475B-8A0D-E1D9ACBCFAB5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" authorId="0" shapeId="0" xr:uid="{90E06EF1-A53A-44B7-986E-D5DF87A8D4B4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" authorId="0" shapeId="0" xr:uid="{5E00E057-D103-4A1E-9A78-159CB0797065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6" authorId="0" shapeId="0" xr:uid="{21025DE1-0F06-42FD-B1AE-764434943BAB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7" authorId="0" shapeId="0" xr:uid="{C09C2C25-4D2E-4AD0-9B7C-252E4CD4CC3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8" authorId="0" shapeId="0" xr:uid="{D4160E24-33C4-4988-AA9B-189AFF999766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9" authorId="0" shapeId="0" xr:uid="{9C4D2B69-198B-4610-98BC-71FDD144A406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0" authorId="0" shapeId="0" xr:uid="{D9C8E83B-3AD0-4573-A038-89D8898F029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1" authorId="0" shapeId="0" xr:uid="{68C98A62-00AF-4141-88C8-1391292D6DB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2" authorId="0" shapeId="0" xr:uid="{5FC8C66E-06F8-433E-8F3E-9BBCEFBB06ED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3" authorId="0" shapeId="0" xr:uid="{B9C7F558-9438-442D-A181-E8B66C7332FC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4" authorId="0" shapeId="0" xr:uid="{B1A850DC-1268-4F38-973A-6050BFE3362C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5" authorId="0" shapeId="0" xr:uid="{773088A7-0144-46F8-8BD3-92904CB608C8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6" authorId="0" shapeId="0" xr:uid="{F131C2DF-9336-4F1C-9780-551C12C9CD2F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7" authorId="0" shapeId="0" xr:uid="{8E9E05AB-1D13-4462-A1F0-52B5AC9ABCFC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8" authorId="0" shapeId="0" xr:uid="{3A76EA61-408C-46F6-9EE8-3BF26BE18A24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9" authorId="0" shapeId="0" xr:uid="{DC833953-C2BA-4F1D-8A5F-E237F6B4B414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0" authorId="0" shapeId="0" xr:uid="{DBF43DCF-AB69-4A41-8400-23FD58D7AB49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1" authorId="0" shapeId="0" xr:uid="{C55A5D75-76A7-45A3-95EA-9EE79EF7CC63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2" authorId="0" shapeId="0" xr:uid="{5B2E3C75-2C2E-4FB6-948C-D07641BBB3C3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3" authorId="0" shapeId="0" xr:uid="{CDD3AA88-AE2A-4DFE-AAC9-D17ECAD5445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4" authorId="0" shapeId="0" xr:uid="{AEE65F3C-197D-4B28-80C2-5F67803F2822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5" authorId="0" shapeId="0" xr:uid="{375B17D8-DF4D-4635-B21D-BE9CB7BEC15D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6" authorId="0" shapeId="0" xr:uid="{2DFE8E7F-BE12-4E98-8B25-5DB4C1BD7128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7" authorId="0" shapeId="0" xr:uid="{1550EE40-05E1-42B4-8D84-E60E3EE2D917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8" authorId="0" shapeId="0" xr:uid="{6DC600D1-DC44-4BAE-A584-29D7F630B2FE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9" authorId="0" shapeId="0" xr:uid="{A308C8C9-5E32-4B5A-BD83-796BA8A791BD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0" authorId="0" shapeId="0" xr:uid="{0C713D72-421D-4FED-A794-524E264462FB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1" authorId="0" shapeId="0" xr:uid="{EECB695B-5313-4286-AF23-CB28D7F610B6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2" authorId="0" shapeId="0" xr:uid="{9643467F-3607-4630-B9D0-3533BBDCCF66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3" authorId="0" shapeId="0" xr:uid="{D7C0058E-93DD-47C6-B0A3-26E8302F232A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4" authorId="0" shapeId="0" xr:uid="{86B8A28D-B964-47B6-93CC-8127590888E9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5" authorId="0" shapeId="0" xr:uid="{06F3166D-B3EB-4401-9773-E8E38EBB1AAB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6" authorId="0" shapeId="0" xr:uid="{D9AFEC71-B58C-4A0C-84CE-066E3BCDADEE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7" authorId="0" shapeId="0" xr:uid="{65AEAC36-7B3E-4E2F-8201-9CF1DDDF161C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8" authorId="0" shapeId="0" xr:uid="{40051D4C-A3C7-4E26-A07D-1773C3F17929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9" authorId="0" shapeId="0" xr:uid="{1E7DE1A1-2A54-4040-90FA-0B97AA030178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0" authorId="0" shapeId="0" xr:uid="{DB1B2E25-6713-469F-B033-D40071874808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1" authorId="0" shapeId="0" xr:uid="{102D790F-752C-479F-A9D0-2FC8E63A9A4C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2" authorId="0" shapeId="0" xr:uid="{DEFA6F45-131E-478B-928B-9BA387A50F1A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3" authorId="0" shapeId="0" xr:uid="{64ED04A2-913F-4744-A789-9E0E4AF97BAF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4" authorId="0" shapeId="0" xr:uid="{AC84E150-5A1C-462C-84AE-ADAFBDBF68DB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5" authorId="0" shapeId="0" xr:uid="{BC32D5C3-2AEE-4AAC-A875-04FA59C56BEB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6" authorId="0" shapeId="0" xr:uid="{B6AD4098-5D71-4D55-A345-1F78BB603DBE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7" authorId="0" shapeId="0" xr:uid="{6304D6E7-0F15-42F0-B4F4-87FE1ACE5943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8" authorId="0" shapeId="0" xr:uid="{7C1D538F-646C-4411-8073-01F6C170F2C9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9" authorId="0" shapeId="0" xr:uid="{7D9DDE49-DD8C-4F99-AC2A-3CE3D170CBAF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0" authorId="0" shapeId="0" xr:uid="{4DD4708C-C7A4-466F-824D-3FF0F382C949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1" authorId="0" shapeId="0" xr:uid="{5244E55F-192B-441E-87E8-4658E291AE64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2" authorId="0" shapeId="0" xr:uid="{149AA8A2-8610-4850-80DF-AEEB2C50E728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3" authorId="0" shapeId="0" xr:uid="{FF607CFA-8CDF-451F-8F64-4BAD8CC76DE5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4" authorId="0" shapeId="0" xr:uid="{46D5350E-4CFC-4310-BFDB-67245A9437A5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K64" authorId="0" shapeId="0" xr:uid="{D2514A2F-01B8-4D90-A4DF-25EDD781E3D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Molins-Delgado, Daniel, et al. "Single and joint ecotoxicity data estimation of organic UV filters and nanomaterials toward selected aquatic organisms. Urban groundwater risk assessment." Environmental research 145 (2016): 126-134.</t>
        </r>
      </text>
    </comment>
  </commentList>
</comments>
</file>

<file path=xl/sharedStrings.xml><?xml version="1.0" encoding="utf-8"?>
<sst xmlns="http://schemas.openxmlformats.org/spreadsheetml/2006/main" count="486" uniqueCount="37">
  <si>
    <t>Ref. no.</t>
  </si>
  <si>
    <t>Reference</t>
  </si>
  <si>
    <t>PMID</t>
  </si>
  <si>
    <t>Mat1</t>
  </si>
  <si>
    <t>C1</t>
  </si>
  <si>
    <t>EC50_1</t>
  </si>
  <si>
    <t>Mat2</t>
  </si>
  <si>
    <t>C2</t>
  </si>
  <si>
    <t>EC50_2</t>
  </si>
  <si>
    <t>EC50_mix</t>
  </si>
  <si>
    <t>logEC50_mix</t>
  </si>
  <si>
    <t>Concentration unit</t>
  </si>
  <si>
    <t>Exposure time (h)</t>
  </si>
  <si>
    <t>x1</t>
  </si>
  <si>
    <t>x2</t>
  </si>
  <si>
    <t>EC50_mix_CA</t>
  </si>
  <si>
    <t>logEC50_mix_CA</t>
  </si>
  <si>
    <t>Hartmann et al 2012b Aquatic Toxicology</t>
  </si>
  <si>
    <t>NanoTiO2</t>
  </si>
  <si>
    <t>CdN2O6</t>
  </si>
  <si>
    <t>ug/L</t>
  </si>
  <si>
    <t>Park et al 2019 Journal of Nanoparticle Research</t>
  </si>
  <si>
    <t>10.1007/s11051-019-4606-2</t>
  </si>
  <si>
    <t>AgNO3</t>
  </si>
  <si>
    <t>Rosenfeldt et al 2014 Environmental Science &amp; Technology</t>
  </si>
  <si>
    <t>Na2HAsO4</t>
  </si>
  <si>
    <t>CuSO4</t>
  </si>
  <si>
    <t>CuN2O6</t>
  </si>
  <si>
    <t>Rosenfeldt et al 2015a Environmental Science &amp; Technology</t>
  </si>
  <si>
    <t>Fan et al 2019 Ecotoxicology and Environmental Safety</t>
  </si>
  <si>
    <t>NaAsO2</t>
  </si>
  <si>
    <t>Vega et al 2019 Ecotoxicology and Environmental Safety</t>
  </si>
  <si>
    <t>Benzylparaben</t>
  </si>
  <si>
    <t>Benzophenone-3</t>
  </si>
  <si>
    <t>ET</t>
  </si>
  <si>
    <t>CS</t>
  </si>
  <si>
    <t>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</si>
</sst>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 applyBorder="1"/>
    <xf numFmtId="164" fontId="0" fillId="0" borderId="0" xfId="0" applyNumberForma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1" width="14" bestFit="1" customWidth="1"/>
    <col min="2" max="2" width="15.6640625" bestFit="1" customWidth="1"/>
    <col min="3" max="3" width="13.21875" customWidth="1"/>
    <col min="4" max="4" width="17.33203125" bestFit="1" customWidth="1"/>
    <col min="7" max="8" width="14" customWidth="1"/>
    <col min="10" max="10" width="9.5546875" bestFit="1" customWidth="1"/>
  </cols>
  <sheetData>
    <row r="1" spans="1:10" x14ac:dyDescent="0.3">
      <c r="A1" s="1" t="s">
        <v>3</v>
      </c>
      <c r="B1" s="1" t="s">
        <v>6</v>
      </c>
      <c r="C1" s="1" t="s">
        <v>9</v>
      </c>
      <c r="D1" s="1" t="s">
        <v>34</v>
      </c>
      <c r="E1" s="2" t="s">
        <v>13</v>
      </c>
      <c r="F1" s="2" t="s">
        <v>14</v>
      </c>
      <c r="G1" s="11" t="s">
        <v>35</v>
      </c>
      <c r="H1" s="11" t="s">
        <v>36</v>
      </c>
      <c r="I1" s="11" t="s">
        <v>4</v>
      </c>
      <c r="J1" s="11" t="s">
        <v>7</v>
      </c>
    </row>
    <row r="2" spans="1:10" x14ac:dyDescent="0.3">
      <c r="A2" s="3" t="s">
        <v>18</v>
      </c>
      <c r="B2" s="3" t="s">
        <v>19</v>
      </c>
      <c r="C2" s="5">
        <v>2.3245</v>
      </c>
      <c r="D2" s="3">
        <v>48</v>
      </c>
      <c r="E2" s="6">
        <v>0.86040008604000862</v>
      </c>
      <c r="F2" s="6">
        <v>0.13959991395999138</v>
      </c>
      <c r="G2">
        <v>30</v>
      </c>
      <c r="H2">
        <v>-16.3</v>
      </c>
      <c r="I2">
        <v>2000</v>
      </c>
      <c r="J2">
        <v>324.5</v>
      </c>
    </row>
    <row r="3" spans="1:10" x14ac:dyDescent="0.3">
      <c r="A3" s="3" t="s">
        <v>18</v>
      </c>
      <c r="B3" s="3" t="s">
        <v>23</v>
      </c>
      <c r="C3" s="5">
        <v>1.6300000000000002E-2</v>
      </c>
      <c r="D3" s="3">
        <v>48</v>
      </c>
      <c r="E3" s="6">
        <v>0.83</v>
      </c>
      <c r="F3" s="6">
        <v>0.17000000000000004</v>
      </c>
      <c r="G3">
        <v>100</v>
      </c>
      <c r="H3">
        <v>-7.12</v>
      </c>
      <c r="I3" s="7">
        <v>13.529</v>
      </c>
      <c r="J3" s="7">
        <v>2.7710000000000008</v>
      </c>
    </row>
    <row r="4" spans="1:10" s="10" customFormat="1" x14ac:dyDescent="0.3">
      <c r="A4" s="4" t="s">
        <v>18</v>
      </c>
      <c r="B4" s="4" t="s">
        <v>23</v>
      </c>
      <c r="C4" s="8">
        <v>2.0025648994515537</v>
      </c>
      <c r="D4" s="4">
        <v>48</v>
      </c>
      <c r="E4" s="9">
        <v>0.99871919284500776</v>
      </c>
      <c r="F4" s="9">
        <v>1.280807154992272E-3</v>
      </c>
      <c r="G4">
        <v>20</v>
      </c>
      <c r="H4">
        <v>-1.8</v>
      </c>
      <c r="I4">
        <v>2000</v>
      </c>
      <c r="J4" s="7">
        <v>2.5648994515539298</v>
      </c>
    </row>
    <row r="5" spans="1:10" s="10" customFormat="1" x14ac:dyDescent="0.3">
      <c r="A5" s="4" t="s">
        <v>18</v>
      </c>
      <c r="B5" s="4" t="s">
        <v>23</v>
      </c>
      <c r="C5" s="8">
        <v>2.0034716636197443</v>
      </c>
      <c r="D5" s="4">
        <v>48</v>
      </c>
      <c r="E5" s="9">
        <v>0.99826717608100746</v>
      </c>
      <c r="F5" s="9">
        <v>1.7328239189925306E-3</v>
      </c>
      <c r="G5">
        <v>20</v>
      </c>
      <c r="H5">
        <v>-1.8</v>
      </c>
      <c r="I5">
        <v>2000</v>
      </c>
      <c r="J5" s="7">
        <v>3.4716636197440498</v>
      </c>
    </row>
    <row r="6" spans="1:10" s="10" customFormat="1" x14ac:dyDescent="0.3">
      <c r="A6" s="4" t="s">
        <v>18</v>
      </c>
      <c r="B6" s="4" t="s">
        <v>23</v>
      </c>
      <c r="C6" s="8">
        <v>2.0022138939670935</v>
      </c>
      <c r="D6" s="4">
        <v>72</v>
      </c>
      <c r="E6" s="9">
        <v>0.99889427699320033</v>
      </c>
      <c r="F6" s="9">
        <v>1.1057230067996E-3</v>
      </c>
      <c r="G6">
        <v>20</v>
      </c>
      <c r="H6">
        <v>-1.8</v>
      </c>
      <c r="I6">
        <v>2000</v>
      </c>
      <c r="J6" s="7">
        <v>2.2138939670932301</v>
      </c>
    </row>
    <row r="7" spans="1:10" s="10" customFormat="1" x14ac:dyDescent="0.3">
      <c r="A7" s="4" t="s">
        <v>18</v>
      </c>
      <c r="B7" s="4" t="s">
        <v>23</v>
      </c>
      <c r="C7" s="8">
        <v>2.0034131627056673</v>
      </c>
      <c r="D7" s="4">
        <v>72</v>
      </c>
      <c r="E7" s="9">
        <v>0.99829632610526642</v>
      </c>
      <c r="F7" s="9">
        <v>1.7036738947335734E-3</v>
      </c>
      <c r="G7">
        <v>20</v>
      </c>
      <c r="H7">
        <v>-1.8</v>
      </c>
      <c r="I7">
        <v>2000</v>
      </c>
      <c r="J7" s="7">
        <v>3.4131627056672702</v>
      </c>
    </row>
    <row r="8" spans="1:10" s="10" customFormat="1" x14ac:dyDescent="0.3">
      <c r="A8" s="4" t="s">
        <v>18</v>
      </c>
      <c r="B8" s="4" t="s">
        <v>25</v>
      </c>
      <c r="C8" s="8">
        <v>2.0835719360568383</v>
      </c>
      <c r="D8" s="4">
        <v>48</v>
      </c>
      <c r="E8" s="9">
        <v>0.95989006445585068</v>
      </c>
      <c r="F8" s="9">
        <v>4.0109935544149371E-2</v>
      </c>
      <c r="G8">
        <v>20</v>
      </c>
      <c r="H8">
        <v>-1.8</v>
      </c>
      <c r="I8">
        <v>2000</v>
      </c>
      <c r="J8" s="7">
        <v>83.571936056838297</v>
      </c>
    </row>
    <row r="9" spans="1:10" s="10" customFormat="1" x14ac:dyDescent="0.3">
      <c r="A9" s="4" t="s">
        <v>18</v>
      </c>
      <c r="B9" s="4" t="s">
        <v>25</v>
      </c>
      <c r="C9" s="8">
        <v>2.0930994671403194</v>
      </c>
      <c r="D9" s="4">
        <v>48</v>
      </c>
      <c r="E9" s="9">
        <v>0.95552076305885458</v>
      </c>
      <c r="F9" s="9">
        <v>4.4479236941145521E-2</v>
      </c>
      <c r="G9">
        <v>20</v>
      </c>
      <c r="H9">
        <v>-1.8</v>
      </c>
      <c r="I9">
        <v>2000</v>
      </c>
      <c r="J9" s="7">
        <v>93.099467140319703</v>
      </c>
    </row>
    <row r="10" spans="1:10" s="10" customFormat="1" x14ac:dyDescent="0.3">
      <c r="A10" s="4" t="s">
        <v>18</v>
      </c>
      <c r="B10" s="4" t="s">
        <v>25</v>
      </c>
      <c r="C10" s="8">
        <v>2.0907175843694494</v>
      </c>
      <c r="D10" s="4">
        <v>72</v>
      </c>
      <c r="E10" s="9">
        <v>0.95660935506178879</v>
      </c>
      <c r="F10" s="9">
        <v>4.3390644938211154E-2</v>
      </c>
      <c r="G10">
        <v>20</v>
      </c>
      <c r="H10">
        <v>-1.8</v>
      </c>
      <c r="I10">
        <v>2000</v>
      </c>
      <c r="J10" s="7">
        <v>90.717584369449298</v>
      </c>
    </row>
    <row r="11" spans="1:10" s="10" customFormat="1" x14ac:dyDescent="0.3">
      <c r="A11" s="4" t="s">
        <v>18</v>
      </c>
      <c r="B11" s="4" t="s">
        <v>25</v>
      </c>
      <c r="C11" s="8">
        <v>2.0666341030195379</v>
      </c>
      <c r="D11" s="4">
        <v>72</v>
      </c>
      <c r="E11" s="9">
        <v>0.96775718405005529</v>
      </c>
      <c r="F11" s="9">
        <v>3.2242815949944742E-2</v>
      </c>
      <c r="G11">
        <v>20</v>
      </c>
      <c r="H11">
        <v>-1.8</v>
      </c>
      <c r="I11">
        <v>2000</v>
      </c>
      <c r="J11" s="7">
        <v>66.634103019538102</v>
      </c>
    </row>
    <row r="12" spans="1:10" s="10" customFormat="1" x14ac:dyDescent="0.3">
      <c r="A12" s="4" t="s">
        <v>18</v>
      </c>
      <c r="B12" s="4" t="s">
        <v>26</v>
      </c>
      <c r="C12" s="8">
        <v>2.0527026578073091</v>
      </c>
      <c r="D12" s="4">
        <v>48</v>
      </c>
      <c r="E12" s="9">
        <v>0.97432523526636539</v>
      </c>
      <c r="F12" s="9">
        <v>2.5674764733634545E-2</v>
      </c>
      <c r="G12">
        <v>20</v>
      </c>
      <c r="H12">
        <v>-1.8</v>
      </c>
      <c r="I12">
        <v>2000</v>
      </c>
      <c r="J12" s="7">
        <v>52.702657807309002</v>
      </c>
    </row>
    <row r="13" spans="1:10" s="10" customFormat="1" x14ac:dyDescent="0.3">
      <c r="A13" s="4" t="s">
        <v>18</v>
      </c>
      <c r="B13" s="4" t="s">
        <v>26</v>
      </c>
      <c r="C13" s="8">
        <v>2.0704883720930232</v>
      </c>
      <c r="D13" s="4">
        <v>48</v>
      </c>
      <c r="E13" s="9">
        <v>0.96595567835922314</v>
      </c>
      <c r="F13" s="9">
        <v>3.404432164077683E-2</v>
      </c>
      <c r="G13">
        <v>20</v>
      </c>
      <c r="H13">
        <v>-1.8</v>
      </c>
      <c r="I13">
        <v>2000</v>
      </c>
      <c r="J13" s="7">
        <v>70.488372093023301</v>
      </c>
    </row>
    <row r="14" spans="1:10" s="10" customFormat="1" x14ac:dyDescent="0.3">
      <c r="A14" s="4" t="s">
        <v>18</v>
      </c>
      <c r="B14" s="4" t="s">
        <v>26</v>
      </c>
      <c r="C14" s="8">
        <v>2.044843853820598</v>
      </c>
      <c r="D14" s="4">
        <v>72</v>
      </c>
      <c r="E14" s="9">
        <v>0.97806979064107435</v>
      </c>
      <c r="F14" s="9">
        <v>2.1930209358925614E-2</v>
      </c>
      <c r="G14">
        <v>20</v>
      </c>
      <c r="H14">
        <v>-1.8</v>
      </c>
      <c r="I14">
        <v>2000</v>
      </c>
      <c r="J14" s="7">
        <v>44.843853820598</v>
      </c>
    </row>
    <row r="15" spans="1:10" s="10" customFormat="1" x14ac:dyDescent="0.3">
      <c r="A15" s="4" t="s">
        <v>18</v>
      </c>
      <c r="B15" s="4" t="s">
        <v>26</v>
      </c>
      <c r="C15" s="8">
        <v>2.0390531561461795</v>
      </c>
      <c r="D15" s="4">
        <v>72</v>
      </c>
      <c r="E15" s="9">
        <v>0.9808474065384396</v>
      </c>
      <c r="F15" s="9">
        <v>1.9152593461560393E-2</v>
      </c>
      <c r="G15">
        <v>20</v>
      </c>
      <c r="H15">
        <v>-1.8</v>
      </c>
      <c r="I15">
        <v>2000</v>
      </c>
      <c r="J15" s="7">
        <v>39.053156146179397</v>
      </c>
    </row>
    <row r="16" spans="1:10" s="10" customFormat="1" x14ac:dyDescent="0.3">
      <c r="A16" s="4" t="s">
        <v>18</v>
      </c>
      <c r="B16" s="4" t="s">
        <v>27</v>
      </c>
      <c r="C16" s="8">
        <v>2.1601687242798349</v>
      </c>
      <c r="D16" s="4">
        <v>48</v>
      </c>
      <c r="E16" s="9">
        <v>0.92585360463765054</v>
      </c>
      <c r="F16" s="9">
        <v>7.4146395362349599E-2</v>
      </c>
      <c r="G16">
        <v>20</v>
      </c>
      <c r="H16">
        <v>-1.8</v>
      </c>
      <c r="I16">
        <v>2000</v>
      </c>
      <c r="J16" s="7">
        <v>160.168724279835</v>
      </c>
    </row>
    <row r="17" spans="1:10" s="10" customFormat="1" x14ac:dyDescent="0.3">
      <c r="A17" s="4" t="s">
        <v>18</v>
      </c>
      <c r="B17" s="4" t="s">
        <v>27</v>
      </c>
      <c r="C17" s="8">
        <v>2.1922757201646093</v>
      </c>
      <c r="D17" s="4">
        <v>48</v>
      </c>
      <c r="E17" s="9">
        <v>0.91229400645363534</v>
      </c>
      <c r="F17" s="9">
        <v>8.7705993546364588E-2</v>
      </c>
      <c r="G17">
        <v>20</v>
      </c>
      <c r="H17">
        <v>-1.8</v>
      </c>
      <c r="I17">
        <v>2000</v>
      </c>
      <c r="J17" s="7">
        <v>192.275720164609</v>
      </c>
    </row>
    <row r="18" spans="1:10" s="10" customFormat="1" x14ac:dyDescent="0.3">
      <c r="A18" s="4" t="s">
        <v>18</v>
      </c>
      <c r="B18" s="4" t="s">
        <v>27</v>
      </c>
      <c r="C18" s="8">
        <v>2.1338683127572011</v>
      </c>
      <c r="D18" s="4">
        <v>48</v>
      </c>
      <c r="E18" s="9">
        <v>0.9372649605615877</v>
      </c>
      <c r="F18" s="9">
        <v>6.2735039438412146E-2</v>
      </c>
      <c r="G18">
        <v>20</v>
      </c>
      <c r="H18">
        <v>-1.8</v>
      </c>
      <c r="I18">
        <v>2000</v>
      </c>
      <c r="J18" s="7">
        <v>133.86831275720101</v>
      </c>
    </row>
    <row r="19" spans="1:10" s="10" customFormat="1" x14ac:dyDescent="0.3">
      <c r="A19" s="4" t="s">
        <v>18</v>
      </c>
      <c r="B19" s="4" t="s">
        <v>27</v>
      </c>
      <c r="C19" s="8">
        <v>2.1922757201646093</v>
      </c>
      <c r="D19" s="4">
        <v>48</v>
      </c>
      <c r="E19" s="9">
        <v>0.91229400645363534</v>
      </c>
      <c r="F19" s="9">
        <v>8.7705993546364588E-2</v>
      </c>
      <c r="G19">
        <v>20</v>
      </c>
      <c r="H19">
        <v>-1.8</v>
      </c>
      <c r="I19">
        <v>2000</v>
      </c>
      <c r="J19" s="7">
        <v>192.275720164609</v>
      </c>
    </row>
    <row r="20" spans="1:10" s="10" customFormat="1" x14ac:dyDescent="0.3">
      <c r="A20" s="4" t="s">
        <v>18</v>
      </c>
      <c r="B20" s="4" t="s">
        <v>27</v>
      </c>
      <c r="C20" s="8">
        <v>2.0775102880658434</v>
      </c>
      <c r="D20" s="4">
        <v>72</v>
      </c>
      <c r="E20" s="9">
        <v>0.96269078015589271</v>
      </c>
      <c r="F20" s="9">
        <v>3.7309219844107427E-2</v>
      </c>
      <c r="G20">
        <v>20</v>
      </c>
      <c r="H20">
        <v>-1.8</v>
      </c>
      <c r="I20">
        <v>2000</v>
      </c>
      <c r="J20" s="7">
        <v>77.510288065843497</v>
      </c>
    </row>
    <row r="21" spans="1:10" s="10" customFormat="1" x14ac:dyDescent="0.3">
      <c r="A21" s="4" t="s">
        <v>18</v>
      </c>
      <c r="B21" s="4" t="s">
        <v>27</v>
      </c>
      <c r="C21" s="8">
        <v>2.1922757201646093</v>
      </c>
      <c r="D21" s="4">
        <v>72</v>
      </c>
      <c r="E21" s="9">
        <v>0.91229400645363534</v>
      </c>
      <c r="F21" s="9">
        <v>8.7705993546364588E-2</v>
      </c>
      <c r="G21">
        <v>20</v>
      </c>
      <c r="H21">
        <v>-1.8</v>
      </c>
      <c r="I21">
        <v>2000</v>
      </c>
      <c r="J21" s="7">
        <v>192.275720164609</v>
      </c>
    </row>
    <row r="22" spans="1:10" s="10" customFormat="1" x14ac:dyDescent="0.3">
      <c r="A22" s="4" t="s">
        <v>18</v>
      </c>
      <c r="B22" s="4" t="s">
        <v>27</v>
      </c>
      <c r="C22" s="8">
        <v>2.0655555555555556</v>
      </c>
      <c r="D22" s="4">
        <v>72</v>
      </c>
      <c r="E22" s="9">
        <v>0.96826250672404512</v>
      </c>
      <c r="F22" s="9">
        <v>3.1737493275954785E-2</v>
      </c>
      <c r="G22">
        <v>20</v>
      </c>
      <c r="H22">
        <v>-1.8</v>
      </c>
      <c r="I22">
        <v>2000</v>
      </c>
      <c r="J22" s="7">
        <v>65.5555555555555</v>
      </c>
    </row>
    <row r="23" spans="1:10" s="10" customFormat="1" x14ac:dyDescent="0.3">
      <c r="A23" s="4" t="s">
        <v>18</v>
      </c>
      <c r="B23" s="4" t="s">
        <v>27</v>
      </c>
      <c r="C23" s="8">
        <v>2.1635843621399173</v>
      </c>
      <c r="D23" s="4">
        <v>72</v>
      </c>
      <c r="E23" s="9">
        <v>0.92439196501766063</v>
      </c>
      <c r="F23" s="9">
        <v>7.5608034982339242E-2</v>
      </c>
      <c r="G23">
        <v>20</v>
      </c>
      <c r="H23">
        <v>-1.8</v>
      </c>
      <c r="I23">
        <v>2000</v>
      </c>
      <c r="J23" s="7">
        <v>163.584362139917</v>
      </c>
    </row>
    <row r="24" spans="1:10" x14ac:dyDescent="0.3">
      <c r="A24" s="3" t="s">
        <v>18</v>
      </c>
      <c r="B24" s="3" t="s">
        <v>27</v>
      </c>
      <c r="C24" s="5">
        <v>1.1746913580246909</v>
      </c>
      <c r="D24" s="3">
        <v>48</v>
      </c>
      <c r="E24" s="6">
        <v>0.85128744088281683</v>
      </c>
      <c r="F24" s="6">
        <v>0.14871255911718315</v>
      </c>
      <c r="G24" s="7">
        <v>6</v>
      </c>
      <c r="H24" s="7">
        <v>-11.7</v>
      </c>
      <c r="I24">
        <v>1000</v>
      </c>
      <c r="J24" s="7">
        <v>174.691358024691</v>
      </c>
    </row>
    <row r="25" spans="1:10" x14ac:dyDescent="0.3">
      <c r="A25" s="3" t="s">
        <v>18</v>
      </c>
      <c r="B25" s="3" t="s">
        <v>27</v>
      </c>
      <c r="C25" s="5">
        <v>1.2842592592592592</v>
      </c>
      <c r="D25" s="3">
        <v>48</v>
      </c>
      <c r="E25" s="6">
        <v>0.77865897620764246</v>
      </c>
      <c r="F25" s="6">
        <v>0.22134102379235743</v>
      </c>
      <c r="G25" s="7">
        <v>6</v>
      </c>
      <c r="H25" s="7">
        <v>-11.7</v>
      </c>
      <c r="I25">
        <v>1000</v>
      </c>
      <c r="J25" s="7">
        <v>284.25925925925901</v>
      </c>
    </row>
    <row r="26" spans="1:10" x14ac:dyDescent="0.3">
      <c r="A26" s="3" t="s">
        <v>18</v>
      </c>
      <c r="B26" s="3" t="s">
        <v>27</v>
      </c>
      <c r="C26" s="5">
        <v>1.316666666666666</v>
      </c>
      <c r="D26" s="3">
        <v>48</v>
      </c>
      <c r="E26" s="6">
        <v>0.75949367088607633</v>
      </c>
      <c r="F26" s="6">
        <v>0.24050632911392367</v>
      </c>
      <c r="G26" s="7">
        <v>6</v>
      </c>
      <c r="H26" s="7">
        <v>-11.7</v>
      </c>
      <c r="I26">
        <v>1000</v>
      </c>
      <c r="J26" s="7">
        <v>316.666666666666</v>
      </c>
    </row>
    <row r="27" spans="1:10" x14ac:dyDescent="0.3">
      <c r="A27" s="3" t="s">
        <v>18</v>
      </c>
      <c r="B27" s="3" t="s">
        <v>27</v>
      </c>
      <c r="C27" s="5">
        <v>2.0805555555555557</v>
      </c>
      <c r="D27" s="3">
        <v>48</v>
      </c>
      <c r="E27" s="6">
        <v>0.96128170894526033</v>
      </c>
      <c r="F27" s="6">
        <v>3.8718291054739624E-2</v>
      </c>
      <c r="G27" s="7">
        <v>21</v>
      </c>
      <c r="H27" s="7">
        <v>-9.1999999999999993</v>
      </c>
      <c r="I27">
        <v>2000</v>
      </c>
      <c r="J27" s="7">
        <v>80.5555555555555</v>
      </c>
    </row>
    <row r="28" spans="1:10" x14ac:dyDescent="0.3">
      <c r="A28" s="3" t="s">
        <v>18</v>
      </c>
      <c r="B28" s="3" t="s">
        <v>27</v>
      </c>
      <c r="C28" s="5">
        <v>2.0944444444444446</v>
      </c>
      <c r="D28" s="3">
        <v>48</v>
      </c>
      <c r="E28" s="6">
        <v>0.9549071618037136</v>
      </c>
      <c r="F28" s="6">
        <v>4.5092838196286456E-2</v>
      </c>
      <c r="G28" s="7">
        <v>21</v>
      </c>
      <c r="H28" s="7">
        <v>-9.1999999999999993</v>
      </c>
      <c r="I28">
        <v>2000</v>
      </c>
      <c r="J28" s="7">
        <v>94.4444444444444</v>
      </c>
    </row>
    <row r="29" spans="1:10" x14ac:dyDescent="0.3">
      <c r="A29" s="3" t="s">
        <v>18</v>
      </c>
      <c r="B29" s="3" t="s">
        <v>27</v>
      </c>
      <c r="C29" s="5">
        <v>2.1160493827160489</v>
      </c>
      <c r="D29" s="3">
        <v>48</v>
      </c>
      <c r="E29" s="6">
        <v>0.94515752625437588</v>
      </c>
      <c r="F29" s="6">
        <v>5.48424737456241E-2</v>
      </c>
      <c r="G29" s="7">
        <v>21</v>
      </c>
      <c r="H29" s="7">
        <v>-9.1999999999999993</v>
      </c>
      <c r="I29">
        <v>2000</v>
      </c>
      <c r="J29" s="7">
        <v>116.049382716049</v>
      </c>
    </row>
    <row r="30" spans="1:10" x14ac:dyDescent="0.3">
      <c r="A30" s="3" t="s">
        <v>18</v>
      </c>
      <c r="B30" s="3" t="s">
        <v>27</v>
      </c>
      <c r="C30" s="5">
        <v>4.2379629629629623</v>
      </c>
      <c r="D30" s="3">
        <v>48</v>
      </c>
      <c r="E30" s="6">
        <v>0.94384968319860174</v>
      </c>
      <c r="F30" s="6">
        <v>5.6150316801398308E-2</v>
      </c>
      <c r="G30" s="7">
        <v>50</v>
      </c>
      <c r="H30" s="7">
        <v>-13.4</v>
      </c>
      <c r="I30">
        <v>4000</v>
      </c>
      <c r="J30" s="7">
        <v>237.96296296296299</v>
      </c>
    </row>
    <row r="31" spans="1:10" x14ac:dyDescent="0.3">
      <c r="A31" s="3" t="s">
        <v>18</v>
      </c>
      <c r="B31" s="3" t="s">
        <v>27</v>
      </c>
      <c r="C31" s="5">
        <v>4.3305555555555548</v>
      </c>
      <c r="D31" s="3">
        <v>48</v>
      </c>
      <c r="E31" s="6">
        <v>0.92366901860166795</v>
      </c>
      <c r="F31" s="6">
        <v>7.6330981398332151E-2</v>
      </c>
      <c r="G31" s="7">
        <v>50</v>
      </c>
      <c r="H31" s="7">
        <v>-13.4</v>
      </c>
      <c r="I31">
        <v>4000</v>
      </c>
      <c r="J31" s="7">
        <v>330.55555555555497</v>
      </c>
    </row>
    <row r="32" spans="1:10" x14ac:dyDescent="0.3">
      <c r="A32" s="3" t="s">
        <v>18</v>
      </c>
      <c r="B32" s="3" t="s">
        <v>27</v>
      </c>
      <c r="C32" s="5">
        <v>4.3722222222222218</v>
      </c>
      <c r="D32" s="3">
        <v>48</v>
      </c>
      <c r="E32" s="6">
        <v>0.91486658195679804</v>
      </c>
      <c r="F32" s="6">
        <v>8.5133418043201986E-2</v>
      </c>
      <c r="G32" s="7">
        <v>50</v>
      </c>
      <c r="H32" s="7">
        <v>-13.4</v>
      </c>
      <c r="I32">
        <v>4000</v>
      </c>
      <c r="J32" s="7">
        <v>372.222222222222</v>
      </c>
    </row>
    <row r="33" spans="1:10" x14ac:dyDescent="0.3">
      <c r="A33" s="3" t="s">
        <v>18</v>
      </c>
      <c r="B33" s="3" t="s">
        <v>27</v>
      </c>
      <c r="C33" s="5">
        <v>1.1257763975155268</v>
      </c>
      <c r="D33" s="3">
        <v>48</v>
      </c>
      <c r="E33" s="6">
        <v>0.88827586206896636</v>
      </c>
      <c r="F33" s="6">
        <v>0.11172413793103374</v>
      </c>
      <c r="G33" s="7">
        <v>6</v>
      </c>
      <c r="H33" s="7">
        <v>-11.7</v>
      </c>
      <c r="I33">
        <v>1000</v>
      </c>
      <c r="J33" s="7">
        <v>125.77639751552699</v>
      </c>
    </row>
    <row r="34" spans="1:10" x14ac:dyDescent="0.3">
      <c r="A34" s="3" t="s">
        <v>18</v>
      </c>
      <c r="B34" s="3" t="s">
        <v>27</v>
      </c>
      <c r="C34" s="5">
        <v>1.25</v>
      </c>
      <c r="D34" s="3">
        <v>48</v>
      </c>
      <c r="E34" s="6">
        <v>0.8</v>
      </c>
      <c r="F34" s="6">
        <v>0.2</v>
      </c>
      <c r="G34" s="7">
        <v>6</v>
      </c>
      <c r="H34" s="7">
        <v>-11.7</v>
      </c>
      <c r="I34">
        <v>1000</v>
      </c>
      <c r="J34" s="7">
        <v>250</v>
      </c>
    </row>
    <row r="35" spans="1:10" x14ac:dyDescent="0.3">
      <c r="A35" s="3" t="s">
        <v>18</v>
      </c>
      <c r="B35" s="3" t="s">
        <v>27</v>
      </c>
      <c r="C35" s="5">
        <v>1.4503105590062109</v>
      </c>
      <c r="D35" s="3">
        <v>48</v>
      </c>
      <c r="E35" s="6">
        <v>0.68950749464668104</v>
      </c>
      <c r="F35" s="6">
        <v>0.31049250535331901</v>
      </c>
      <c r="G35" s="7">
        <v>6</v>
      </c>
      <c r="H35" s="7">
        <v>-11.7</v>
      </c>
      <c r="I35">
        <v>1000</v>
      </c>
      <c r="J35" s="7">
        <v>450.31055900621101</v>
      </c>
    </row>
    <row r="36" spans="1:10" x14ac:dyDescent="0.3">
      <c r="A36" s="3" t="s">
        <v>18</v>
      </c>
      <c r="B36" s="3" t="s">
        <v>27</v>
      </c>
      <c r="C36" s="5">
        <v>2.0947204968944102</v>
      </c>
      <c r="D36" s="3">
        <v>48</v>
      </c>
      <c r="E36" s="6">
        <v>0.95478131949592282</v>
      </c>
      <c r="F36" s="6">
        <v>4.5218680504077118E-2</v>
      </c>
      <c r="G36" s="7">
        <v>21</v>
      </c>
      <c r="H36" s="7">
        <v>-9.1999999999999993</v>
      </c>
      <c r="I36">
        <v>2000</v>
      </c>
      <c r="J36" s="7">
        <v>94.720496894410005</v>
      </c>
    </row>
    <row r="37" spans="1:10" x14ac:dyDescent="0.3">
      <c r="A37" s="3" t="s">
        <v>18</v>
      </c>
      <c r="B37" s="3" t="s">
        <v>27</v>
      </c>
      <c r="C37" s="5">
        <v>2.172360248447204</v>
      </c>
      <c r="D37" s="3">
        <v>48</v>
      </c>
      <c r="E37" s="6">
        <v>0.92065761258041501</v>
      </c>
      <c r="F37" s="6">
        <v>7.9342387419585006E-2</v>
      </c>
      <c r="G37" s="7">
        <v>21</v>
      </c>
      <c r="H37" s="7">
        <v>-9.1999999999999993</v>
      </c>
      <c r="I37">
        <v>2000</v>
      </c>
      <c r="J37" s="7">
        <v>172.36024844720399</v>
      </c>
    </row>
    <row r="38" spans="1:10" x14ac:dyDescent="0.3">
      <c r="A38" s="3" t="s">
        <v>18</v>
      </c>
      <c r="B38" s="3" t="s">
        <v>27</v>
      </c>
      <c r="C38" s="5">
        <v>2.341614906832298</v>
      </c>
      <c r="D38" s="3">
        <v>48</v>
      </c>
      <c r="E38" s="6">
        <v>0.85411140583554379</v>
      </c>
      <c r="F38" s="6">
        <v>0.14588859416445618</v>
      </c>
      <c r="G38" s="7">
        <v>21</v>
      </c>
      <c r="H38" s="7">
        <v>-9.1999999999999993</v>
      </c>
      <c r="I38">
        <v>2000</v>
      </c>
      <c r="J38" s="7">
        <v>341.614906832298</v>
      </c>
    </row>
    <row r="39" spans="1:10" x14ac:dyDescent="0.3">
      <c r="A39" s="3" t="s">
        <v>18</v>
      </c>
      <c r="B39" s="3" t="s">
        <v>27</v>
      </c>
      <c r="C39" s="5">
        <v>4.2251552795031051</v>
      </c>
      <c r="D39" s="3">
        <v>48</v>
      </c>
      <c r="E39" s="6">
        <v>0.94671076809996346</v>
      </c>
      <c r="F39" s="6">
        <v>5.3289231900036621E-2</v>
      </c>
      <c r="G39" s="7">
        <v>50</v>
      </c>
      <c r="H39" s="7">
        <v>-13.4</v>
      </c>
      <c r="I39">
        <v>4000</v>
      </c>
      <c r="J39" s="7">
        <v>225.15527950310499</v>
      </c>
    </row>
    <row r="40" spans="1:10" x14ac:dyDescent="0.3">
      <c r="A40" s="3" t="s">
        <v>18</v>
      </c>
      <c r="B40" s="3" t="s">
        <v>27</v>
      </c>
      <c r="C40" s="5">
        <v>4.3586956521739131</v>
      </c>
      <c r="D40" s="3">
        <v>48</v>
      </c>
      <c r="E40" s="6">
        <v>0.9177057356608479</v>
      </c>
      <c r="F40" s="6">
        <v>8.2294264339152115E-2</v>
      </c>
      <c r="G40" s="7">
        <v>50</v>
      </c>
      <c r="H40" s="7">
        <v>-13.4</v>
      </c>
      <c r="I40">
        <v>4000</v>
      </c>
      <c r="J40" s="7">
        <v>358.695652173913</v>
      </c>
    </row>
    <row r="41" spans="1:10" x14ac:dyDescent="0.3">
      <c r="A41" s="3" t="s">
        <v>18</v>
      </c>
      <c r="B41" s="3" t="s">
        <v>27</v>
      </c>
      <c r="C41" s="5">
        <v>4.2639751552795033</v>
      </c>
      <c r="D41" s="3">
        <v>48</v>
      </c>
      <c r="E41" s="6">
        <v>0.93809176984705023</v>
      </c>
      <c r="F41" s="6">
        <v>6.1908230152949717E-2</v>
      </c>
      <c r="G41" s="7">
        <v>50</v>
      </c>
      <c r="H41" s="7">
        <v>-13.4</v>
      </c>
      <c r="I41">
        <v>4000</v>
      </c>
      <c r="J41" s="7">
        <v>263.97515527950299</v>
      </c>
    </row>
    <row r="42" spans="1:10" x14ac:dyDescent="0.3">
      <c r="A42" s="3" t="s">
        <v>18</v>
      </c>
      <c r="B42" s="3" t="s">
        <v>27</v>
      </c>
      <c r="C42" s="5">
        <v>1.210526315789473</v>
      </c>
      <c r="D42" s="3">
        <v>48</v>
      </c>
      <c r="E42" s="6">
        <v>0.82608695652173958</v>
      </c>
      <c r="F42" s="6">
        <v>0.17391304347826039</v>
      </c>
      <c r="G42" s="7">
        <v>6</v>
      </c>
      <c r="H42" s="7">
        <v>-11.7</v>
      </c>
      <c r="I42">
        <v>1000</v>
      </c>
      <c r="J42" s="7">
        <v>210.52631578947299</v>
      </c>
    </row>
    <row r="43" spans="1:10" x14ac:dyDescent="0.3">
      <c r="A43" s="3" t="s">
        <v>18</v>
      </c>
      <c r="B43" s="3" t="s">
        <v>27</v>
      </c>
      <c r="C43" s="5">
        <v>1.1532507739938069</v>
      </c>
      <c r="D43" s="3">
        <v>48</v>
      </c>
      <c r="E43" s="6">
        <v>0.86711409395973238</v>
      </c>
      <c r="F43" s="6">
        <v>0.13288590604026768</v>
      </c>
      <c r="G43" s="7">
        <v>6</v>
      </c>
      <c r="H43" s="7">
        <v>-11.7</v>
      </c>
      <c r="I43">
        <v>1000</v>
      </c>
      <c r="J43" s="7">
        <v>153.250773993807</v>
      </c>
    </row>
    <row r="44" spans="1:10" x14ac:dyDescent="0.3">
      <c r="A44" s="3" t="s">
        <v>18</v>
      </c>
      <c r="B44" s="3" t="s">
        <v>27</v>
      </c>
      <c r="C44" s="5">
        <v>1.1826625386996901</v>
      </c>
      <c r="D44" s="3">
        <v>48</v>
      </c>
      <c r="E44" s="6">
        <v>0.84554973821989554</v>
      </c>
      <c r="F44" s="6">
        <v>0.15445026178010443</v>
      </c>
      <c r="G44" s="7">
        <v>6</v>
      </c>
      <c r="H44" s="7">
        <v>-11.7</v>
      </c>
      <c r="I44">
        <v>1000</v>
      </c>
      <c r="J44" s="7">
        <v>182.66253869969</v>
      </c>
    </row>
    <row r="45" spans="1:10" x14ac:dyDescent="0.3">
      <c r="A45" s="3" t="s">
        <v>18</v>
      </c>
      <c r="B45" s="3" t="s">
        <v>27</v>
      </c>
      <c r="C45" s="5">
        <v>2.1393188854489149</v>
      </c>
      <c r="D45" s="3">
        <v>48</v>
      </c>
      <c r="E45" s="6">
        <v>0.93487698986975465</v>
      </c>
      <c r="F45" s="6">
        <v>6.5123010130245407E-2</v>
      </c>
      <c r="G45" s="7">
        <v>21</v>
      </c>
      <c r="H45" s="7">
        <v>-9.1999999999999993</v>
      </c>
      <c r="I45">
        <v>2000</v>
      </c>
      <c r="J45" s="7">
        <v>139.31888544891501</v>
      </c>
    </row>
    <row r="46" spans="1:10" x14ac:dyDescent="0.3">
      <c r="A46" s="3" t="s">
        <v>18</v>
      </c>
      <c r="B46" s="3" t="s">
        <v>27</v>
      </c>
      <c r="C46" s="5">
        <v>2.1068111455108349</v>
      </c>
      <c r="D46" s="3">
        <v>48</v>
      </c>
      <c r="E46" s="6">
        <v>0.94930198383541553</v>
      </c>
      <c r="F46" s="6">
        <v>5.0698016164584449E-2</v>
      </c>
      <c r="G46" s="7">
        <v>21</v>
      </c>
      <c r="H46" s="7">
        <v>-9.1999999999999993</v>
      </c>
      <c r="I46">
        <v>2000</v>
      </c>
      <c r="J46" s="7">
        <v>106.811145510835</v>
      </c>
    </row>
    <row r="47" spans="1:10" x14ac:dyDescent="0.3">
      <c r="A47" s="3" t="s">
        <v>18</v>
      </c>
      <c r="B47" s="3" t="s">
        <v>27</v>
      </c>
      <c r="C47" s="5">
        <v>2.1640866873065012</v>
      </c>
      <c r="D47" s="3">
        <v>48</v>
      </c>
      <c r="E47" s="6">
        <v>0.92417739628040074</v>
      </c>
      <c r="F47" s="6">
        <v>7.5822603719599188E-2</v>
      </c>
      <c r="G47" s="7">
        <v>21</v>
      </c>
      <c r="H47" s="7">
        <v>-9.1999999999999993</v>
      </c>
      <c r="I47">
        <v>2000</v>
      </c>
      <c r="J47" s="7">
        <v>164.08668730650101</v>
      </c>
    </row>
    <row r="48" spans="1:10" x14ac:dyDescent="0.3">
      <c r="A48" s="3" t="s">
        <v>18</v>
      </c>
      <c r="B48" s="3" t="s">
        <v>27</v>
      </c>
      <c r="C48" s="5">
        <v>4.2089783281733748</v>
      </c>
      <c r="D48" s="3">
        <v>48</v>
      </c>
      <c r="E48" s="6">
        <v>0.95034939315924982</v>
      </c>
      <c r="F48" s="6">
        <v>4.9650606840750129E-2</v>
      </c>
      <c r="G48" s="7">
        <v>50</v>
      </c>
      <c r="H48" s="7">
        <v>-13.4</v>
      </c>
      <c r="I48">
        <v>4000</v>
      </c>
      <c r="J48" s="7">
        <v>208.978328173374</v>
      </c>
    </row>
    <row r="49" spans="1:10" x14ac:dyDescent="0.3">
      <c r="A49" s="3" t="s">
        <v>18</v>
      </c>
      <c r="B49" s="3" t="s">
        <v>27</v>
      </c>
      <c r="C49" s="5">
        <v>4.2538699690402471</v>
      </c>
      <c r="D49" s="3">
        <v>48</v>
      </c>
      <c r="E49" s="6">
        <v>0.94032023289665223</v>
      </c>
      <c r="F49" s="6">
        <v>5.9679767103347742E-2</v>
      </c>
      <c r="G49" s="7">
        <v>50</v>
      </c>
      <c r="H49" s="7">
        <v>-13.4</v>
      </c>
      <c r="I49">
        <v>4000</v>
      </c>
      <c r="J49" s="7">
        <v>253.86996904024701</v>
      </c>
    </row>
    <row r="50" spans="1:10" x14ac:dyDescent="0.3">
      <c r="A50" s="3" t="s">
        <v>18</v>
      </c>
      <c r="B50" s="3" t="s">
        <v>27</v>
      </c>
      <c r="C50" s="5">
        <v>4.2213622291021657</v>
      </c>
      <c r="D50" s="3">
        <v>48</v>
      </c>
      <c r="E50" s="6">
        <v>0.94756142280894795</v>
      </c>
      <c r="F50" s="6">
        <v>5.2438577191052174E-2</v>
      </c>
      <c r="G50" s="7">
        <v>50</v>
      </c>
      <c r="H50" s="7">
        <v>-13.4</v>
      </c>
      <c r="I50">
        <v>4000</v>
      </c>
      <c r="J50" s="7">
        <v>221.362229102166</v>
      </c>
    </row>
    <row r="51" spans="1:10" s="10" customFormat="1" x14ac:dyDescent="0.3">
      <c r="A51" s="3" t="s">
        <v>18</v>
      </c>
      <c r="B51" s="4" t="s">
        <v>30</v>
      </c>
      <c r="C51" s="8">
        <v>5.4047322540473193</v>
      </c>
      <c r="D51" s="4">
        <v>24</v>
      </c>
      <c r="E51" s="6">
        <v>0.18502304147465448</v>
      </c>
      <c r="F51" s="6">
        <v>0.81497695852534557</v>
      </c>
      <c r="G51">
        <v>20</v>
      </c>
      <c r="H51">
        <v>-9.01</v>
      </c>
      <c r="I51">
        <v>1000</v>
      </c>
      <c r="J51" s="7">
        <v>4404.7322540473197</v>
      </c>
    </row>
    <row r="52" spans="1:10" s="10" customFormat="1" x14ac:dyDescent="0.3">
      <c r="A52" s="3" t="s">
        <v>18</v>
      </c>
      <c r="B52" s="4" t="s">
        <v>30</v>
      </c>
      <c r="C52" s="8">
        <v>3.6114570361145701</v>
      </c>
      <c r="D52" s="4">
        <v>48</v>
      </c>
      <c r="E52" s="6">
        <v>0.27689655172413796</v>
      </c>
      <c r="F52" s="6">
        <v>0.72310344827586204</v>
      </c>
      <c r="G52">
        <v>20</v>
      </c>
      <c r="H52">
        <v>-9.01</v>
      </c>
      <c r="I52">
        <v>1000</v>
      </c>
      <c r="J52" s="7">
        <v>2611.4570361145702</v>
      </c>
    </row>
    <row r="53" spans="1:10" s="10" customFormat="1" x14ac:dyDescent="0.3">
      <c r="A53" s="3" t="s">
        <v>18</v>
      </c>
      <c r="B53" s="4" t="s">
        <v>25</v>
      </c>
      <c r="C53" s="8">
        <v>16.039850560398499</v>
      </c>
      <c r="D53" s="4">
        <v>24</v>
      </c>
      <c r="E53" s="6">
        <v>6.2344720496894435E-2</v>
      </c>
      <c r="F53" s="6">
        <v>0.93765527950310557</v>
      </c>
      <c r="G53">
        <v>20</v>
      </c>
      <c r="H53">
        <v>-9.01</v>
      </c>
      <c r="I53">
        <v>1000</v>
      </c>
      <c r="J53" s="7">
        <v>15039.8505603985</v>
      </c>
    </row>
    <row r="54" spans="1:10" s="10" customFormat="1" x14ac:dyDescent="0.3">
      <c r="A54" s="3" t="s">
        <v>18</v>
      </c>
      <c r="B54" s="4" t="s">
        <v>25</v>
      </c>
      <c r="C54" s="8">
        <v>9.9128268991282695</v>
      </c>
      <c r="D54" s="4">
        <v>48</v>
      </c>
      <c r="E54" s="6">
        <v>0.10087939698492462</v>
      </c>
      <c r="F54" s="6">
        <v>0.89912060301507535</v>
      </c>
      <c r="G54">
        <v>20</v>
      </c>
      <c r="H54">
        <v>-9.01</v>
      </c>
      <c r="I54">
        <v>1000</v>
      </c>
      <c r="J54" s="7">
        <v>8912.8268991282694</v>
      </c>
    </row>
    <row r="55" spans="1:10" x14ac:dyDescent="0.3">
      <c r="A55" s="3" t="s">
        <v>18</v>
      </c>
      <c r="B55" s="4" t="s">
        <v>32</v>
      </c>
      <c r="C55" s="8">
        <v>2.0333601291649912</v>
      </c>
      <c r="D55" s="4">
        <v>48</v>
      </c>
      <c r="E55" s="6">
        <v>0.29164194376143526</v>
      </c>
      <c r="F55" s="6">
        <v>0.70835805623856474</v>
      </c>
      <c r="G55" s="7">
        <v>19.5</v>
      </c>
      <c r="H55" s="7">
        <v>7.3</v>
      </c>
      <c r="I55" s="7">
        <v>593.01310043668104</v>
      </c>
      <c r="J55" s="7">
        <v>1440.3470287283101</v>
      </c>
    </row>
    <row r="56" spans="1:10" x14ac:dyDescent="0.3">
      <c r="A56" s="3" t="s">
        <v>18</v>
      </c>
      <c r="B56" s="4" t="s">
        <v>32</v>
      </c>
      <c r="C56" s="8">
        <v>2.147039628310015</v>
      </c>
      <c r="D56" s="4">
        <v>48</v>
      </c>
      <c r="E56" s="6">
        <v>0.41714795384466136</v>
      </c>
      <c r="F56" s="6">
        <v>0.5828520461553387</v>
      </c>
      <c r="G56" s="7">
        <v>19.5</v>
      </c>
      <c r="H56" s="7">
        <v>7.3</v>
      </c>
      <c r="I56" s="7">
        <v>895.633187772925</v>
      </c>
      <c r="J56" s="7">
        <v>1251.40644053709</v>
      </c>
    </row>
    <row r="57" spans="1:10" x14ac:dyDescent="0.3">
      <c r="A57" s="3" t="s">
        <v>18</v>
      </c>
      <c r="B57" s="4" t="s">
        <v>32</v>
      </c>
      <c r="C57" s="8">
        <v>2.2801538262403782</v>
      </c>
      <c r="D57" s="4">
        <v>48</v>
      </c>
      <c r="E57" s="6">
        <v>0.43569419318407715</v>
      </c>
      <c r="F57" s="6">
        <v>0.56430580681592279</v>
      </c>
      <c r="G57" s="7">
        <v>19.5</v>
      </c>
      <c r="H57" s="7">
        <v>7.3</v>
      </c>
      <c r="I57" s="7">
        <v>993.44978165938801</v>
      </c>
      <c r="J57" s="7">
        <v>1286.7040445809901</v>
      </c>
    </row>
    <row r="58" spans="1:10" x14ac:dyDescent="0.3">
      <c r="A58" s="3" t="s">
        <v>18</v>
      </c>
      <c r="B58" s="4" t="s">
        <v>32</v>
      </c>
      <c r="C58" s="8">
        <v>2.3547745403265798</v>
      </c>
      <c r="D58" s="4">
        <v>48</v>
      </c>
      <c r="E58" s="6">
        <v>0.55169894837337852</v>
      </c>
      <c r="F58" s="6">
        <v>0.44830105162662148</v>
      </c>
      <c r="G58" s="7">
        <v>19.5</v>
      </c>
      <c r="H58" s="7">
        <v>7.3</v>
      </c>
      <c r="I58" s="7">
        <v>1299.1266375545799</v>
      </c>
      <c r="J58" s="7">
        <v>1055.647902772</v>
      </c>
    </row>
    <row r="59" spans="1:10" x14ac:dyDescent="0.3">
      <c r="A59" s="3" t="s">
        <v>18</v>
      </c>
      <c r="B59" s="4" t="s">
        <v>32</v>
      </c>
      <c r="C59" s="8">
        <v>2.29942502503593</v>
      </c>
      <c r="D59" s="4">
        <v>48</v>
      </c>
      <c r="E59" s="6">
        <v>0.78166493497028233</v>
      </c>
      <c r="F59" s="6">
        <v>0.21833506502971767</v>
      </c>
      <c r="G59" s="7">
        <v>19.5</v>
      </c>
      <c r="H59" s="7">
        <v>7.3</v>
      </c>
      <c r="I59" s="7">
        <v>1797.37991266375</v>
      </c>
      <c r="J59" s="7">
        <v>502.04511237217997</v>
      </c>
    </row>
    <row r="60" spans="1:10" x14ac:dyDescent="0.3">
      <c r="A60" s="3" t="s">
        <v>18</v>
      </c>
      <c r="B60" s="4" t="s">
        <v>32</v>
      </c>
      <c r="C60" s="8">
        <v>2.4524344467228412</v>
      </c>
      <c r="D60" s="4">
        <v>48</v>
      </c>
      <c r="E60" s="6">
        <v>0.8151600709352248</v>
      </c>
      <c r="F60" s="6">
        <v>0.18483992906477512</v>
      </c>
      <c r="G60" s="7">
        <v>19.5</v>
      </c>
      <c r="H60" s="7">
        <v>7.3</v>
      </c>
      <c r="I60" s="7">
        <v>1999.1266375545799</v>
      </c>
      <c r="J60" s="7">
        <v>453.30780916826097</v>
      </c>
    </row>
    <row r="61" spans="1:10" x14ac:dyDescent="0.3">
      <c r="A61" s="3" t="s">
        <v>18</v>
      </c>
      <c r="B61" s="4" t="s">
        <v>32</v>
      </c>
      <c r="C61" s="8">
        <v>2.7052456246721479</v>
      </c>
      <c r="D61" s="4">
        <v>48</v>
      </c>
      <c r="E61" s="6">
        <v>0.84519603737393323</v>
      </c>
      <c r="F61" s="6">
        <v>0.15480396262606683</v>
      </c>
      <c r="G61" s="7">
        <v>19.5</v>
      </c>
      <c r="H61" s="7">
        <v>7.3</v>
      </c>
      <c r="I61" s="7">
        <v>2286.4628820960702</v>
      </c>
      <c r="J61" s="7">
        <v>418.78274257607802</v>
      </c>
    </row>
    <row r="62" spans="1:10" x14ac:dyDescent="0.3">
      <c r="A62" s="3" t="s">
        <v>18</v>
      </c>
      <c r="B62" s="4" t="s">
        <v>32</v>
      </c>
      <c r="C62" s="8">
        <v>3.1575247464046972</v>
      </c>
      <c r="D62" s="4">
        <v>48</v>
      </c>
      <c r="E62" s="6">
        <v>0.88483438366186618</v>
      </c>
      <c r="F62" s="6">
        <v>0.11516561633813395</v>
      </c>
      <c r="G62" s="7">
        <v>19.5</v>
      </c>
      <c r="H62" s="7">
        <v>7.3</v>
      </c>
      <c r="I62" s="7">
        <v>2793.8864628820902</v>
      </c>
      <c r="J62" s="7">
        <v>363.63828352260703</v>
      </c>
    </row>
    <row r="63" spans="1:10" x14ac:dyDescent="0.3">
      <c r="A63" s="3" t="s">
        <v>18</v>
      </c>
      <c r="B63" s="4" t="s">
        <v>32</v>
      </c>
      <c r="C63" s="8">
        <v>3.0117249930171797</v>
      </c>
      <c r="D63" s="4">
        <v>48</v>
      </c>
      <c r="E63" s="6">
        <v>0.99567190340567868</v>
      </c>
      <c r="F63" s="6">
        <v>4.3280965943212676E-3</v>
      </c>
      <c r="G63" s="7">
        <v>19.5</v>
      </c>
      <c r="H63" s="7">
        <v>7.3</v>
      </c>
      <c r="I63" s="7">
        <v>2998.6899563318698</v>
      </c>
      <c r="J63" s="7">
        <v>13.035036685309899</v>
      </c>
    </row>
    <row r="64" spans="1:10" x14ac:dyDescent="0.3">
      <c r="A64" s="3" t="s">
        <v>18</v>
      </c>
      <c r="B64" s="4" t="s">
        <v>33</v>
      </c>
      <c r="C64" s="8">
        <v>1.9015748031496036</v>
      </c>
      <c r="D64" s="4">
        <v>48</v>
      </c>
      <c r="E64" s="6">
        <v>1.9131399937915023E-15</v>
      </c>
      <c r="F64" s="6">
        <v>0.99999999999999811</v>
      </c>
      <c r="G64" s="7">
        <v>19.5</v>
      </c>
      <c r="H64" s="7">
        <v>7.3</v>
      </c>
      <c r="I64" s="7">
        <v>3.6379788070917101E-12</v>
      </c>
      <c r="J64" s="7">
        <v>1901.5748031496</v>
      </c>
    </row>
    <row r="65" spans="1:10" x14ac:dyDescent="0.3">
      <c r="A65" s="3" t="s">
        <v>18</v>
      </c>
      <c r="B65" s="4" t="s">
        <v>33</v>
      </c>
      <c r="C65" s="8">
        <v>1.8937085297966041</v>
      </c>
      <c r="D65" s="4">
        <v>48</v>
      </c>
      <c r="E65" s="6">
        <v>0.25987828586264128</v>
      </c>
      <c r="F65" s="6">
        <v>0.74012171413735872</v>
      </c>
      <c r="G65" s="7">
        <v>19.5</v>
      </c>
      <c r="H65" s="7">
        <v>7.3</v>
      </c>
      <c r="I65" s="7">
        <v>492.13372664700398</v>
      </c>
      <c r="J65" s="7">
        <v>1401.5748031496</v>
      </c>
    </row>
    <row r="66" spans="1:10" x14ac:dyDescent="0.3">
      <c r="A66" s="3" t="s">
        <v>18</v>
      </c>
      <c r="B66" s="4" t="s">
        <v>33</v>
      </c>
      <c r="C66" s="8">
        <v>2.2984267453294041</v>
      </c>
      <c r="D66" s="4">
        <v>48</v>
      </c>
      <c r="E66" s="6">
        <v>0.34737967914438606</v>
      </c>
      <c r="F66" s="6">
        <v>0.65262032085561383</v>
      </c>
      <c r="G66" s="7">
        <v>19.5</v>
      </c>
      <c r="H66" s="7">
        <v>7.3</v>
      </c>
      <c r="I66" s="7">
        <v>798.42674532940396</v>
      </c>
      <c r="J66" s="7">
        <v>1500</v>
      </c>
    </row>
    <row r="67" spans="1:10" x14ac:dyDescent="0.3">
      <c r="A67" s="3" t="s">
        <v>18</v>
      </c>
      <c r="B67" s="4" t="s">
        <v>33</v>
      </c>
      <c r="C67" s="8">
        <v>1.9439063479896899</v>
      </c>
      <c r="D67" s="4">
        <v>48</v>
      </c>
      <c r="E67" s="6">
        <v>0.50987561386529034</v>
      </c>
      <c r="F67" s="6">
        <v>0.4901243861347096</v>
      </c>
      <c r="G67" s="7">
        <v>19.5</v>
      </c>
      <c r="H67" s="7">
        <v>7.3</v>
      </c>
      <c r="I67" s="7">
        <v>991.15044247787796</v>
      </c>
      <c r="J67" s="7">
        <v>952.75590551181199</v>
      </c>
    </row>
    <row r="68" spans="1:10" x14ac:dyDescent="0.3">
      <c r="A68" s="3" t="s">
        <v>18</v>
      </c>
      <c r="B68" s="4" t="s">
        <v>33</v>
      </c>
      <c r="C68" s="8">
        <v>1.9973482297013729</v>
      </c>
      <c r="D68" s="4">
        <v>48</v>
      </c>
      <c r="E68" s="6">
        <v>0.59789204788826766</v>
      </c>
      <c r="F68" s="6">
        <v>0.40210795211173234</v>
      </c>
      <c r="G68" s="7">
        <v>19.5</v>
      </c>
      <c r="H68" s="7">
        <v>7.3</v>
      </c>
      <c r="I68" s="7">
        <v>1194.1986234021599</v>
      </c>
      <c r="J68" s="7">
        <v>803.14960629921302</v>
      </c>
    </row>
    <row r="69" spans="1:10" x14ac:dyDescent="0.3">
      <c r="A69" s="3" t="s">
        <v>18</v>
      </c>
      <c r="B69" s="4" t="s">
        <v>33</v>
      </c>
      <c r="C69" s="8">
        <v>2.3508853428719623</v>
      </c>
      <c r="D69" s="4">
        <v>48</v>
      </c>
      <c r="E69" s="6">
        <v>0.63826662012001079</v>
      </c>
      <c r="F69" s="6">
        <v>0.36173337987998916</v>
      </c>
      <c r="G69" s="7">
        <v>19.5</v>
      </c>
      <c r="H69" s="7">
        <v>7.3</v>
      </c>
      <c r="I69" s="7">
        <v>1500.49164208456</v>
      </c>
      <c r="J69" s="7">
        <v>850.39370078740205</v>
      </c>
    </row>
    <row r="70" spans="1:10" x14ac:dyDescent="0.3">
      <c r="A70" s="3" t="s">
        <v>18</v>
      </c>
      <c r="B70" s="4" t="s">
        <v>33</v>
      </c>
      <c r="C70" s="8">
        <v>1.7751995602319612</v>
      </c>
      <c r="D70" s="4">
        <v>48</v>
      </c>
      <c r="E70" s="6">
        <v>0.78709280670612325</v>
      </c>
      <c r="F70" s="6">
        <v>0.21290719329387667</v>
      </c>
      <c r="G70" s="7">
        <v>19.5</v>
      </c>
      <c r="H70" s="7">
        <v>7.3</v>
      </c>
      <c r="I70" s="7">
        <v>1397.24680432645</v>
      </c>
      <c r="J70" s="7">
        <v>377.95275590551103</v>
      </c>
    </row>
    <row r="71" spans="1:10" x14ac:dyDescent="0.3">
      <c r="A71" s="3" t="s">
        <v>18</v>
      </c>
      <c r="B71" s="4" t="s">
        <v>33</v>
      </c>
      <c r="C71" s="8">
        <v>2.2807121454950869</v>
      </c>
      <c r="D71" s="4">
        <v>48</v>
      </c>
      <c r="E71" s="6">
        <v>0.78767510426055209</v>
      </c>
      <c r="F71" s="6">
        <v>0.21232489573944796</v>
      </c>
      <c r="G71" s="7">
        <v>19.5</v>
      </c>
      <c r="H71" s="7">
        <v>7.3</v>
      </c>
      <c r="I71" s="7">
        <v>1796.4601769911501</v>
      </c>
      <c r="J71" s="7">
        <v>484.25196850393701</v>
      </c>
    </row>
    <row r="72" spans="1:10" x14ac:dyDescent="0.3">
      <c r="A72" s="3" t="s">
        <v>18</v>
      </c>
      <c r="B72" s="4" t="s">
        <v>33</v>
      </c>
      <c r="C72" s="8">
        <v>2.2992164696227118</v>
      </c>
      <c r="D72" s="4">
        <v>48</v>
      </c>
      <c r="E72" s="6">
        <v>0.8681509069265857</v>
      </c>
      <c r="F72" s="6">
        <v>0.1318490930734143</v>
      </c>
      <c r="G72" s="7">
        <v>19.5</v>
      </c>
      <c r="H72" s="7">
        <v>7.3</v>
      </c>
      <c r="I72" s="7">
        <v>1996.0668633235</v>
      </c>
      <c r="J72" s="7">
        <v>303.149606299212</v>
      </c>
    </row>
    <row r="73" spans="1:10" x14ac:dyDescent="0.3">
      <c r="A73" s="3" t="s">
        <v>18</v>
      </c>
      <c r="B73" s="4" t="s">
        <v>33</v>
      </c>
      <c r="C73" s="8">
        <v>2.4490201999086341</v>
      </c>
      <c r="D73" s="4">
        <v>48</v>
      </c>
      <c r="E73" s="6">
        <v>0.93730418920499636</v>
      </c>
      <c r="F73" s="6">
        <v>6.2695810795003762E-2</v>
      </c>
      <c r="G73" s="7">
        <v>19.5</v>
      </c>
      <c r="H73" s="7">
        <v>7.3</v>
      </c>
      <c r="I73" s="7">
        <v>2295.4768928220201</v>
      </c>
      <c r="J73" s="7">
        <v>153.54330708661399</v>
      </c>
    </row>
    <row r="74" spans="1:10" x14ac:dyDescent="0.3">
      <c r="A74" s="3" t="s">
        <v>18</v>
      </c>
      <c r="B74" s="4" t="s">
        <v>33</v>
      </c>
      <c r="C74" s="8">
        <v>2.7912418027392518</v>
      </c>
      <c r="D74" s="4">
        <v>48</v>
      </c>
      <c r="E74" s="6">
        <v>0.93088617917750738</v>
      </c>
      <c r="F74" s="6">
        <v>6.9113820822492636E-2</v>
      </c>
      <c r="G74" s="7">
        <v>19.5</v>
      </c>
      <c r="H74" s="7">
        <v>7.3</v>
      </c>
      <c r="I74" s="7">
        <v>2598.32841691248</v>
      </c>
      <c r="J74" s="7">
        <v>192.91338582677199</v>
      </c>
    </row>
    <row r="75" spans="1:10" x14ac:dyDescent="0.3">
      <c r="A75" s="3" t="s">
        <v>18</v>
      </c>
      <c r="B75" s="4" t="s">
        <v>33</v>
      </c>
      <c r="C75" s="8">
        <v>2.962793920671416</v>
      </c>
      <c r="D75" s="4">
        <v>48</v>
      </c>
      <c r="E75" s="6">
        <v>0.94551854527969803</v>
      </c>
      <c r="F75" s="6">
        <v>5.4481454720302074E-2</v>
      </c>
      <c r="G75" s="7">
        <v>19.5</v>
      </c>
      <c r="H75" s="7">
        <v>7.3</v>
      </c>
      <c r="I75" s="7">
        <v>2801.3765978367701</v>
      </c>
      <c r="J75" s="7">
        <v>161.417322834646</v>
      </c>
    </row>
    <row r="76" spans="1:10" x14ac:dyDescent="0.3">
      <c r="A76" s="3" t="s">
        <v>18</v>
      </c>
      <c r="B76" s="4" t="s">
        <v>33</v>
      </c>
      <c r="C76" s="8">
        <v>2.9292345094031367</v>
      </c>
      <c r="D76" s="4">
        <v>48</v>
      </c>
      <c r="E76" s="6">
        <v>0.98924768130000484</v>
      </c>
      <c r="F76" s="6">
        <v>1.0752318699995163E-2</v>
      </c>
      <c r="G76" s="7">
        <v>19.5</v>
      </c>
      <c r="H76" s="7">
        <v>7.3</v>
      </c>
      <c r="I76" s="7">
        <v>2897.73844641101</v>
      </c>
      <c r="J76" s="7">
        <v>31.4960629921265</v>
      </c>
    </row>
    <row r="77" spans="1:10" x14ac:dyDescent="0.3">
      <c r="A77" s="3" t="s">
        <v>18</v>
      </c>
      <c r="B77" s="4" t="s">
        <v>33</v>
      </c>
      <c r="C77" s="8">
        <v>3.0093528131992371</v>
      </c>
      <c r="D77" s="4">
        <v>48</v>
      </c>
      <c r="E77" s="6">
        <v>0.99607522801240078</v>
      </c>
      <c r="F77" s="6">
        <v>3.9247719875991956E-3</v>
      </c>
      <c r="G77" s="7">
        <v>19.5</v>
      </c>
      <c r="H77" s="7">
        <v>7.3</v>
      </c>
      <c r="I77" s="7">
        <v>2997.5417895771898</v>
      </c>
      <c r="J77" s="7">
        <v>11.8110236220472</v>
      </c>
    </row>
  </sheetData>
  <autoFilter ref="A1:F77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3150-845F-4A6B-BB35-B06213558D96}">
  <dimension ref="A1:S77"/>
  <sheetViews>
    <sheetView topLeftCell="D1" workbookViewId="0">
      <pane ySplit="1" topLeftCell="A2" activePane="bottomLeft" state="frozen"/>
      <selection pane="bottomLeft" activeCell="J1" activeCellId="1" sqref="G1:G1048576 J1:J1048576"/>
    </sheetView>
  </sheetViews>
  <sheetFormatPr defaultRowHeight="14.4" x14ac:dyDescent="0.3"/>
  <cols>
    <col min="1" max="1" width="9.6640625" bestFit="1" customWidth="1"/>
    <col min="2" max="2" width="49.5546875" bestFit="1" customWidth="1"/>
    <col min="3" max="3" width="49.44140625" customWidth="1"/>
    <col min="4" max="4" width="14" bestFit="1" customWidth="1"/>
    <col min="5" max="6" width="14" customWidth="1"/>
    <col min="8" max="8" width="9.33203125" bestFit="1" customWidth="1"/>
    <col min="9" max="9" width="15.6640625" bestFit="1" customWidth="1"/>
    <col min="10" max="10" width="9.5546875" bestFit="1" customWidth="1"/>
    <col min="11" max="11" width="9.33203125" bestFit="1" customWidth="1"/>
    <col min="12" max="13" width="13.21875" customWidth="1"/>
    <col min="14" max="14" width="19.109375" bestFit="1" customWidth="1"/>
    <col min="15" max="15" width="17.33203125" bestFit="1" customWidth="1"/>
    <col min="18" max="18" width="12.44140625" bestFit="1" customWidth="1"/>
    <col min="19" max="19" width="15.109375" bestFit="1" customWidth="1"/>
  </cols>
  <sheetData>
    <row r="1" spans="1:1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35</v>
      </c>
      <c r="F1" s="11" t="s">
        <v>36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</row>
    <row r="2" spans="1:19" x14ac:dyDescent="0.3">
      <c r="A2">
        <v>1</v>
      </c>
      <c r="B2" t="s">
        <v>17</v>
      </c>
      <c r="C2">
        <v>22494961</v>
      </c>
      <c r="D2" t="s">
        <v>18</v>
      </c>
      <c r="E2">
        <v>30</v>
      </c>
      <c r="F2">
        <v>-16.3</v>
      </c>
      <c r="G2">
        <v>2000</v>
      </c>
      <c r="H2">
        <v>19300</v>
      </c>
      <c r="I2" t="s">
        <v>19</v>
      </c>
      <c r="J2">
        <v>324.5</v>
      </c>
      <c r="K2">
        <f>(299+348)/2</f>
        <v>323.5</v>
      </c>
      <c r="L2">
        <f>(258+391)/2+2000</f>
        <v>2324.5</v>
      </c>
      <c r="M2" s="6">
        <f t="shared" ref="M2:M65" si="0">LOG(L2)</f>
        <v>3.3663295505191058</v>
      </c>
      <c r="N2" t="s">
        <v>20</v>
      </c>
      <c r="O2">
        <v>48</v>
      </c>
      <c r="P2" s="6">
        <f t="shared" ref="P2:P65" si="1">G2/SUM(G2,J2)</f>
        <v>0.86040008604000862</v>
      </c>
      <c r="Q2" s="6">
        <f t="shared" ref="Q2:Q65" si="2">J2/SUM(G2,J2)</f>
        <v>0.13959991395999138</v>
      </c>
      <c r="R2" s="7">
        <f t="shared" ref="R2:R65" si="3">1/(P2/H2+Q2/K2)</f>
        <v>2100.3541285266683</v>
      </c>
      <c r="S2" s="6">
        <f t="shared" ref="S2:S65" si="4">LOG(R2)</f>
        <v>3.3222925247810413</v>
      </c>
    </row>
    <row r="3" spans="1:19" x14ac:dyDescent="0.3">
      <c r="A3">
        <v>2</v>
      </c>
      <c r="B3" t="s">
        <v>21</v>
      </c>
      <c r="C3" t="s">
        <v>22</v>
      </c>
      <c r="D3" t="s">
        <v>18</v>
      </c>
      <c r="E3">
        <v>100</v>
      </c>
      <c r="F3">
        <v>-7.12</v>
      </c>
      <c r="G3" s="7">
        <f>0.83*L3</f>
        <v>13.529</v>
      </c>
      <c r="H3">
        <v>134495</v>
      </c>
      <c r="I3" t="s">
        <v>23</v>
      </c>
      <c r="J3" s="7">
        <f>L3-G3</f>
        <v>2.7710000000000008</v>
      </c>
      <c r="K3">
        <v>10.4</v>
      </c>
      <c r="L3">
        <v>16.3</v>
      </c>
      <c r="M3" s="6">
        <f t="shared" si="0"/>
        <v>1.2121876044039579</v>
      </c>
      <c r="N3" t="s">
        <v>20</v>
      </c>
      <c r="O3">
        <v>48</v>
      </c>
      <c r="P3" s="6">
        <f t="shared" si="1"/>
        <v>0.83</v>
      </c>
      <c r="Q3" s="6">
        <f t="shared" si="2"/>
        <v>0.17000000000000004</v>
      </c>
      <c r="R3" s="7">
        <f t="shared" si="3"/>
        <v>61.15338309087192</v>
      </c>
      <c r="S3" s="6">
        <f t="shared" si="4"/>
        <v>1.7864204878163927</v>
      </c>
    </row>
    <row r="4" spans="1:19" x14ac:dyDescent="0.3">
      <c r="A4">
        <v>3</v>
      </c>
      <c r="B4" t="s">
        <v>24</v>
      </c>
      <c r="C4">
        <v>24847969</v>
      </c>
      <c r="D4" t="s">
        <v>18</v>
      </c>
      <c r="E4">
        <v>20</v>
      </c>
      <c r="F4">
        <v>-1.8</v>
      </c>
      <c r="G4">
        <v>2000</v>
      </c>
      <c r="H4">
        <v>19300</v>
      </c>
      <c r="I4" t="s">
        <v>23</v>
      </c>
      <c r="J4" s="7">
        <v>2.5648994515539298</v>
      </c>
      <c r="K4" s="7">
        <v>3.25228519195612</v>
      </c>
      <c r="L4" s="7">
        <f t="shared" ref="L4:L50" si="5">G4+J4</f>
        <v>2002.5648994515539</v>
      </c>
      <c r="M4" s="6">
        <f t="shared" si="0"/>
        <v>3.3015865996711136</v>
      </c>
      <c r="N4" t="s">
        <v>20</v>
      </c>
      <c r="O4">
        <v>48</v>
      </c>
      <c r="P4" s="6">
        <f t="shared" si="1"/>
        <v>0.99871919284500776</v>
      </c>
      <c r="Q4" s="6">
        <f t="shared" si="2"/>
        <v>1.280807154992272E-3</v>
      </c>
      <c r="R4" s="7">
        <f t="shared" si="3"/>
        <v>2244.3429131574135</v>
      </c>
      <c r="S4" s="6">
        <f t="shared" si="4"/>
        <v>3.3510892135085042</v>
      </c>
    </row>
    <row r="5" spans="1:19" x14ac:dyDescent="0.3">
      <c r="A5">
        <v>3</v>
      </c>
      <c r="B5" t="s">
        <v>24</v>
      </c>
      <c r="C5">
        <v>24847969</v>
      </c>
      <c r="D5" t="s">
        <v>18</v>
      </c>
      <c r="E5">
        <v>20</v>
      </c>
      <c r="F5">
        <v>-1.8</v>
      </c>
      <c r="G5">
        <v>2000</v>
      </c>
      <c r="H5">
        <v>19300</v>
      </c>
      <c r="I5" t="s">
        <v>23</v>
      </c>
      <c r="J5" s="7">
        <v>3.4716636197440498</v>
      </c>
      <c r="K5" s="7">
        <v>3.50091407678245</v>
      </c>
      <c r="L5" s="7">
        <f t="shared" si="5"/>
        <v>2003.471663619744</v>
      </c>
      <c r="M5" s="6">
        <f t="shared" si="0"/>
        <v>3.3017832043077204</v>
      </c>
      <c r="N5" t="s">
        <v>20</v>
      </c>
      <c r="O5">
        <v>48</v>
      </c>
      <c r="P5" s="6">
        <f t="shared" si="1"/>
        <v>0.99826717608100746</v>
      </c>
      <c r="Q5" s="6">
        <f t="shared" si="2"/>
        <v>1.7328239189925306E-3</v>
      </c>
      <c r="R5" s="7">
        <f t="shared" si="3"/>
        <v>1829.2003584808094</v>
      </c>
      <c r="S5" s="6">
        <f t="shared" si="4"/>
        <v>3.26226127782029</v>
      </c>
    </row>
    <row r="6" spans="1:19" x14ac:dyDescent="0.3">
      <c r="A6">
        <v>3</v>
      </c>
      <c r="B6" t="s">
        <v>24</v>
      </c>
      <c r="C6">
        <v>24847969</v>
      </c>
      <c r="D6" t="s">
        <v>18</v>
      </c>
      <c r="E6">
        <v>20</v>
      </c>
      <c r="F6">
        <v>-1.8</v>
      </c>
      <c r="G6">
        <v>2000</v>
      </c>
      <c r="H6">
        <v>19300</v>
      </c>
      <c r="I6" t="s">
        <v>23</v>
      </c>
      <c r="J6" s="7">
        <v>2.2138939670932301</v>
      </c>
      <c r="K6" s="7">
        <v>3.0914076782449702</v>
      </c>
      <c r="L6" s="7">
        <f t="shared" si="5"/>
        <v>2002.2138939670933</v>
      </c>
      <c r="M6" s="6">
        <f t="shared" si="0"/>
        <v>3.3015104707495064</v>
      </c>
      <c r="N6" t="s">
        <v>20</v>
      </c>
      <c r="O6">
        <v>72</v>
      </c>
      <c r="P6" s="6">
        <f t="shared" si="1"/>
        <v>0.99889427699320033</v>
      </c>
      <c r="Q6" s="6">
        <f t="shared" si="2"/>
        <v>1.1057230067996E-3</v>
      </c>
      <c r="R6" s="7">
        <f t="shared" si="3"/>
        <v>2442.405643492013</v>
      </c>
      <c r="S6" s="6">
        <f t="shared" si="4"/>
        <v>3.3878177947849588</v>
      </c>
    </row>
    <row r="7" spans="1:19" x14ac:dyDescent="0.3">
      <c r="A7">
        <v>3</v>
      </c>
      <c r="B7" t="s">
        <v>24</v>
      </c>
      <c r="C7">
        <v>24847969</v>
      </c>
      <c r="D7" t="s">
        <v>18</v>
      </c>
      <c r="E7">
        <v>20</v>
      </c>
      <c r="F7">
        <v>-1.8</v>
      </c>
      <c r="G7">
        <v>2000</v>
      </c>
      <c r="H7">
        <v>19300</v>
      </c>
      <c r="I7" t="s">
        <v>23</v>
      </c>
      <c r="J7" s="7">
        <v>3.4131627056672702</v>
      </c>
      <c r="K7" s="7">
        <v>3.54478976234003</v>
      </c>
      <c r="L7" s="7">
        <f t="shared" si="5"/>
        <v>2003.4131627056672</v>
      </c>
      <c r="M7" s="6">
        <f t="shared" si="0"/>
        <v>3.3017705228230891</v>
      </c>
      <c r="N7" t="s">
        <v>20</v>
      </c>
      <c r="O7">
        <v>72</v>
      </c>
      <c r="P7" s="6">
        <f t="shared" si="1"/>
        <v>0.99829632610526642</v>
      </c>
      <c r="Q7" s="6">
        <f t="shared" si="2"/>
        <v>1.7036738947335734E-3</v>
      </c>
      <c r="R7" s="7">
        <f t="shared" si="3"/>
        <v>1878.503217500529</v>
      </c>
      <c r="S7" s="6">
        <f t="shared" si="4"/>
        <v>3.2738119432596795</v>
      </c>
    </row>
    <row r="8" spans="1:19" x14ac:dyDescent="0.3">
      <c r="A8">
        <v>3</v>
      </c>
      <c r="B8" t="s">
        <v>24</v>
      </c>
      <c r="C8">
        <v>24847969</v>
      </c>
      <c r="D8" t="s">
        <v>18</v>
      </c>
      <c r="E8">
        <v>20</v>
      </c>
      <c r="F8">
        <v>-1.8</v>
      </c>
      <c r="G8">
        <v>2000</v>
      </c>
      <c r="H8">
        <v>19300</v>
      </c>
      <c r="I8" t="s">
        <v>25</v>
      </c>
      <c r="J8" s="7">
        <v>83.571936056838297</v>
      </c>
      <c r="K8" s="7">
        <v>87.012433392539904</v>
      </c>
      <c r="L8" s="7">
        <f t="shared" si="5"/>
        <v>2083.5719360568382</v>
      </c>
      <c r="M8" s="6">
        <f t="shared" si="0"/>
        <v>3.3188084992224871</v>
      </c>
      <c r="N8" t="s">
        <v>20</v>
      </c>
      <c r="O8">
        <v>48</v>
      </c>
      <c r="P8" s="6">
        <f t="shared" si="1"/>
        <v>0.95989006445585068</v>
      </c>
      <c r="Q8" s="6">
        <f t="shared" si="2"/>
        <v>4.0109935544149371E-2</v>
      </c>
      <c r="R8" s="7">
        <f t="shared" si="3"/>
        <v>1958.0848430939593</v>
      </c>
      <c r="S8" s="6">
        <f t="shared" si="4"/>
        <v>3.2918315056945153</v>
      </c>
    </row>
    <row r="9" spans="1:19" x14ac:dyDescent="0.3">
      <c r="A9">
        <v>3</v>
      </c>
      <c r="B9" t="s">
        <v>24</v>
      </c>
      <c r="C9">
        <v>24847969</v>
      </c>
      <c r="D9" t="s">
        <v>18</v>
      </c>
      <c r="E9">
        <v>20</v>
      </c>
      <c r="F9">
        <v>-1.8</v>
      </c>
      <c r="G9">
        <v>2000</v>
      </c>
      <c r="H9">
        <v>19300</v>
      </c>
      <c r="I9" t="s">
        <v>25</v>
      </c>
      <c r="J9" s="7">
        <v>93.099467140319703</v>
      </c>
      <c r="K9" s="7">
        <v>70.603907637655396</v>
      </c>
      <c r="L9" s="7">
        <f t="shared" si="5"/>
        <v>2093.0994671403196</v>
      </c>
      <c r="M9" s="6">
        <f t="shared" si="0"/>
        <v>3.3207898671364595</v>
      </c>
      <c r="N9" t="s">
        <v>20</v>
      </c>
      <c r="O9">
        <v>48</v>
      </c>
      <c r="P9" s="6">
        <f t="shared" si="1"/>
        <v>0.95552076305885458</v>
      </c>
      <c r="Q9" s="6">
        <f t="shared" si="2"/>
        <v>4.4479236941145521E-2</v>
      </c>
      <c r="R9" s="7">
        <f t="shared" si="3"/>
        <v>1471.6887569060432</v>
      </c>
      <c r="S9" s="6">
        <f t="shared" si="4"/>
        <v>3.1678159720594268</v>
      </c>
    </row>
    <row r="10" spans="1:19" x14ac:dyDescent="0.3">
      <c r="A10">
        <v>3</v>
      </c>
      <c r="B10" t="s">
        <v>24</v>
      </c>
      <c r="C10">
        <v>24847969</v>
      </c>
      <c r="D10" t="s">
        <v>18</v>
      </c>
      <c r="E10">
        <v>20</v>
      </c>
      <c r="F10">
        <v>-1.8</v>
      </c>
      <c r="G10">
        <v>2000</v>
      </c>
      <c r="H10">
        <v>19300</v>
      </c>
      <c r="I10" t="s">
        <v>25</v>
      </c>
      <c r="J10" s="7">
        <v>90.717584369449298</v>
      </c>
      <c r="K10" s="7">
        <v>73.250444049733503</v>
      </c>
      <c r="L10" s="7">
        <f t="shared" si="5"/>
        <v>2090.7175843694495</v>
      </c>
      <c r="M10" s="6">
        <f t="shared" si="0"/>
        <v>3.3202953719695092</v>
      </c>
      <c r="N10" t="s">
        <v>20</v>
      </c>
      <c r="O10">
        <v>72</v>
      </c>
      <c r="P10" s="6">
        <f t="shared" si="1"/>
        <v>0.95660935506178879</v>
      </c>
      <c r="Q10" s="6">
        <f t="shared" si="2"/>
        <v>4.3390644938211154E-2</v>
      </c>
      <c r="R10" s="7">
        <f t="shared" si="3"/>
        <v>1557.8133816631857</v>
      </c>
      <c r="S10" s="6">
        <f t="shared" si="4"/>
        <v>3.1925154301220142</v>
      </c>
    </row>
    <row r="11" spans="1:19" x14ac:dyDescent="0.3">
      <c r="A11">
        <v>3</v>
      </c>
      <c r="B11" t="s">
        <v>24</v>
      </c>
      <c r="C11">
        <v>24847969</v>
      </c>
      <c r="D11" t="s">
        <v>18</v>
      </c>
      <c r="E11">
        <v>20</v>
      </c>
      <c r="F11">
        <v>-1.8</v>
      </c>
      <c r="G11">
        <v>2000</v>
      </c>
      <c r="H11">
        <v>19300</v>
      </c>
      <c r="I11" t="s">
        <v>25</v>
      </c>
      <c r="J11" s="7">
        <v>66.634103019538102</v>
      </c>
      <c r="K11" s="7">
        <v>67.692717584369404</v>
      </c>
      <c r="L11" s="7">
        <f t="shared" si="5"/>
        <v>2066.6341030195381</v>
      </c>
      <c r="M11" s="6">
        <f t="shared" si="0"/>
        <v>3.3152635917187481</v>
      </c>
      <c r="N11" t="s">
        <v>20</v>
      </c>
      <c r="O11">
        <v>72</v>
      </c>
      <c r="P11" s="6">
        <f t="shared" si="1"/>
        <v>0.96775718405005529</v>
      </c>
      <c r="Q11" s="6">
        <f t="shared" si="2"/>
        <v>3.2242815949944742E-2</v>
      </c>
      <c r="R11" s="7">
        <f t="shared" si="3"/>
        <v>1899.5001026457335</v>
      </c>
      <c r="S11" s="6">
        <f t="shared" si="4"/>
        <v>3.2786393213592699</v>
      </c>
    </row>
    <row r="12" spans="1:19" x14ac:dyDescent="0.3">
      <c r="A12">
        <v>3</v>
      </c>
      <c r="B12" t="s">
        <v>24</v>
      </c>
      <c r="C12">
        <v>24847969</v>
      </c>
      <c r="D12" t="s">
        <v>18</v>
      </c>
      <c r="E12">
        <v>20</v>
      </c>
      <c r="F12">
        <v>-1.8</v>
      </c>
      <c r="G12">
        <v>2000</v>
      </c>
      <c r="H12">
        <v>19300</v>
      </c>
      <c r="I12" t="s">
        <v>26</v>
      </c>
      <c r="J12" s="7">
        <v>52.702657807309002</v>
      </c>
      <c r="K12" s="7">
        <v>42.3621262458472</v>
      </c>
      <c r="L12" s="7">
        <f t="shared" si="5"/>
        <v>2052.7026578073092</v>
      </c>
      <c r="M12" s="6">
        <f t="shared" si="0"/>
        <v>3.3123260446332004</v>
      </c>
      <c r="N12" t="s">
        <v>20</v>
      </c>
      <c r="O12">
        <v>48</v>
      </c>
      <c r="P12" s="6">
        <f t="shared" si="1"/>
        <v>0.97432523526636539</v>
      </c>
      <c r="Q12" s="6">
        <f t="shared" si="2"/>
        <v>2.5674764733634545E-2</v>
      </c>
      <c r="R12" s="7">
        <f t="shared" si="3"/>
        <v>1523.0866682050425</v>
      </c>
      <c r="S12" s="6">
        <f t="shared" si="4"/>
        <v>3.1827246166993288</v>
      </c>
    </row>
    <row r="13" spans="1:19" x14ac:dyDescent="0.3">
      <c r="A13">
        <v>3</v>
      </c>
      <c r="B13" t="s">
        <v>24</v>
      </c>
      <c r="C13">
        <v>24847969</v>
      </c>
      <c r="D13" t="s">
        <v>18</v>
      </c>
      <c r="E13">
        <v>20</v>
      </c>
      <c r="F13">
        <v>-1.8</v>
      </c>
      <c r="G13">
        <v>2000</v>
      </c>
      <c r="H13">
        <v>19300</v>
      </c>
      <c r="I13" t="s">
        <v>26</v>
      </c>
      <c r="J13" s="7">
        <v>70.488372093023301</v>
      </c>
      <c r="K13" s="7">
        <v>40.2940199335549</v>
      </c>
      <c r="L13" s="7">
        <f t="shared" si="5"/>
        <v>2070.4883720930234</v>
      </c>
      <c r="M13" s="6">
        <f t="shared" si="0"/>
        <v>3.3160727958381475</v>
      </c>
      <c r="N13" t="s">
        <v>20</v>
      </c>
      <c r="O13">
        <v>48</v>
      </c>
      <c r="P13" s="6">
        <f t="shared" si="1"/>
        <v>0.96595567835922314</v>
      </c>
      <c r="Q13" s="6">
        <f t="shared" si="2"/>
        <v>3.404432164077683E-2</v>
      </c>
      <c r="R13" s="7">
        <f t="shared" si="3"/>
        <v>1117.3844307727145</v>
      </c>
      <c r="S13" s="6">
        <f t="shared" si="4"/>
        <v>3.0482026157653266</v>
      </c>
    </row>
    <row r="14" spans="1:19" x14ac:dyDescent="0.3">
      <c r="A14">
        <v>3</v>
      </c>
      <c r="B14" t="s">
        <v>24</v>
      </c>
      <c r="C14">
        <v>24847969</v>
      </c>
      <c r="D14" t="s">
        <v>18</v>
      </c>
      <c r="E14">
        <v>20</v>
      </c>
      <c r="F14">
        <v>-1.8</v>
      </c>
      <c r="G14">
        <v>2000</v>
      </c>
      <c r="H14">
        <v>19300</v>
      </c>
      <c r="I14" t="s">
        <v>26</v>
      </c>
      <c r="J14" s="7">
        <v>44.843853820598</v>
      </c>
      <c r="K14" s="7">
        <v>33.262458471760901</v>
      </c>
      <c r="L14" s="7">
        <f t="shared" si="5"/>
        <v>2044.843853820598</v>
      </c>
      <c r="M14" s="6">
        <f t="shared" si="0"/>
        <v>3.3106601504787312</v>
      </c>
      <c r="N14" t="s">
        <v>20</v>
      </c>
      <c r="O14">
        <v>72</v>
      </c>
      <c r="P14" s="6">
        <f t="shared" si="1"/>
        <v>0.97806979064107435</v>
      </c>
      <c r="Q14" s="6">
        <f t="shared" si="2"/>
        <v>2.1930209358925614E-2</v>
      </c>
      <c r="R14" s="7">
        <f t="shared" si="3"/>
        <v>1408.479819744394</v>
      </c>
      <c r="S14" s="6">
        <f t="shared" si="4"/>
        <v>3.1487506289317051</v>
      </c>
    </row>
    <row r="15" spans="1:19" x14ac:dyDescent="0.3">
      <c r="A15">
        <v>3</v>
      </c>
      <c r="B15" t="s">
        <v>24</v>
      </c>
      <c r="C15">
        <v>24847969</v>
      </c>
      <c r="D15" t="s">
        <v>18</v>
      </c>
      <c r="E15">
        <v>20</v>
      </c>
      <c r="F15">
        <v>-1.8</v>
      </c>
      <c r="G15">
        <v>2000</v>
      </c>
      <c r="H15">
        <v>19300</v>
      </c>
      <c r="I15" t="s">
        <v>26</v>
      </c>
      <c r="J15" s="7">
        <v>39.053156146179397</v>
      </c>
      <c r="K15" s="7">
        <v>32.848837209302403</v>
      </c>
      <c r="L15" s="7">
        <f t="shared" si="5"/>
        <v>2039.0531561461794</v>
      </c>
      <c r="M15" s="6">
        <f t="shared" si="0"/>
        <v>3.309428547563356</v>
      </c>
      <c r="N15" t="s">
        <v>20</v>
      </c>
      <c r="O15">
        <v>72</v>
      </c>
      <c r="P15" s="6">
        <f t="shared" si="1"/>
        <v>0.9808474065384396</v>
      </c>
      <c r="Q15" s="6">
        <f t="shared" si="2"/>
        <v>1.9152593461560393E-2</v>
      </c>
      <c r="R15" s="7">
        <f t="shared" si="3"/>
        <v>1577.6018105707201</v>
      </c>
      <c r="S15" s="6">
        <f t="shared" si="4"/>
        <v>3.1979973960253951</v>
      </c>
    </row>
    <row r="16" spans="1:19" x14ac:dyDescent="0.3">
      <c r="A16">
        <v>3</v>
      </c>
      <c r="B16" t="s">
        <v>24</v>
      </c>
      <c r="C16">
        <v>24847969</v>
      </c>
      <c r="D16" t="s">
        <v>18</v>
      </c>
      <c r="E16">
        <v>20</v>
      </c>
      <c r="F16">
        <v>-1.8</v>
      </c>
      <c r="G16">
        <v>2000</v>
      </c>
      <c r="H16">
        <v>19300</v>
      </c>
      <c r="I16" t="s">
        <v>27</v>
      </c>
      <c r="J16" s="7">
        <v>160.168724279835</v>
      </c>
      <c r="K16" s="7">
        <v>136.60082304526699</v>
      </c>
      <c r="L16" s="7">
        <f t="shared" si="5"/>
        <v>2160.1687242798348</v>
      </c>
      <c r="M16" s="6">
        <f t="shared" si="0"/>
        <v>3.3344876739110862</v>
      </c>
      <c r="N16" t="s">
        <v>20</v>
      </c>
      <c r="O16">
        <v>48</v>
      </c>
      <c r="P16" s="6">
        <f t="shared" si="1"/>
        <v>0.92585360463765054</v>
      </c>
      <c r="Q16" s="6">
        <f t="shared" si="2"/>
        <v>7.4146395362349599E-2</v>
      </c>
      <c r="R16" s="7">
        <f t="shared" si="3"/>
        <v>1692.7124349041524</v>
      </c>
      <c r="S16" s="6">
        <f t="shared" si="4"/>
        <v>3.2285831846051209</v>
      </c>
    </row>
    <row r="17" spans="1:19" x14ac:dyDescent="0.3">
      <c r="A17">
        <v>3</v>
      </c>
      <c r="B17" t="s">
        <v>24</v>
      </c>
      <c r="C17">
        <v>24847969</v>
      </c>
      <c r="D17" t="s">
        <v>18</v>
      </c>
      <c r="E17">
        <v>20</v>
      </c>
      <c r="F17">
        <v>-1.8</v>
      </c>
      <c r="G17">
        <v>2000</v>
      </c>
      <c r="H17">
        <v>19300</v>
      </c>
      <c r="I17" t="s">
        <v>27</v>
      </c>
      <c r="J17" s="7">
        <v>192.275720164609</v>
      </c>
      <c r="K17" s="7">
        <v>192.275720164609</v>
      </c>
      <c r="L17" s="7">
        <f t="shared" si="5"/>
        <v>2192.2757201646091</v>
      </c>
      <c r="M17" s="6">
        <f t="shared" si="0"/>
        <v>3.340895173998327</v>
      </c>
      <c r="N17" t="s">
        <v>20</v>
      </c>
      <c r="O17">
        <v>48</v>
      </c>
      <c r="P17" s="6">
        <f t="shared" si="1"/>
        <v>0.91229400645363534</v>
      </c>
      <c r="Q17" s="6">
        <f t="shared" si="2"/>
        <v>8.7705993546364588E-2</v>
      </c>
      <c r="R17" s="7">
        <f t="shared" si="3"/>
        <v>1986.4282347031435</v>
      </c>
      <c r="S17" s="6">
        <f t="shared" si="4"/>
        <v>3.2980728795673633</v>
      </c>
    </row>
    <row r="18" spans="1:19" x14ac:dyDescent="0.3">
      <c r="A18">
        <v>3</v>
      </c>
      <c r="B18" t="s">
        <v>24</v>
      </c>
      <c r="C18">
        <v>24847969</v>
      </c>
      <c r="D18" t="s">
        <v>18</v>
      </c>
      <c r="E18">
        <v>20</v>
      </c>
      <c r="F18">
        <v>-1.8</v>
      </c>
      <c r="G18">
        <v>2000</v>
      </c>
      <c r="H18">
        <v>19300</v>
      </c>
      <c r="I18" t="s">
        <v>27</v>
      </c>
      <c r="J18" s="7">
        <v>133.86831275720101</v>
      </c>
      <c r="K18" s="7">
        <v>82.292181069958801</v>
      </c>
      <c r="L18" s="7">
        <f t="shared" si="5"/>
        <v>2133.8683127572012</v>
      </c>
      <c r="M18" s="6">
        <f t="shared" si="0"/>
        <v>3.3291676143351423</v>
      </c>
      <c r="N18" t="s">
        <v>20</v>
      </c>
      <c r="O18">
        <v>48</v>
      </c>
      <c r="P18" s="6">
        <f t="shared" si="1"/>
        <v>0.9372649605615877</v>
      </c>
      <c r="Q18" s="6">
        <f t="shared" si="2"/>
        <v>6.2735039438412146E-2</v>
      </c>
      <c r="R18" s="7">
        <f t="shared" si="3"/>
        <v>1233.1854664319353</v>
      </c>
      <c r="S18" s="6">
        <f t="shared" si="4"/>
        <v>3.0910283977560549</v>
      </c>
    </row>
    <row r="19" spans="1:19" x14ac:dyDescent="0.3">
      <c r="A19">
        <v>3</v>
      </c>
      <c r="B19" t="s">
        <v>24</v>
      </c>
      <c r="C19">
        <v>24847969</v>
      </c>
      <c r="D19" t="s">
        <v>18</v>
      </c>
      <c r="E19">
        <v>20</v>
      </c>
      <c r="F19">
        <v>-1.8</v>
      </c>
      <c r="G19">
        <v>2000</v>
      </c>
      <c r="H19">
        <v>19300</v>
      </c>
      <c r="I19" t="s">
        <v>27</v>
      </c>
      <c r="J19" s="7">
        <v>192.275720164609</v>
      </c>
      <c r="K19" s="7">
        <v>145.48148148148101</v>
      </c>
      <c r="L19" s="7">
        <f t="shared" si="5"/>
        <v>2192.2757201646091</v>
      </c>
      <c r="M19" s="6">
        <f t="shared" si="0"/>
        <v>3.340895173998327</v>
      </c>
      <c r="N19" t="s">
        <v>20</v>
      </c>
      <c r="O19">
        <v>48</v>
      </c>
      <c r="P19" s="6">
        <f t="shared" si="1"/>
        <v>0.91229400645363534</v>
      </c>
      <c r="Q19" s="6">
        <f t="shared" si="2"/>
        <v>8.7705993546364588E-2</v>
      </c>
      <c r="R19" s="7">
        <f t="shared" si="3"/>
        <v>1538.1392791438063</v>
      </c>
      <c r="S19" s="6">
        <f t="shared" si="4"/>
        <v>3.1869956627897964</v>
      </c>
    </row>
    <row r="20" spans="1:19" x14ac:dyDescent="0.3">
      <c r="A20">
        <v>3</v>
      </c>
      <c r="B20" t="s">
        <v>24</v>
      </c>
      <c r="C20">
        <v>24847969</v>
      </c>
      <c r="D20" t="s">
        <v>18</v>
      </c>
      <c r="E20">
        <v>20</v>
      </c>
      <c r="F20">
        <v>-1.8</v>
      </c>
      <c r="G20">
        <v>2000</v>
      </c>
      <c r="H20">
        <v>19300</v>
      </c>
      <c r="I20" t="s">
        <v>27</v>
      </c>
      <c r="J20" s="7">
        <v>77.510288065843497</v>
      </c>
      <c r="K20" s="7">
        <v>68.629629629629505</v>
      </c>
      <c r="L20" s="7">
        <f t="shared" si="5"/>
        <v>2077.5102880658433</v>
      </c>
      <c r="M20" s="6">
        <f t="shared" si="0"/>
        <v>3.3175431831368525</v>
      </c>
      <c r="N20" t="s">
        <v>20</v>
      </c>
      <c r="O20">
        <v>72</v>
      </c>
      <c r="P20" s="6">
        <f t="shared" si="1"/>
        <v>0.96269078015589271</v>
      </c>
      <c r="Q20" s="6">
        <f t="shared" si="2"/>
        <v>3.7309219844107427E-2</v>
      </c>
      <c r="R20" s="7">
        <f t="shared" si="3"/>
        <v>1684.8866797010839</v>
      </c>
      <c r="S20" s="6">
        <f t="shared" si="4"/>
        <v>3.2265706968776993</v>
      </c>
    </row>
    <row r="21" spans="1:19" x14ac:dyDescent="0.3">
      <c r="A21">
        <v>3</v>
      </c>
      <c r="B21" t="s">
        <v>24</v>
      </c>
      <c r="C21">
        <v>24847969</v>
      </c>
      <c r="D21" t="s">
        <v>18</v>
      </c>
      <c r="E21">
        <v>20</v>
      </c>
      <c r="F21">
        <v>-1.8</v>
      </c>
      <c r="G21">
        <v>2000</v>
      </c>
      <c r="H21">
        <v>19300</v>
      </c>
      <c r="I21" t="s">
        <v>27</v>
      </c>
      <c r="J21" s="7">
        <v>192.275720164609</v>
      </c>
      <c r="K21" s="7">
        <v>145.48148148148101</v>
      </c>
      <c r="L21" s="7">
        <f t="shared" si="5"/>
        <v>2192.2757201646091</v>
      </c>
      <c r="M21" s="6">
        <f t="shared" si="0"/>
        <v>3.340895173998327</v>
      </c>
      <c r="N21" t="s">
        <v>20</v>
      </c>
      <c r="O21">
        <v>72</v>
      </c>
      <c r="P21" s="6">
        <f t="shared" si="1"/>
        <v>0.91229400645363534</v>
      </c>
      <c r="Q21" s="6">
        <f t="shared" si="2"/>
        <v>8.7705993546364588E-2</v>
      </c>
      <c r="R21" s="7">
        <f t="shared" si="3"/>
        <v>1538.1392791438063</v>
      </c>
      <c r="S21" s="6">
        <f t="shared" si="4"/>
        <v>3.1869956627897964</v>
      </c>
    </row>
    <row r="22" spans="1:19" x14ac:dyDescent="0.3">
      <c r="A22">
        <v>3</v>
      </c>
      <c r="B22" t="s">
        <v>24</v>
      </c>
      <c r="C22">
        <v>24847969</v>
      </c>
      <c r="D22" t="s">
        <v>18</v>
      </c>
      <c r="E22">
        <v>20</v>
      </c>
      <c r="F22">
        <v>-1.8</v>
      </c>
      <c r="G22">
        <v>2000</v>
      </c>
      <c r="H22">
        <v>19300</v>
      </c>
      <c r="I22" t="s">
        <v>27</v>
      </c>
      <c r="J22" s="7">
        <v>65.5555555555555</v>
      </c>
      <c r="K22" s="7">
        <v>54.967078189300302</v>
      </c>
      <c r="L22" s="7">
        <f t="shared" si="5"/>
        <v>2065.5555555555557</v>
      </c>
      <c r="M22" s="6">
        <f t="shared" si="0"/>
        <v>3.3150368803325736</v>
      </c>
      <c r="N22" t="s">
        <v>20</v>
      </c>
      <c r="O22">
        <v>72</v>
      </c>
      <c r="P22" s="6">
        <f t="shared" si="1"/>
        <v>0.96826250672404512</v>
      </c>
      <c r="Q22" s="6">
        <f t="shared" si="2"/>
        <v>3.1737493275954785E-2</v>
      </c>
      <c r="R22" s="7">
        <f t="shared" si="3"/>
        <v>1593.4731649590817</v>
      </c>
      <c r="S22" s="6">
        <f t="shared" si="4"/>
        <v>3.2023447540925725</v>
      </c>
    </row>
    <row r="23" spans="1:19" x14ac:dyDescent="0.3">
      <c r="A23">
        <v>3</v>
      </c>
      <c r="B23" t="s">
        <v>24</v>
      </c>
      <c r="C23">
        <v>24847969</v>
      </c>
      <c r="D23" t="s">
        <v>18</v>
      </c>
      <c r="E23">
        <v>20</v>
      </c>
      <c r="F23">
        <v>-1.8</v>
      </c>
      <c r="G23">
        <v>2000</v>
      </c>
      <c r="H23">
        <v>19300</v>
      </c>
      <c r="I23" t="s">
        <v>27</v>
      </c>
      <c r="J23" s="7">
        <v>163.584362139917</v>
      </c>
      <c r="K23" s="7">
        <v>106.201646090534</v>
      </c>
      <c r="L23" s="7">
        <f t="shared" si="5"/>
        <v>2163.5843621399172</v>
      </c>
      <c r="M23" s="6">
        <f t="shared" si="0"/>
        <v>3.3351738338067776</v>
      </c>
      <c r="N23" t="s">
        <v>20</v>
      </c>
      <c r="O23">
        <v>72</v>
      </c>
      <c r="P23" s="6">
        <f t="shared" si="1"/>
        <v>0.92439196501766063</v>
      </c>
      <c r="Q23" s="6">
        <f t="shared" si="2"/>
        <v>7.5608034982339242E-2</v>
      </c>
      <c r="R23" s="7">
        <f t="shared" si="3"/>
        <v>1316.0925427004959</v>
      </c>
      <c r="S23" s="6">
        <f t="shared" si="4"/>
        <v>3.1192864283137269</v>
      </c>
    </row>
    <row r="24" spans="1:19" x14ac:dyDescent="0.3">
      <c r="A24">
        <v>4</v>
      </c>
      <c r="B24" t="s">
        <v>28</v>
      </c>
      <c r="C24">
        <v>25556663</v>
      </c>
      <c r="D24" t="s">
        <v>18</v>
      </c>
      <c r="E24" s="7">
        <v>6</v>
      </c>
      <c r="F24" s="7">
        <v>-11.7</v>
      </c>
      <c r="G24">
        <v>1000</v>
      </c>
      <c r="H24">
        <v>19300</v>
      </c>
      <c r="I24" t="s">
        <v>27</v>
      </c>
      <c r="J24" s="7">
        <v>174.691358024691</v>
      </c>
      <c r="K24" s="7">
        <v>62.037037037037003</v>
      </c>
      <c r="L24" s="7">
        <f t="shared" si="5"/>
        <v>1174.691358024691</v>
      </c>
      <c r="M24" s="6">
        <f t="shared" si="0"/>
        <v>3.0699237737443892</v>
      </c>
      <c r="N24" t="s">
        <v>20</v>
      </c>
      <c r="O24">
        <v>48</v>
      </c>
      <c r="P24" s="6">
        <f t="shared" si="1"/>
        <v>0.85128744088281683</v>
      </c>
      <c r="Q24" s="6">
        <f t="shared" si="2"/>
        <v>0.14871255911718315</v>
      </c>
      <c r="R24" s="7">
        <f t="shared" si="3"/>
        <v>409.62356044020481</v>
      </c>
      <c r="S24" s="6">
        <f t="shared" si="4"/>
        <v>2.612384928131112</v>
      </c>
    </row>
    <row r="25" spans="1:19" x14ac:dyDescent="0.3">
      <c r="A25">
        <v>4</v>
      </c>
      <c r="B25" t="s">
        <v>28</v>
      </c>
      <c r="C25">
        <v>25556663</v>
      </c>
      <c r="D25" t="s">
        <v>18</v>
      </c>
      <c r="E25" s="7">
        <v>6</v>
      </c>
      <c r="F25" s="7">
        <v>-11.7</v>
      </c>
      <c r="G25">
        <v>1000</v>
      </c>
      <c r="H25">
        <v>19300</v>
      </c>
      <c r="I25" t="s">
        <v>27</v>
      </c>
      <c r="J25" s="7">
        <v>284.25925925925901</v>
      </c>
      <c r="K25" s="7">
        <v>71.296296296296305</v>
      </c>
      <c r="L25" s="7">
        <f t="shared" si="5"/>
        <v>1284.2592592592591</v>
      </c>
      <c r="M25" s="6">
        <f t="shared" si="0"/>
        <v>3.1086527055863353</v>
      </c>
      <c r="N25" t="s">
        <v>20</v>
      </c>
      <c r="O25">
        <v>48</v>
      </c>
      <c r="P25" s="6">
        <f t="shared" si="1"/>
        <v>0.77865897620764246</v>
      </c>
      <c r="Q25" s="6">
        <f t="shared" si="2"/>
        <v>0.22134102379235743</v>
      </c>
      <c r="R25" s="7">
        <f t="shared" si="3"/>
        <v>317.97832178490643</v>
      </c>
      <c r="S25" s="6">
        <f t="shared" si="4"/>
        <v>2.5023975129086131</v>
      </c>
    </row>
    <row r="26" spans="1:19" x14ac:dyDescent="0.3">
      <c r="A26">
        <v>4</v>
      </c>
      <c r="B26" t="s">
        <v>28</v>
      </c>
      <c r="C26">
        <v>25556663</v>
      </c>
      <c r="D26" t="s">
        <v>18</v>
      </c>
      <c r="E26" s="7">
        <v>6</v>
      </c>
      <c r="F26" s="7">
        <v>-11.7</v>
      </c>
      <c r="G26">
        <v>1000</v>
      </c>
      <c r="H26">
        <v>19300</v>
      </c>
      <c r="I26" t="s">
        <v>27</v>
      </c>
      <c r="J26" s="7">
        <v>316.666666666666</v>
      </c>
      <c r="K26" s="7">
        <v>123.765432098765</v>
      </c>
      <c r="L26" s="7">
        <f t="shared" si="5"/>
        <v>1316.6666666666661</v>
      </c>
      <c r="M26" s="6">
        <f t="shared" si="0"/>
        <v>3.1194758409067975</v>
      </c>
      <c r="N26" t="s">
        <v>20</v>
      </c>
      <c r="O26">
        <v>48</v>
      </c>
      <c r="P26" s="6">
        <f t="shared" si="1"/>
        <v>0.75949367088607633</v>
      </c>
      <c r="Q26" s="6">
        <f t="shared" si="2"/>
        <v>0.24050632911392367</v>
      </c>
      <c r="R26" s="7">
        <f t="shared" si="3"/>
        <v>504.38940806884762</v>
      </c>
      <c r="S26" s="6">
        <f t="shared" si="4"/>
        <v>2.7027659580248526</v>
      </c>
    </row>
    <row r="27" spans="1:19" x14ac:dyDescent="0.3">
      <c r="A27">
        <v>4</v>
      </c>
      <c r="B27" t="s">
        <v>28</v>
      </c>
      <c r="C27">
        <v>25556663</v>
      </c>
      <c r="D27" t="s">
        <v>18</v>
      </c>
      <c r="E27" s="7">
        <v>21</v>
      </c>
      <c r="F27" s="7">
        <v>-9.1999999999999993</v>
      </c>
      <c r="G27">
        <v>2000</v>
      </c>
      <c r="H27">
        <v>19300</v>
      </c>
      <c r="I27" t="s">
        <v>27</v>
      </c>
      <c r="J27" s="7">
        <v>80.5555555555555</v>
      </c>
      <c r="K27" s="7">
        <v>55.864197530864303</v>
      </c>
      <c r="L27" s="7">
        <f t="shared" si="5"/>
        <v>2080.5555555555557</v>
      </c>
      <c r="M27" s="6">
        <f t="shared" si="0"/>
        <v>3.3181793169321794</v>
      </c>
      <c r="N27" t="s">
        <v>20</v>
      </c>
      <c r="O27">
        <v>48</v>
      </c>
      <c r="P27" s="6">
        <f t="shared" si="1"/>
        <v>0.96128170894526033</v>
      </c>
      <c r="Q27" s="6">
        <f t="shared" si="2"/>
        <v>3.8718291054739624E-2</v>
      </c>
      <c r="R27" s="7">
        <f t="shared" si="3"/>
        <v>1346.1012950238439</v>
      </c>
      <c r="S27" s="6">
        <f t="shared" si="4"/>
        <v>3.1290777420682323</v>
      </c>
    </row>
    <row r="28" spans="1:19" x14ac:dyDescent="0.3">
      <c r="A28">
        <v>4</v>
      </c>
      <c r="B28" t="s">
        <v>28</v>
      </c>
      <c r="C28">
        <v>25556663</v>
      </c>
      <c r="D28" t="s">
        <v>18</v>
      </c>
      <c r="E28" s="7">
        <v>21</v>
      </c>
      <c r="F28" s="7">
        <v>-9.1999999999999993</v>
      </c>
      <c r="G28">
        <v>2000</v>
      </c>
      <c r="H28">
        <v>19300</v>
      </c>
      <c r="I28" t="s">
        <v>27</v>
      </c>
      <c r="J28" s="7">
        <v>94.4444444444444</v>
      </c>
      <c r="K28" s="7">
        <v>65.123456790123598</v>
      </c>
      <c r="L28" s="7">
        <f t="shared" si="5"/>
        <v>2094.4444444444443</v>
      </c>
      <c r="M28" s="6">
        <f t="shared" si="0"/>
        <v>3.3210688451024866</v>
      </c>
      <c r="N28" t="s">
        <v>20</v>
      </c>
      <c r="O28">
        <v>48</v>
      </c>
      <c r="P28" s="6">
        <f t="shared" si="1"/>
        <v>0.9549071618037136</v>
      </c>
      <c r="Q28" s="6">
        <f t="shared" si="2"/>
        <v>4.5092838196286456E-2</v>
      </c>
      <c r="R28" s="7">
        <f t="shared" si="3"/>
        <v>1347.894388430597</v>
      </c>
      <c r="S28" s="6">
        <f t="shared" si="4"/>
        <v>3.1296558652566753</v>
      </c>
    </row>
    <row r="29" spans="1:19" x14ac:dyDescent="0.3">
      <c r="A29">
        <v>4</v>
      </c>
      <c r="B29" t="s">
        <v>28</v>
      </c>
      <c r="C29">
        <v>25556663</v>
      </c>
      <c r="D29" t="s">
        <v>18</v>
      </c>
      <c r="E29" s="7">
        <v>21</v>
      </c>
      <c r="F29" s="7">
        <v>-9.1999999999999993</v>
      </c>
      <c r="G29">
        <v>2000</v>
      </c>
      <c r="H29">
        <v>19300</v>
      </c>
      <c r="I29" t="s">
        <v>27</v>
      </c>
      <c r="J29" s="7">
        <v>116.049382716049</v>
      </c>
      <c r="K29" s="7">
        <v>68.209876543209802</v>
      </c>
      <c r="L29" s="7">
        <f t="shared" si="5"/>
        <v>2116.049382716049</v>
      </c>
      <c r="M29" s="6">
        <f t="shared" si="0"/>
        <v>3.3255257987085294</v>
      </c>
      <c r="N29" t="s">
        <v>20</v>
      </c>
      <c r="O29">
        <v>48</v>
      </c>
      <c r="P29" s="6">
        <f t="shared" si="1"/>
        <v>0.94515752625437588</v>
      </c>
      <c r="Q29" s="6">
        <f t="shared" si="2"/>
        <v>5.48424737456241E-2</v>
      </c>
      <c r="R29" s="7">
        <f t="shared" si="3"/>
        <v>1172.3366540368347</v>
      </c>
      <c r="S29" s="6">
        <f t="shared" si="4"/>
        <v>3.069052343760343</v>
      </c>
    </row>
    <row r="30" spans="1:19" x14ac:dyDescent="0.3">
      <c r="A30">
        <v>4</v>
      </c>
      <c r="B30" t="s">
        <v>28</v>
      </c>
      <c r="C30">
        <v>25556663</v>
      </c>
      <c r="D30" t="s">
        <v>18</v>
      </c>
      <c r="E30" s="7">
        <v>50</v>
      </c>
      <c r="F30" s="7">
        <v>-13.4</v>
      </c>
      <c r="G30">
        <v>4000</v>
      </c>
      <c r="H30">
        <v>19300</v>
      </c>
      <c r="I30" t="s">
        <v>27</v>
      </c>
      <c r="J30" s="7">
        <v>237.96296296296299</v>
      </c>
      <c r="K30" s="7">
        <v>108.333333333333</v>
      </c>
      <c r="L30" s="7">
        <f t="shared" si="5"/>
        <v>4237.9629629629626</v>
      </c>
      <c r="M30" s="6">
        <f t="shared" si="0"/>
        <v>3.6271571569403496</v>
      </c>
      <c r="N30" t="s">
        <v>20</v>
      </c>
      <c r="O30">
        <v>48</v>
      </c>
      <c r="P30" s="6">
        <f t="shared" si="1"/>
        <v>0.94384968319860174</v>
      </c>
      <c r="Q30" s="6">
        <f t="shared" si="2"/>
        <v>5.6150316801398308E-2</v>
      </c>
      <c r="R30" s="7">
        <f t="shared" si="3"/>
        <v>1763.0007123425576</v>
      </c>
      <c r="S30" s="6">
        <f t="shared" si="4"/>
        <v>3.2462524877765651</v>
      </c>
    </row>
    <row r="31" spans="1:19" x14ac:dyDescent="0.3">
      <c r="A31">
        <v>4</v>
      </c>
      <c r="B31" t="s">
        <v>28</v>
      </c>
      <c r="C31">
        <v>25556663</v>
      </c>
      <c r="D31" t="s">
        <v>18</v>
      </c>
      <c r="E31" s="7">
        <v>50</v>
      </c>
      <c r="F31" s="7">
        <v>-13.4</v>
      </c>
      <c r="G31">
        <v>4000</v>
      </c>
      <c r="H31">
        <v>19300</v>
      </c>
      <c r="I31" t="s">
        <v>27</v>
      </c>
      <c r="J31" s="7">
        <v>330.55555555555497</v>
      </c>
      <c r="K31" s="7">
        <v>137.65432098765399</v>
      </c>
      <c r="L31" s="7">
        <f t="shared" si="5"/>
        <v>4330.5555555555547</v>
      </c>
      <c r="M31" s="6">
        <f t="shared" si="0"/>
        <v>3.6365436144215542</v>
      </c>
      <c r="N31" t="s">
        <v>20</v>
      </c>
      <c r="O31">
        <v>48</v>
      </c>
      <c r="P31" s="6">
        <f t="shared" si="1"/>
        <v>0.92366901860166795</v>
      </c>
      <c r="Q31" s="6">
        <f t="shared" si="2"/>
        <v>7.6330981398332151E-2</v>
      </c>
      <c r="R31" s="7">
        <f t="shared" si="3"/>
        <v>1660.1076903359747</v>
      </c>
      <c r="S31" s="6">
        <f t="shared" si="4"/>
        <v>3.2201362614145639</v>
      </c>
    </row>
    <row r="32" spans="1:19" x14ac:dyDescent="0.3">
      <c r="A32">
        <v>4</v>
      </c>
      <c r="B32" t="s">
        <v>28</v>
      </c>
      <c r="C32">
        <v>25556663</v>
      </c>
      <c r="D32" t="s">
        <v>18</v>
      </c>
      <c r="E32" s="7">
        <v>50</v>
      </c>
      <c r="F32" s="7">
        <v>-13.4</v>
      </c>
      <c r="G32">
        <v>4000</v>
      </c>
      <c r="H32">
        <v>19300</v>
      </c>
      <c r="I32" t="s">
        <v>27</v>
      </c>
      <c r="J32" s="7">
        <v>372.222222222222</v>
      </c>
      <c r="K32" s="7">
        <v>225.61728395061701</v>
      </c>
      <c r="L32" s="7">
        <f t="shared" si="5"/>
        <v>4372.2222222222217</v>
      </c>
      <c r="M32" s="6">
        <f t="shared" si="0"/>
        <v>3.6407022272557583</v>
      </c>
      <c r="N32" t="s">
        <v>20</v>
      </c>
      <c r="O32">
        <v>48</v>
      </c>
      <c r="P32" s="6">
        <f t="shared" si="1"/>
        <v>0.91486658195679804</v>
      </c>
      <c r="Q32" s="6">
        <f t="shared" si="2"/>
        <v>8.5133418043201986E-2</v>
      </c>
      <c r="R32" s="7">
        <f t="shared" si="3"/>
        <v>2354.3928876471477</v>
      </c>
      <c r="S32" s="6">
        <f t="shared" si="4"/>
        <v>3.3718789371393534</v>
      </c>
    </row>
    <row r="33" spans="1:19" x14ac:dyDescent="0.3">
      <c r="A33">
        <v>4</v>
      </c>
      <c r="B33" t="s">
        <v>28</v>
      </c>
      <c r="C33">
        <v>25556663</v>
      </c>
      <c r="D33" t="s">
        <v>18</v>
      </c>
      <c r="E33" s="7">
        <v>6</v>
      </c>
      <c r="F33" s="7">
        <v>-11.7</v>
      </c>
      <c r="G33">
        <v>1000</v>
      </c>
      <c r="H33">
        <v>19300</v>
      </c>
      <c r="I33" t="s">
        <v>27</v>
      </c>
      <c r="J33" s="7">
        <v>125.77639751552699</v>
      </c>
      <c r="K33" s="7">
        <v>60.559006211180098</v>
      </c>
      <c r="L33" s="7">
        <f t="shared" si="5"/>
        <v>1125.7763975155269</v>
      </c>
      <c r="M33" s="6">
        <f t="shared" si="0"/>
        <v>3.0514521392111811</v>
      </c>
      <c r="N33" t="s">
        <v>20</v>
      </c>
      <c r="O33">
        <v>48</v>
      </c>
      <c r="P33" s="6">
        <f t="shared" si="1"/>
        <v>0.88827586206896636</v>
      </c>
      <c r="Q33" s="6">
        <f t="shared" si="2"/>
        <v>0.11172413793103374</v>
      </c>
      <c r="R33" s="7">
        <f t="shared" si="3"/>
        <v>528.84721613302327</v>
      </c>
      <c r="S33" s="6">
        <f t="shared" si="4"/>
        <v>2.7233302225566574</v>
      </c>
    </row>
    <row r="34" spans="1:19" x14ac:dyDescent="0.3">
      <c r="A34">
        <v>4</v>
      </c>
      <c r="B34" t="s">
        <v>28</v>
      </c>
      <c r="C34">
        <v>25556663</v>
      </c>
      <c r="D34" t="s">
        <v>18</v>
      </c>
      <c r="E34" s="7">
        <v>6</v>
      </c>
      <c r="F34" s="7">
        <v>-11.7</v>
      </c>
      <c r="G34">
        <v>1000</v>
      </c>
      <c r="H34">
        <v>19300</v>
      </c>
      <c r="I34" t="s">
        <v>27</v>
      </c>
      <c r="J34" s="7">
        <v>250</v>
      </c>
      <c r="K34" s="7">
        <v>100.931677018633</v>
      </c>
      <c r="L34" s="7">
        <f t="shared" si="5"/>
        <v>1250</v>
      </c>
      <c r="M34" s="6">
        <f t="shared" si="0"/>
        <v>3.0969100130080562</v>
      </c>
      <c r="N34" t="s">
        <v>20</v>
      </c>
      <c r="O34">
        <v>48</v>
      </c>
      <c r="P34" s="6">
        <f t="shared" si="1"/>
        <v>0.8</v>
      </c>
      <c r="Q34" s="6">
        <f t="shared" si="2"/>
        <v>0.2</v>
      </c>
      <c r="R34" s="7">
        <f t="shared" si="3"/>
        <v>494.31800271096415</v>
      </c>
      <c r="S34" s="6">
        <f t="shared" si="4"/>
        <v>2.6940064274457205</v>
      </c>
    </row>
    <row r="35" spans="1:19" x14ac:dyDescent="0.3">
      <c r="A35">
        <v>4</v>
      </c>
      <c r="B35" t="s">
        <v>28</v>
      </c>
      <c r="C35">
        <v>25556663</v>
      </c>
      <c r="D35" t="s">
        <v>18</v>
      </c>
      <c r="E35" s="7">
        <v>6</v>
      </c>
      <c r="F35" s="7">
        <v>-11.7</v>
      </c>
      <c r="G35">
        <v>1000</v>
      </c>
      <c r="H35">
        <v>19300</v>
      </c>
      <c r="I35" t="s">
        <v>27</v>
      </c>
      <c r="J35" s="7">
        <v>450.31055900621101</v>
      </c>
      <c r="K35" s="7">
        <v>234.47204968944001</v>
      </c>
      <c r="L35" s="7">
        <f t="shared" si="5"/>
        <v>1450.310559006211</v>
      </c>
      <c r="M35" s="6">
        <f t="shared" si="0"/>
        <v>3.161461008870281</v>
      </c>
      <c r="N35" t="s">
        <v>20</v>
      </c>
      <c r="O35">
        <v>48</v>
      </c>
      <c r="P35" s="6">
        <f t="shared" si="1"/>
        <v>0.68950749464668104</v>
      </c>
      <c r="Q35" s="6">
        <f t="shared" si="2"/>
        <v>0.31049250535331901</v>
      </c>
      <c r="R35" s="7">
        <f t="shared" si="3"/>
        <v>735.3236016200043</v>
      </c>
      <c r="S35" s="6">
        <f t="shared" si="4"/>
        <v>2.8664785057090345</v>
      </c>
    </row>
    <row r="36" spans="1:19" x14ac:dyDescent="0.3">
      <c r="A36">
        <v>4</v>
      </c>
      <c r="B36" t="s">
        <v>28</v>
      </c>
      <c r="C36">
        <v>25556663</v>
      </c>
      <c r="D36" t="s">
        <v>18</v>
      </c>
      <c r="E36" s="7">
        <v>21</v>
      </c>
      <c r="F36" s="7">
        <v>-9.1999999999999993</v>
      </c>
      <c r="G36">
        <v>2000</v>
      </c>
      <c r="H36">
        <v>19300</v>
      </c>
      <c r="I36" t="s">
        <v>27</v>
      </c>
      <c r="J36" s="7">
        <v>94.720496894410005</v>
      </c>
      <c r="K36" s="7">
        <v>54.347826086956303</v>
      </c>
      <c r="L36" s="7">
        <f t="shared" si="5"/>
        <v>2094.7204968944102</v>
      </c>
      <c r="M36" s="6">
        <f t="shared" si="0"/>
        <v>3.3211260823120923</v>
      </c>
      <c r="N36" t="s">
        <v>20</v>
      </c>
      <c r="O36">
        <v>48</v>
      </c>
      <c r="P36" s="6">
        <f t="shared" si="1"/>
        <v>0.95478131949592282</v>
      </c>
      <c r="Q36" s="6">
        <f t="shared" si="2"/>
        <v>4.5218680504077118E-2</v>
      </c>
      <c r="R36" s="7">
        <f t="shared" si="3"/>
        <v>1134.4373411786803</v>
      </c>
      <c r="S36" s="6">
        <f t="shared" si="4"/>
        <v>3.054780513326425</v>
      </c>
    </row>
    <row r="37" spans="1:19" x14ac:dyDescent="0.3">
      <c r="A37">
        <v>4</v>
      </c>
      <c r="B37" t="s">
        <v>28</v>
      </c>
      <c r="C37">
        <v>25556663</v>
      </c>
      <c r="D37" t="s">
        <v>18</v>
      </c>
      <c r="E37" s="7">
        <v>21</v>
      </c>
      <c r="F37" s="7">
        <v>-9.1999999999999993</v>
      </c>
      <c r="G37">
        <v>2000</v>
      </c>
      <c r="H37">
        <v>19300</v>
      </c>
      <c r="I37" t="s">
        <v>27</v>
      </c>
      <c r="J37" s="7">
        <v>172.36024844720399</v>
      </c>
      <c r="K37" s="7">
        <v>136.645962732919</v>
      </c>
      <c r="L37" s="7">
        <f t="shared" si="5"/>
        <v>2172.360248447204</v>
      </c>
      <c r="M37" s="6">
        <f t="shared" si="0"/>
        <v>3.3369318471320155</v>
      </c>
      <c r="N37" t="s">
        <v>20</v>
      </c>
      <c r="O37">
        <v>48</v>
      </c>
      <c r="P37" s="6">
        <f t="shared" si="1"/>
        <v>0.92065761258041501</v>
      </c>
      <c r="Q37" s="6">
        <f t="shared" si="2"/>
        <v>7.9342387419585006E-2</v>
      </c>
      <c r="R37" s="7">
        <f t="shared" si="3"/>
        <v>1591.4836932074124</v>
      </c>
      <c r="S37" s="6">
        <f t="shared" si="4"/>
        <v>3.2018021930755767</v>
      </c>
    </row>
    <row r="38" spans="1:19" x14ac:dyDescent="0.3">
      <c r="A38">
        <v>4</v>
      </c>
      <c r="B38" t="s">
        <v>28</v>
      </c>
      <c r="C38">
        <v>25556663</v>
      </c>
      <c r="D38" t="s">
        <v>18</v>
      </c>
      <c r="E38" s="7">
        <v>21</v>
      </c>
      <c r="F38" s="7">
        <v>-9.1999999999999993</v>
      </c>
      <c r="G38">
        <v>2000</v>
      </c>
      <c r="H38">
        <v>19300</v>
      </c>
      <c r="I38" t="s">
        <v>27</v>
      </c>
      <c r="J38" s="7">
        <v>341.614906832298</v>
      </c>
      <c r="K38" s="7">
        <v>310.55900621118002</v>
      </c>
      <c r="L38" s="7">
        <f t="shared" si="5"/>
        <v>2341.6149068322979</v>
      </c>
      <c r="M38" s="6">
        <f t="shared" si="0"/>
        <v>3.369515474173943</v>
      </c>
      <c r="N38" t="s">
        <v>20</v>
      </c>
      <c r="O38">
        <v>48</v>
      </c>
      <c r="P38" s="6">
        <f t="shared" si="1"/>
        <v>0.85411140583554379</v>
      </c>
      <c r="Q38" s="6">
        <f t="shared" si="2"/>
        <v>0.14588859416445618</v>
      </c>
      <c r="R38" s="7">
        <f t="shared" si="3"/>
        <v>1945.4656780827961</v>
      </c>
      <c r="S38" s="6">
        <f t="shared" si="4"/>
        <v>3.2890235733814817</v>
      </c>
    </row>
    <row r="39" spans="1:19" x14ac:dyDescent="0.3">
      <c r="A39">
        <v>4</v>
      </c>
      <c r="B39" t="s">
        <v>28</v>
      </c>
      <c r="C39">
        <v>25556663</v>
      </c>
      <c r="D39" t="s">
        <v>18</v>
      </c>
      <c r="E39" s="7">
        <v>50</v>
      </c>
      <c r="F39" s="7">
        <v>-13.4</v>
      </c>
      <c r="G39">
        <v>4000</v>
      </c>
      <c r="H39">
        <v>19300</v>
      </c>
      <c r="I39" t="s">
        <v>27</v>
      </c>
      <c r="J39" s="7">
        <v>225.15527950310499</v>
      </c>
      <c r="K39" s="7">
        <v>72.981366459627395</v>
      </c>
      <c r="L39" s="7">
        <f t="shared" si="5"/>
        <v>4225.1552795031048</v>
      </c>
      <c r="M39" s="6">
        <f t="shared" si="0"/>
        <v>3.6258426744199457</v>
      </c>
      <c r="N39" t="s">
        <v>20</v>
      </c>
      <c r="O39">
        <v>48</v>
      </c>
      <c r="P39" s="6">
        <f t="shared" si="1"/>
        <v>0.94671076809996346</v>
      </c>
      <c r="Q39" s="6">
        <f t="shared" si="2"/>
        <v>5.3289231900036621E-2</v>
      </c>
      <c r="R39" s="7">
        <f t="shared" si="3"/>
        <v>1283.3210627950039</v>
      </c>
      <c r="S39" s="6">
        <f t="shared" si="4"/>
        <v>3.1083353222803476</v>
      </c>
    </row>
    <row r="40" spans="1:19" x14ac:dyDescent="0.3">
      <c r="A40">
        <v>4</v>
      </c>
      <c r="B40" t="s">
        <v>28</v>
      </c>
      <c r="C40">
        <v>25556663</v>
      </c>
      <c r="D40" t="s">
        <v>18</v>
      </c>
      <c r="E40" s="7">
        <v>50</v>
      </c>
      <c r="F40" s="7">
        <v>-13.4</v>
      </c>
      <c r="G40">
        <v>4000</v>
      </c>
      <c r="H40">
        <v>19300</v>
      </c>
      <c r="I40" t="s">
        <v>27</v>
      </c>
      <c r="J40" s="7">
        <v>358.695652173913</v>
      </c>
      <c r="K40" s="7">
        <v>135.093167701863</v>
      </c>
      <c r="L40" s="7">
        <f t="shared" si="5"/>
        <v>4358.695652173913</v>
      </c>
      <c r="M40" s="6">
        <f t="shared" si="0"/>
        <v>3.639356545274627</v>
      </c>
      <c r="N40" t="s">
        <v>20</v>
      </c>
      <c r="O40">
        <v>48</v>
      </c>
      <c r="P40" s="6">
        <f t="shared" si="1"/>
        <v>0.9177057356608479</v>
      </c>
      <c r="Q40" s="6">
        <f t="shared" si="2"/>
        <v>8.2294264339152115E-2</v>
      </c>
      <c r="R40" s="7">
        <f t="shared" si="3"/>
        <v>1522.7276427949148</v>
      </c>
      <c r="S40" s="6">
        <f t="shared" si="4"/>
        <v>3.1826222317609956</v>
      </c>
    </row>
    <row r="41" spans="1:19" x14ac:dyDescent="0.3">
      <c r="A41">
        <v>4</v>
      </c>
      <c r="B41" t="s">
        <v>28</v>
      </c>
      <c r="C41">
        <v>25556663</v>
      </c>
      <c r="D41" t="s">
        <v>18</v>
      </c>
      <c r="E41" s="7">
        <v>50</v>
      </c>
      <c r="F41" s="7">
        <v>-13.4</v>
      </c>
      <c r="G41">
        <v>4000</v>
      </c>
      <c r="H41">
        <v>19300</v>
      </c>
      <c r="I41" t="s">
        <v>27</v>
      </c>
      <c r="J41" s="7">
        <v>263.97515527950299</v>
      </c>
      <c r="K41" s="7">
        <v>163.04347826086899</v>
      </c>
      <c r="L41" s="7">
        <f t="shared" si="5"/>
        <v>4263.9751552795033</v>
      </c>
      <c r="M41" s="6">
        <f t="shared" si="0"/>
        <v>3.6298146655409242</v>
      </c>
      <c r="N41" t="s">
        <v>20</v>
      </c>
      <c r="O41">
        <v>48</v>
      </c>
      <c r="P41" s="6">
        <f t="shared" si="1"/>
        <v>0.93809176984705023</v>
      </c>
      <c r="Q41" s="6">
        <f t="shared" si="2"/>
        <v>6.1908230152949717E-2</v>
      </c>
      <c r="R41" s="7">
        <f t="shared" si="3"/>
        <v>2334.7597006684382</v>
      </c>
      <c r="S41" s="6">
        <f t="shared" si="4"/>
        <v>3.368242188523523</v>
      </c>
    </row>
    <row r="42" spans="1:19" x14ac:dyDescent="0.3">
      <c r="A42">
        <v>4</v>
      </c>
      <c r="B42" t="s">
        <v>28</v>
      </c>
      <c r="C42">
        <v>25556663</v>
      </c>
      <c r="D42" t="s">
        <v>18</v>
      </c>
      <c r="E42" s="7">
        <v>6</v>
      </c>
      <c r="F42" s="7">
        <v>-11.7</v>
      </c>
      <c r="G42">
        <v>1000</v>
      </c>
      <c r="H42">
        <v>19300</v>
      </c>
      <c r="I42" t="s">
        <v>27</v>
      </c>
      <c r="J42" s="7">
        <v>210.52631578947299</v>
      </c>
      <c r="K42" s="7">
        <v>116.09907120742901</v>
      </c>
      <c r="L42" s="7">
        <f t="shared" si="5"/>
        <v>1210.5263157894731</v>
      </c>
      <c r="M42" s="6">
        <f t="shared" si="0"/>
        <v>3.0829742350647638</v>
      </c>
      <c r="N42" t="s">
        <v>20</v>
      </c>
      <c r="O42">
        <v>48</v>
      </c>
      <c r="P42" s="6">
        <f t="shared" si="1"/>
        <v>0.82608695652173958</v>
      </c>
      <c r="Q42" s="6">
        <f t="shared" si="2"/>
        <v>0.17391304347826039</v>
      </c>
      <c r="R42" s="7">
        <f t="shared" si="3"/>
        <v>649.0246840896541</v>
      </c>
      <c r="S42" s="6">
        <f t="shared" si="4"/>
        <v>2.8122612144584083</v>
      </c>
    </row>
    <row r="43" spans="1:19" x14ac:dyDescent="0.3">
      <c r="A43">
        <v>4</v>
      </c>
      <c r="B43" t="s">
        <v>28</v>
      </c>
      <c r="C43">
        <v>25556663</v>
      </c>
      <c r="D43" t="s">
        <v>18</v>
      </c>
      <c r="E43" s="7">
        <v>6</v>
      </c>
      <c r="F43" s="7">
        <v>-11.7</v>
      </c>
      <c r="G43">
        <v>1000</v>
      </c>
      <c r="H43">
        <v>19300</v>
      </c>
      <c r="I43" t="s">
        <v>27</v>
      </c>
      <c r="J43" s="7">
        <v>153.250773993807</v>
      </c>
      <c r="K43" s="7">
        <v>103.715170278637</v>
      </c>
      <c r="L43" s="7">
        <f t="shared" si="5"/>
        <v>1153.2507739938069</v>
      </c>
      <c r="M43" s="6">
        <f t="shared" si="0"/>
        <v>3.0619237547532081</v>
      </c>
      <c r="N43" t="s">
        <v>20</v>
      </c>
      <c r="O43">
        <v>48</v>
      </c>
      <c r="P43" s="6">
        <f t="shared" si="1"/>
        <v>0.86711409395973238</v>
      </c>
      <c r="Q43" s="6">
        <f t="shared" si="2"/>
        <v>0.13288590604026768</v>
      </c>
      <c r="R43" s="7">
        <f t="shared" si="3"/>
        <v>754.04185460453607</v>
      </c>
      <c r="S43" s="6">
        <f t="shared" si="4"/>
        <v>2.8773954529245502</v>
      </c>
    </row>
    <row r="44" spans="1:19" x14ac:dyDescent="0.3">
      <c r="A44">
        <v>4</v>
      </c>
      <c r="B44" t="s">
        <v>28</v>
      </c>
      <c r="C44">
        <v>25556663</v>
      </c>
      <c r="D44" t="s">
        <v>18</v>
      </c>
      <c r="E44" s="7">
        <v>6</v>
      </c>
      <c r="F44" s="7">
        <v>-11.7</v>
      </c>
      <c r="G44">
        <v>1000</v>
      </c>
      <c r="H44">
        <v>19300</v>
      </c>
      <c r="I44" t="s">
        <v>27</v>
      </c>
      <c r="J44" s="7">
        <v>182.66253869969</v>
      </c>
      <c r="K44" s="7">
        <v>99.071207430340195</v>
      </c>
      <c r="L44" s="7">
        <f t="shared" si="5"/>
        <v>1182.66253869969</v>
      </c>
      <c r="M44" s="6">
        <f t="shared" si="0"/>
        <v>3.0728608405806055</v>
      </c>
      <c r="N44" t="s">
        <v>20</v>
      </c>
      <c r="O44">
        <v>48</v>
      </c>
      <c r="P44" s="6">
        <f t="shared" si="1"/>
        <v>0.84554973821989554</v>
      </c>
      <c r="Q44" s="6">
        <f t="shared" si="2"/>
        <v>0.15445026178010443</v>
      </c>
      <c r="R44" s="7">
        <f t="shared" si="3"/>
        <v>623.91080883311474</v>
      </c>
      <c r="S44" s="6">
        <f t="shared" si="4"/>
        <v>2.7951225095539329</v>
      </c>
    </row>
    <row r="45" spans="1:19" x14ac:dyDescent="0.3">
      <c r="A45">
        <v>4</v>
      </c>
      <c r="B45" t="s">
        <v>28</v>
      </c>
      <c r="C45">
        <v>25556663</v>
      </c>
      <c r="D45" t="s">
        <v>18</v>
      </c>
      <c r="E45" s="7">
        <v>21</v>
      </c>
      <c r="F45" s="7">
        <v>-9.1999999999999993</v>
      </c>
      <c r="G45">
        <v>2000</v>
      </c>
      <c r="H45">
        <v>19300</v>
      </c>
      <c r="I45" t="s">
        <v>27</v>
      </c>
      <c r="J45" s="7">
        <v>139.31888544891501</v>
      </c>
      <c r="K45" s="7">
        <v>105.263157894736</v>
      </c>
      <c r="L45" s="7">
        <f t="shared" si="5"/>
        <v>2139.3188854489149</v>
      </c>
      <c r="M45" s="6">
        <f t="shared" si="0"/>
        <v>3.3302755250430951</v>
      </c>
      <c r="N45" t="s">
        <v>20</v>
      </c>
      <c r="O45">
        <v>48</v>
      </c>
      <c r="P45" s="6">
        <f t="shared" si="1"/>
        <v>0.93487698986975465</v>
      </c>
      <c r="Q45" s="6">
        <f t="shared" si="2"/>
        <v>6.5123010130245407E-2</v>
      </c>
      <c r="R45" s="7">
        <f t="shared" si="3"/>
        <v>1499.0080647427449</v>
      </c>
      <c r="S45" s="6">
        <f t="shared" si="4"/>
        <v>3.1758039693818687</v>
      </c>
    </row>
    <row r="46" spans="1:19" x14ac:dyDescent="0.3">
      <c r="A46">
        <v>4</v>
      </c>
      <c r="B46" t="s">
        <v>28</v>
      </c>
      <c r="C46">
        <v>25556663</v>
      </c>
      <c r="D46" t="s">
        <v>18</v>
      </c>
      <c r="E46" s="7">
        <v>21</v>
      </c>
      <c r="F46" s="7">
        <v>-9.1999999999999993</v>
      </c>
      <c r="G46">
        <v>2000</v>
      </c>
      <c r="H46">
        <v>19300</v>
      </c>
      <c r="I46" t="s">
        <v>27</v>
      </c>
      <c r="J46" s="7">
        <v>106.811145510835</v>
      </c>
      <c r="K46" s="7">
        <v>105.263157894736</v>
      </c>
      <c r="L46" s="7">
        <f t="shared" si="5"/>
        <v>2106.8111455108351</v>
      </c>
      <c r="M46" s="6">
        <f t="shared" si="0"/>
        <v>3.3236256072082506</v>
      </c>
      <c r="N46" t="s">
        <v>20</v>
      </c>
      <c r="O46">
        <v>48</v>
      </c>
      <c r="P46" s="6">
        <f t="shared" si="1"/>
        <v>0.94930198383541553</v>
      </c>
      <c r="Q46" s="6">
        <f t="shared" si="2"/>
        <v>5.0698016164584449E-2</v>
      </c>
      <c r="R46" s="7">
        <f t="shared" si="3"/>
        <v>1883.8856355988428</v>
      </c>
      <c r="S46" s="6">
        <f t="shared" si="4"/>
        <v>3.2750545346904563</v>
      </c>
    </row>
    <row r="47" spans="1:19" x14ac:dyDescent="0.3">
      <c r="A47">
        <v>4</v>
      </c>
      <c r="B47" t="s">
        <v>28</v>
      </c>
      <c r="C47">
        <v>25556663</v>
      </c>
      <c r="D47" t="s">
        <v>18</v>
      </c>
      <c r="E47" s="7">
        <v>21</v>
      </c>
      <c r="F47" s="7">
        <v>-9.1999999999999993</v>
      </c>
      <c r="G47">
        <v>2000</v>
      </c>
      <c r="H47">
        <v>19300</v>
      </c>
      <c r="I47" t="s">
        <v>27</v>
      </c>
      <c r="J47" s="7">
        <v>164.08668730650101</v>
      </c>
      <c r="K47" s="7">
        <v>113.00309597523101</v>
      </c>
      <c r="L47" s="7">
        <f t="shared" si="5"/>
        <v>2164.0866873065011</v>
      </c>
      <c r="M47" s="6">
        <f t="shared" si="0"/>
        <v>3.3352746534145785</v>
      </c>
      <c r="N47" t="s">
        <v>20</v>
      </c>
      <c r="O47">
        <v>48</v>
      </c>
      <c r="P47" s="6">
        <f t="shared" si="1"/>
        <v>0.92417739628040074</v>
      </c>
      <c r="Q47" s="6">
        <f t="shared" si="2"/>
        <v>7.5822603719599188E-2</v>
      </c>
      <c r="R47" s="7">
        <f t="shared" si="3"/>
        <v>1391.0857440214022</v>
      </c>
      <c r="S47" s="6">
        <f t="shared" si="4"/>
        <v>3.143353899947245</v>
      </c>
    </row>
    <row r="48" spans="1:19" x14ac:dyDescent="0.3">
      <c r="A48">
        <v>4</v>
      </c>
      <c r="B48" t="s">
        <v>28</v>
      </c>
      <c r="C48">
        <v>25556663</v>
      </c>
      <c r="D48" t="s">
        <v>18</v>
      </c>
      <c r="E48" s="7">
        <v>50</v>
      </c>
      <c r="F48" s="7">
        <v>-13.4</v>
      </c>
      <c r="G48">
        <v>4000</v>
      </c>
      <c r="H48">
        <v>19300</v>
      </c>
      <c r="I48" t="s">
        <v>27</v>
      </c>
      <c r="J48" s="7">
        <v>208.978328173374</v>
      </c>
      <c r="K48" s="7">
        <v>78.947368421052303</v>
      </c>
      <c r="L48" s="7">
        <f t="shared" si="5"/>
        <v>4208.9783281733744</v>
      </c>
      <c r="M48" s="6">
        <f t="shared" si="0"/>
        <v>3.6241766895924159</v>
      </c>
      <c r="N48" t="s">
        <v>20</v>
      </c>
      <c r="O48">
        <v>48</v>
      </c>
      <c r="P48" s="6">
        <f t="shared" si="1"/>
        <v>0.95034939315924982</v>
      </c>
      <c r="Q48" s="6">
        <f t="shared" si="2"/>
        <v>4.9650606840750129E-2</v>
      </c>
      <c r="R48" s="7">
        <f t="shared" si="3"/>
        <v>1474.6030853963509</v>
      </c>
      <c r="S48" s="6">
        <f t="shared" si="4"/>
        <v>3.1686751382672069</v>
      </c>
    </row>
    <row r="49" spans="1:19" x14ac:dyDescent="0.3">
      <c r="A49">
        <v>4</v>
      </c>
      <c r="B49" t="s">
        <v>28</v>
      </c>
      <c r="C49">
        <v>25556663</v>
      </c>
      <c r="D49" t="s">
        <v>18</v>
      </c>
      <c r="E49" s="7">
        <v>50</v>
      </c>
      <c r="F49" s="7">
        <v>-13.4</v>
      </c>
      <c r="G49">
        <v>4000</v>
      </c>
      <c r="H49">
        <v>19300</v>
      </c>
      <c r="I49" t="s">
        <v>27</v>
      </c>
      <c r="J49" s="7">
        <v>253.86996904024701</v>
      </c>
      <c r="K49" s="7">
        <v>71.207430340556996</v>
      </c>
      <c r="L49" s="7">
        <f t="shared" si="5"/>
        <v>4253.8699690402473</v>
      </c>
      <c r="M49" s="6">
        <f t="shared" si="0"/>
        <v>3.6287842103924288</v>
      </c>
      <c r="N49" t="s">
        <v>20</v>
      </c>
      <c r="O49">
        <v>48</v>
      </c>
      <c r="P49" s="6">
        <f t="shared" si="1"/>
        <v>0.94032023289665223</v>
      </c>
      <c r="Q49" s="6">
        <f t="shared" si="2"/>
        <v>5.9679767103347742E-2</v>
      </c>
      <c r="R49" s="7">
        <f t="shared" si="3"/>
        <v>1127.6083119891098</v>
      </c>
      <c r="S49" s="6">
        <f t="shared" si="4"/>
        <v>3.05215826854552</v>
      </c>
    </row>
    <row r="50" spans="1:19" x14ac:dyDescent="0.3">
      <c r="A50">
        <v>4</v>
      </c>
      <c r="B50" t="s">
        <v>28</v>
      </c>
      <c r="C50">
        <v>25556663</v>
      </c>
      <c r="D50" t="s">
        <v>18</v>
      </c>
      <c r="E50" s="7">
        <v>50</v>
      </c>
      <c r="F50" s="7">
        <v>-13.4</v>
      </c>
      <c r="G50">
        <v>4000</v>
      </c>
      <c r="H50">
        <v>19300</v>
      </c>
      <c r="I50" t="s">
        <v>27</v>
      </c>
      <c r="J50" s="7">
        <v>221.362229102166</v>
      </c>
      <c r="K50" s="7">
        <v>77.399380804953395</v>
      </c>
      <c r="L50" s="7">
        <f t="shared" si="5"/>
        <v>4221.3622291021657</v>
      </c>
      <c r="M50" s="6">
        <f t="shared" si="0"/>
        <v>3.6254526199465458</v>
      </c>
      <c r="N50" t="s">
        <v>20</v>
      </c>
      <c r="O50">
        <v>48</v>
      </c>
      <c r="P50" s="6">
        <f t="shared" si="1"/>
        <v>0.94756142280894795</v>
      </c>
      <c r="Q50" s="6">
        <f t="shared" si="2"/>
        <v>5.2438577191052174E-2</v>
      </c>
      <c r="R50" s="7">
        <f t="shared" si="3"/>
        <v>1376.2676276507996</v>
      </c>
      <c r="S50" s="6">
        <f t="shared" si="4"/>
        <v>3.1387028945901214</v>
      </c>
    </row>
    <row r="51" spans="1:19" x14ac:dyDescent="0.3">
      <c r="A51">
        <v>5</v>
      </c>
      <c r="B51" t="s">
        <v>29</v>
      </c>
      <c r="C51">
        <v>30708224</v>
      </c>
      <c r="D51" t="s">
        <v>18</v>
      </c>
      <c r="E51">
        <v>20</v>
      </c>
      <c r="F51">
        <v>-9.01</v>
      </c>
      <c r="G51">
        <v>1000</v>
      </c>
      <c r="H51">
        <v>19300</v>
      </c>
      <c r="I51" t="s">
        <v>30</v>
      </c>
      <c r="J51" s="7">
        <f>L51-1000</f>
        <v>4404.7322540473197</v>
      </c>
      <c r="K51" s="7">
        <v>4059.7758405977502</v>
      </c>
      <c r="L51" s="7">
        <v>5404.7322540473197</v>
      </c>
      <c r="M51" s="6">
        <f t="shared" si="0"/>
        <v>3.7327741842338296</v>
      </c>
      <c r="N51" t="s">
        <v>20</v>
      </c>
      <c r="O51">
        <v>24</v>
      </c>
      <c r="P51" s="6">
        <f t="shared" si="1"/>
        <v>0.18502304147465448</v>
      </c>
      <c r="Q51" s="6">
        <f t="shared" si="2"/>
        <v>0.81497695852534557</v>
      </c>
      <c r="R51" s="7">
        <f t="shared" si="3"/>
        <v>4754.4106666165508</v>
      </c>
      <c r="S51" s="6">
        <f t="shared" si="4"/>
        <v>3.6770966915997056</v>
      </c>
    </row>
    <row r="52" spans="1:19" x14ac:dyDescent="0.3">
      <c r="A52">
        <v>5</v>
      </c>
      <c r="B52" t="s">
        <v>29</v>
      </c>
      <c r="C52">
        <v>30708224</v>
      </c>
      <c r="D52" t="s">
        <v>18</v>
      </c>
      <c r="E52">
        <v>20</v>
      </c>
      <c r="F52">
        <v>-9.01</v>
      </c>
      <c r="G52">
        <v>1000</v>
      </c>
      <c r="H52">
        <v>19300</v>
      </c>
      <c r="I52" t="s">
        <v>30</v>
      </c>
      <c r="J52" s="7">
        <f>L52-1000</f>
        <v>2611.4570361145702</v>
      </c>
      <c r="K52" s="7">
        <v>3063.5118306351101</v>
      </c>
      <c r="L52" s="7">
        <v>3611.4570361145702</v>
      </c>
      <c r="M52" s="6">
        <f t="shared" si="0"/>
        <v>3.5576824526202753</v>
      </c>
      <c r="N52" t="s">
        <v>20</v>
      </c>
      <c r="O52">
        <v>48</v>
      </c>
      <c r="P52" s="6">
        <f t="shared" si="1"/>
        <v>0.27689655172413796</v>
      </c>
      <c r="Q52" s="6">
        <f t="shared" si="2"/>
        <v>0.72310344827586204</v>
      </c>
      <c r="R52" s="7">
        <f t="shared" si="3"/>
        <v>3993.8590742276092</v>
      </c>
      <c r="S52" s="6">
        <f t="shared" si="4"/>
        <v>3.6013927364572944</v>
      </c>
    </row>
    <row r="53" spans="1:19" x14ac:dyDescent="0.3">
      <c r="A53">
        <v>5</v>
      </c>
      <c r="B53" t="s">
        <v>29</v>
      </c>
      <c r="C53">
        <v>30708224</v>
      </c>
      <c r="D53" t="s">
        <v>18</v>
      </c>
      <c r="E53">
        <v>20</v>
      </c>
      <c r="F53">
        <v>-9.01</v>
      </c>
      <c r="G53">
        <v>1000</v>
      </c>
      <c r="H53">
        <v>19300</v>
      </c>
      <c r="I53" t="s">
        <v>25</v>
      </c>
      <c r="J53" s="7">
        <f>L53-1000</f>
        <v>15039.8505603985</v>
      </c>
      <c r="K53" s="7">
        <v>10037.3599003736</v>
      </c>
      <c r="L53" s="7">
        <v>16039.8505603985</v>
      </c>
      <c r="M53" s="6">
        <f t="shared" si="0"/>
        <v>4.2052003177451125</v>
      </c>
      <c r="N53" t="s">
        <v>20</v>
      </c>
      <c r="O53">
        <v>24</v>
      </c>
      <c r="P53" s="6">
        <f t="shared" si="1"/>
        <v>6.2344720496894435E-2</v>
      </c>
      <c r="Q53" s="6">
        <f t="shared" si="2"/>
        <v>0.93765527950310557</v>
      </c>
      <c r="R53" s="7">
        <f t="shared" si="3"/>
        <v>10346.951800068386</v>
      </c>
      <c r="S53" s="6">
        <f t="shared" si="4"/>
        <v>4.0148124259873059</v>
      </c>
    </row>
    <row r="54" spans="1:19" x14ac:dyDescent="0.3">
      <c r="A54">
        <v>5</v>
      </c>
      <c r="B54" t="s">
        <v>29</v>
      </c>
      <c r="C54">
        <v>30708224</v>
      </c>
      <c r="D54" t="s">
        <v>18</v>
      </c>
      <c r="E54">
        <v>20</v>
      </c>
      <c r="F54">
        <v>-9.01</v>
      </c>
      <c r="G54">
        <v>1000</v>
      </c>
      <c r="H54">
        <v>19300</v>
      </c>
      <c r="I54" t="s">
        <v>25</v>
      </c>
      <c r="J54" s="7">
        <f>L54-1000</f>
        <v>8912.8268991282694</v>
      </c>
      <c r="K54" s="7">
        <v>6600.2490660024896</v>
      </c>
      <c r="L54" s="7">
        <v>9912.8268991282694</v>
      </c>
      <c r="M54" s="6">
        <f t="shared" si="0"/>
        <v>3.9961975224589881</v>
      </c>
      <c r="N54" t="s">
        <v>20</v>
      </c>
      <c r="O54">
        <v>48</v>
      </c>
      <c r="P54" s="6">
        <f t="shared" si="1"/>
        <v>0.10087939698492462</v>
      </c>
      <c r="Q54" s="6">
        <f t="shared" si="2"/>
        <v>0.89912060301507535</v>
      </c>
      <c r="R54" s="7">
        <f t="shared" si="3"/>
        <v>7069.5276898770235</v>
      </c>
      <c r="S54" s="6">
        <f t="shared" si="4"/>
        <v>3.8493903998602628</v>
      </c>
    </row>
    <row r="55" spans="1:19" x14ac:dyDescent="0.3">
      <c r="A55">
        <v>6</v>
      </c>
      <c r="B55" t="s">
        <v>31</v>
      </c>
      <c r="C55">
        <v>31514078</v>
      </c>
      <c r="D55" t="s">
        <v>18</v>
      </c>
      <c r="E55" s="7">
        <v>19.5</v>
      </c>
      <c r="F55" s="7">
        <v>7.3</v>
      </c>
      <c r="G55" s="7">
        <v>593.01310043668104</v>
      </c>
      <c r="H55">
        <v>3090</v>
      </c>
      <c r="I55" t="s">
        <v>32</v>
      </c>
      <c r="J55" s="7">
        <v>1440.3470287283101</v>
      </c>
      <c r="K55" s="7">
        <v>1350</v>
      </c>
      <c r="L55" s="7">
        <f t="shared" ref="L55:L77" si="6">G55+J55</f>
        <v>2033.3601291649911</v>
      </c>
      <c r="M55" s="6">
        <f t="shared" si="0"/>
        <v>3.3082143035067513</v>
      </c>
      <c r="N55" t="s">
        <v>20</v>
      </c>
      <c r="O55">
        <v>48</v>
      </c>
      <c r="P55" s="6">
        <f t="shared" si="1"/>
        <v>0.29164194376143526</v>
      </c>
      <c r="Q55" s="6">
        <f t="shared" si="2"/>
        <v>0.70835805623856474</v>
      </c>
      <c r="R55" s="7">
        <f t="shared" si="3"/>
        <v>1615.2683502885402</v>
      </c>
      <c r="S55" s="6">
        <f t="shared" si="4"/>
        <v>3.2082446835514178</v>
      </c>
    </row>
    <row r="56" spans="1:19" x14ac:dyDescent="0.3">
      <c r="A56">
        <v>6</v>
      </c>
      <c r="B56" t="s">
        <v>31</v>
      </c>
      <c r="C56">
        <v>31514078</v>
      </c>
      <c r="D56" t="s">
        <v>18</v>
      </c>
      <c r="E56" s="7">
        <v>19.5</v>
      </c>
      <c r="F56" s="7">
        <v>7.3</v>
      </c>
      <c r="G56" s="7">
        <v>895.633187772925</v>
      </c>
      <c r="H56">
        <v>3090</v>
      </c>
      <c r="I56" t="s">
        <v>32</v>
      </c>
      <c r="J56" s="7">
        <v>1251.40644053709</v>
      </c>
      <c r="K56" s="7">
        <v>1350</v>
      </c>
      <c r="L56" s="7">
        <f t="shared" si="6"/>
        <v>2147.0396283100149</v>
      </c>
      <c r="M56" s="6">
        <f t="shared" si="0"/>
        <v>3.3318400603643057</v>
      </c>
      <c r="N56" t="s">
        <v>20</v>
      </c>
      <c r="O56">
        <v>48</v>
      </c>
      <c r="P56" s="6">
        <f t="shared" si="1"/>
        <v>0.41714795384466136</v>
      </c>
      <c r="Q56" s="6">
        <f t="shared" si="2"/>
        <v>0.5828520461553387</v>
      </c>
      <c r="R56" s="7">
        <f t="shared" si="3"/>
        <v>1764.4725747845796</v>
      </c>
      <c r="S56" s="6">
        <f t="shared" si="4"/>
        <v>3.2466149125048376</v>
      </c>
    </row>
    <row r="57" spans="1:19" x14ac:dyDescent="0.3">
      <c r="A57">
        <v>6</v>
      </c>
      <c r="B57" t="s">
        <v>31</v>
      </c>
      <c r="C57">
        <v>31514078</v>
      </c>
      <c r="D57" t="s">
        <v>18</v>
      </c>
      <c r="E57" s="7">
        <v>19.5</v>
      </c>
      <c r="F57" s="7">
        <v>7.3</v>
      </c>
      <c r="G57" s="7">
        <v>993.44978165938801</v>
      </c>
      <c r="H57">
        <v>3090</v>
      </c>
      <c r="I57" t="s">
        <v>32</v>
      </c>
      <c r="J57" s="7">
        <v>1286.7040445809901</v>
      </c>
      <c r="K57" s="7">
        <v>1350</v>
      </c>
      <c r="L57" s="7">
        <f t="shared" si="6"/>
        <v>2280.1538262403783</v>
      </c>
      <c r="M57" s="6">
        <f t="shared" si="0"/>
        <v>3.3579641468398624</v>
      </c>
      <c r="N57" t="s">
        <v>20</v>
      </c>
      <c r="O57">
        <v>48</v>
      </c>
      <c r="P57" s="6">
        <f t="shared" si="1"/>
        <v>0.43569419318407715</v>
      </c>
      <c r="Q57" s="6">
        <f t="shared" si="2"/>
        <v>0.56430580681592279</v>
      </c>
      <c r="R57" s="7">
        <f t="shared" si="3"/>
        <v>1788.8906579748734</v>
      </c>
      <c r="S57" s="6">
        <f t="shared" si="4"/>
        <v>3.2525837960791777</v>
      </c>
    </row>
    <row r="58" spans="1:19" x14ac:dyDescent="0.3">
      <c r="A58">
        <v>6</v>
      </c>
      <c r="B58" t="s">
        <v>31</v>
      </c>
      <c r="C58">
        <v>31514078</v>
      </c>
      <c r="D58" t="s">
        <v>18</v>
      </c>
      <c r="E58" s="7">
        <v>19.5</v>
      </c>
      <c r="F58" s="7">
        <v>7.3</v>
      </c>
      <c r="G58" s="7">
        <v>1299.1266375545799</v>
      </c>
      <c r="H58">
        <v>3090</v>
      </c>
      <c r="I58" t="s">
        <v>32</v>
      </c>
      <c r="J58" s="7">
        <v>1055.647902772</v>
      </c>
      <c r="K58" s="7">
        <v>1350</v>
      </c>
      <c r="L58" s="7">
        <f t="shared" si="6"/>
        <v>2354.7745403265799</v>
      </c>
      <c r="M58" s="6">
        <f t="shared" si="0"/>
        <v>3.3719493316010407</v>
      </c>
      <c r="N58" t="s">
        <v>20</v>
      </c>
      <c r="O58">
        <v>48</v>
      </c>
      <c r="P58" s="6">
        <f t="shared" si="1"/>
        <v>0.55169894837337852</v>
      </c>
      <c r="Q58" s="6">
        <f t="shared" si="2"/>
        <v>0.44830105162662148</v>
      </c>
      <c r="R58" s="7">
        <f t="shared" si="3"/>
        <v>1958.4104052602056</v>
      </c>
      <c r="S58" s="6">
        <f t="shared" si="4"/>
        <v>3.2919037079282352</v>
      </c>
    </row>
    <row r="59" spans="1:19" x14ac:dyDescent="0.3">
      <c r="A59">
        <v>6</v>
      </c>
      <c r="B59" t="s">
        <v>31</v>
      </c>
      <c r="C59">
        <v>31514078</v>
      </c>
      <c r="D59" t="s">
        <v>18</v>
      </c>
      <c r="E59" s="7">
        <v>19.5</v>
      </c>
      <c r="F59" s="7">
        <v>7.3</v>
      </c>
      <c r="G59" s="7">
        <v>1797.37991266375</v>
      </c>
      <c r="H59">
        <v>3090</v>
      </c>
      <c r="I59" t="s">
        <v>32</v>
      </c>
      <c r="J59" s="7">
        <v>502.04511237217997</v>
      </c>
      <c r="K59" s="7">
        <v>1350</v>
      </c>
      <c r="L59" s="7">
        <f t="shared" si="6"/>
        <v>2299.42502503593</v>
      </c>
      <c r="M59" s="6">
        <f t="shared" si="0"/>
        <v>3.3616192535517109</v>
      </c>
      <c r="N59" t="s">
        <v>20</v>
      </c>
      <c r="O59">
        <v>48</v>
      </c>
      <c r="P59" s="6">
        <f t="shared" si="1"/>
        <v>0.78166493497028233</v>
      </c>
      <c r="Q59" s="6">
        <f t="shared" si="2"/>
        <v>0.21833506502971767</v>
      </c>
      <c r="R59" s="7">
        <f t="shared" si="3"/>
        <v>2411.4068640183173</v>
      </c>
      <c r="S59" s="6">
        <f t="shared" si="4"/>
        <v>3.3822704927874376</v>
      </c>
    </row>
    <row r="60" spans="1:19" x14ac:dyDescent="0.3">
      <c r="A60">
        <v>6</v>
      </c>
      <c r="B60" t="s">
        <v>31</v>
      </c>
      <c r="C60">
        <v>31514078</v>
      </c>
      <c r="D60" t="s">
        <v>18</v>
      </c>
      <c r="E60" s="7">
        <v>19.5</v>
      </c>
      <c r="F60" s="7">
        <v>7.3</v>
      </c>
      <c r="G60" s="7">
        <v>1999.1266375545799</v>
      </c>
      <c r="H60">
        <v>3090</v>
      </c>
      <c r="I60" t="s">
        <v>32</v>
      </c>
      <c r="J60" s="7">
        <v>453.30780916826097</v>
      </c>
      <c r="K60" s="7">
        <v>1350</v>
      </c>
      <c r="L60" s="7">
        <f t="shared" si="6"/>
        <v>2452.4344467228411</v>
      </c>
      <c r="M60" s="6">
        <f t="shared" si="0"/>
        <v>3.3895974075679782</v>
      </c>
      <c r="N60" t="s">
        <v>20</v>
      </c>
      <c r="O60">
        <v>48</v>
      </c>
      <c r="P60" s="6">
        <f t="shared" si="1"/>
        <v>0.8151600709352248</v>
      </c>
      <c r="Q60" s="6">
        <f t="shared" si="2"/>
        <v>0.18483992906477512</v>
      </c>
      <c r="R60" s="7">
        <f t="shared" si="3"/>
        <v>2495.4812189615686</v>
      </c>
      <c r="S60" s="6">
        <f t="shared" si="4"/>
        <v>3.3971543057060289</v>
      </c>
    </row>
    <row r="61" spans="1:19" x14ac:dyDescent="0.3">
      <c r="A61">
        <v>6</v>
      </c>
      <c r="B61" t="s">
        <v>31</v>
      </c>
      <c r="C61">
        <v>31514078</v>
      </c>
      <c r="D61" t="s">
        <v>18</v>
      </c>
      <c r="E61" s="7">
        <v>19.5</v>
      </c>
      <c r="F61" s="7">
        <v>7.3</v>
      </c>
      <c r="G61" s="7">
        <v>2286.4628820960702</v>
      </c>
      <c r="H61">
        <v>3090</v>
      </c>
      <c r="I61" t="s">
        <v>32</v>
      </c>
      <c r="J61" s="7">
        <v>418.78274257607802</v>
      </c>
      <c r="K61" s="7">
        <v>1350</v>
      </c>
      <c r="L61" s="7">
        <f t="shared" si="6"/>
        <v>2705.2456246721481</v>
      </c>
      <c r="M61" s="6">
        <f t="shared" si="0"/>
        <v>3.4322067033046371</v>
      </c>
      <c r="N61" t="s">
        <v>20</v>
      </c>
      <c r="O61">
        <v>48</v>
      </c>
      <c r="P61" s="6">
        <f t="shared" si="1"/>
        <v>0.84519603737393323</v>
      </c>
      <c r="Q61" s="6">
        <f t="shared" si="2"/>
        <v>0.15480396262606683</v>
      </c>
      <c r="R61" s="7">
        <f t="shared" si="3"/>
        <v>2576.0194438422736</v>
      </c>
      <c r="S61" s="6">
        <f t="shared" si="4"/>
        <v>3.4109491367629055</v>
      </c>
    </row>
    <row r="62" spans="1:19" x14ac:dyDescent="0.3">
      <c r="A62">
        <v>6</v>
      </c>
      <c r="B62" t="s">
        <v>31</v>
      </c>
      <c r="C62">
        <v>31514078</v>
      </c>
      <c r="D62" t="s">
        <v>18</v>
      </c>
      <c r="E62" s="7">
        <v>19.5</v>
      </c>
      <c r="F62" s="7">
        <v>7.3</v>
      </c>
      <c r="G62" s="7">
        <v>2793.8864628820902</v>
      </c>
      <c r="H62">
        <v>3090</v>
      </c>
      <c r="I62" t="s">
        <v>32</v>
      </c>
      <c r="J62" s="7">
        <v>363.63828352260703</v>
      </c>
      <c r="K62" s="7">
        <v>1350</v>
      </c>
      <c r="L62" s="7">
        <f t="shared" si="6"/>
        <v>3157.524746404697</v>
      </c>
      <c r="M62" s="6">
        <f t="shared" si="0"/>
        <v>3.499346762928047</v>
      </c>
      <c r="N62" t="s">
        <v>20</v>
      </c>
      <c r="O62">
        <v>48</v>
      </c>
      <c r="P62" s="6">
        <f t="shared" si="1"/>
        <v>0.88483438366186618</v>
      </c>
      <c r="Q62" s="6">
        <f t="shared" si="2"/>
        <v>0.11516561633813395</v>
      </c>
      <c r="R62" s="7">
        <f t="shared" si="3"/>
        <v>2690.6165011993303</v>
      </c>
      <c r="S62" s="6">
        <f t="shared" si="4"/>
        <v>3.4298518013379531</v>
      </c>
    </row>
    <row r="63" spans="1:19" x14ac:dyDescent="0.3">
      <c r="A63">
        <v>6</v>
      </c>
      <c r="B63" t="s">
        <v>31</v>
      </c>
      <c r="C63">
        <v>31514078</v>
      </c>
      <c r="D63" t="s">
        <v>18</v>
      </c>
      <c r="E63" s="7">
        <v>19.5</v>
      </c>
      <c r="F63" s="7">
        <v>7.3</v>
      </c>
      <c r="G63" s="7">
        <v>2998.6899563318698</v>
      </c>
      <c r="H63">
        <v>3090</v>
      </c>
      <c r="I63" t="s">
        <v>32</v>
      </c>
      <c r="J63" s="7">
        <v>13.035036685309899</v>
      </c>
      <c r="K63" s="7">
        <v>1350</v>
      </c>
      <c r="L63" s="7">
        <f t="shared" si="6"/>
        <v>3011.7249930171797</v>
      </c>
      <c r="M63" s="6">
        <f t="shared" si="0"/>
        <v>3.4788153129908661</v>
      </c>
      <c r="N63" t="s">
        <v>20</v>
      </c>
      <c r="O63">
        <v>48</v>
      </c>
      <c r="P63" s="6">
        <f t="shared" si="1"/>
        <v>0.99567190340567868</v>
      </c>
      <c r="Q63" s="6">
        <f t="shared" si="2"/>
        <v>4.3280965943212676E-3</v>
      </c>
      <c r="R63" s="7">
        <f t="shared" si="3"/>
        <v>3072.8582580673055</v>
      </c>
      <c r="S63" s="6">
        <f t="shared" si="4"/>
        <v>3.4875425279885812</v>
      </c>
    </row>
    <row r="64" spans="1:19" x14ac:dyDescent="0.3">
      <c r="A64">
        <v>6</v>
      </c>
      <c r="B64" t="s">
        <v>31</v>
      </c>
      <c r="C64">
        <v>31514078</v>
      </c>
      <c r="D64" t="s">
        <v>18</v>
      </c>
      <c r="E64" s="7">
        <v>19.5</v>
      </c>
      <c r="F64" s="7">
        <v>7.3</v>
      </c>
      <c r="G64" s="7">
        <v>3.6379788070917101E-12</v>
      </c>
      <c r="H64">
        <v>3090</v>
      </c>
      <c r="I64" t="s">
        <v>33</v>
      </c>
      <c r="J64" s="7">
        <v>1901.5748031496</v>
      </c>
      <c r="K64" s="7">
        <v>1900</v>
      </c>
      <c r="L64" s="7">
        <f t="shared" si="6"/>
        <v>1901.5748031496037</v>
      </c>
      <c r="M64" s="6">
        <f t="shared" si="0"/>
        <v>3.2791134141315736</v>
      </c>
      <c r="N64" t="s">
        <v>20</v>
      </c>
      <c r="O64">
        <v>48</v>
      </c>
      <c r="P64" s="6">
        <f t="shared" si="1"/>
        <v>1.9131399937915023E-15</v>
      </c>
      <c r="Q64" s="6">
        <f t="shared" si="2"/>
        <v>0.99999999999999811</v>
      </c>
      <c r="R64" s="7">
        <f t="shared" si="3"/>
        <v>1900.0000000000011</v>
      </c>
      <c r="S64" s="6">
        <f t="shared" si="4"/>
        <v>3.2787536009528293</v>
      </c>
    </row>
    <row r="65" spans="1:19" x14ac:dyDescent="0.3">
      <c r="A65">
        <v>6</v>
      </c>
      <c r="B65" t="s">
        <v>31</v>
      </c>
      <c r="C65">
        <v>31514078</v>
      </c>
      <c r="D65" t="s">
        <v>18</v>
      </c>
      <c r="E65" s="7">
        <v>19.5</v>
      </c>
      <c r="F65" s="7">
        <v>7.3</v>
      </c>
      <c r="G65" s="7">
        <v>492.13372664700398</v>
      </c>
      <c r="H65">
        <v>3090</v>
      </c>
      <c r="I65" t="s">
        <v>33</v>
      </c>
      <c r="J65" s="7">
        <v>1401.5748031496</v>
      </c>
      <c r="K65" s="7">
        <v>1900</v>
      </c>
      <c r="L65" s="7">
        <f t="shared" si="6"/>
        <v>1893.7085297966041</v>
      </c>
      <c r="M65" s="6">
        <f t="shared" si="0"/>
        <v>3.2773131353631064</v>
      </c>
      <c r="N65" t="s">
        <v>20</v>
      </c>
      <c r="O65">
        <v>48</v>
      </c>
      <c r="P65" s="6">
        <f t="shared" si="1"/>
        <v>0.25987828586264128</v>
      </c>
      <c r="Q65" s="6">
        <f t="shared" si="2"/>
        <v>0.74012171413735872</v>
      </c>
      <c r="R65" s="7">
        <f t="shared" si="3"/>
        <v>2111.3048259302841</v>
      </c>
      <c r="S65" s="6">
        <f t="shared" si="4"/>
        <v>3.3245509403954441</v>
      </c>
    </row>
    <row r="66" spans="1:19" x14ac:dyDescent="0.3">
      <c r="A66">
        <v>6</v>
      </c>
      <c r="B66" t="s">
        <v>31</v>
      </c>
      <c r="C66">
        <v>31514078</v>
      </c>
      <c r="D66" t="s">
        <v>18</v>
      </c>
      <c r="E66" s="7">
        <v>19.5</v>
      </c>
      <c r="F66" s="7">
        <v>7.3</v>
      </c>
      <c r="G66" s="7">
        <v>798.42674532940396</v>
      </c>
      <c r="H66">
        <v>3090</v>
      </c>
      <c r="I66" t="s">
        <v>33</v>
      </c>
      <c r="J66" s="7">
        <v>1500</v>
      </c>
      <c r="K66" s="7">
        <v>1900</v>
      </c>
      <c r="L66" s="7">
        <f t="shared" si="6"/>
        <v>2298.4267453294042</v>
      </c>
      <c r="M66" s="6">
        <f t="shared" ref="M66:M77" si="7">LOG(L66)</f>
        <v>3.3614306666218114</v>
      </c>
      <c r="N66" t="s">
        <v>20</v>
      </c>
      <c r="O66">
        <v>48</v>
      </c>
      <c r="P66" s="6">
        <f t="shared" ref="P66:P77" si="8">G66/SUM(G66,J66)</f>
        <v>0.34737967914438606</v>
      </c>
      <c r="Q66" s="6">
        <f t="shared" ref="Q66:Q77" si="9">J66/SUM(G66,J66)</f>
        <v>0.65262032085561383</v>
      </c>
      <c r="R66" s="7">
        <f t="shared" ref="R66:R77" si="10">1/(P66/H66+Q66/K66)</f>
        <v>2193.4394826579005</v>
      </c>
      <c r="S66" s="6">
        <f t="shared" ref="S66:S77" si="11">LOG(R66)</f>
        <v>3.3411256566528413</v>
      </c>
    </row>
    <row r="67" spans="1:19" x14ac:dyDescent="0.3">
      <c r="A67">
        <v>6</v>
      </c>
      <c r="B67" t="s">
        <v>31</v>
      </c>
      <c r="C67">
        <v>31514078</v>
      </c>
      <c r="D67" t="s">
        <v>18</v>
      </c>
      <c r="E67" s="7">
        <v>19.5</v>
      </c>
      <c r="F67" s="7">
        <v>7.3</v>
      </c>
      <c r="G67" s="7">
        <v>991.15044247787796</v>
      </c>
      <c r="H67">
        <v>3090</v>
      </c>
      <c r="I67" t="s">
        <v>33</v>
      </c>
      <c r="J67" s="7">
        <v>952.75590551181199</v>
      </c>
      <c r="K67" s="7">
        <v>1900</v>
      </c>
      <c r="L67" s="7">
        <f t="shared" si="6"/>
        <v>1943.9063479896899</v>
      </c>
      <c r="M67" s="6">
        <f t="shared" si="7"/>
        <v>3.2886753379919913</v>
      </c>
      <c r="N67" t="s">
        <v>20</v>
      </c>
      <c r="O67">
        <v>48</v>
      </c>
      <c r="P67" s="6">
        <f t="shared" si="8"/>
        <v>0.50987561386529034</v>
      </c>
      <c r="Q67" s="6">
        <f t="shared" si="9"/>
        <v>0.4901243861347096</v>
      </c>
      <c r="R67" s="7">
        <f t="shared" si="10"/>
        <v>2364.2422963379231</v>
      </c>
      <c r="S67" s="6">
        <f t="shared" si="11"/>
        <v>3.3736919826027392</v>
      </c>
    </row>
    <row r="68" spans="1:19" x14ac:dyDescent="0.3">
      <c r="A68">
        <v>6</v>
      </c>
      <c r="B68" t="s">
        <v>31</v>
      </c>
      <c r="C68">
        <v>31514078</v>
      </c>
      <c r="D68" t="s">
        <v>18</v>
      </c>
      <c r="E68" s="7">
        <v>19.5</v>
      </c>
      <c r="F68" s="7">
        <v>7.3</v>
      </c>
      <c r="G68" s="7">
        <v>1194.1986234021599</v>
      </c>
      <c r="H68">
        <v>3090</v>
      </c>
      <c r="I68" t="s">
        <v>33</v>
      </c>
      <c r="J68" s="7">
        <v>803.14960629921302</v>
      </c>
      <c r="K68" s="7">
        <v>1900</v>
      </c>
      <c r="L68" s="7">
        <f t="shared" si="6"/>
        <v>1997.3482297013729</v>
      </c>
      <c r="M68" s="6">
        <f t="shared" si="7"/>
        <v>3.3004537889835879</v>
      </c>
      <c r="N68" t="s">
        <v>20</v>
      </c>
      <c r="O68">
        <v>48</v>
      </c>
      <c r="P68" s="6">
        <f t="shared" si="8"/>
        <v>0.59789204788826766</v>
      </c>
      <c r="Q68" s="6">
        <f t="shared" si="9"/>
        <v>0.40210795211173234</v>
      </c>
      <c r="R68" s="7">
        <f t="shared" si="10"/>
        <v>2468.3536305617959</v>
      </c>
      <c r="S68" s="6">
        <f t="shared" si="11"/>
        <v>3.3924073793481293</v>
      </c>
    </row>
    <row r="69" spans="1:19" x14ac:dyDescent="0.3">
      <c r="A69">
        <v>6</v>
      </c>
      <c r="B69" t="s">
        <v>31</v>
      </c>
      <c r="C69">
        <v>31514078</v>
      </c>
      <c r="D69" t="s">
        <v>18</v>
      </c>
      <c r="E69" s="7">
        <v>19.5</v>
      </c>
      <c r="F69" s="7">
        <v>7.3</v>
      </c>
      <c r="G69" s="7">
        <v>1500.49164208456</v>
      </c>
      <c r="H69">
        <v>3090</v>
      </c>
      <c r="I69" t="s">
        <v>33</v>
      </c>
      <c r="J69" s="7">
        <v>850.39370078740205</v>
      </c>
      <c r="K69" s="7">
        <v>1900</v>
      </c>
      <c r="L69" s="7">
        <f t="shared" si="6"/>
        <v>2350.8853428719622</v>
      </c>
      <c r="M69" s="6">
        <f t="shared" si="7"/>
        <v>3.371231448277515</v>
      </c>
      <c r="N69" t="s">
        <v>20</v>
      </c>
      <c r="O69">
        <v>48</v>
      </c>
      <c r="P69" s="6">
        <f t="shared" si="8"/>
        <v>0.63826662012001079</v>
      </c>
      <c r="Q69" s="6">
        <f t="shared" si="9"/>
        <v>0.36173337987998916</v>
      </c>
      <c r="R69" s="7">
        <f t="shared" si="10"/>
        <v>2519.2421850101287</v>
      </c>
      <c r="S69" s="6">
        <f t="shared" si="11"/>
        <v>3.4012699200021479</v>
      </c>
    </row>
    <row r="70" spans="1:19" x14ac:dyDescent="0.3">
      <c r="A70">
        <v>6</v>
      </c>
      <c r="B70" t="s">
        <v>31</v>
      </c>
      <c r="C70">
        <v>31514078</v>
      </c>
      <c r="D70" t="s">
        <v>18</v>
      </c>
      <c r="E70" s="7">
        <v>19.5</v>
      </c>
      <c r="F70" s="7">
        <v>7.3</v>
      </c>
      <c r="G70" s="7">
        <v>1397.24680432645</v>
      </c>
      <c r="H70">
        <v>3090</v>
      </c>
      <c r="I70" t="s">
        <v>33</v>
      </c>
      <c r="J70" s="7">
        <v>377.95275590551103</v>
      </c>
      <c r="K70" s="7">
        <v>1900</v>
      </c>
      <c r="L70" s="7">
        <f t="shared" si="6"/>
        <v>1775.1995602319612</v>
      </c>
      <c r="M70" s="6">
        <f t="shared" si="7"/>
        <v>3.249247181636719</v>
      </c>
      <c r="N70" t="s">
        <v>20</v>
      </c>
      <c r="O70">
        <v>48</v>
      </c>
      <c r="P70" s="6">
        <f t="shared" si="8"/>
        <v>0.78709280670612325</v>
      </c>
      <c r="Q70" s="6">
        <f t="shared" si="9"/>
        <v>0.21290719329387667</v>
      </c>
      <c r="R70" s="7">
        <f t="shared" si="10"/>
        <v>2726.4373813847665</v>
      </c>
      <c r="S70" s="6">
        <f t="shared" si="11"/>
        <v>3.4355955276119272</v>
      </c>
    </row>
    <row r="71" spans="1:19" x14ac:dyDescent="0.3">
      <c r="A71">
        <v>6</v>
      </c>
      <c r="B71" t="s">
        <v>31</v>
      </c>
      <c r="C71">
        <v>31514078</v>
      </c>
      <c r="D71" t="s">
        <v>18</v>
      </c>
      <c r="E71" s="7">
        <v>19.5</v>
      </c>
      <c r="F71" s="7">
        <v>7.3</v>
      </c>
      <c r="G71" s="7">
        <v>1796.4601769911501</v>
      </c>
      <c r="H71">
        <v>3090</v>
      </c>
      <c r="I71" t="s">
        <v>33</v>
      </c>
      <c r="J71" s="7">
        <v>484.25196850393701</v>
      </c>
      <c r="K71" s="7">
        <v>1900</v>
      </c>
      <c r="L71" s="7">
        <f t="shared" si="6"/>
        <v>2280.712145495087</v>
      </c>
      <c r="M71" s="6">
        <f t="shared" si="7"/>
        <v>3.3580704753196615</v>
      </c>
      <c r="N71" t="s">
        <v>20</v>
      </c>
      <c r="O71">
        <v>48</v>
      </c>
      <c r="P71" s="6">
        <f t="shared" si="8"/>
        <v>0.78767510426055209</v>
      </c>
      <c r="Q71" s="6">
        <f t="shared" si="9"/>
        <v>0.21232489573944796</v>
      </c>
      <c r="R71" s="7">
        <f t="shared" si="10"/>
        <v>2727.3150098026681</v>
      </c>
      <c r="S71" s="6">
        <f t="shared" si="11"/>
        <v>3.4357353026347033</v>
      </c>
    </row>
    <row r="72" spans="1:19" x14ac:dyDescent="0.3">
      <c r="A72">
        <v>6</v>
      </c>
      <c r="B72" t="s">
        <v>31</v>
      </c>
      <c r="C72">
        <v>31514078</v>
      </c>
      <c r="D72" t="s">
        <v>18</v>
      </c>
      <c r="E72" s="7">
        <v>19.5</v>
      </c>
      <c r="F72" s="7">
        <v>7.3</v>
      </c>
      <c r="G72" s="7">
        <v>1996.0668633235</v>
      </c>
      <c r="H72">
        <v>3090</v>
      </c>
      <c r="I72" t="s">
        <v>33</v>
      </c>
      <c r="J72" s="7">
        <v>303.149606299212</v>
      </c>
      <c r="K72" s="7">
        <v>1900</v>
      </c>
      <c r="L72" s="7">
        <f t="shared" si="6"/>
        <v>2299.2164696227119</v>
      </c>
      <c r="M72" s="6">
        <f t="shared" si="7"/>
        <v>3.3615798617159705</v>
      </c>
      <c r="N72" t="s">
        <v>20</v>
      </c>
      <c r="O72">
        <v>48</v>
      </c>
      <c r="P72" s="6">
        <f t="shared" si="8"/>
        <v>0.8681509069265857</v>
      </c>
      <c r="Q72" s="6">
        <f t="shared" si="9"/>
        <v>0.1318490930734143</v>
      </c>
      <c r="R72" s="7">
        <f t="shared" si="10"/>
        <v>2854.2947148789353</v>
      </c>
      <c r="S72" s="6">
        <f t="shared" si="11"/>
        <v>3.455498813360824</v>
      </c>
    </row>
    <row r="73" spans="1:19" x14ac:dyDescent="0.3">
      <c r="A73">
        <v>6</v>
      </c>
      <c r="B73" t="s">
        <v>31</v>
      </c>
      <c r="C73">
        <v>31514078</v>
      </c>
      <c r="D73" t="s">
        <v>18</v>
      </c>
      <c r="E73" s="7">
        <v>19.5</v>
      </c>
      <c r="F73" s="7">
        <v>7.3</v>
      </c>
      <c r="G73" s="7">
        <v>2295.4768928220201</v>
      </c>
      <c r="H73">
        <v>3090</v>
      </c>
      <c r="I73" t="s">
        <v>33</v>
      </c>
      <c r="J73" s="7">
        <v>153.54330708661399</v>
      </c>
      <c r="K73" s="7">
        <v>1900</v>
      </c>
      <c r="L73" s="7">
        <f t="shared" si="6"/>
        <v>2449.0201999086339</v>
      </c>
      <c r="M73" s="6">
        <f t="shared" si="7"/>
        <v>3.3889923672695388</v>
      </c>
      <c r="N73" t="s">
        <v>20</v>
      </c>
      <c r="O73">
        <v>48</v>
      </c>
      <c r="P73" s="6">
        <f t="shared" si="8"/>
        <v>0.93730418920499636</v>
      </c>
      <c r="Q73" s="6">
        <f t="shared" si="9"/>
        <v>6.2695810795003762E-2</v>
      </c>
      <c r="R73" s="7">
        <f t="shared" si="10"/>
        <v>2973.2483388394012</v>
      </c>
      <c r="S73" s="6">
        <f t="shared" si="11"/>
        <v>3.4732311849140944</v>
      </c>
    </row>
    <row r="74" spans="1:19" x14ac:dyDescent="0.3">
      <c r="A74">
        <v>6</v>
      </c>
      <c r="B74" t="s">
        <v>31</v>
      </c>
      <c r="C74">
        <v>31514078</v>
      </c>
      <c r="D74" t="s">
        <v>18</v>
      </c>
      <c r="E74" s="7">
        <v>19.5</v>
      </c>
      <c r="F74" s="7">
        <v>7.3</v>
      </c>
      <c r="G74" s="7">
        <v>2598.32841691248</v>
      </c>
      <c r="H74">
        <v>3090</v>
      </c>
      <c r="I74" t="s">
        <v>33</v>
      </c>
      <c r="J74" s="7">
        <v>192.91338582677199</v>
      </c>
      <c r="K74" s="7">
        <v>1900</v>
      </c>
      <c r="L74" s="7">
        <f t="shared" si="6"/>
        <v>2791.2418027392519</v>
      </c>
      <c r="M74" s="6">
        <f t="shared" si="7"/>
        <v>3.4457974606543846</v>
      </c>
      <c r="N74" t="s">
        <v>20</v>
      </c>
      <c r="O74">
        <v>48</v>
      </c>
      <c r="P74" s="6">
        <f t="shared" si="8"/>
        <v>0.93088617917750738</v>
      </c>
      <c r="Q74" s="6">
        <f t="shared" si="9"/>
        <v>6.9113820822492636E-2</v>
      </c>
      <c r="R74" s="7">
        <f t="shared" si="10"/>
        <v>2961.792652640785</v>
      </c>
      <c r="S74" s="6">
        <f t="shared" si="11"/>
        <v>3.4715546514282867</v>
      </c>
    </row>
    <row r="75" spans="1:19" x14ac:dyDescent="0.3">
      <c r="A75">
        <v>6</v>
      </c>
      <c r="B75" t="s">
        <v>31</v>
      </c>
      <c r="C75">
        <v>31514078</v>
      </c>
      <c r="D75" t="s">
        <v>18</v>
      </c>
      <c r="E75" s="7">
        <v>19.5</v>
      </c>
      <c r="F75" s="7">
        <v>7.3</v>
      </c>
      <c r="G75" s="7">
        <v>2801.3765978367701</v>
      </c>
      <c r="H75">
        <v>3090</v>
      </c>
      <c r="I75" t="s">
        <v>33</v>
      </c>
      <c r="J75" s="7">
        <v>161.417322834646</v>
      </c>
      <c r="K75" s="7">
        <v>1900</v>
      </c>
      <c r="L75" s="7">
        <f t="shared" si="6"/>
        <v>2962.7939206714159</v>
      </c>
      <c r="M75" s="6">
        <f t="shared" si="7"/>
        <v>3.4717014448557668</v>
      </c>
      <c r="N75" t="s">
        <v>20</v>
      </c>
      <c r="O75">
        <v>48</v>
      </c>
      <c r="P75" s="6">
        <f t="shared" si="8"/>
        <v>0.94551854527969803</v>
      </c>
      <c r="Q75" s="6">
        <f t="shared" si="9"/>
        <v>5.4481454720302074E-2</v>
      </c>
      <c r="R75" s="7">
        <f t="shared" si="10"/>
        <v>2988.0403096979253</v>
      </c>
      <c r="S75" s="6">
        <f t="shared" si="11"/>
        <v>3.4753864519657482</v>
      </c>
    </row>
    <row r="76" spans="1:19" x14ac:dyDescent="0.3">
      <c r="A76">
        <v>6</v>
      </c>
      <c r="B76" t="s">
        <v>31</v>
      </c>
      <c r="C76">
        <v>31514078</v>
      </c>
      <c r="D76" t="s">
        <v>18</v>
      </c>
      <c r="E76" s="7">
        <v>19.5</v>
      </c>
      <c r="F76" s="7">
        <v>7.3</v>
      </c>
      <c r="G76" s="7">
        <v>2897.73844641101</v>
      </c>
      <c r="H76">
        <v>3090</v>
      </c>
      <c r="I76" t="s">
        <v>33</v>
      </c>
      <c r="J76" s="7">
        <v>31.4960629921265</v>
      </c>
      <c r="K76" s="7">
        <v>1900</v>
      </c>
      <c r="L76" s="7">
        <f t="shared" si="6"/>
        <v>2929.2345094031366</v>
      </c>
      <c r="M76" s="6">
        <f t="shared" si="7"/>
        <v>3.466754141931792</v>
      </c>
      <c r="N76" t="s">
        <v>20</v>
      </c>
      <c r="O76">
        <v>48</v>
      </c>
      <c r="P76" s="6">
        <f t="shared" si="8"/>
        <v>0.98924768130000484</v>
      </c>
      <c r="Q76" s="6">
        <f t="shared" si="9"/>
        <v>1.0752318699995163E-2</v>
      </c>
      <c r="R76" s="7">
        <f t="shared" si="10"/>
        <v>3069.3300663515902</v>
      </c>
      <c r="S76" s="6">
        <f t="shared" si="11"/>
        <v>3.4870435936411375</v>
      </c>
    </row>
    <row r="77" spans="1:19" x14ac:dyDescent="0.3">
      <c r="A77">
        <v>6</v>
      </c>
      <c r="B77" t="s">
        <v>31</v>
      </c>
      <c r="C77">
        <v>31514078</v>
      </c>
      <c r="D77" t="s">
        <v>18</v>
      </c>
      <c r="E77" s="7">
        <v>19.5</v>
      </c>
      <c r="F77" s="7">
        <v>7.3</v>
      </c>
      <c r="G77" s="7">
        <v>2997.5417895771898</v>
      </c>
      <c r="H77">
        <v>3090</v>
      </c>
      <c r="I77" t="s">
        <v>33</v>
      </c>
      <c r="J77" s="7">
        <v>11.8110236220472</v>
      </c>
      <c r="K77" s="7">
        <v>1900</v>
      </c>
      <c r="L77" s="7">
        <f t="shared" si="6"/>
        <v>3009.3528131992371</v>
      </c>
      <c r="M77" s="6">
        <f t="shared" si="7"/>
        <v>3.4784731069302652</v>
      </c>
      <c r="N77" t="s">
        <v>20</v>
      </c>
      <c r="O77">
        <v>48</v>
      </c>
      <c r="P77" s="6">
        <f t="shared" si="8"/>
        <v>0.99607522801240078</v>
      </c>
      <c r="Q77" s="6">
        <f t="shared" si="9"/>
        <v>3.9247719875991956E-3</v>
      </c>
      <c r="R77" s="7">
        <f t="shared" si="10"/>
        <v>3082.4229522968644</v>
      </c>
      <c r="S77" s="6">
        <f t="shared" si="11"/>
        <v>3.4888922298547898</v>
      </c>
    </row>
  </sheetData>
  <autoFilter ref="A1:S77" xr:uid="{00000000-0009-0000-0000-000000000000}"/>
  <conditionalFormatting sqref="B2:C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EC50</vt:lpstr>
      <vt:lpstr>EC50_full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X. Trinh</dc:creator>
  <cp:lastModifiedBy>Xuan-Tung Trinh</cp:lastModifiedBy>
  <dcterms:created xsi:type="dcterms:W3CDTF">2021-11-03T09:40:11Z</dcterms:created>
  <dcterms:modified xsi:type="dcterms:W3CDTF">2021-11-06T07:35:47Z</dcterms:modified>
</cp:coreProperties>
</file>