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wi\Desktop\Python_project\Autosaveexcel\Butcher,ตุ๊กแก\"/>
    </mc:Choice>
  </mc:AlternateContent>
  <xr:revisionPtr revIDLastSave="0" documentId="13_ncr:1_{85E03E40-9E2A-4DD9-BBB3-532B5DFAFC39}" xr6:coauthVersionLast="47" xr6:coauthVersionMax="47" xr10:uidLastSave="{00000000-0000-0000-0000-000000000000}"/>
  <bookViews>
    <workbookView xWindow="-120" yWindow="-120" windowWidth="20730" windowHeight="11760" tabRatio="650" activeTab="2" xr2:uid="{00000000-000D-0000-FFFF-FFFF00000000}"/>
  </bookViews>
  <sheets>
    <sheet name="ตุ๊กแก" sheetId="2" r:id="rId1"/>
    <sheet name="Butcher" sheetId="11" r:id="rId2"/>
    <sheet name="สลิป Butcher" sheetId="12" r:id="rId3"/>
    <sheet name="สลิป ตุ๊กแก" sheetId="13" r:id="rId4"/>
  </sheets>
  <definedNames>
    <definedName name="ชื่อ">#REF!</definedName>
    <definedName name="ลำดับ">#REF!</definedName>
    <definedName name="อิ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3" l="1"/>
  <c r="I17" i="13"/>
  <c r="I16" i="13"/>
  <c r="G18" i="13"/>
  <c r="G17" i="13"/>
  <c r="G16" i="13"/>
  <c r="I15" i="13"/>
  <c r="I14" i="13"/>
  <c r="I13" i="13"/>
  <c r="I12" i="13"/>
  <c r="I11" i="13"/>
  <c r="C18" i="13"/>
  <c r="C17" i="13"/>
  <c r="C16" i="13"/>
  <c r="C15" i="13"/>
  <c r="C14" i="13"/>
  <c r="C13" i="13"/>
  <c r="C12" i="13"/>
  <c r="C11" i="13"/>
  <c r="C7" i="13"/>
  <c r="C6" i="13"/>
  <c r="I17" i="12"/>
  <c r="I16" i="12"/>
  <c r="G18" i="12"/>
  <c r="G17" i="12"/>
  <c r="G16" i="12"/>
  <c r="I15" i="12"/>
  <c r="I14" i="12"/>
  <c r="I13" i="12"/>
  <c r="I12" i="12"/>
  <c r="I11" i="12"/>
  <c r="C22" i="12"/>
  <c r="C18" i="12"/>
  <c r="C17" i="12"/>
  <c r="C16" i="12"/>
  <c r="C15" i="12"/>
  <c r="C14" i="12"/>
  <c r="C13" i="12"/>
  <c r="C12" i="12"/>
  <c r="C11" i="12"/>
  <c r="C7" i="12"/>
  <c r="C6" i="12"/>
  <c r="I20" i="13" l="1"/>
  <c r="C20" i="13"/>
  <c r="C20" i="12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F186DA-F37F-4A38-8AAE-D3FD76730D62}" keepAlive="1" name="คิวรี - Butcher" description="การเชื่อมต่อกับแบบสอบถาม 'Butcher' ในสมุดงาน" type="5" refreshedVersion="0" background="1">
    <dbPr connection="Provider=Microsoft.Mashup.OleDb.1;Data Source=$Workbook$;Location=Butcher;Extended Properties=&quot;&quot;" command="SELECT * FROM [Butcher]"/>
  </connection>
</connections>
</file>

<file path=xl/sharedStrings.xml><?xml version="1.0" encoding="utf-8"?>
<sst xmlns="http://schemas.openxmlformats.org/spreadsheetml/2006/main" count="170" uniqueCount="94">
  <si>
    <t>ลำดับ</t>
  </si>
  <si>
    <t>เบี้ยขยัน</t>
  </si>
  <si>
    <t>เบิก</t>
  </si>
  <si>
    <t>ปกส.</t>
  </si>
  <si>
    <t>ยอดจ่ายเงินกู้</t>
  </si>
  <si>
    <t>เงินกู้ค้าง</t>
  </si>
  <si>
    <t>ชื่อ-นามสกุล</t>
  </si>
  <si>
    <t>อัตราเงินเดือน</t>
  </si>
  <si>
    <t>ตำแหน่ง</t>
  </si>
  <si>
    <t>ค่าตำแหน่ง</t>
  </si>
  <si>
    <t>สวัสดิการอื่นๆ</t>
  </si>
  <si>
    <t>รายได้สุทธิ</t>
  </si>
  <si>
    <t>บริษัท ไอแอมฟู้ด จำกัด</t>
  </si>
  <si>
    <t>ใบจ่ายเงินเดือน/Payslip</t>
  </si>
  <si>
    <t>รหัสพนักงาน</t>
  </si>
  <si>
    <t>ชื่อ - นามสกุล</t>
  </si>
  <si>
    <t>เงินได้</t>
  </si>
  <si>
    <t>รายการหัก</t>
  </si>
  <si>
    <t>ประกันสังคม</t>
  </si>
  <si>
    <t>ยอดเงินกู้คงเหลือ</t>
  </si>
  <si>
    <t>รวมเงินได้</t>
  </si>
  <si>
    <t>รวมรายการหัก</t>
  </si>
  <si>
    <t>สาย</t>
  </si>
  <si>
    <t>เลขที่ผู้เสียภาษี 0125562015764</t>
  </si>
  <si>
    <t>63/34 ซอย1 แขวง คันนายาว เขตคันนายาว กรุงเทพมหานคร 10230</t>
  </si>
  <si>
    <t>ผู้จัดการ</t>
  </si>
  <si>
    <t>ชื่อเล่น</t>
  </si>
  <si>
    <t>บริการ</t>
  </si>
  <si>
    <t>ครัว</t>
  </si>
  <si>
    <t xml:space="preserve"> </t>
  </si>
  <si>
    <t>โบนัส</t>
  </si>
  <si>
    <t>Email</t>
  </si>
  <si>
    <t>ประจำเดือน กุมพาพันธ์ 2566</t>
  </si>
  <si>
    <t>กุมพาพันธ์ 2566</t>
  </si>
  <si>
    <t>ขาด/ลา/สาย</t>
  </si>
  <si>
    <t>นักขัด</t>
  </si>
  <si>
    <t>ประเมิน</t>
  </si>
  <si>
    <t>ขาด</t>
  </si>
  <si>
    <t>นักขัตฤกษ์</t>
  </si>
  <si>
    <t xml:space="preserve">Incentive </t>
  </si>
  <si>
    <t>Incentive</t>
  </si>
  <si>
    <t>ขาด/สาย/ลา</t>
  </si>
  <si>
    <t>ลาป่วย</t>
  </si>
  <si>
    <t>ลากิจ</t>
  </si>
  <si>
    <t>ลาพักร้อน</t>
  </si>
  <si>
    <t>คุณชนกานต์ แก้วเอี่ยม</t>
  </si>
  <si>
    <t>คุณศิริวรรณ งามสง่า</t>
  </si>
  <si>
    <t>ผู้จัดการฝึกหัด</t>
  </si>
  <si>
    <t>butcher</t>
  </si>
  <si>
    <t>ล้างจาน</t>
  </si>
  <si>
    <t>เปา</t>
  </si>
  <si>
    <t>ก่อเกียรติ เลื่อยลอย</t>
  </si>
  <si>
    <t>ต้า</t>
  </si>
  <si>
    <t>ซานิต้า บางูสัน</t>
  </si>
  <si>
    <t>แบม</t>
  </si>
  <si>
    <t>ตัวเล็ก</t>
  </si>
  <si>
    <t xml:space="preserve">MIN YE KO KO </t>
  </si>
  <si>
    <t>ยุพิน แดงน้อย</t>
  </si>
  <si>
    <t>วริศรา พลอยพะเนาว์</t>
  </si>
  <si>
    <t>เต่า</t>
  </si>
  <si>
    <t>พิ้ง</t>
  </si>
  <si>
    <t>ป้านะห์</t>
  </si>
  <si>
    <t>คุณชรินรัตน์  เพ็งเอี่ยม</t>
  </si>
  <si>
    <t>คุณปราณี  จัตตุกุล</t>
  </si>
  <si>
    <t>คุณณิชา  สัญญาปลื้ม</t>
  </si>
  <si>
    <t>คุณประนิดา  เสน่หา</t>
  </si>
  <si>
    <t>ครัว steak</t>
  </si>
  <si>
    <t>ครัวผัด</t>
  </si>
  <si>
    <t>ฝ่ายสนับสนุน</t>
  </si>
  <si>
    <t>ครัวsteak</t>
  </si>
  <si>
    <t>เปิ้ล</t>
  </si>
  <si>
    <t>กฤติกา  เจริญศิริ</t>
  </si>
  <si>
    <t>ป้าติ๋ม</t>
  </si>
  <si>
    <t>วรรณกานต์ อาจประโคน</t>
  </si>
  <si>
    <t>เเจ้</t>
  </si>
  <si>
    <t>ผึ้ง</t>
  </si>
  <si>
    <t>วิธิดา เปี่ยมดีสกุล</t>
  </si>
  <si>
    <t>ตาล</t>
  </si>
  <si>
    <t>-</t>
  </si>
  <si>
    <t>สตาร์</t>
  </si>
  <si>
    <t>กิ๊บ</t>
  </si>
  <si>
    <t>แนน</t>
  </si>
  <si>
    <t>ณิชา</t>
  </si>
  <si>
    <t>วิภา อุปนันท์</t>
  </si>
  <si>
    <t>กบ</t>
  </si>
  <si>
    <t>รัตน์</t>
  </si>
  <si>
    <t>รัตติกาล</t>
  </si>
  <si>
    <t>ป้าภา</t>
  </si>
  <si>
    <t>ศศิภา ผึ่งยาง</t>
  </si>
  <si>
    <t>ขาด (วัน)</t>
  </si>
  <si>
    <t>ลาป่วย (วัน)</t>
  </si>
  <si>
    <t>ลากิจ (วัน)</t>
  </si>
  <si>
    <t>ลาพักร้อน (วัน)</t>
  </si>
  <si>
    <t>สาย (นาที)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</si>
</sst>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>
    <font>
      <sz val="11"/>
      <color theme="1"/>
      <name val="Calibri"/>
      <family val="2"/>
      <charset val="222"/>
      <scheme val="minor"/>
    </font>
    <font>
      <sz val="11"/>
      <color theme="1"/>
      <name val="TH Sarabun New"/>
      <family val="2"/>
    </font>
    <font>
      <sz val="12"/>
      <color theme="1"/>
      <name val="TH Sarabun New"/>
      <family val="2"/>
    </font>
    <font>
      <b/>
      <sz val="12"/>
      <name val="TH Sarabun New"/>
      <family val="2"/>
    </font>
    <font>
      <b/>
      <sz val="12"/>
      <color theme="1"/>
      <name val="TH Sarabun New"/>
      <family val="2"/>
    </font>
    <font>
      <sz val="12"/>
      <name val="TH Sarabun New"/>
      <family val="2"/>
    </font>
    <font>
      <u/>
      <sz val="11"/>
      <color theme="10"/>
      <name val="Calibri"/>
      <family val="2"/>
      <charset val="222"/>
      <scheme val="minor"/>
    </font>
    <font>
      <sz val="12"/>
      <color theme="1"/>
      <name val="TH SarabunPSK"/>
      <family val="2"/>
    </font>
    <font>
      <sz val="11"/>
      <color theme="1"/>
      <name val="TH SarabunPSK"/>
      <family val="2"/>
    </font>
    <font>
      <u/>
      <sz val="11"/>
      <color theme="10"/>
      <name val="TH SarabunPSK"/>
      <family val="2"/>
    </font>
    <font>
      <sz val="11"/>
      <color rgb="FF000000"/>
      <name val="TH SarabunPSK"/>
      <family val="2"/>
    </font>
    <font>
      <sz val="11"/>
      <name val="Calibri"/>
    </font>
    <font>
      <sz val="11"/>
      <color rgb="FF000000"/>
      <name val="TH SarabunPSK"/>
    </font>
    <font>
      <b/>
      <sz val="11"/>
      <color rgb="FF000000"/>
      <name val="TH SarabunPSK"/>
    </font>
    <font>
      <b/>
      <sz val="12"/>
      <color rgb="FF000000"/>
      <name val="TH SarabunPSK"/>
      <family val="2"/>
    </font>
    <font>
      <sz val="11"/>
      <name val="Calibri"/>
      <family val="2"/>
    </font>
    <font>
      <b/>
      <sz val="11"/>
      <color rgb="FF000000"/>
      <name val="TH SarabunPSK"/>
      <family val="2"/>
    </font>
    <font>
      <b/>
      <sz val="11"/>
      <color theme="1"/>
      <name val="TH SarabunPSK"/>
      <family val="2"/>
    </font>
    <font>
      <b/>
      <u/>
      <sz val="11"/>
      <color theme="1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505050"/>
      </top>
      <bottom style="thin">
        <color rgb="FF50505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1" fillId="0" borderId="0">
      <alignment vertical="center"/>
    </xf>
    <xf numFmtId="0" fontId="15" fillId="0" borderId="0">
      <alignment vertical="center"/>
    </xf>
  </cellStyleXfs>
  <cellXfs count="10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164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164" fontId="2" fillId="0" borderId="13" xfId="0" applyNumberFormat="1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5" fillId="0" borderId="0" xfId="0" applyFont="1"/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9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0" xfId="2" applyFont="1" applyAlignment="1">
      <alignment horizontal="left"/>
    </xf>
    <xf numFmtId="0" fontId="12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1" fillId="0" borderId="0" xfId="2">
      <alignment vertical="center"/>
    </xf>
    <xf numFmtId="0" fontId="13" fillId="0" borderId="0" xfId="2" applyFont="1" applyAlignment="1">
      <alignment horizontal="center" vertical="center"/>
    </xf>
    <xf numFmtId="4" fontId="12" fillId="0" borderId="0" xfId="2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4" fontId="6" fillId="0" borderId="0" xfId="1" applyNumberForma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4" fontId="17" fillId="0" borderId="15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4" fontId="17" fillId="2" borderId="3" xfId="0" applyNumberFormat="1" applyFont="1" applyFill="1" applyBorder="1" applyAlignment="1">
      <alignment horizontal="center" vertical="center"/>
    </xf>
    <xf numFmtId="4" fontId="17" fillId="3" borderId="3" xfId="0" applyNumberFormat="1" applyFont="1" applyFill="1" applyBorder="1" applyAlignment="1">
      <alignment horizontal="center" vertical="center"/>
    </xf>
    <xf numFmtId="4" fontId="17" fillId="2" borderId="22" xfId="0" applyNumberFormat="1" applyFont="1" applyFill="1" applyBorder="1" applyAlignment="1">
      <alignment horizontal="center" vertical="center"/>
    </xf>
    <xf numFmtId="4" fontId="17" fillId="2" borderId="20" xfId="0" applyNumberFormat="1" applyFont="1" applyFill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4" fontId="17" fillId="0" borderId="17" xfId="0" applyNumberFormat="1" applyFont="1" applyBorder="1" applyAlignment="1">
      <alignment horizontal="center" vertical="center"/>
    </xf>
    <xf numFmtId="4" fontId="17" fillId="0" borderId="18" xfId="0" applyNumberFormat="1" applyFont="1" applyBorder="1" applyAlignment="1">
      <alignment horizontal="center" vertical="center"/>
    </xf>
    <xf numFmtId="4" fontId="18" fillId="0" borderId="3" xfId="1" applyNumberFormat="1" applyFont="1" applyBorder="1" applyAlignment="1">
      <alignment horizontal="center" vertical="center"/>
    </xf>
    <xf numFmtId="4" fontId="17" fillId="0" borderId="20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4" fontId="17" fillId="2" borderId="1" xfId="0" applyNumberFormat="1" applyFont="1" applyFill="1" applyBorder="1" applyAlignment="1">
      <alignment horizontal="center" vertical="center"/>
    </xf>
    <xf numFmtId="4" fontId="17" fillId="3" borderId="2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164" fontId="16" fillId="0" borderId="3" xfId="3" applyNumberFormat="1" applyFont="1" applyBorder="1" applyAlignment="1">
      <alignment horizontal="center" vertical="center"/>
    </xf>
    <xf numFmtId="3" fontId="16" fillId="0" borderId="3" xfId="3" applyNumberFormat="1" applyFont="1" applyBorder="1" applyAlignment="1">
      <alignment horizontal="center" vertical="center"/>
    </xf>
    <xf numFmtId="0" fontId="16" fillId="0" borderId="15" xfId="3" applyFont="1" applyBorder="1" applyAlignment="1">
      <alignment horizontal="center" vertical="center"/>
    </xf>
    <xf numFmtId="164" fontId="16" fillId="0" borderId="15" xfId="3" applyNumberFormat="1" applyFont="1" applyBorder="1" applyAlignment="1">
      <alignment horizontal="center" vertical="center"/>
    </xf>
    <xf numFmtId="3" fontId="16" fillId="0" borderId="15" xfId="3" applyNumberFormat="1" applyFont="1" applyBorder="1" applyAlignment="1">
      <alignment horizontal="center" vertical="center"/>
    </xf>
    <xf numFmtId="4" fontId="18" fillId="0" borderId="15" xfId="1" applyNumberFormat="1" applyFont="1" applyBorder="1" applyAlignment="1">
      <alignment horizontal="center" vertical="center"/>
    </xf>
    <xf numFmtId="0" fontId="18" fillId="0" borderId="3" xfId="1" applyFont="1" applyBorder="1"/>
    <xf numFmtId="0" fontId="16" fillId="0" borderId="3" xfId="3" quotePrefix="1" applyFont="1" applyBorder="1" applyAlignment="1">
      <alignment horizontal="center" vertical="center"/>
    </xf>
    <xf numFmtId="3" fontId="16" fillId="5" borderId="3" xfId="3" applyNumberFormat="1" applyFont="1" applyFill="1" applyBorder="1" applyAlignment="1">
      <alignment horizontal="center" vertical="center"/>
    </xf>
    <xf numFmtId="0" fontId="16" fillId="0" borderId="21" xfId="3" applyFont="1" applyBorder="1" applyAlignment="1">
      <alignment horizontal="center" vertical="center"/>
    </xf>
    <xf numFmtId="164" fontId="16" fillId="0" borderId="21" xfId="3" applyNumberFormat="1" applyFont="1" applyBorder="1" applyAlignment="1">
      <alignment horizontal="center" vertical="center"/>
    </xf>
    <xf numFmtId="3" fontId="16" fillId="0" borderId="21" xfId="3" applyNumberFormat="1" applyFont="1" applyBorder="1" applyAlignment="1">
      <alignment horizontal="center" vertical="center"/>
    </xf>
    <xf numFmtId="0" fontId="16" fillId="5" borderId="3" xfId="3" applyFont="1" applyFill="1" applyBorder="1" applyAlignment="1">
      <alignment horizontal="center" vertical="center"/>
    </xf>
    <xf numFmtId="164" fontId="16" fillId="5" borderId="3" xfId="3" applyNumberFormat="1" applyFont="1" applyFill="1" applyBorder="1" applyAlignment="1">
      <alignment horizontal="center" vertical="center"/>
    </xf>
    <xf numFmtId="3" fontId="10" fillId="0" borderId="0" xfId="3" applyNumberFormat="1" applyFont="1" applyAlignment="1">
      <alignment horizontal="center" vertical="center"/>
    </xf>
    <xf numFmtId="4" fontId="17" fillId="2" borderId="2" xfId="0" applyNumberFormat="1" applyFont="1" applyFill="1" applyBorder="1" applyAlignment="1">
      <alignment horizontal="center" vertical="center"/>
    </xf>
    <xf numFmtId="4" fontId="17" fillId="2" borderId="5" xfId="0" applyNumberFormat="1" applyFont="1" applyFill="1" applyBorder="1" applyAlignment="1">
      <alignment horizontal="center" vertical="center"/>
    </xf>
    <xf numFmtId="4" fontId="17" fillId="3" borderId="15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Hyperlink" xfId="1" builtinId="8"/>
    <cellStyle name="ปกติ" xfId="0" builtinId="0"/>
    <cellStyle name="ปกติ 2" xfId="2" xr:uid="{A28DE7C5-26A0-49F8-AF2F-ADF0C16D6761}"/>
    <cellStyle name="ปกติ 3" xfId="3" xr:uid="{60B8AE1B-2D97-471D-BF1C-38B16EC30856}"/>
  </cellStyles>
  <dxfs count="0"/>
  <tableStyles count="0" defaultTableStyle="TableStyleMedium2" defaultPivotStyle="PivotStyleLight16"/>
  <colors>
    <mruColors>
      <color rgb="FFDAE2F2"/>
      <color rgb="FFECF0F8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2AA9-4506-EC43-96A0-E9B6D7E62CFE}">
  <sheetPr>
    <pageSetUpPr fitToPage="1"/>
  </sheetPr>
  <dimension ref="A1:Y26"/>
  <sheetViews>
    <sheetView showGridLines="0" zoomScale="85" zoomScaleNormal="85" zoomScaleSheetLayoutView="100" workbookViewId="0">
      <selection activeCell="D28" sqref="D28"/>
    </sheetView>
  </sheetViews>
  <sheetFormatPr defaultColWidth="7.5703125" defaultRowHeight="22.5" customHeight="1"/>
  <cols>
    <col min="1" max="4" width="7.7109375" style="34" customWidth="1"/>
    <col min="5" max="5" width="8.7109375" style="34" customWidth="1"/>
    <col min="6" max="18" width="7.7109375" style="34" customWidth="1"/>
    <col min="19" max="16384" width="7.5703125" style="34"/>
  </cols>
  <sheetData>
    <row r="1" spans="1:25" ht="21.95" customHeight="1">
      <c r="A1" s="96" t="s">
        <v>33</v>
      </c>
      <c r="B1" s="9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25" ht="21.95" customHeight="1">
      <c r="A2" s="58" t="s">
        <v>0</v>
      </c>
      <c r="B2" s="58" t="s">
        <v>6</v>
      </c>
      <c r="C2" s="58" t="s">
        <v>26</v>
      </c>
      <c r="D2" s="58" t="s">
        <v>8</v>
      </c>
      <c r="E2" s="59" t="s">
        <v>7</v>
      </c>
      <c r="F2" s="59" t="s">
        <v>9</v>
      </c>
      <c r="G2" s="60" t="s">
        <v>1</v>
      </c>
      <c r="H2" s="60" t="s">
        <v>2</v>
      </c>
      <c r="I2" s="59" t="s">
        <v>3</v>
      </c>
      <c r="J2" s="60" t="s">
        <v>4</v>
      </c>
      <c r="K2" s="61" t="s">
        <v>5</v>
      </c>
      <c r="L2" s="60" t="s">
        <v>10</v>
      </c>
      <c r="M2" s="60" t="s">
        <v>34</v>
      </c>
      <c r="N2" s="60" t="s">
        <v>40</v>
      </c>
      <c r="O2" s="60" t="s">
        <v>35</v>
      </c>
      <c r="P2" s="60" t="s">
        <v>36</v>
      </c>
      <c r="Q2" s="60" t="s">
        <v>30</v>
      </c>
      <c r="R2" s="62" t="s">
        <v>11</v>
      </c>
      <c r="S2" s="58" t="s">
        <v>31</v>
      </c>
      <c r="T2" s="60" t="s">
        <v>89</v>
      </c>
      <c r="U2" s="60" t="s">
        <v>93</v>
      </c>
      <c r="V2" s="60" t="s">
        <v>90</v>
      </c>
      <c r="W2" s="60" t="s">
        <v>91</v>
      </c>
      <c r="X2" s="60" t="s">
        <v>92</v>
      </c>
      <c r="Y2" s="1"/>
    </row>
    <row r="3" spans="1:25" ht="21.95" customHeight="1">
      <c r="A3" s="53">
        <v>1</v>
      </c>
      <c r="B3" s="77" t="s">
        <v>62</v>
      </c>
      <c r="C3" s="53" t="s">
        <v>74</v>
      </c>
      <c r="D3" s="77" t="s">
        <v>25</v>
      </c>
      <c r="E3" s="78">
        <v>12000</v>
      </c>
      <c r="F3" s="79"/>
      <c r="G3" s="55"/>
      <c r="H3" s="55"/>
      <c r="I3" s="55"/>
      <c r="J3" s="55"/>
      <c r="K3" s="63"/>
      <c r="L3" s="55"/>
      <c r="M3" s="64"/>
      <c r="N3" s="64"/>
      <c r="O3" s="64"/>
      <c r="P3" s="64"/>
      <c r="Q3" s="55"/>
      <c r="R3" s="65"/>
      <c r="S3" s="66"/>
      <c r="T3" s="1"/>
      <c r="U3" s="52"/>
      <c r="V3" s="52"/>
      <c r="W3" s="52"/>
      <c r="X3" s="52"/>
      <c r="Y3" s="1"/>
    </row>
    <row r="4" spans="1:25" ht="21.95" customHeight="1">
      <c r="A4" s="53">
        <v>2</v>
      </c>
      <c r="B4" s="77" t="s">
        <v>73</v>
      </c>
      <c r="C4" s="53" t="s">
        <v>70</v>
      </c>
      <c r="D4" s="77" t="s">
        <v>27</v>
      </c>
      <c r="E4" s="78">
        <v>10400</v>
      </c>
      <c r="F4" s="79"/>
      <c r="G4" s="55"/>
      <c r="H4" s="55"/>
      <c r="I4" s="55"/>
      <c r="J4" s="55"/>
      <c r="K4" s="63"/>
      <c r="L4" s="55"/>
      <c r="M4" s="55"/>
      <c r="N4" s="64"/>
      <c r="O4" s="64"/>
      <c r="P4" s="64"/>
      <c r="Q4" s="55"/>
      <c r="R4" s="65"/>
      <c r="S4" s="66"/>
      <c r="T4" s="52"/>
      <c r="U4" s="52"/>
      <c r="V4" s="52"/>
      <c r="W4" s="52"/>
      <c r="X4" s="52"/>
      <c r="Y4" s="1"/>
    </row>
    <row r="5" spans="1:25" ht="21.95" customHeight="1">
      <c r="A5" s="53">
        <v>3</v>
      </c>
      <c r="B5" s="77" t="s">
        <v>76</v>
      </c>
      <c r="C5" s="53" t="s">
        <v>75</v>
      </c>
      <c r="D5" s="77" t="s">
        <v>27</v>
      </c>
      <c r="E5" s="78"/>
      <c r="F5" s="79"/>
      <c r="G5" s="55"/>
      <c r="H5" s="55"/>
      <c r="I5" s="55"/>
      <c r="J5" s="55"/>
      <c r="K5" s="63"/>
      <c r="L5" s="55"/>
      <c r="M5" s="64"/>
      <c r="N5" s="64"/>
      <c r="O5" s="64"/>
      <c r="P5" s="64"/>
      <c r="Q5" s="55"/>
      <c r="R5" s="65"/>
      <c r="S5" s="66"/>
      <c r="T5" s="52"/>
      <c r="U5" s="52"/>
      <c r="V5" s="52"/>
      <c r="W5" s="52"/>
      <c r="X5" s="52"/>
      <c r="Y5" s="1"/>
    </row>
    <row r="6" spans="1:25" ht="21.95" customHeight="1">
      <c r="A6" s="53">
        <v>4</v>
      </c>
      <c r="B6" s="85" t="s">
        <v>78</v>
      </c>
      <c r="C6" s="53" t="s">
        <v>77</v>
      </c>
      <c r="D6" s="77" t="s">
        <v>27</v>
      </c>
      <c r="E6" s="78">
        <v>5</v>
      </c>
      <c r="F6" s="79"/>
      <c r="G6" s="55"/>
      <c r="H6" s="55"/>
      <c r="I6" s="55"/>
      <c r="J6" s="55"/>
      <c r="K6" s="63"/>
      <c r="L6" s="55"/>
      <c r="M6" s="64"/>
      <c r="N6" s="64"/>
      <c r="O6" s="64"/>
      <c r="P6" s="64"/>
      <c r="Q6" s="55"/>
      <c r="R6" s="65"/>
      <c r="S6" s="66"/>
      <c r="T6" s="52"/>
      <c r="U6" s="52"/>
      <c r="V6" s="52"/>
      <c r="W6" s="52"/>
      <c r="X6" s="52"/>
      <c r="Y6" s="1"/>
    </row>
    <row r="7" spans="1:25" ht="21.95" customHeight="1">
      <c r="A7" s="53">
        <v>5</v>
      </c>
      <c r="B7" s="85" t="s">
        <v>78</v>
      </c>
      <c r="C7" s="57" t="s">
        <v>79</v>
      </c>
      <c r="D7" s="53" t="s">
        <v>27</v>
      </c>
      <c r="E7" s="78"/>
      <c r="F7" s="79"/>
      <c r="G7" s="56"/>
      <c r="H7" s="56"/>
      <c r="I7" s="56"/>
      <c r="J7" s="56"/>
      <c r="K7" s="67"/>
      <c r="L7" s="56"/>
      <c r="M7" s="64"/>
      <c r="N7" s="64"/>
      <c r="O7" s="35"/>
      <c r="P7" s="55"/>
      <c r="Q7" s="55"/>
      <c r="R7" s="65"/>
      <c r="S7" s="66"/>
      <c r="T7" s="52"/>
      <c r="U7" s="52"/>
      <c r="V7" s="52"/>
      <c r="W7" s="52"/>
      <c r="X7" s="52"/>
      <c r="Y7" s="1"/>
    </row>
    <row r="8" spans="1:25" ht="21.95" customHeight="1">
      <c r="A8" s="53">
        <v>6</v>
      </c>
      <c r="B8" s="77" t="s">
        <v>71</v>
      </c>
      <c r="C8" s="53" t="s">
        <v>80</v>
      </c>
      <c r="D8" s="77" t="s">
        <v>66</v>
      </c>
      <c r="E8" s="78">
        <v>12000</v>
      </c>
      <c r="F8" s="79"/>
      <c r="G8" s="55"/>
      <c r="H8" s="55"/>
      <c r="I8" s="79"/>
      <c r="J8" s="55"/>
      <c r="K8" s="55"/>
      <c r="L8" s="55"/>
      <c r="M8" s="64"/>
      <c r="N8" s="64"/>
      <c r="O8" s="64"/>
      <c r="P8" s="64"/>
      <c r="Q8" s="55"/>
      <c r="R8" s="65"/>
      <c r="S8" s="66"/>
      <c r="T8" s="52"/>
      <c r="U8" s="52"/>
      <c r="V8" s="52"/>
      <c r="W8" s="52"/>
      <c r="X8" s="52"/>
      <c r="Y8" s="1"/>
    </row>
    <row r="9" spans="1:25" ht="21.95" customHeight="1">
      <c r="A9" s="53">
        <v>7</v>
      </c>
      <c r="B9" s="77" t="s">
        <v>63</v>
      </c>
      <c r="C9" s="53" t="s">
        <v>81</v>
      </c>
      <c r="D9" s="77" t="s">
        <v>67</v>
      </c>
      <c r="E9" s="78">
        <v>12000</v>
      </c>
      <c r="F9" s="79"/>
      <c r="G9" s="55"/>
      <c r="H9" s="55"/>
      <c r="I9" s="79"/>
      <c r="J9" s="55"/>
      <c r="K9" s="55"/>
      <c r="L9" s="55"/>
      <c r="M9" s="64"/>
      <c r="N9" s="64"/>
      <c r="O9" s="64"/>
      <c r="P9" s="64"/>
      <c r="Q9" s="55"/>
      <c r="R9" s="65"/>
      <c r="S9" s="66"/>
      <c r="T9" s="52"/>
      <c r="U9" s="52"/>
      <c r="V9" s="52"/>
      <c r="W9" s="52"/>
      <c r="X9" s="52"/>
      <c r="Y9" s="1"/>
    </row>
    <row r="10" spans="1:25" ht="21.95" customHeight="1">
      <c r="A10" s="53">
        <v>8</v>
      </c>
      <c r="B10" s="77" t="s">
        <v>64</v>
      </c>
      <c r="C10" s="53" t="s">
        <v>82</v>
      </c>
      <c r="D10" s="77" t="s">
        <v>67</v>
      </c>
      <c r="E10" s="78">
        <v>12000</v>
      </c>
      <c r="F10" s="79"/>
      <c r="G10" s="55"/>
      <c r="H10" s="55"/>
      <c r="I10" s="79"/>
      <c r="J10" s="55"/>
      <c r="K10" s="55"/>
      <c r="L10" s="55"/>
      <c r="M10" s="64"/>
      <c r="N10" s="64"/>
      <c r="O10" s="64"/>
      <c r="P10" s="64"/>
      <c r="Q10" s="55"/>
      <c r="R10" s="55"/>
      <c r="S10" s="84"/>
      <c r="T10" s="35"/>
      <c r="U10" s="35"/>
      <c r="V10" s="35"/>
      <c r="W10" s="35"/>
      <c r="X10" s="35"/>
    </row>
    <row r="11" spans="1:25" ht="21.95" customHeight="1">
      <c r="A11" s="53">
        <v>9</v>
      </c>
      <c r="B11" s="77" t="s">
        <v>86</v>
      </c>
      <c r="C11" s="53" t="s">
        <v>85</v>
      </c>
      <c r="D11" s="77" t="s">
        <v>69</v>
      </c>
      <c r="E11" s="78">
        <v>11500</v>
      </c>
      <c r="F11" s="86"/>
      <c r="G11" s="55"/>
      <c r="H11" s="55"/>
      <c r="I11" s="79"/>
      <c r="J11" s="55"/>
      <c r="K11" s="55"/>
      <c r="L11" s="55"/>
      <c r="M11" s="64"/>
      <c r="N11" s="64"/>
      <c r="O11" s="64"/>
      <c r="P11" s="64"/>
      <c r="Q11" s="55"/>
      <c r="R11" s="65"/>
      <c r="S11" s="66"/>
      <c r="T11" s="35"/>
      <c r="U11" s="35"/>
      <c r="V11" s="35"/>
      <c r="W11" s="35"/>
      <c r="X11" s="35"/>
    </row>
    <row r="12" spans="1:25" ht="21.95" customHeight="1">
      <c r="A12" s="53">
        <v>10</v>
      </c>
      <c r="B12" s="87" t="s">
        <v>65</v>
      </c>
      <c r="C12" s="54" t="s">
        <v>84</v>
      </c>
      <c r="D12" s="87" t="s">
        <v>69</v>
      </c>
      <c r="E12" s="88">
        <v>12000</v>
      </c>
      <c r="F12" s="89"/>
      <c r="G12" s="55"/>
      <c r="H12" s="55"/>
      <c r="I12" s="79"/>
      <c r="J12" s="55"/>
      <c r="K12" s="55"/>
      <c r="L12" s="55"/>
      <c r="M12" s="64"/>
      <c r="N12" s="64"/>
      <c r="O12" s="64"/>
      <c r="P12" s="64"/>
      <c r="Q12" s="55"/>
      <c r="R12" s="65"/>
      <c r="S12" s="66"/>
      <c r="T12" s="35"/>
      <c r="U12" s="35"/>
      <c r="V12" s="35"/>
      <c r="W12" s="35"/>
      <c r="X12" s="35"/>
    </row>
    <row r="13" spans="1:25" ht="21.95" customHeight="1">
      <c r="A13" s="53">
        <v>11</v>
      </c>
      <c r="B13" s="90" t="s">
        <v>83</v>
      </c>
      <c r="C13" s="53" t="s">
        <v>72</v>
      </c>
      <c r="D13" s="90" t="s">
        <v>68</v>
      </c>
      <c r="E13" s="91">
        <v>11500</v>
      </c>
      <c r="F13" s="89"/>
      <c r="G13" s="55"/>
      <c r="H13" s="55"/>
      <c r="I13" s="79"/>
      <c r="J13" s="55"/>
      <c r="K13" s="55"/>
      <c r="L13" s="55"/>
      <c r="M13" s="64"/>
      <c r="N13" s="64"/>
      <c r="O13" s="64"/>
      <c r="P13" s="64"/>
      <c r="Q13" s="55"/>
      <c r="R13" s="65"/>
      <c r="S13" s="66"/>
      <c r="T13" s="35"/>
      <c r="U13" s="35"/>
      <c r="V13" s="35"/>
      <c r="W13" s="35"/>
      <c r="X13" s="35"/>
    </row>
    <row r="14" spans="1:25" ht="21.95" customHeight="1">
      <c r="A14" s="53">
        <v>12</v>
      </c>
      <c r="B14" s="77" t="s">
        <v>88</v>
      </c>
      <c r="C14" s="53" t="s">
        <v>87</v>
      </c>
      <c r="D14" s="77" t="s">
        <v>68</v>
      </c>
      <c r="E14" s="78">
        <v>11500</v>
      </c>
      <c r="F14" s="79"/>
      <c r="G14" s="55"/>
      <c r="H14" s="55"/>
      <c r="I14" s="86"/>
      <c r="J14" s="55"/>
      <c r="K14" s="55"/>
      <c r="L14" s="55"/>
      <c r="M14" s="64"/>
      <c r="N14" s="64"/>
      <c r="O14" s="64"/>
      <c r="P14" s="64"/>
      <c r="Q14" s="55"/>
      <c r="R14" s="65"/>
      <c r="S14" s="66"/>
      <c r="T14" s="35"/>
      <c r="U14" s="35"/>
      <c r="V14" s="35"/>
      <c r="W14" s="35"/>
      <c r="X14" s="35"/>
    </row>
    <row r="15" spans="1:25" ht="21.95" customHeight="1">
      <c r="H15" s="36"/>
      <c r="I15" s="92"/>
      <c r="J15" s="36"/>
      <c r="K15" s="36"/>
      <c r="L15" s="36"/>
      <c r="M15" s="36"/>
      <c r="N15" s="36"/>
      <c r="O15" s="36"/>
      <c r="P15" s="36"/>
      <c r="Q15" s="36"/>
      <c r="R15" s="36"/>
      <c r="S15" s="37"/>
    </row>
    <row r="16" spans="1:25" ht="21.95" customHeight="1">
      <c r="E16" s="36"/>
      <c r="F16" s="36"/>
      <c r="G16" s="36"/>
      <c r="H16" s="36"/>
      <c r="I16" s="92"/>
      <c r="J16" s="36"/>
      <c r="K16" s="36"/>
      <c r="L16" s="36"/>
      <c r="M16" s="36"/>
      <c r="N16" s="36"/>
      <c r="O16" s="36"/>
      <c r="P16" s="36"/>
      <c r="Q16" s="36"/>
      <c r="R16" s="36"/>
      <c r="S16" s="37"/>
    </row>
    <row r="17" spans="2:19" ht="21.95" customHeight="1">
      <c r="E17" s="36"/>
      <c r="F17" s="36"/>
      <c r="G17" s="36"/>
      <c r="H17" s="36"/>
      <c r="I17" s="92"/>
      <c r="J17" s="36"/>
      <c r="K17" s="36"/>
      <c r="L17" s="36"/>
      <c r="M17" s="36"/>
      <c r="N17" s="36"/>
      <c r="O17" s="36"/>
      <c r="P17" s="36"/>
      <c r="Q17" s="36"/>
      <c r="R17" s="36"/>
      <c r="S17" s="37"/>
    </row>
    <row r="18" spans="2:19" ht="21.95" customHeight="1">
      <c r="E18" s="36"/>
      <c r="F18" s="36"/>
      <c r="G18" s="36"/>
      <c r="H18" s="36"/>
      <c r="I18" s="92"/>
      <c r="J18" s="36"/>
      <c r="K18" s="36"/>
      <c r="L18" s="36"/>
      <c r="M18" s="36"/>
      <c r="N18" s="36"/>
      <c r="O18" s="36"/>
      <c r="P18" s="36"/>
      <c r="Q18" s="36"/>
      <c r="R18" s="36"/>
      <c r="S18" s="37"/>
    </row>
    <row r="19" spans="2:19" ht="21.95" customHeight="1">
      <c r="B19" s="49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7"/>
    </row>
    <row r="20" spans="2:19" ht="21.95" customHeight="1"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2:19" ht="21.95" customHeight="1"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7"/>
    </row>
    <row r="22" spans="2:19" ht="21.95" customHeight="1"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2:19" ht="21.95" customHeight="1"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2:19" ht="21.95" customHeight="1">
      <c r="B24" s="4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7"/>
    </row>
    <row r="25" spans="2:19" ht="21.95" customHeight="1">
      <c r="B25" s="51"/>
      <c r="C25" s="49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7"/>
    </row>
    <row r="26" spans="2:19" ht="21.95" customHeight="1">
      <c r="R26" s="36"/>
      <c r="S26" s="37"/>
    </row>
  </sheetData>
  <mergeCells count="1">
    <mergeCell ref="A1:B1"/>
  </mergeCells>
  <pageMargins left="0.33" right="0.23" top="0.14000000000000001" bottom="0.23" header="0.06" footer="0.08"/>
  <pageSetup scale="88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3B60-2120-4F2B-BEB1-A13B9DDEFE3E}">
  <dimension ref="A1:X27"/>
  <sheetViews>
    <sheetView zoomScale="55" zoomScaleNormal="55" workbookViewId="0">
      <selection activeCell="K12" sqref="K12"/>
    </sheetView>
  </sheetViews>
  <sheetFormatPr defaultColWidth="7.5703125" defaultRowHeight="17.25"/>
  <cols>
    <col min="1" max="4" width="7.7109375" style="1" customWidth="1"/>
    <col min="5" max="5" width="9" style="1" customWidth="1"/>
    <col min="6" max="18" width="7.7109375" style="1" customWidth="1"/>
    <col min="19" max="16384" width="7.5703125" style="1"/>
  </cols>
  <sheetData>
    <row r="1" spans="1:24" ht="21.95" customHeight="1">
      <c r="A1" s="98" t="s">
        <v>33</v>
      </c>
      <c r="B1" s="99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24" ht="21.95" customHeight="1">
      <c r="A2" s="68" t="s">
        <v>0</v>
      </c>
      <c r="B2" s="69" t="s">
        <v>6</v>
      </c>
      <c r="C2" s="68" t="s">
        <v>26</v>
      </c>
      <c r="D2" s="68" t="s">
        <v>8</v>
      </c>
      <c r="E2" s="70" t="s">
        <v>7</v>
      </c>
      <c r="F2" s="70" t="s">
        <v>9</v>
      </c>
      <c r="G2" s="71" t="s">
        <v>1</v>
      </c>
      <c r="H2" s="71" t="s">
        <v>2</v>
      </c>
      <c r="I2" s="93" t="s">
        <v>3</v>
      </c>
      <c r="J2" s="71" t="s">
        <v>4</v>
      </c>
      <c r="K2" s="94" t="s">
        <v>5</v>
      </c>
      <c r="L2" s="95" t="s">
        <v>10</v>
      </c>
      <c r="M2" s="95" t="s">
        <v>34</v>
      </c>
      <c r="N2" s="95" t="s">
        <v>40</v>
      </c>
      <c r="O2" s="95" t="s">
        <v>35</v>
      </c>
      <c r="P2" s="95" t="s">
        <v>36</v>
      </c>
      <c r="Q2" s="95" t="s">
        <v>30</v>
      </c>
      <c r="R2" s="62" t="s">
        <v>11</v>
      </c>
      <c r="S2" s="58" t="s">
        <v>31</v>
      </c>
      <c r="T2" s="60" t="s">
        <v>89</v>
      </c>
      <c r="U2" s="60" t="s">
        <v>93</v>
      </c>
      <c r="V2" s="60" t="s">
        <v>90</v>
      </c>
      <c r="W2" s="60" t="s">
        <v>91</v>
      </c>
      <c r="X2" s="60" t="s">
        <v>92</v>
      </c>
    </row>
    <row r="3" spans="1:24" ht="21.95" customHeight="1">
      <c r="A3" s="72">
        <v>1</v>
      </c>
      <c r="B3" s="77" t="s">
        <v>57</v>
      </c>
      <c r="C3" s="73" t="s">
        <v>59</v>
      </c>
      <c r="D3" s="77" t="s">
        <v>47</v>
      </c>
      <c r="E3" s="78">
        <v>12000</v>
      </c>
      <c r="F3" s="79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65"/>
      <c r="S3" s="66"/>
      <c r="U3" s="52"/>
      <c r="V3" s="52"/>
      <c r="W3" s="52"/>
      <c r="X3" s="52"/>
    </row>
    <row r="4" spans="1:24" ht="21.95" customHeight="1">
      <c r="A4" s="72">
        <v>2</v>
      </c>
      <c r="B4" s="77" t="s">
        <v>58</v>
      </c>
      <c r="C4" s="57" t="s">
        <v>54</v>
      </c>
      <c r="D4" s="77"/>
      <c r="E4" s="78">
        <v>10800</v>
      </c>
      <c r="F4" s="79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65"/>
      <c r="S4" s="66"/>
      <c r="T4" s="52"/>
      <c r="U4" s="52"/>
      <c r="V4" s="52"/>
      <c r="W4" s="52"/>
      <c r="X4" s="52"/>
    </row>
    <row r="5" spans="1:24" ht="21.95" customHeight="1">
      <c r="A5" s="72">
        <v>3</v>
      </c>
      <c r="B5" s="77" t="s">
        <v>56</v>
      </c>
      <c r="C5" s="73" t="s">
        <v>55</v>
      </c>
      <c r="D5" s="77" t="s">
        <v>48</v>
      </c>
      <c r="E5" s="78">
        <v>12000</v>
      </c>
      <c r="F5" s="79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65"/>
      <c r="S5" s="66"/>
      <c r="T5" s="52"/>
      <c r="U5" s="52"/>
      <c r="V5" s="52"/>
      <c r="W5" s="52"/>
      <c r="X5" s="52"/>
    </row>
    <row r="6" spans="1:24" ht="21.95" customHeight="1">
      <c r="A6" s="72">
        <v>4</v>
      </c>
      <c r="B6" s="77" t="s">
        <v>45</v>
      </c>
      <c r="C6" s="73" t="s">
        <v>60</v>
      </c>
      <c r="D6" s="77" t="s">
        <v>27</v>
      </c>
      <c r="E6" s="78">
        <v>12000</v>
      </c>
      <c r="F6" s="79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65"/>
      <c r="S6" s="66"/>
      <c r="T6" s="52"/>
      <c r="U6" s="52"/>
      <c r="V6" s="52"/>
      <c r="W6" s="52"/>
      <c r="X6" s="52"/>
    </row>
    <row r="7" spans="1:24" ht="21.95" customHeight="1">
      <c r="A7" s="72">
        <v>5</v>
      </c>
      <c r="B7" s="77" t="s">
        <v>46</v>
      </c>
      <c r="C7" s="73" t="s">
        <v>61</v>
      </c>
      <c r="D7" s="77" t="s">
        <v>49</v>
      </c>
      <c r="E7" s="78">
        <v>12000</v>
      </c>
      <c r="F7" s="79"/>
      <c r="G7" s="55"/>
      <c r="H7" s="55"/>
      <c r="I7" s="55"/>
      <c r="J7" s="55"/>
      <c r="K7" s="55"/>
      <c r="M7" s="55"/>
      <c r="N7" s="55"/>
      <c r="O7" s="55"/>
      <c r="P7" s="55"/>
      <c r="Q7" s="55"/>
      <c r="R7" s="65"/>
      <c r="S7" s="66"/>
      <c r="T7" s="52"/>
      <c r="U7" s="52"/>
      <c r="V7" s="52"/>
      <c r="W7" s="52"/>
      <c r="X7" s="52"/>
    </row>
    <row r="8" spans="1:24" ht="21.95" customHeight="1">
      <c r="A8" s="74">
        <v>6</v>
      </c>
      <c r="B8" s="77" t="s">
        <v>53</v>
      </c>
      <c r="C8" s="75" t="s">
        <v>52</v>
      </c>
      <c r="D8" s="80" t="s">
        <v>28</v>
      </c>
      <c r="E8" s="81">
        <v>11500</v>
      </c>
      <c r="F8" s="82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76"/>
      <c r="S8" s="83"/>
      <c r="T8" s="52"/>
      <c r="U8" s="52"/>
      <c r="V8" s="52"/>
      <c r="W8" s="52"/>
      <c r="X8" s="52"/>
    </row>
    <row r="9" spans="1:24" ht="21.95" customHeight="1">
      <c r="A9" s="53">
        <v>7</v>
      </c>
      <c r="B9" s="53" t="s">
        <v>51</v>
      </c>
      <c r="C9" s="77" t="s">
        <v>50</v>
      </c>
      <c r="D9" s="77" t="s">
        <v>48</v>
      </c>
      <c r="E9" s="78">
        <v>11500</v>
      </c>
      <c r="F9" s="79"/>
      <c r="G9" s="55"/>
      <c r="H9" s="55"/>
      <c r="I9" s="52"/>
      <c r="J9" s="55"/>
      <c r="K9" s="55"/>
      <c r="L9" s="55"/>
      <c r="M9" s="55"/>
      <c r="N9" s="55"/>
      <c r="O9" s="55"/>
      <c r="P9" s="55"/>
      <c r="Q9" s="55"/>
      <c r="R9" s="55"/>
      <c r="S9" s="84"/>
      <c r="T9" s="52"/>
      <c r="U9" s="52"/>
      <c r="V9" s="52"/>
      <c r="W9" s="52"/>
      <c r="X9" s="52"/>
    </row>
    <row r="10" spans="1:24" ht="21.9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21.95" customHeight="1">
      <c r="A11" s="34"/>
      <c r="B11" s="34"/>
      <c r="C11" s="34"/>
      <c r="D11" s="34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48"/>
      <c r="R11" s="36"/>
      <c r="S11" s="37"/>
    </row>
    <row r="12" spans="1:24" ht="21.95" customHeight="1">
      <c r="A12" s="34"/>
      <c r="B12" s="34"/>
      <c r="C12" s="34"/>
      <c r="D12" s="34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48"/>
      <c r="R12" s="36"/>
      <c r="S12" s="37"/>
    </row>
    <row r="13" spans="1:24" ht="21.95" customHeight="1">
      <c r="A13" s="34"/>
      <c r="B13" s="34"/>
      <c r="C13" s="34"/>
      <c r="D13" s="34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48"/>
      <c r="R13" s="36"/>
      <c r="S13" s="37"/>
    </row>
    <row r="14" spans="1:24" ht="21.95" customHeight="1">
      <c r="A14" s="34"/>
      <c r="B14" s="34"/>
      <c r="C14" s="34"/>
      <c r="D14" s="34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48"/>
      <c r="R14" s="36"/>
      <c r="S14" s="37"/>
    </row>
    <row r="15" spans="1:24" ht="21.95" customHeight="1">
      <c r="A15" s="34"/>
      <c r="B15" s="34"/>
      <c r="C15" s="49"/>
      <c r="D15" s="34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50"/>
    </row>
    <row r="16" spans="1:24" ht="21.95" customHeight="1">
      <c r="A16" s="34"/>
      <c r="B16" s="34"/>
      <c r="C16" s="34"/>
      <c r="D16" s="34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48"/>
      <c r="R16" s="36"/>
      <c r="S16" s="37"/>
    </row>
    <row r="17" spans="1:19" ht="21.95" customHeight="1">
      <c r="A17" s="34"/>
      <c r="B17" s="34"/>
      <c r="C17" s="34"/>
      <c r="D17" s="34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48"/>
      <c r="R17" s="36"/>
      <c r="S17" s="50"/>
    </row>
    <row r="18" spans="1:19" ht="21.95" customHeight="1">
      <c r="A18" s="34"/>
      <c r="B18" s="34"/>
      <c r="C18" s="34"/>
      <c r="D18" s="34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8"/>
      <c r="R18" s="36"/>
      <c r="S18" s="37"/>
    </row>
    <row r="19" spans="1:19" ht="21.95" customHeight="1">
      <c r="A19" s="34"/>
      <c r="B19" s="49"/>
      <c r="C19" s="34"/>
      <c r="D19" s="34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48"/>
      <c r="R19" s="36"/>
      <c r="S19" s="37"/>
    </row>
    <row r="20" spans="1:19" ht="21.95" customHeight="1">
      <c r="A20" s="34"/>
      <c r="B20" s="34"/>
      <c r="C20" s="34"/>
      <c r="D20" s="34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48"/>
      <c r="R20" s="36"/>
      <c r="S20" s="36"/>
    </row>
    <row r="21" spans="1:19" ht="21.95" customHeight="1">
      <c r="A21" s="34"/>
      <c r="B21" s="34"/>
      <c r="C21" s="34"/>
      <c r="D21" s="34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7"/>
    </row>
    <row r="22" spans="1:19" ht="21.95" customHeight="1">
      <c r="A22" s="34"/>
      <c r="B22" s="34"/>
      <c r="C22" s="34"/>
      <c r="D22" s="34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  <c r="R22" s="36"/>
      <c r="S22" s="36"/>
    </row>
    <row r="23" spans="1:19" ht="21.95" customHeight="1">
      <c r="A23" s="34"/>
      <c r="B23" s="34"/>
      <c r="C23" s="34"/>
      <c r="D23" s="34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1:19" ht="21.95" customHeight="1">
      <c r="A24" s="34"/>
      <c r="B24" s="49"/>
      <c r="C24" s="34"/>
      <c r="D24" s="34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7"/>
    </row>
    <row r="25" spans="1:19" ht="21.95" customHeight="1">
      <c r="A25" s="34"/>
      <c r="B25" s="51"/>
      <c r="C25" s="49"/>
      <c r="D25" s="34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7"/>
    </row>
    <row r="26" spans="1:19" ht="21.9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6"/>
      <c r="S26" s="37"/>
    </row>
    <row r="27" spans="1:19" ht="22.5" customHeight="1">
      <c r="S27" s="34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E866-8AF8-4264-91C2-DBD10B5D22B7}">
  <sheetPr>
    <pageSetUpPr fitToPage="1"/>
  </sheetPr>
  <dimension ref="A1:P25"/>
  <sheetViews>
    <sheetView showGridLines="0" tabSelected="1" zoomScale="145" zoomScaleNormal="145" workbookViewId="0">
      <selection activeCell="B1" sqref="B1"/>
    </sheetView>
  </sheetViews>
  <sheetFormatPr defaultColWidth="9.140625" defaultRowHeight="18.75"/>
  <cols>
    <col min="1" max="1" width="1" style="2" customWidth="1"/>
    <col min="2" max="2" width="12.5703125" style="2" customWidth="1"/>
    <col min="3" max="3" width="41.7109375" style="2" customWidth="1"/>
    <col min="4" max="5" width="0.85546875" style="2" customWidth="1"/>
    <col min="6" max="6" width="11.42578125" style="2" customWidth="1"/>
    <col min="7" max="7" width="14" style="2" customWidth="1"/>
    <col min="8" max="8" width="12" style="2" customWidth="1"/>
    <col min="9" max="9" width="13.7109375" style="2" customWidth="1"/>
    <col min="10" max="10" width="0.7109375" style="2" customWidth="1"/>
    <col min="11" max="11" width="2.42578125" style="2" customWidth="1"/>
    <col min="12" max="12" width="0.85546875" style="2" customWidth="1"/>
    <col min="13" max="16384" width="9.140625" style="2"/>
  </cols>
  <sheetData>
    <row r="1" spans="1:16" ht="24" customHeight="1">
      <c r="B1" s="2" t="s">
        <v>29</v>
      </c>
      <c r="C1" s="3" t="s">
        <v>12</v>
      </c>
      <c r="D1" s="3"/>
      <c r="E1" s="3"/>
      <c r="H1" s="100" t="s">
        <v>13</v>
      </c>
      <c r="I1" s="100"/>
      <c r="J1" s="100"/>
      <c r="K1" s="100"/>
      <c r="L1" s="100"/>
      <c r="M1" s="100"/>
      <c r="N1" s="4"/>
      <c r="O1" s="5"/>
    </row>
    <row r="2" spans="1:16" ht="24" customHeight="1">
      <c r="C2" s="31" t="s">
        <v>24</v>
      </c>
      <c r="D2" s="31"/>
      <c r="E2" s="31"/>
      <c r="F2" s="31"/>
      <c r="H2" s="100"/>
      <c r="I2" s="100"/>
      <c r="J2" s="100"/>
      <c r="K2" s="100"/>
      <c r="L2" s="100"/>
      <c r="M2" s="100"/>
    </row>
    <row r="3" spans="1:16" ht="24" customHeight="1">
      <c r="C3" s="6" t="s">
        <v>23</v>
      </c>
      <c r="D3" s="6"/>
      <c r="E3" s="6"/>
      <c r="H3" s="100"/>
      <c r="I3" s="100"/>
      <c r="J3" s="100"/>
      <c r="K3" s="100"/>
      <c r="L3" s="100"/>
      <c r="M3" s="100"/>
    </row>
    <row r="4" spans="1:16" ht="24" customHeight="1">
      <c r="C4" s="6"/>
      <c r="D4" s="6"/>
      <c r="E4" s="6"/>
    </row>
    <row r="5" spans="1:16" ht="24" customHeight="1">
      <c r="B5" s="6" t="s">
        <v>14</v>
      </c>
      <c r="C5" s="6">
        <v>9</v>
      </c>
      <c r="D5" s="6"/>
      <c r="E5" s="6"/>
    </row>
    <row r="6" spans="1:16" ht="24" customHeight="1">
      <c r="B6" s="6" t="s">
        <v>15</v>
      </c>
      <c r="C6" s="6" t="str">
        <f>IF(VLOOKUP(C5,Butcher!A3:R23,2)=0,"-",VLOOKUP(C5,Butcher!A3:R23,2))</f>
        <v>ก่อเกียรติ เลื่อยลอย</v>
      </c>
      <c r="D6" s="6"/>
      <c r="E6" s="6"/>
    </row>
    <row r="7" spans="1:16" ht="24" customHeight="1">
      <c r="B7" s="6" t="s">
        <v>8</v>
      </c>
      <c r="C7" s="6" t="str">
        <f>IF(VLOOKUP(C5,Butcher!A3:R23,4)=0,"-",VLOOKUP(C5,Butcher!A3:R23,4))</f>
        <v>butcher</v>
      </c>
      <c r="D7" s="6"/>
      <c r="E7" s="6"/>
    </row>
    <row r="8" spans="1:16" ht="24" customHeight="1">
      <c r="B8" s="6" t="s">
        <v>32</v>
      </c>
    </row>
    <row r="9" spans="1:16" ht="24" customHeight="1">
      <c r="A9" s="7"/>
      <c r="B9" s="101" t="s">
        <v>16</v>
      </c>
      <c r="C9" s="101"/>
      <c r="D9" s="33"/>
      <c r="E9" s="32"/>
      <c r="F9" s="102" t="s">
        <v>17</v>
      </c>
      <c r="G9" s="102"/>
      <c r="H9" s="102"/>
      <c r="I9" s="102"/>
      <c r="J9" s="8"/>
      <c r="K9" s="9"/>
      <c r="M9" s="39"/>
      <c r="O9" s="40"/>
      <c r="P9" s="40"/>
    </row>
    <row r="10" spans="1:16" ht="5.25" customHeight="1">
      <c r="A10" s="9"/>
      <c r="D10" s="11"/>
      <c r="I10" s="12"/>
      <c r="K10" s="9"/>
      <c r="M10" s="39"/>
      <c r="O10" s="40"/>
      <c r="P10" s="40"/>
    </row>
    <row r="11" spans="1:16" ht="24" customHeight="1">
      <c r="A11" s="9"/>
      <c r="B11" s="10" t="s">
        <v>7</v>
      </c>
      <c r="C11" s="15">
        <f>VLOOKUP(C5,Butcher!A3:R23,5)</f>
        <v>11500</v>
      </c>
      <c r="D11" s="13"/>
      <c r="E11" s="14"/>
      <c r="F11" s="10" t="s">
        <v>2</v>
      </c>
      <c r="I11" s="15" t="str">
        <f>IF(VLOOKUP(C5,Butcher!A3:R23,10)=0,"-",VLOOKUP(C5,Butcher!A3:R23,10))</f>
        <v>-</v>
      </c>
      <c r="J11" s="14"/>
      <c r="K11" s="9"/>
      <c r="M11" s="39"/>
      <c r="O11" s="40"/>
      <c r="P11" s="40"/>
    </row>
    <row r="12" spans="1:16" ht="24" customHeight="1">
      <c r="A12" s="9"/>
      <c r="B12" s="10" t="s">
        <v>9</v>
      </c>
      <c r="C12" s="15" t="str">
        <f>IF(VLOOKUP(C5,Butcher!A3:R23,6)=0,"-",VLOOKUP(C5,Butcher!A3:R23,6))</f>
        <v>-</v>
      </c>
      <c r="D12" s="11"/>
      <c r="F12" s="10" t="s">
        <v>18</v>
      </c>
      <c r="I12" s="15" t="str">
        <f>IF(VLOOKUP(C5,Butcher!A3:R23,9)=0,"-",VLOOKUP(C5,Butcher!A3:R23,9))</f>
        <v>-</v>
      </c>
      <c r="J12" s="14"/>
      <c r="K12" s="9"/>
      <c r="M12" s="40"/>
      <c r="N12" s="41"/>
      <c r="O12" s="40"/>
      <c r="P12" s="42"/>
    </row>
    <row r="13" spans="1:16" ht="24" customHeight="1">
      <c r="A13" s="9"/>
      <c r="B13" s="10" t="s">
        <v>1</v>
      </c>
      <c r="C13" s="15" t="str">
        <f>IF(VLOOKUP(C5,Butcher!A3:R23,7)=0,"-",VLOOKUP(C5,Butcher!A3:R23,7))</f>
        <v>-</v>
      </c>
      <c r="D13" s="11"/>
      <c r="F13" s="10" t="s">
        <v>41</v>
      </c>
      <c r="I13" s="15" t="str">
        <f>IF(VLOOKUP(C5,Butcher!A3:R23,13)=0,"-",VLOOKUP(C5,Butcher!A3:R23,13))</f>
        <v>-</v>
      </c>
      <c r="J13" s="14"/>
      <c r="K13" s="9"/>
      <c r="M13" s="40"/>
      <c r="N13" s="42"/>
      <c r="O13" s="40"/>
      <c r="P13" s="42"/>
    </row>
    <row r="14" spans="1:16" ht="24" customHeight="1">
      <c r="A14" s="9"/>
      <c r="B14" s="10" t="s">
        <v>39</v>
      </c>
      <c r="C14" s="15" t="str">
        <f>IF(VLOOKUP(C5,Butcher!A3:R23,14)=0,"-",VLOOKUP(C5,Butcher!A3:R23,14))</f>
        <v>-</v>
      </c>
      <c r="D14" s="11"/>
      <c r="F14" s="10" t="s">
        <v>4</v>
      </c>
      <c r="I14" s="15" t="str">
        <f>IF(VLOOKUP(C5,Butcher!A3:R23,10)=0,"-",VLOOKUP(C5,Butcher!A3:R23,10))</f>
        <v>-</v>
      </c>
      <c r="J14" s="14"/>
      <c r="K14" s="9"/>
      <c r="M14" s="40"/>
      <c r="N14" s="42"/>
      <c r="O14" s="40"/>
      <c r="P14" s="42"/>
    </row>
    <row r="15" spans="1:16" ht="24" customHeight="1">
      <c r="A15" s="9"/>
      <c r="B15" s="10" t="s">
        <v>36</v>
      </c>
      <c r="C15" s="15" t="str">
        <f>IF(VLOOKUP(C5,Butcher!A3:R23,16)=0,"-",VLOOKUP(C5,Butcher!A3:R23,16))</f>
        <v>-</v>
      </c>
      <c r="D15" s="11"/>
      <c r="F15" s="10" t="s">
        <v>19</v>
      </c>
      <c r="I15" s="15" t="str">
        <f>IF(VLOOKUP(C5,Butcher!A3:R23,11)=0,"-",VLOOKUP(C5,Butcher!A3:R23,11))</f>
        <v>-</v>
      </c>
      <c r="J15" s="14"/>
      <c r="K15" s="9"/>
      <c r="M15" s="40"/>
      <c r="N15" s="42"/>
      <c r="O15" s="40"/>
      <c r="P15" s="42"/>
    </row>
    <row r="16" spans="1:16" ht="24" customHeight="1">
      <c r="A16" s="9"/>
      <c r="B16" s="10" t="s">
        <v>38</v>
      </c>
      <c r="C16" s="15" t="str">
        <f>IF(VLOOKUP(C5,Butcher!A3:R23,15)=0,"-",VLOOKUP(C5,Butcher!A3:R23,15))</f>
        <v>-</v>
      </c>
      <c r="D16" s="11"/>
      <c r="F16" s="46" t="s">
        <v>37</v>
      </c>
      <c r="G16" s="47" t="str">
        <f>IF(VLOOKUP(C5,Butcher!A3:X23,20)=0,"-",VLOOKUP(C5,Butcher!A3:X23,20))</f>
        <v>-</v>
      </c>
      <c r="H16" s="46" t="s">
        <v>43</v>
      </c>
      <c r="I16" s="47" t="str">
        <f>IF(VLOOKUP(C5,Butcher!A3:X23,23)=0,"-",VLOOKUP(C5,Butcher!A3:X23,23))</f>
        <v>-</v>
      </c>
      <c r="J16" s="14"/>
      <c r="K16" s="9"/>
      <c r="M16" s="40"/>
      <c r="N16" s="42"/>
      <c r="O16" s="40"/>
      <c r="P16" s="42"/>
    </row>
    <row r="17" spans="1:15" ht="24" customHeight="1">
      <c r="A17" s="9"/>
      <c r="B17" s="10" t="s">
        <v>10</v>
      </c>
      <c r="C17" s="15" t="str">
        <f>IF(VLOOKUP(C5,Butcher!A3:R23,12)=0,"-",VLOOKUP(C5,Butcher!A3:R23,12))</f>
        <v>-</v>
      </c>
      <c r="D17" s="11"/>
      <c r="F17" s="46" t="s">
        <v>22</v>
      </c>
      <c r="G17" s="2" t="str">
        <f>IF(VLOOKUP(C5,Butcher!A3:X23,21)=0,"-",VLOOKUP(C5,Butcher!A3:X23,21))</f>
        <v>-</v>
      </c>
      <c r="H17" s="46" t="s">
        <v>44</v>
      </c>
      <c r="I17" s="47" t="str">
        <f>IF(VLOOKUP(C5,Butcher!A3:X23,24)=0,"-",VLOOKUP(C5,Butcher!A3:X23,24))</f>
        <v>-</v>
      </c>
      <c r="J17" s="14"/>
      <c r="K17" s="9"/>
      <c r="M17" s="40"/>
      <c r="N17" s="42"/>
      <c r="O17" s="40"/>
    </row>
    <row r="18" spans="1:15" ht="24" customHeight="1">
      <c r="A18" s="9"/>
      <c r="B18" s="10" t="s">
        <v>30</v>
      </c>
      <c r="C18" s="15" t="str">
        <f>IF(VLOOKUP(C5,Butcher!A3:R23,17)=0,"-",VLOOKUP(C5,Butcher!A3:R23,17))</f>
        <v>-</v>
      </c>
      <c r="E18" s="9"/>
      <c r="F18" s="46" t="s">
        <v>42</v>
      </c>
      <c r="G18" s="47" t="str">
        <f>IF(VLOOKUP(C5,Butcher!A3:X23,22)=0,"-",VLOOKUP(C5,Butcher!A3:X23,22))</f>
        <v>-</v>
      </c>
      <c r="H18" s="47"/>
      <c r="I18" s="47"/>
      <c r="J18" s="14"/>
      <c r="K18" s="9"/>
      <c r="M18" s="40"/>
      <c r="N18" s="42"/>
      <c r="O18" s="40"/>
    </row>
    <row r="19" spans="1:15" ht="10.5" customHeight="1">
      <c r="A19" s="9"/>
      <c r="B19" s="6"/>
      <c r="C19" s="12"/>
      <c r="D19" s="11"/>
      <c r="F19" s="6"/>
      <c r="I19" s="15"/>
      <c r="J19" s="14"/>
      <c r="K19" s="9"/>
      <c r="M19" s="40"/>
      <c r="N19" s="43"/>
      <c r="O19" s="44"/>
    </row>
    <row r="20" spans="1:15" ht="20.25" customHeight="1">
      <c r="A20" s="16"/>
      <c r="B20" s="17" t="s">
        <v>20</v>
      </c>
      <c r="C20" s="18">
        <f>SUM(C11:C19)</f>
        <v>11500</v>
      </c>
      <c r="D20" s="19"/>
      <c r="E20" s="16"/>
      <c r="F20" s="17" t="s">
        <v>21</v>
      </c>
      <c r="G20" s="20"/>
      <c r="H20" s="20"/>
      <c r="I20" s="21">
        <f>SUM(I11:I14)</f>
        <v>0</v>
      </c>
      <c r="J20" s="22"/>
      <c r="K20" s="9"/>
      <c r="M20" s="38"/>
      <c r="N20" s="45"/>
    </row>
    <row r="21" spans="1:15" ht="2.25" customHeight="1">
      <c r="A21" s="23"/>
      <c r="B21" s="24"/>
      <c r="C21" s="25"/>
      <c r="D21" s="26"/>
      <c r="E21" s="23"/>
      <c r="F21" s="27"/>
      <c r="G21" s="24"/>
      <c r="H21" s="24"/>
      <c r="I21" s="28"/>
      <c r="J21" s="29"/>
      <c r="K21" s="9"/>
      <c r="M21" s="38"/>
      <c r="N21" s="45"/>
    </row>
    <row r="22" spans="1:15" ht="24" customHeight="1">
      <c r="B22" s="10" t="s">
        <v>11</v>
      </c>
      <c r="C22" s="30" t="str">
        <f>IF(VLOOKUP(C5,Butcher!A3:R23,18)=0,"-",VLOOKUP(C5,Butcher!A3:R23,18))</f>
        <v>-</v>
      </c>
    </row>
    <row r="24" spans="1:15" ht="24" customHeight="1">
      <c r="M24" s="103"/>
      <c r="N24" s="103"/>
    </row>
    <row r="25" spans="1:15" ht="24" customHeight="1">
      <c r="M25" s="103"/>
      <c r="N25" s="103"/>
    </row>
  </sheetData>
  <mergeCells count="4">
    <mergeCell ref="H1:M3"/>
    <mergeCell ref="B9:C9"/>
    <mergeCell ref="F9:I9"/>
    <mergeCell ref="M24:N25"/>
  </mergeCells>
  <pageMargins left="0.7" right="0.7" top="0.75" bottom="0.75" header="0.3" footer="0.3"/>
  <pageSetup paperSize="9" scale="94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A73E-942E-40D6-AA89-E47B8DADBDD4}">
  <sheetPr>
    <pageSetUpPr fitToPage="1"/>
  </sheetPr>
  <dimension ref="A1:P25"/>
  <sheetViews>
    <sheetView showGridLines="0" topLeftCell="A3" zoomScaleNormal="100" workbookViewId="0">
      <selection activeCell="C6" sqref="C6"/>
    </sheetView>
  </sheetViews>
  <sheetFormatPr defaultColWidth="9.140625" defaultRowHeight="18.75"/>
  <cols>
    <col min="1" max="1" width="1" style="2" customWidth="1"/>
    <col min="2" max="2" width="12.5703125" style="2" customWidth="1"/>
    <col min="3" max="3" width="41.7109375" style="2" customWidth="1"/>
    <col min="4" max="5" width="0.85546875" style="2" customWidth="1"/>
    <col min="6" max="6" width="11.42578125" style="2" customWidth="1"/>
    <col min="7" max="7" width="14" style="2" customWidth="1"/>
    <col min="8" max="8" width="12" style="2" customWidth="1"/>
    <col min="9" max="9" width="13.7109375" style="2" customWidth="1"/>
    <col min="10" max="10" width="0.7109375" style="2" customWidth="1"/>
    <col min="11" max="11" width="2.42578125" style="2" customWidth="1"/>
    <col min="12" max="12" width="0.85546875" style="2" customWidth="1"/>
    <col min="13" max="16384" width="9.140625" style="2"/>
  </cols>
  <sheetData>
    <row r="1" spans="1:16" ht="24" customHeight="1">
      <c r="B1" s="2" t="s">
        <v>29</v>
      </c>
      <c r="C1" s="3" t="s">
        <v>12</v>
      </c>
      <c r="D1" s="3"/>
      <c r="E1" s="3"/>
      <c r="H1" s="100" t="s">
        <v>13</v>
      </c>
      <c r="I1" s="100"/>
      <c r="J1" s="100"/>
      <c r="K1" s="100"/>
      <c r="L1" s="100"/>
      <c r="M1" s="100"/>
      <c r="N1" s="4"/>
      <c r="O1" s="5"/>
    </row>
    <row r="2" spans="1:16" ht="24" customHeight="1">
      <c r="C2" s="31" t="s">
        <v>24</v>
      </c>
      <c r="D2" s="31"/>
      <c r="E2" s="31"/>
      <c r="F2" s="31"/>
      <c r="H2" s="100"/>
      <c r="I2" s="100"/>
      <c r="J2" s="100"/>
      <c r="K2" s="100"/>
      <c r="L2" s="100"/>
      <c r="M2" s="100"/>
    </row>
    <row r="3" spans="1:16" ht="24" customHeight="1">
      <c r="C3" s="6" t="s">
        <v>23</v>
      </c>
      <c r="D3" s="6"/>
      <c r="E3" s="6"/>
      <c r="H3" s="100"/>
      <c r="I3" s="100"/>
      <c r="J3" s="100"/>
      <c r="K3" s="100"/>
      <c r="L3" s="100"/>
      <c r="M3" s="100"/>
    </row>
    <row r="4" spans="1:16" ht="24" customHeight="1">
      <c r="C4" s="6"/>
      <c r="D4" s="6"/>
      <c r="E4" s="6"/>
    </row>
    <row r="5" spans="1:16" ht="24" customHeight="1">
      <c r="B5" s="6" t="s">
        <v>14</v>
      </c>
      <c r="C5" s="6">
        <v>12</v>
      </c>
      <c r="D5" s="6"/>
      <c r="E5" s="6"/>
    </row>
    <row r="6" spans="1:16" ht="24" customHeight="1">
      <c r="B6" s="6" t="s">
        <v>15</v>
      </c>
      <c r="C6" s="6" t="str">
        <f>IF(VLOOKUP(C5,ตุ๊กแก!A3:R23,2)=0,"-",VLOOKUP(C5,ตุ๊กแก!A3:R23,2))</f>
        <v>ศศิภา ผึ่งยาง</v>
      </c>
      <c r="D6" s="6"/>
      <c r="E6" s="6"/>
    </row>
    <row r="7" spans="1:16" ht="24" customHeight="1">
      <c r="B7" s="6" t="s">
        <v>8</v>
      </c>
      <c r="C7" s="6" t="str">
        <f>IF(VLOOKUP(C5,ตุ๊กแก!A3:R23,4)=0,"-",VLOOKUP(C5,ตุ๊กแก!A3:R23,4))</f>
        <v>ฝ่ายสนับสนุน</v>
      </c>
      <c r="D7" s="6"/>
      <c r="E7" s="6"/>
    </row>
    <row r="8" spans="1:16" ht="24" customHeight="1">
      <c r="B8" s="6" t="s">
        <v>32</v>
      </c>
    </row>
    <row r="9" spans="1:16" ht="24" customHeight="1">
      <c r="A9" s="7"/>
      <c r="B9" s="101" t="s">
        <v>16</v>
      </c>
      <c r="C9" s="101"/>
      <c r="D9" s="33"/>
      <c r="E9" s="32"/>
      <c r="F9" s="102" t="s">
        <v>17</v>
      </c>
      <c r="G9" s="102"/>
      <c r="H9" s="102"/>
      <c r="I9" s="102"/>
      <c r="J9" s="8"/>
      <c r="K9" s="9"/>
      <c r="M9" s="39"/>
      <c r="O9" s="40"/>
      <c r="P9" s="40"/>
    </row>
    <row r="10" spans="1:16" ht="5.25" customHeight="1">
      <c r="A10" s="9"/>
      <c r="D10" s="11"/>
      <c r="I10" s="12"/>
      <c r="K10" s="9"/>
      <c r="M10" s="39"/>
      <c r="O10" s="40"/>
      <c r="P10" s="40"/>
    </row>
    <row r="11" spans="1:16" ht="24" customHeight="1">
      <c r="A11" s="9"/>
      <c r="B11" s="10" t="s">
        <v>7</v>
      </c>
      <c r="C11" s="15">
        <f>VLOOKUP(C5,ตุ๊กแก!A3:R23,5)</f>
        <v>11500</v>
      </c>
      <c r="D11" s="13"/>
      <c r="E11" s="14"/>
      <c r="F11" s="10" t="s">
        <v>2</v>
      </c>
      <c r="I11" s="15" t="str">
        <f>IF(VLOOKUP(C5,ตุ๊กแก!A3:R23,10)=0,"-",VLOOKUP(C5,ตุ๊กแก!A3:R23,10))</f>
        <v>-</v>
      </c>
      <c r="J11" s="14"/>
      <c r="K11" s="9"/>
      <c r="M11" s="39"/>
      <c r="O11" s="40"/>
      <c r="P11" s="40"/>
    </row>
    <row r="12" spans="1:16" ht="24" customHeight="1">
      <c r="A12" s="9"/>
      <c r="B12" s="10" t="s">
        <v>9</v>
      </c>
      <c r="C12" s="15" t="str">
        <f>IF(VLOOKUP(C5,ตุ๊กแก!A3:R23,6)=0,"-",VLOOKUP(C5,ตุ๊กแก!A3:R23,6))</f>
        <v>-</v>
      </c>
      <c r="D12" s="11"/>
      <c r="F12" s="10" t="s">
        <v>18</v>
      </c>
      <c r="I12" s="15" t="str">
        <f>IF(VLOOKUP(C5,ตุ๊กแก!A3:R23,9)=0,"-",VLOOKUP(C5,ตุ๊กแก!A3:R23,9))</f>
        <v>-</v>
      </c>
      <c r="J12" s="14"/>
      <c r="K12" s="9"/>
      <c r="M12" s="40"/>
      <c r="N12" s="41"/>
      <c r="O12" s="40"/>
      <c r="P12" s="42"/>
    </row>
    <row r="13" spans="1:16" ht="24" customHeight="1">
      <c r="A13" s="9"/>
      <c r="B13" s="10" t="s">
        <v>1</v>
      </c>
      <c r="C13" s="15" t="str">
        <f>IF(VLOOKUP(C5,ตุ๊กแก!A3:R23,7)=0,"-",VLOOKUP(C5,ตุ๊กแก!A3:R23,7))</f>
        <v>-</v>
      </c>
      <c r="D13" s="11"/>
      <c r="F13" s="10" t="s">
        <v>41</v>
      </c>
      <c r="I13" s="15" t="str">
        <f>IF(VLOOKUP(C5,ตุ๊กแก!A3:R23,13)=0,"-",VLOOKUP(C5,ตุ๊กแก!A3:R23,13))</f>
        <v>-</v>
      </c>
      <c r="J13" s="14"/>
      <c r="K13" s="9"/>
      <c r="M13" s="40"/>
      <c r="N13" s="42"/>
      <c r="O13" s="40"/>
      <c r="P13" s="42"/>
    </row>
    <row r="14" spans="1:16" ht="24" customHeight="1">
      <c r="A14" s="9"/>
      <c r="B14" s="10" t="s">
        <v>39</v>
      </c>
      <c r="C14" s="15" t="str">
        <f>IF(VLOOKUP(C5,ตุ๊กแก!A3:R23,14)=0,"-",VLOOKUP(C5,ตุ๊กแก!A3:R23,14))</f>
        <v>-</v>
      </c>
      <c r="D14" s="11"/>
      <c r="F14" s="10" t="s">
        <v>4</v>
      </c>
      <c r="I14" s="15" t="str">
        <f>IF(VLOOKUP(C5,ตุ๊กแก!A3:R23,10)=0,"-",VLOOKUP(C5,ตุ๊กแก!A3:R23,10))</f>
        <v>-</v>
      </c>
      <c r="J14" s="14"/>
      <c r="K14" s="9"/>
      <c r="M14" s="40"/>
      <c r="N14" s="42"/>
      <c r="O14" s="40"/>
      <c r="P14" s="42"/>
    </row>
    <row r="15" spans="1:16" ht="24" customHeight="1">
      <c r="A15" s="9"/>
      <c r="B15" s="10" t="s">
        <v>36</v>
      </c>
      <c r="C15" s="15" t="str">
        <f>IF(VLOOKUP(C5,ตุ๊กแก!A3:R23,16)=0,"-",VLOOKUP(C5,ตุ๊กแก!A3:R23,16))</f>
        <v>-</v>
      </c>
      <c r="D15" s="11"/>
      <c r="F15" s="10" t="s">
        <v>19</v>
      </c>
      <c r="I15" s="15" t="str">
        <f>IF(VLOOKUP(C5,ตุ๊กแก!A3:R23,11)=0,"-",VLOOKUP(C5,ตุ๊กแก!A3:R23,11))</f>
        <v>-</v>
      </c>
      <c r="J15" s="14"/>
      <c r="K15" s="9"/>
      <c r="M15" s="40"/>
      <c r="N15" s="42"/>
      <c r="O15" s="40"/>
      <c r="P15" s="42"/>
    </row>
    <row r="16" spans="1:16" ht="24" customHeight="1">
      <c r="A16" s="9"/>
      <c r="B16" s="10" t="s">
        <v>38</v>
      </c>
      <c r="C16" s="15" t="str">
        <f>IF(VLOOKUP(C5,ตุ๊กแก!A3:R23,15)=0,"-",VLOOKUP(C5,ตุ๊กแก!A3:R23,15))</f>
        <v>-</v>
      </c>
      <c r="D16" s="11"/>
      <c r="F16" s="46" t="s">
        <v>37</v>
      </c>
      <c r="G16" s="47" t="str">
        <f>IF(VLOOKUP(C5,ตุ๊กแก!A3:X23,20)=0,"-",VLOOKUP(C5,ตุ๊กแก!A3:X23,20))</f>
        <v>-</v>
      </c>
      <c r="H16" s="46" t="s">
        <v>43</v>
      </c>
      <c r="I16" s="47" t="str">
        <f>IF(VLOOKUP(C5,ตุ๊กแก!A3:X23,23)=0,"-",VLOOKUP(C5,ตุ๊กแก!A3:X23,23))</f>
        <v>-</v>
      </c>
      <c r="J16" s="14"/>
      <c r="K16" s="9"/>
      <c r="M16" s="40"/>
      <c r="N16" s="42"/>
      <c r="O16" s="40"/>
      <c r="P16" s="42"/>
    </row>
    <row r="17" spans="1:15" ht="24" customHeight="1">
      <c r="A17" s="9"/>
      <c r="B17" s="10" t="s">
        <v>10</v>
      </c>
      <c r="C17" s="15" t="str">
        <f>IF(VLOOKUP(C5,ตุ๊กแก!A3:R23,12)=0,"-",VLOOKUP(C5,ตุ๊กแก!A3:R23,12))</f>
        <v>-</v>
      </c>
      <c r="D17" s="11"/>
      <c r="F17" s="46" t="s">
        <v>22</v>
      </c>
      <c r="G17" s="2" t="str">
        <f>IF(VLOOKUP(C5,ตุ๊กแก!A3:X23,21)=0,"-",VLOOKUP(C5,ตุ๊กแก!A3:X23,21))</f>
        <v>-</v>
      </c>
      <c r="H17" s="46" t="s">
        <v>44</v>
      </c>
      <c r="I17" s="47" t="str">
        <f>IF(VLOOKUP(C5,ตุ๊กแก!A3:X23,24)=0,"-",VLOOKUP(C5,ตุ๊กแก!A3:X23,24))</f>
        <v>-</v>
      </c>
      <c r="J17" s="14"/>
      <c r="K17" s="9"/>
      <c r="M17" s="40"/>
      <c r="N17" s="42"/>
      <c r="O17" s="40"/>
    </row>
    <row r="18" spans="1:15" ht="24" customHeight="1">
      <c r="A18" s="9"/>
      <c r="B18" s="10" t="s">
        <v>30</v>
      </c>
      <c r="C18" s="15" t="str">
        <f>IF(VLOOKUP(C5,ตุ๊กแก!A3:R23,17)=0,"-",VLOOKUP(C5,ตุ๊กแก!A3:R23,17))</f>
        <v>-</v>
      </c>
      <c r="E18" s="9"/>
      <c r="F18" s="46" t="s">
        <v>42</v>
      </c>
      <c r="G18" s="47" t="str">
        <f>IF(VLOOKUP(C5,ตุ๊กแก!A3:X23,22)=0,"-",VLOOKUP(C5,ตุ๊กแก!A3:X23,22))</f>
        <v>-</v>
      </c>
      <c r="H18" s="47"/>
      <c r="I18" s="47"/>
      <c r="J18" s="14"/>
      <c r="K18" s="9"/>
      <c r="M18" s="40"/>
      <c r="N18" s="42"/>
      <c r="O18" s="40"/>
    </row>
    <row r="19" spans="1:15" ht="10.5" customHeight="1">
      <c r="A19" s="9"/>
      <c r="B19" s="6"/>
      <c r="C19" s="12"/>
      <c r="D19" s="11"/>
      <c r="F19" s="6"/>
      <c r="I19" s="15"/>
      <c r="J19" s="14"/>
      <c r="K19" s="9"/>
      <c r="M19" s="40"/>
      <c r="N19" s="43"/>
      <c r="O19" s="44"/>
    </row>
    <row r="20" spans="1:15" ht="20.25" customHeight="1">
      <c r="A20" s="16"/>
      <c r="B20" s="17" t="s">
        <v>20</v>
      </c>
      <c r="C20" s="18">
        <f>SUM(C11:C19)</f>
        <v>11500</v>
      </c>
      <c r="D20" s="19"/>
      <c r="E20" s="16"/>
      <c r="F20" s="17" t="s">
        <v>21</v>
      </c>
      <c r="G20" s="20"/>
      <c r="H20" s="20"/>
      <c r="I20" s="21">
        <f>SUM(I11:I14)</f>
        <v>0</v>
      </c>
      <c r="J20" s="22"/>
      <c r="K20" s="9"/>
      <c r="M20" s="38"/>
      <c r="N20" s="45"/>
    </row>
    <row r="21" spans="1:15" ht="2.25" customHeight="1">
      <c r="A21" s="23"/>
      <c r="B21" s="24"/>
      <c r="C21" s="25"/>
      <c r="D21" s="26"/>
      <c r="E21" s="23"/>
      <c r="F21" s="27"/>
      <c r="G21" s="24"/>
      <c r="H21" s="24"/>
      <c r="I21" s="28"/>
      <c r="J21" s="29"/>
      <c r="K21" s="9"/>
      <c r="M21" s="38"/>
      <c r="N21" s="45"/>
    </row>
    <row r="22" spans="1:15" ht="24" customHeight="1">
      <c r="B22" s="10" t="s">
        <v>11</v>
      </c>
      <c r="C22" s="30" t="str">
        <f>IF(VLOOKUP(C5,ตุ๊กแก!A3:R23,18)=0,"-",VLOOKUP(C5,ตุ๊กแก!A3:R23,18))</f>
        <v>-</v>
      </c>
    </row>
    <row r="24" spans="1:15" ht="24" customHeight="1">
      <c r="M24" s="103"/>
      <c r="N24" s="103"/>
    </row>
    <row r="25" spans="1:15" ht="24" customHeight="1">
      <c r="M25" s="103"/>
      <c r="N25" s="103"/>
    </row>
  </sheetData>
  <mergeCells count="4">
    <mergeCell ref="B9:C9"/>
    <mergeCell ref="F9:I9"/>
    <mergeCell ref="H1:M3"/>
    <mergeCell ref="M24:N25"/>
  </mergeCells>
  <pageMargins left="0.7" right="0.25" top="0.75" bottom="0.75" header="0.3" footer="0.3"/>
  <pageSetup paperSize="9" scale="94" orientation="landscape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F 7 F +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F 7 F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x f l b z H g L 7 3 g E A A P M E A A A T A B w A R m 9 y b X V s Y X M v U 2 V j d G l v b j E u b S C i G A A o o B Q A A A A A A A A A A A A A A A A A A A A A A A A A A A C l k 0 F r E 0 E U x + + B f I d h T w k s w V 1 N q p Y c N F U U L 0 J S P C R B p s l I l k 5 m Z G a W p o S A O V V L j x V b B U G l C I p g p e L s t 3 k f x Z n Z R C z 4 v H Q P 2 c n / z b z / / / e G 1 W x k M i l I t 3 w n m 9 V K t a I n V L E x u Z u b 0 Y Q p 0 i a c m W q F u A e K J d i v Y M + g e A n 2 A O w b s D / D + g P Y H 2 7 n v d m I 8 c Y T q X Z 3 p N y t 3 c 8 4 a 3 S k M E w Y X Y s 6 t w f b m i k 9 6 O V i L x t s y T 3 B J R 3 r A R Q v Q r s L s K d h f Q z 2 F 9 h v / q 9 9 D d Z C c Q h 2 G e y X j R n X s 6 g e E 5 F z H h O j c l a P y 3 y r y E + 7 E 8 a M i / P / v P P + Q 8 O m 7 W h 1 K o o f Z W L c j s L h a L j o b 1 F D h 6 v O Y L + E c 5 9 D J N f y P K z X / X z m M 5 / Z 7 y l j f w L 7 P Y C 4 n W 9 d l h 7 d c c N 4 r O R U G v a A 0 b E b R O 1 S 4 J j 0 V + U 7 n H d H l F O l 2 x 5 v u O Y L P u + C V Y n x M Q x s u R Y d 4 W E w v / D O X n f k r 1 z S P / 4 9 R Y V + J t W 0 I 3 k + F b 3 9 5 0 z X r g g X z + e R v x 1 3 T X 6 u 7 9 1 o w + 9 5 2 H o C x R F J m 6 1 W 5 O 7 K 2 R E q 9 h c x m U d l g n Q t G z Y z f + n X E f 0 G o j f / 3 R 5 x 3 U C 6 3 E T 0 W 4 i e X M M K C V b A g B O M O M G Q k y Z W a G E F j D v B w B O M P M X I U 4 w 8 x c h T j D y 9 T L 6 o V y u Z u O K X s P k b U E s B A i 0 A F A A C A A g A F 7 F + V k i y 5 f i k A A A A 9 g A A A B I A A A A A A A A A A A A A A A A A A A A A A E N v b m Z p Z y 9 Q Y W N r Y W d l L n h t b F B L A Q I t A B Q A A g A I A B e x f l Y P y u m r p A A A A O k A A A A T A A A A A A A A A A A A A A A A A P A A A A B b Q 2 9 u d G V u d F 9 U e X B l c 1 0 u e G 1 s U E s B A i 0 A F A A C A A g A F 7 F + V v M e A v v e A Q A A 8 w Q A A B M A A A A A A A A A A A A A A A A A 4 Q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g A A A A A A A D g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V 0 Y 2 h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E 1 O j A 4 O j A w L j Y w M T U 0 O T V a I i A v P j x F b n R y e S B U e X B l P S J G a W x s Q 2 9 s d W 1 u V H l w Z X M i I F Z h b H V l P S J z Q U F Z R 0 J n Q U F C Z 1 l H Q m d Z R 0 J n W U d C Z 1 l H Q m d Z R 0 J n W U c i I C 8 + P E V u d H J 5 I F R 5 c G U 9 I k Z p b G x D b 2 x 1 b W 5 O Y W 1 l c y I g V m F s d W U 9 I n N b J n F 1 b 3 Q 7 4 L i B 4 L i 4 4 L i h 4 L i e 4 L i y 4 L i e 4 L i x 4 L i Z 4 L i Y 4 L m M I D I 1 N j Y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d G N o Z X I v Q X V 0 b 1 J l b W 9 2 Z W R D b 2 x 1 b W 5 z M S 5 7 4 L i B 4 L i 4 4 L i h 4 L i e 4 L i y 4 L i e 4 L i x 4 L i Z 4 L i Y 4 L m M I D I 1 N j Y s M H 0 m c X V v d D s s J n F 1 b 3 Q 7 U 2 V j d G l v b j E v Q n V 0 Y 2 h l c i 9 B d X R v U m V t b 3 Z l Z E N v b H V t b n M x L n t D b 2 x 1 b W 4 y L D F 9 J n F 1 b 3 Q 7 L C Z x d W 9 0 O 1 N l Y 3 R p b 2 4 x L 0 J 1 d G N o Z X I v Q X V 0 b 1 J l b W 9 2 Z W R D b 2 x 1 b W 5 z M S 5 7 Q 2 9 s d W 1 u M y w y f S Z x d W 9 0 O y w m c X V v d D t T Z W N 0 a W 9 u M S 9 C d X R j a G V y L 0 F 1 d G 9 S Z W 1 v d m V k Q 2 9 s d W 1 u c z E u e 0 N v b H V t b j Q s M 3 0 m c X V v d D s s J n F 1 b 3 Q 7 U 2 V j d G l v b j E v Q n V 0 Y 2 h l c i 9 B d X R v U m V t b 3 Z l Z E N v b H V t b n M x L n t D b 2 x 1 b W 4 1 L D R 9 J n F 1 b 3 Q 7 L C Z x d W 9 0 O 1 N l Y 3 R p b 2 4 x L 0 J 1 d G N o Z X I v Q X V 0 b 1 J l b W 9 2 Z W R D b 2 x 1 b W 5 z M S 5 7 Q 2 9 s d W 1 u N i w 1 f S Z x d W 9 0 O y w m c X V v d D t T Z W N 0 a W 9 u M S 9 C d X R j a G V y L 0 F 1 d G 9 S Z W 1 v d m V k Q 2 9 s d W 1 u c z E u e 0 N v b H V t b j c s N n 0 m c X V v d D s s J n F 1 b 3 Q 7 U 2 V j d G l v b j E v Q n V 0 Y 2 h l c i 9 B d X R v U m V t b 3 Z l Z E N v b H V t b n M x L n t D b 2 x 1 b W 4 4 L D d 9 J n F 1 b 3 Q 7 L C Z x d W 9 0 O 1 N l Y 3 R p b 2 4 x L 0 J 1 d G N o Z X I v Q X V 0 b 1 J l b W 9 2 Z W R D b 2 x 1 b W 5 z M S 5 7 Q 2 9 s d W 1 u O S w 4 f S Z x d W 9 0 O y w m c X V v d D t T Z W N 0 a W 9 u M S 9 C d X R j a G V y L 0 F 1 d G 9 S Z W 1 v d m V k Q 2 9 s d W 1 u c z E u e 0 N v b H V t b j E w L D l 9 J n F 1 b 3 Q 7 L C Z x d W 9 0 O 1 N l Y 3 R p b 2 4 x L 0 J 1 d G N o Z X I v Q X V 0 b 1 J l b W 9 2 Z W R D b 2 x 1 b W 5 z M S 5 7 Q 2 9 s d W 1 u M T E s M T B 9 J n F 1 b 3 Q 7 L C Z x d W 9 0 O 1 N l Y 3 R p b 2 4 x L 0 J 1 d G N o Z X I v Q X V 0 b 1 J l b W 9 2 Z W R D b 2 x 1 b W 5 z M S 5 7 Q 2 9 s d W 1 u M T I s M T F 9 J n F 1 b 3 Q 7 L C Z x d W 9 0 O 1 N l Y 3 R p b 2 4 x L 0 J 1 d G N o Z X I v Q X V 0 b 1 J l b W 9 2 Z W R D b 2 x 1 b W 5 z M S 5 7 Q 2 9 s d W 1 u M T M s M T J 9 J n F 1 b 3 Q 7 L C Z x d W 9 0 O 1 N l Y 3 R p b 2 4 x L 0 J 1 d G N o Z X I v Q X V 0 b 1 J l b W 9 2 Z W R D b 2 x 1 b W 5 z M S 5 7 Q 2 9 s d W 1 u M T Q s M T N 9 J n F 1 b 3 Q 7 L C Z x d W 9 0 O 1 N l Y 3 R p b 2 4 x L 0 J 1 d G N o Z X I v Q X V 0 b 1 J l b W 9 2 Z W R D b 2 x 1 b W 5 z M S 5 7 Q 2 9 s d W 1 u M T U s M T R 9 J n F 1 b 3 Q 7 L C Z x d W 9 0 O 1 N l Y 3 R p b 2 4 x L 0 J 1 d G N o Z X I v Q X V 0 b 1 J l b W 9 2 Z W R D b 2 x 1 b W 5 z M S 5 7 Q 2 9 s d W 1 u M T Y s M T V 9 J n F 1 b 3 Q 7 L C Z x d W 9 0 O 1 N l Y 3 R p b 2 4 x L 0 J 1 d G N o Z X I v Q X V 0 b 1 J l b W 9 2 Z W R D b 2 x 1 b W 5 z M S 5 7 Q 2 9 s d W 1 u M T c s M T Z 9 J n F 1 b 3 Q 7 L C Z x d W 9 0 O 1 N l Y 3 R p b 2 4 x L 0 J 1 d G N o Z X I v Q X V 0 b 1 J l b W 9 2 Z W R D b 2 x 1 b W 5 z M S 5 7 Q 2 9 s d W 1 u M T g s M T d 9 J n F 1 b 3 Q 7 L C Z x d W 9 0 O 1 N l Y 3 R p b 2 4 x L 0 J 1 d G N o Z X I v Q X V 0 b 1 J l b W 9 2 Z W R D b 2 x 1 b W 5 z M S 5 7 Q 2 9 s d W 1 u M T k s M T h 9 J n F 1 b 3 Q 7 L C Z x d W 9 0 O 1 N l Y 3 R p b 2 4 x L 0 J 1 d G N o Z X I v Q X V 0 b 1 J l b W 9 2 Z W R D b 2 x 1 b W 5 z M S 5 7 Q 2 9 s d W 1 u M j A s M T l 9 J n F 1 b 3 Q 7 L C Z x d W 9 0 O 1 N l Y 3 R p b 2 4 x L 0 J 1 d G N o Z X I v Q X V 0 b 1 J l b W 9 2 Z W R D b 2 x 1 b W 5 z M S 5 7 Q 2 9 s d W 1 u M j E s M j B 9 J n F 1 b 3 Q 7 L C Z x d W 9 0 O 1 N l Y 3 R p b 2 4 x L 0 J 1 d G N o Z X I v Q X V 0 b 1 J l b W 9 2 Z W R D b 2 x 1 b W 5 z M S 5 7 Q 2 9 s d W 1 u M j I s M j F 9 J n F 1 b 3 Q 7 L C Z x d W 9 0 O 1 N l Y 3 R p b 2 4 x L 0 J 1 d G N o Z X I v Q X V 0 b 1 J l b W 9 2 Z W R D b 2 x 1 b W 5 z M S 5 7 Q 2 9 s d W 1 u M j M s M j J 9 J n F 1 b 3 Q 7 L C Z x d W 9 0 O 1 N l Y 3 R p b 2 4 x L 0 J 1 d G N o Z X I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d X R j a G V y L 0 F 1 d G 9 S Z W 1 v d m V k Q 2 9 s d W 1 u c z E u e + C 4 g e C 4 u O C 4 o e C 4 n u C 4 s u C 4 n u C 4 s e C 4 m e C 4 m O C 5 j C A y N T Y 2 L D B 9 J n F 1 b 3 Q 7 L C Z x d W 9 0 O 1 N l Y 3 R p b 2 4 x L 0 J 1 d G N o Z X I v Q X V 0 b 1 J l b W 9 2 Z W R D b 2 x 1 b W 5 z M S 5 7 Q 2 9 s d W 1 u M i w x f S Z x d W 9 0 O y w m c X V v d D t T Z W N 0 a W 9 u M S 9 C d X R j a G V y L 0 F 1 d G 9 S Z W 1 v d m V k Q 2 9 s d W 1 u c z E u e 0 N v b H V t b j M s M n 0 m c X V v d D s s J n F 1 b 3 Q 7 U 2 V j d G l v b j E v Q n V 0 Y 2 h l c i 9 B d X R v U m V t b 3 Z l Z E N v b H V t b n M x L n t D b 2 x 1 b W 4 0 L D N 9 J n F 1 b 3 Q 7 L C Z x d W 9 0 O 1 N l Y 3 R p b 2 4 x L 0 J 1 d G N o Z X I v Q X V 0 b 1 J l b W 9 2 Z W R D b 2 x 1 b W 5 z M S 5 7 Q 2 9 s d W 1 u N S w 0 f S Z x d W 9 0 O y w m c X V v d D t T Z W N 0 a W 9 u M S 9 C d X R j a G V y L 0 F 1 d G 9 S Z W 1 v d m V k Q 2 9 s d W 1 u c z E u e 0 N v b H V t b j Y s N X 0 m c X V v d D s s J n F 1 b 3 Q 7 U 2 V j d G l v b j E v Q n V 0 Y 2 h l c i 9 B d X R v U m V t b 3 Z l Z E N v b H V t b n M x L n t D b 2 x 1 b W 4 3 L D Z 9 J n F 1 b 3 Q 7 L C Z x d W 9 0 O 1 N l Y 3 R p b 2 4 x L 0 J 1 d G N o Z X I v Q X V 0 b 1 J l b W 9 2 Z W R D b 2 x 1 b W 5 z M S 5 7 Q 2 9 s d W 1 u O C w 3 f S Z x d W 9 0 O y w m c X V v d D t T Z W N 0 a W 9 u M S 9 C d X R j a G V y L 0 F 1 d G 9 S Z W 1 v d m V k Q 2 9 s d W 1 u c z E u e 0 N v b H V t b j k s O H 0 m c X V v d D s s J n F 1 b 3 Q 7 U 2 V j d G l v b j E v Q n V 0 Y 2 h l c i 9 B d X R v U m V t b 3 Z l Z E N v b H V t b n M x L n t D b 2 x 1 b W 4 x M C w 5 f S Z x d W 9 0 O y w m c X V v d D t T Z W N 0 a W 9 u M S 9 C d X R j a G V y L 0 F 1 d G 9 S Z W 1 v d m V k Q 2 9 s d W 1 u c z E u e 0 N v b H V t b j E x L D E w f S Z x d W 9 0 O y w m c X V v d D t T Z W N 0 a W 9 u M S 9 C d X R j a G V y L 0 F 1 d G 9 S Z W 1 v d m V k Q 2 9 s d W 1 u c z E u e 0 N v b H V t b j E y L D E x f S Z x d W 9 0 O y w m c X V v d D t T Z W N 0 a W 9 u M S 9 C d X R j a G V y L 0 F 1 d G 9 S Z W 1 v d m V k Q 2 9 s d W 1 u c z E u e 0 N v b H V t b j E z L D E y f S Z x d W 9 0 O y w m c X V v d D t T Z W N 0 a W 9 u M S 9 C d X R j a G V y L 0 F 1 d G 9 S Z W 1 v d m V k Q 2 9 s d W 1 u c z E u e 0 N v b H V t b j E 0 L D E z f S Z x d W 9 0 O y w m c X V v d D t T Z W N 0 a W 9 u M S 9 C d X R j a G V y L 0 F 1 d G 9 S Z W 1 v d m V k Q 2 9 s d W 1 u c z E u e 0 N v b H V t b j E 1 L D E 0 f S Z x d W 9 0 O y w m c X V v d D t T Z W N 0 a W 9 u M S 9 C d X R j a G V y L 0 F 1 d G 9 S Z W 1 v d m V k Q 2 9 s d W 1 u c z E u e 0 N v b H V t b j E 2 L D E 1 f S Z x d W 9 0 O y w m c X V v d D t T Z W N 0 a W 9 u M S 9 C d X R j a G V y L 0 F 1 d G 9 S Z W 1 v d m V k Q 2 9 s d W 1 u c z E u e 0 N v b H V t b j E 3 L D E 2 f S Z x d W 9 0 O y w m c X V v d D t T Z W N 0 a W 9 u M S 9 C d X R j a G V y L 0 F 1 d G 9 S Z W 1 v d m V k Q 2 9 s d W 1 u c z E u e 0 N v b H V t b j E 4 L D E 3 f S Z x d W 9 0 O y w m c X V v d D t T Z W N 0 a W 9 u M S 9 C d X R j a G V y L 0 F 1 d G 9 S Z W 1 v d m V k Q 2 9 s d W 1 u c z E u e 0 N v b H V t b j E 5 L D E 4 f S Z x d W 9 0 O y w m c X V v d D t T Z W N 0 a W 9 u M S 9 C d X R j a G V y L 0 F 1 d G 9 S Z W 1 v d m V k Q 2 9 s d W 1 u c z E u e 0 N v b H V t b j I w L D E 5 f S Z x d W 9 0 O y w m c X V v d D t T Z W N 0 a W 9 u M S 9 C d X R j a G V y L 0 F 1 d G 9 S Z W 1 v d m V k Q 2 9 s d W 1 u c z E u e 0 N v b H V t b j I x L D I w f S Z x d W 9 0 O y w m c X V v d D t T Z W N 0 a W 9 u M S 9 C d X R j a G V y L 0 F 1 d G 9 S Z W 1 v d m V k Q 2 9 s d W 1 u c z E u e 0 N v b H V t b j I y L D I x f S Z x d W 9 0 O y w m c X V v d D t T Z W N 0 a W 9 u M S 9 C d X R j a G V y L 0 F 1 d G 9 S Z W 1 v d m V k Q 2 9 s d W 1 u c z E u e 0 N v b H V t b j I z L D I y f S Z x d W 9 0 O y w m c X V v d D t T Z W N 0 a W 9 u M S 9 C d X R j a G V y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0 Y 2 h l c i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R j a G V y L 0 J 1 d G N o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R j a G V y L y V F M C V C O C V B Q S V F M C V C O S U 4 O C V F M C V C O C V B N y V F M C V C O C U 5 O S V F M C V C O C V B Q i V F M C V C O C V C M S V F M C V C O C V B N y V F M C V C O C U 5 N y V F M C V C O C V C N S V F M C V C O S U 4 O C V F M C V C O S U 4 M C V F M C V C O C V B N S V F M C V C O C V C N y V F M C V C O S U 4 O C V F M C V C O C V B R C V F M C V C O C U 5 O S V F M C V C O C V B M y V F M C V C O C V C M C V F M C V C O C U 5 N C V F M C V C O C V C M S V F M C V C O C U 5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d G N o Z X I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D g z C y P e J 5 P s / / H E n N X y z E A A A A A A g A A A A A A E G Y A A A A B A A A g A A A A S Y t 1 d q N P g k M 5 Y t Z i + + N W D 0 r 4 v B B u P Y X j O W M J V X c 4 L y c A A A A A D o A A A A A C A A A g A A A A 6 d L h R a U e f Y b o 9 s a D j p T V N O F k U P l X T c e 8 n C X P p R 3 U f R p Q A A A A O t B O N i z m X D L l 0 U x f I K b y 8 1 T T O T Z / x m O X 9 g Q N A + 4 f m b W u s x v K 4 n Y A S N 2 x J L r Q F P 5 G 8 g p k l X p w g Y X 8 a 3 o S R s L 5 K U 8 B O K q f y x 7 D 9 8 K w S N P D I l 9 A A A A A 1 b G J s W H 8 r z Z E V z M 4 s M A S l i S q I U p D c F J l Z b b a M K 8 h Z X 2 d T 3 a Y n m j s V w H 1 3 N L V h N S 6 + d a n 7 j f m 7 i f a t 7 G K 4 F n Z I A = = < / D a t a M a s h u p > 
</file>

<file path=customXml/itemProps1.xml><?xml version="1.0" encoding="utf-8"?>
<ds:datastoreItem xmlns:ds="http://schemas.openxmlformats.org/officeDocument/2006/customXml" ds:itemID="{8B027B70-C8A8-462E-A1BC-7807F5A50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ตุ๊กแก</vt:lpstr>
      <vt:lpstr>Butcher</vt:lpstr>
      <vt:lpstr>สลิป Butcher</vt:lpstr>
      <vt:lpstr>สลิป ตุ๊กแก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Tunwit Minimal</dc:creator>
  <cp:keywords/>
  <dc:description/>
  <cp:lastModifiedBy>Tunwit</cp:lastModifiedBy>
  <cp:revision/>
  <cp:lastPrinted>2023-04-01T12:35:08Z</cp:lastPrinted>
  <dcterms:created xsi:type="dcterms:W3CDTF">2021-12-27T22:27:25Z</dcterms:created>
  <dcterms:modified xsi:type="dcterms:W3CDTF">2023-04-02T11:58:05Z</dcterms:modified>
  <cp:category/>
  <cp:contentStatus/>
</cp:coreProperties>
</file>