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projects\Kofskey1972_one_stage\"/>
    </mc:Choice>
  </mc:AlternateContent>
  <xr:revisionPtr revIDLastSave="0" documentId="13_ncr:1_{B7F2592D-9E34-4045-97E0-1448CAD4E396}" xr6:coauthVersionLast="47" xr6:coauthVersionMax="47" xr10:uidLastSave="{00000000-0000-0000-0000-000000000000}"/>
  <bookViews>
    <workbookView xWindow="-108" yWindow="-108" windowWidth="23256" windowHeight="12576" xr2:uid="{FDE42DC1-CC7E-402D-8205-DDE5F8BDD923}"/>
  </bookViews>
  <sheets>
    <sheet name="Kofskey 1972" sheetId="1" r:id="rId1"/>
    <sheet name="Stator coordinates" sheetId="2" r:id="rId2"/>
    <sheet name="Rotor coordinat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E33" i="1"/>
  <c r="B33" i="1"/>
  <c r="D24" i="1"/>
  <c r="E11" i="1" a="1"/>
  <c r="E11" i="1" s="1"/>
  <c r="D11" i="1" a="1"/>
  <c r="D11" i="1" s="1"/>
  <c r="C11" i="1" a="1"/>
  <c r="C11" i="1" s="1"/>
  <c r="B11" i="1" a="1"/>
  <c r="B11" i="1" s="1"/>
  <c r="B22" i="1"/>
  <c r="B24" i="1" s="1"/>
  <c r="C22" i="1"/>
  <c r="C24" i="1" s="1"/>
  <c r="D22" i="1"/>
  <c r="E22" i="1"/>
  <c r="E24" i="1" s="1"/>
  <c r="E20" i="1"/>
  <c r="D20" i="1"/>
  <c r="C20" i="1"/>
  <c r="B20" i="1"/>
  <c r="C18" i="1"/>
  <c r="C29" i="1" s="1"/>
  <c r="D18" i="1"/>
  <c r="D29" i="1" s="1"/>
  <c r="B8" i="1"/>
  <c r="C8" i="1"/>
  <c r="E7" i="1"/>
  <c r="E12" i="1" s="1"/>
  <c r="D7" i="1"/>
  <c r="D8" i="1" s="1"/>
  <c r="C7" i="1"/>
  <c r="B7" i="1"/>
  <c r="C14" i="1"/>
  <c r="D14" i="1"/>
  <c r="E14" i="1"/>
  <c r="B14" i="1"/>
  <c r="B12" i="1"/>
  <c r="E10" i="1"/>
  <c r="D10" i="1"/>
  <c r="C10" i="1"/>
  <c r="B10" i="1"/>
  <c r="C6" i="1"/>
  <c r="D6" i="1"/>
  <c r="E6" i="1"/>
  <c r="E18" i="1" s="1"/>
  <c r="B6" i="1"/>
  <c r="B18" i="1" s="1"/>
  <c r="B29" i="1" l="1"/>
  <c r="B21" i="1"/>
  <c r="B25" i="1" s="1"/>
  <c r="E29" i="1"/>
  <c r="E21" i="1"/>
  <c r="E25" i="1" s="1"/>
  <c r="D12" i="1"/>
  <c r="E8" i="1"/>
  <c r="C21" i="1"/>
  <c r="C25" i="1" s="1"/>
  <c r="D21" i="1"/>
  <c r="D25" i="1" s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<sst xmlns="http://schemas.openxmlformats.org/spreadsheetml/2006/main" count="51" uniqueCount="49">
  <si>
    <t>Parameter</t>
  </si>
  <si>
    <t>s1</t>
  </si>
  <si>
    <t>r1</t>
  </si>
  <si>
    <t>s2</t>
  </si>
  <si>
    <t>r2</t>
  </si>
  <si>
    <t>s1_in</t>
  </si>
  <si>
    <t>s1_out</t>
  </si>
  <si>
    <t xml:space="preserve">r1_in </t>
  </si>
  <si>
    <t>r1_out</t>
  </si>
  <si>
    <t>s2_in</t>
  </si>
  <si>
    <t>s2_out</t>
  </si>
  <si>
    <t>r2_in</t>
  </si>
  <si>
    <t>r2_out</t>
  </si>
  <si>
    <t>t_max</t>
  </si>
  <si>
    <t>tcl [cm]</t>
  </si>
  <si>
    <t>o [cm]</t>
  </si>
  <si>
    <t>te [cm]</t>
  </si>
  <si>
    <t>le [cm]</t>
  </si>
  <si>
    <t>theta_in [deg]</t>
  </si>
  <si>
    <t>theta_out [deg]</t>
  </si>
  <si>
    <t>N [-]</t>
  </si>
  <si>
    <t>We [deg]</t>
  </si>
  <si>
    <t>r_ht_in [-]</t>
  </si>
  <si>
    <t>radius [cm]</t>
  </si>
  <si>
    <t>b [cm]</t>
  </si>
  <si>
    <t>xi [deg]</t>
  </si>
  <si>
    <t>s [cm]</t>
  </si>
  <si>
    <t>solidity [-]</t>
  </si>
  <si>
    <t>c [cm]</t>
  </si>
  <si>
    <t>A_out [m^2]</t>
  </si>
  <si>
    <t>A_throat  [m^2]</t>
  </si>
  <si>
    <t>A_in  [m^2]</t>
  </si>
  <si>
    <t>H [cm]</t>
  </si>
  <si>
    <t>A_throat cos rule:</t>
  </si>
  <si>
    <t>Error [%]:</t>
  </si>
  <si>
    <t xml:space="preserve">eps </t>
  </si>
  <si>
    <t>o</t>
  </si>
  <si>
    <t>s1_YU</t>
  </si>
  <si>
    <t>s1_YL</t>
  </si>
  <si>
    <t>r1_YU</t>
  </si>
  <si>
    <t>r1_YL</t>
  </si>
  <si>
    <t>s2_YU</t>
  </si>
  <si>
    <t>s2_YL</t>
  </si>
  <si>
    <t>r2_YU</t>
  </si>
  <si>
    <t>r2_YL</t>
  </si>
  <si>
    <t>x</t>
  </si>
  <si>
    <t>Opening coordinates</t>
  </si>
  <si>
    <t xml:space="preserve">Change </t>
  </si>
  <si>
    <t>Opening cosine rule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</si>
</sst>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6B3D-8EDF-4223-88DC-26A0AF7701CD}">
  <dimension ref="A3:O33"/>
  <sheetViews>
    <sheetView tabSelected="1" workbookViewId="0">
      <selection activeCell="C32" sqref="C32"/>
    </sheetView>
  </sheetViews>
  <sheetFormatPr defaultRowHeight="14.4" x14ac:dyDescent="0.3"/>
  <cols>
    <col min="1" max="1" width="23.21875" customWidth="1"/>
    <col min="2" max="2" width="12.33203125" bestFit="1" customWidth="1"/>
    <col min="3" max="3" width="12" bestFit="1" customWidth="1"/>
    <col min="7" max="7" width="11.88671875" customWidth="1"/>
  </cols>
  <sheetData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0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4" spans="1:15" x14ac:dyDescent="0.3">
      <c r="A4" t="s">
        <v>28</v>
      </c>
      <c r="B4">
        <v>2.6160000000000001</v>
      </c>
      <c r="C4">
        <v>2.6059999999999999</v>
      </c>
      <c r="D4">
        <v>2.1819999999999999</v>
      </c>
      <c r="E4">
        <v>2.4079999999999999</v>
      </c>
      <c r="G4" t="s">
        <v>32</v>
      </c>
      <c r="H4" s="1">
        <v>3.363</v>
      </c>
      <c r="I4" s="1">
        <v>3.363</v>
      </c>
      <c r="J4" s="1">
        <v>3.363</v>
      </c>
      <c r="K4" s="1">
        <v>3.9449999999999998</v>
      </c>
      <c r="L4" s="1">
        <v>3.9449999999999998</v>
      </c>
      <c r="M4" s="1">
        <v>4.4829999999999997</v>
      </c>
      <c r="N4" s="1">
        <v>4.4829999999999997</v>
      </c>
      <c r="O4" s="1">
        <v>5.1189999999999998</v>
      </c>
    </row>
    <row r="5" spans="1:15" x14ac:dyDescent="0.3">
      <c r="A5" t="s">
        <v>27</v>
      </c>
      <c r="B5" s="2">
        <v>1.43</v>
      </c>
      <c r="C5">
        <v>1.71</v>
      </c>
      <c r="D5">
        <v>1.47</v>
      </c>
      <c r="E5">
        <v>1.66</v>
      </c>
    </row>
    <row r="6" spans="1:15" x14ac:dyDescent="0.3">
      <c r="A6" t="s">
        <v>26</v>
      </c>
      <c r="B6">
        <f>B4/B5</f>
        <v>1.8293706293706296</v>
      </c>
      <c r="C6">
        <f t="shared" ref="C6:E6" si="0">C4/C5</f>
        <v>1.5239766081871344</v>
      </c>
      <c r="D6">
        <f t="shared" si="0"/>
        <v>1.4843537414965986</v>
      </c>
      <c r="E6">
        <f t="shared" si="0"/>
        <v>1.4506024096385541</v>
      </c>
    </row>
    <row r="7" spans="1:15" x14ac:dyDescent="0.3">
      <c r="A7" t="s">
        <v>25</v>
      </c>
      <c r="B7">
        <f>43.03</f>
        <v>43.03</v>
      </c>
      <c r="C7">
        <f>31.05</f>
        <v>31.05</v>
      </c>
      <c r="D7">
        <f>28.72</f>
        <v>28.72</v>
      </c>
      <c r="E7">
        <f>21.75</f>
        <v>21.75</v>
      </c>
    </row>
    <row r="8" spans="1:15" x14ac:dyDescent="0.3">
      <c r="A8" t="s">
        <v>24</v>
      </c>
      <c r="B8">
        <f t="shared" ref="B8:D8" si="1">B4*COS(B7*PI()/180)</f>
        <v>1.9122868646057496</v>
      </c>
      <c r="C8">
        <f t="shared" si="1"/>
        <v>2.2326058541623195</v>
      </c>
      <c r="D8">
        <f t="shared" si="1"/>
        <v>1.9135670447710484</v>
      </c>
      <c r="E8">
        <f>E4*COS(E7*PI()/180)</f>
        <v>2.2365734033155933</v>
      </c>
    </row>
    <row r="9" spans="1:15" x14ac:dyDescent="0.3">
      <c r="A9" t="s">
        <v>23</v>
      </c>
      <c r="B9">
        <v>10.16</v>
      </c>
      <c r="C9">
        <v>10.16</v>
      </c>
      <c r="D9">
        <v>10.16</v>
      </c>
      <c r="E9">
        <v>10.16</v>
      </c>
    </row>
    <row r="10" spans="1:15" x14ac:dyDescent="0.3">
      <c r="A10" t="s">
        <v>22</v>
      </c>
      <c r="B10" s="1">
        <f>(B9-H4/2)/(B9+H4/2)</f>
        <v>0.71599881771735008</v>
      </c>
      <c r="C10" s="1">
        <f>(C9-J4/2)/(C9+J4/2)</f>
        <v>0.71599881771735008</v>
      </c>
      <c r="D10" s="1">
        <f>(D9-L4/2)/(D9+L4/2)</f>
        <v>0.67484030496600045</v>
      </c>
      <c r="E10" s="1">
        <f>(E9-N4/2)/(E9+N4/2)</f>
        <v>0.6385114703866468</v>
      </c>
    </row>
    <row r="11" spans="1:15" x14ac:dyDescent="0.3">
      <c r="A11" t="s">
        <v>13</v>
      </c>
      <c r="B11" cm="1">
        <f t="array" ref="B11">MAX('Stator coordinates'!B3:B26-'Stator coordinates'!C3:C26)</f>
        <v>0.505</v>
      </c>
      <c r="C11" cm="1">
        <f t="array" ref="C11">MAX('Rotor coordinates'!B3:B26-'Rotor coordinates'!C3:C26)</f>
        <v>0.44699999999999995</v>
      </c>
      <c r="D11" cm="1">
        <f t="array" ref="D11">MAX('Stator coordinates'!D3:D19-'Stator coordinates'!E3:E19)</f>
        <v>0.32799999999999996</v>
      </c>
      <c r="E11" cm="1">
        <f t="array" ref="E11">MAX('Rotor coordinates'!D3:D20-'Rotor coordinates'!E3:E20)</f>
        <v>0.27999999999999997</v>
      </c>
    </row>
    <row r="12" spans="1:15" x14ac:dyDescent="0.3">
      <c r="A12" t="s">
        <v>21</v>
      </c>
      <c r="B12">
        <f>B7</f>
        <v>43.03</v>
      </c>
      <c r="C12">
        <f t="shared" ref="C12:E12" si="2">C7</f>
        <v>31.05</v>
      </c>
      <c r="D12">
        <f t="shared" si="2"/>
        <v>28.72</v>
      </c>
      <c r="E12">
        <f t="shared" si="2"/>
        <v>21.75</v>
      </c>
    </row>
    <row r="13" spans="1:15" x14ac:dyDescent="0.3">
      <c r="A13" t="s">
        <v>17</v>
      </c>
      <c r="B13">
        <v>0.127</v>
      </c>
      <c r="C13">
        <v>8.1000000000000003E-2</v>
      </c>
      <c r="D13">
        <v>9.7000000000000003E-2</v>
      </c>
      <c r="E13">
        <v>8.1000000000000003E-2</v>
      </c>
    </row>
    <row r="14" spans="1:15" x14ac:dyDescent="0.3">
      <c r="A14" t="s">
        <v>16</v>
      </c>
      <c r="B14">
        <f>2*0.025</f>
        <v>0.05</v>
      </c>
      <c r="C14">
        <f t="shared" ref="C14:E14" si="3">2*0.025</f>
        <v>0.05</v>
      </c>
      <c r="D14">
        <f t="shared" si="3"/>
        <v>0.05</v>
      </c>
      <c r="E14">
        <f t="shared" si="3"/>
        <v>0.05</v>
      </c>
    </row>
    <row r="15" spans="1:15" x14ac:dyDescent="0.3">
      <c r="A15" t="s">
        <v>18</v>
      </c>
      <c r="B15">
        <v>0</v>
      </c>
      <c r="C15">
        <v>29.6</v>
      </c>
      <c r="D15">
        <v>-26.1</v>
      </c>
      <c r="E15">
        <v>13.9</v>
      </c>
    </row>
    <row r="16" spans="1:15" x14ac:dyDescent="0.3">
      <c r="A16" t="s">
        <v>19</v>
      </c>
      <c r="B16">
        <v>65</v>
      </c>
      <c r="C16">
        <v>-61.6</v>
      </c>
      <c r="D16">
        <v>55.2</v>
      </c>
      <c r="E16">
        <v>-48.9</v>
      </c>
    </row>
    <row r="17" spans="1:5" x14ac:dyDescent="0.3">
      <c r="A17" t="s">
        <v>20</v>
      </c>
      <c r="B17">
        <v>35</v>
      </c>
      <c r="C17">
        <v>42</v>
      </c>
      <c r="D17">
        <v>43</v>
      </c>
      <c r="E17">
        <v>44</v>
      </c>
    </row>
    <row r="18" spans="1:5" x14ac:dyDescent="0.3">
      <c r="A18" t="s">
        <v>15</v>
      </c>
      <c r="B18">
        <f>B6*COS(B16*PI()/180)</f>
        <v>0.77312543546410484</v>
      </c>
      <c r="C18">
        <f t="shared" ref="C18:E18" si="4">C6*COS(C16*PI()/180)</f>
        <v>0.72484016891060632</v>
      </c>
      <c r="D18">
        <f t="shared" si="4"/>
        <v>0.84714081951525844</v>
      </c>
      <c r="E18">
        <f t="shared" si="4"/>
        <v>0.9535901155856521</v>
      </c>
    </row>
    <row r="19" spans="1:5" x14ac:dyDescent="0.3">
      <c r="A19" t="s">
        <v>14</v>
      </c>
      <c r="B19">
        <v>0</v>
      </c>
      <c r="C19">
        <v>0.03</v>
      </c>
      <c r="D19">
        <v>0</v>
      </c>
      <c r="E19">
        <v>3.7999999999999999E-2</v>
      </c>
    </row>
    <row r="20" spans="1:5" x14ac:dyDescent="0.3">
      <c r="A20" t="s">
        <v>31</v>
      </c>
      <c r="B20" s="1">
        <f>2*PI()*H4*B9*0.0001</f>
        <v>2.146843782305367E-2</v>
      </c>
      <c r="C20" s="1">
        <f>2*PI()*J4*C9*0.0001</f>
        <v>2.146843782305367E-2</v>
      </c>
      <c r="D20" s="1">
        <f>2*PI()*L4*D9*0.0001</f>
        <v>2.5183760693412643E-2</v>
      </c>
      <c r="E20" s="1">
        <f>2*PI()*N4*E9*0.0001</f>
        <v>2.8618200047799462E-2</v>
      </c>
    </row>
    <row r="21" spans="1:5" x14ac:dyDescent="0.3">
      <c r="A21" t="s">
        <v>30</v>
      </c>
      <c r="B21" s="1">
        <f>B18*I4*B17*0.0001</f>
        <v>9.1000729381302461E-3</v>
      </c>
      <c r="C21" s="1">
        <f>C18*K4*C17*0.0001</f>
        <v>1.2009876758679837E-2</v>
      </c>
      <c r="D21" s="1">
        <f>D18*M4*D17*0.0001</f>
        <v>1.6330248863713683E-2</v>
      </c>
      <c r="E21" s="1">
        <f>E18*O4*E17*0.0001</f>
        <v>2.1478282327404997E-2</v>
      </c>
    </row>
    <row r="22" spans="1:5" x14ac:dyDescent="0.3">
      <c r="A22" t="s">
        <v>29</v>
      </c>
      <c r="B22" s="1">
        <f>2*PI()*B9*I4*0.0001</f>
        <v>2.146843782305367E-2</v>
      </c>
      <c r="C22" s="1">
        <f>2*PI()*C9*K4*0.0001</f>
        <v>2.5183760693412643E-2</v>
      </c>
      <c r="D22" s="1">
        <f>2*PI()*D9*M4*0.0001</f>
        <v>2.8618200047799462E-2</v>
      </c>
      <c r="E22" s="1">
        <f>2*PI()*E9*O4*0.0001</f>
        <v>3.2678243596851536E-2</v>
      </c>
    </row>
    <row r="24" spans="1:5" x14ac:dyDescent="0.3">
      <c r="A24" t="s">
        <v>33</v>
      </c>
      <c r="B24" s="1">
        <f>B22*COS(B16*PI()/180)</f>
        <v>9.0729538750672269E-3</v>
      </c>
      <c r="C24" s="1">
        <f t="shared" ref="C24:E24" si="5">C22*COS(C16*PI()/180)</f>
        <v>1.1978006261219471E-2</v>
      </c>
      <c r="D24" s="1">
        <f t="shared" si="5"/>
        <v>1.6332795049986405E-2</v>
      </c>
      <c r="E24" s="1">
        <f t="shared" si="5"/>
        <v>2.1481868416599614E-2</v>
      </c>
    </row>
    <row r="25" spans="1:5" x14ac:dyDescent="0.3">
      <c r="A25" t="s">
        <v>34</v>
      </c>
      <c r="B25" s="1">
        <f>(B21-B24)/B21*100</f>
        <v>0.29800929341332494</v>
      </c>
      <c r="C25" s="1">
        <f t="shared" ref="C25:E25" si="6">(C21-C24)/C21*100</f>
        <v>0.26536906331975901</v>
      </c>
      <c r="D25" s="1">
        <f t="shared" si="6"/>
        <v>-1.5591839989528573E-2</v>
      </c>
      <c r="E25" s="1">
        <f t="shared" si="6"/>
        <v>-1.6696350015108996E-2</v>
      </c>
    </row>
    <row r="28" spans="1:5" x14ac:dyDescent="0.3">
      <c r="A28" t="s">
        <v>35</v>
      </c>
      <c r="B28">
        <v>5</v>
      </c>
      <c r="C28">
        <v>5</v>
      </c>
      <c r="D28">
        <v>5</v>
      </c>
      <c r="E28">
        <v>5</v>
      </c>
    </row>
    <row r="29" spans="1:5" x14ac:dyDescent="0.3">
      <c r="A29" t="s">
        <v>36</v>
      </c>
      <c r="B29">
        <f>B18*(1-TAN(ABS(B16)*PI()/180)*TAN(B28*PI()/360))</f>
        <v>0.70073677765720976</v>
      </c>
      <c r="C29">
        <f t="shared" ref="C29:E29" si="7">C18*(1-TAN(ABS(C16)*PI()/180)*TAN(C28*PI()/360))</f>
        <v>0.66630988725717133</v>
      </c>
      <c r="D29">
        <f t="shared" si="7"/>
        <v>0.79392354839330204</v>
      </c>
      <c r="E29">
        <f t="shared" si="7"/>
        <v>0.9058634275711116</v>
      </c>
    </row>
    <row r="31" spans="1:5" x14ac:dyDescent="0.3">
      <c r="A31" t="s">
        <v>48</v>
      </c>
      <c r="B31">
        <v>0.77312543546410484</v>
      </c>
      <c r="C31">
        <v>0.72484016891060632</v>
      </c>
      <c r="D31">
        <v>0.84714081951525844</v>
      </c>
      <c r="E31">
        <v>0.9535901155856521</v>
      </c>
    </row>
    <row r="32" spans="1:5" x14ac:dyDescent="0.3">
      <c r="A32" t="s">
        <v>46</v>
      </c>
      <c r="B32">
        <v>0.74750324190450901</v>
      </c>
      <c r="C32">
        <v>0.73522337673754801</v>
      </c>
      <c r="D32">
        <v>0.80371462692312601</v>
      </c>
      <c r="E32">
        <v>0.963363217134105</v>
      </c>
    </row>
    <row r="33" spans="1:5" x14ac:dyDescent="0.3">
      <c r="A33" t="s">
        <v>47</v>
      </c>
      <c r="B33">
        <f>B32/B18*100</f>
        <v>96.685894373114905</v>
      </c>
      <c r="C33">
        <f t="shared" ref="C33:E33" si="8">C32/C18*100</f>
        <v>101.43248239712585</v>
      </c>
      <c r="D33">
        <f t="shared" si="8"/>
        <v>94.873792928903924</v>
      </c>
      <c r="E33">
        <f t="shared" si="8"/>
        <v>101.02487446007666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D25E-5E7A-4833-B0C7-F1EA82F555C9}">
  <dimension ref="A1:E27"/>
  <sheetViews>
    <sheetView workbookViewId="0">
      <selection activeCell="E22" sqref="E22"/>
    </sheetView>
  </sheetViews>
  <sheetFormatPr defaultRowHeight="14.4" x14ac:dyDescent="0.3"/>
  <sheetData>
    <row r="1" spans="1:5" x14ac:dyDescent="0.3">
      <c r="A1" t="s">
        <v>45</v>
      </c>
      <c r="B1" t="s">
        <v>37</v>
      </c>
      <c r="C1" t="s">
        <v>38</v>
      </c>
      <c r="D1" t="s">
        <v>41</v>
      </c>
      <c r="E1" t="s">
        <v>42</v>
      </c>
    </row>
    <row r="2" spans="1:5" x14ac:dyDescent="0.3">
      <c r="A2">
        <v>0</v>
      </c>
      <c r="B2">
        <v>0.127</v>
      </c>
      <c r="C2">
        <v>0.127</v>
      </c>
      <c r="D2">
        <v>9.7000000000000003E-2</v>
      </c>
      <c r="E2">
        <v>9.7000000000000003E-2</v>
      </c>
    </row>
    <row r="3" spans="1:5" x14ac:dyDescent="0.3">
      <c r="A3">
        <v>0.127</v>
      </c>
      <c r="B3">
        <v>0.42399999999999999</v>
      </c>
      <c r="C3">
        <v>0</v>
      </c>
      <c r="D3">
        <v>0.3</v>
      </c>
      <c r="E3">
        <v>5.0000000000000001E-3</v>
      </c>
    </row>
    <row r="4" spans="1:5" x14ac:dyDescent="0.3">
      <c r="A4">
        <v>0.254</v>
      </c>
      <c r="B4">
        <v>0.53800000000000003</v>
      </c>
      <c r="C4">
        <v>4.2999999999999997E-2</v>
      </c>
      <c r="D4">
        <v>0.41699999999999998</v>
      </c>
      <c r="E4">
        <v>9.7000000000000003E-2</v>
      </c>
    </row>
    <row r="5" spans="1:5" x14ac:dyDescent="0.3">
      <c r="A5">
        <v>0.38100000000000001</v>
      </c>
      <c r="B5">
        <v>0.59899999999999998</v>
      </c>
      <c r="C5">
        <v>9.4E-2</v>
      </c>
      <c r="D5">
        <v>0.49299999999999999</v>
      </c>
      <c r="E5">
        <v>0.16500000000000001</v>
      </c>
    </row>
    <row r="6" spans="1:5" x14ac:dyDescent="0.3">
      <c r="A6">
        <v>0.50800000000000001</v>
      </c>
      <c r="B6">
        <v>0.63200000000000001</v>
      </c>
      <c r="C6">
        <v>0.13500000000000001</v>
      </c>
      <c r="D6">
        <v>0.53800000000000003</v>
      </c>
      <c r="E6">
        <v>0.21299999999999999</v>
      </c>
    </row>
    <row r="7" spans="1:5" x14ac:dyDescent="0.3">
      <c r="A7">
        <v>0.63500000000000001</v>
      </c>
      <c r="B7">
        <v>0.65</v>
      </c>
      <c r="C7">
        <v>0.17</v>
      </c>
      <c r="D7">
        <v>0.56100000000000005</v>
      </c>
      <c r="E7">
        <v>0.24399999999999999</v>
      </c>
    </row>
    <row r="8" spans="1:5" x14ac:dyDescent="0.3">
      <c r="A8">
        <v>0.76200000000000001</v>
      </c>
      <c r="B8">
        <v>0.65300000000000002</v>
      </c>
      <c r="C8">
        <v>0.19800000000000001</v>
      </c>
      <c r="D8">
        <v>0.56899999999999995</v>
      </c>
      <c r="E8">
        <v>0.26400000000000001</v>
      </c>
    </row>
    <row r="9" spans="1:5" x14ac:dyDescent="0.3">
      <c r="A9">
        <v>0.88900000000000001</v>
      </c>
      <c r="B9">
        <v>0.64800000000000002</v>
      </c>
      <c r="C9">
        <v>0.216</v>
      </c>
      <c r="D9">
        <v>0.56100000000000005</v>
      </c>
      <c r="E9">
        <v>0.26900000000000002</v>
      </c>
    </row>
    <row r="10" spans="1:5" x14ac:dyDescent="0.3">
      <c r="A10">
        <v>1.016</v>
      </c>
      <c r="B10">
        <v>0.63200000000000001</v>
      </c>
      <c r="C10">
        <v>0.224</v>
      </c>
      <c r="D10">
        <v>0.53800000000000003</v>
      </c>
      <c r="E10">
        <v>0.26700000000000002</v>
      </c>
    </row>
    <row r="11" spans="1:5" x14ac:dyDescent="0.3">
      <c r="A11">
        <v>1.143</v>
      </c>
      <c r="B11">
        <v>0.61199999999999999</v>
      </c>
      <c r="C11">
        <v>0.22900000000000001</v>
      </c>
      <c r="D11">
        <v>0.51300000000000001</v>
      </c>
      <c r="E11">
        <v>0.254</v>
      </c>
    </row>
    <row r="12" spans="1:5" x14ac:dyDescent="0.3">
      <c r="A12">
        <v>1.27</v>
      </c>
      <c r="B12">
        <v>0.58399999999999996</v>
      </c>
      <c r="C12">
        <v>0.22600000000000001</v>
      </c>
      <c r="D12">
        <v>0.47499999999999998</v>
      </c>
      <c r="E12">
        <v>0.23899999999999999</v>
      </c>
    </row>
    <row r="13" spans="1:5" x14ac:dyDescent="0.3">
      <c r="A13">
        <v>1.397</v>
      </c>
      <c r="B13">
        <v>0.54900000000000004</v>
      </c>
      <c r="C13">
        <v>0.221</v>
      </c>
      <c r="D13">
        <v>0.42899999999999999</v>
      </c>
      <c r="E13">
        <v>0.216</v>
      </c>
    </row>
    <row r="14" spans="1:5" x14ac:dyDescent="0.3">
      <c r="A14">
        <v>1.524</v>
      </c>
      <c r="B14">
        <v>0.51100000000000001</v>
      </c>
      <c r="C14">
        <v>0.221</v>
      </c>
      <c r="D14">
        <v>0.378</v>
      </c>
      <c r="E14">
        <v>0.185</v>
      </c>
    </row>
    <row r="15" spans="1:5" x14ac:dyDescent="0.3">
      <c r="A15">
        <v>1.651</v>
      </c>
      <c r="B15">
        <v>0.46700000000000003</v>
      </c>
      <c r="C15">
        <v>0.19600000000000001</v>
      </c>
      <c r="D15">
        <v>0.32</v>
      </c>
      <c r="E15">
        <v>0.152</v>
      </c>
    </row>
    <row r="16" spans="1:5" x14ac:dyDescent="0.3">
      <c r="A16">
        <v>1.778</v>
      </c>
      <c r="B16">
        <v>0.42199999999999999</v>
      </c>
      <c r="C16">
        <v>0.17499999999999999</v>
      </c>
      <c r="D16">
        <v>0.25900000000000001</v>
      </c>
      <c r="E16">
        <v>0.11700000000000001</v>
      </c>
    </row>
    <row r="17" spans="1:5" x14ac:dyDescent="0.3">
      <c r="A17">
        <v>1.8640000000000001</v>
      </c>
    </row>
    <row r="18" spans="1:5" x14ac:dyDescent="0.3">
      <c r="A18">
        <v>1.905</v>
      </c>
      <c r="B18">
        <v>0.378</v>
      </c>
      <c r="C18">
        <v>0.15</v>
      </c>
      <c r="D18">
        <v>0.193</v>
      </c>
      <c r="E18">
        <v>7.9000000000000001E-2</v>
      </c>
    </row>
    <row r="19" spans="1:5" x14ac:dyDescent="0.3">
      <c r="A19">
        <v>2.032</v>
      </c>
      <c r="B19">
        <v>0.32</v>
      </c>
      <c r="C19">
        <v>0.122</v>
      </c>
      <c r="D19">
        <v>0.124</v>
      </c>
      <c r="E19">
        <v>3.7999999999999999E-2</v>
      </c>
    </row>
    <row r="20" spans="1:5" x14ac:dyDescent="0.3">
      <c r="A20">
        <v>2.1589999999999998</v>
      </c>
      <c r="B20">
        <v>0.26400000000000001</v>
      </c>
      <c r="C20">
        <v>9.4E-2</v>
      </c>
    </row>
    <row r="21" spans="1:5" x14ac:dyDescent="0.3">
      <c r="A21">
        <v>2.1819999999999999</v>
      </c>
      <c r="D21">
        <v>2.5000000000000001E-2</v>
      </c>
      <c r="E21">
        <v>2.5000000000000001E-2</v>
      </c>
    </row>
    <row r="22" spans="1:5" x14ac:dyDescent="0.3">
      <c r="A22">
        <v>2.286</v>
      </c>
      <c r="B22">
        <v>0.20300000000000001</v>
      </c>
      <c r="C22">
        <v>6.9000000000000006E-2</v>
      </c>
    </row>
    <row r="23" spans="1:5" x14ac:dyDescent="0.3">
      <c r="A23">
        <v>2.4</v>
      </c>
    </row>
    <row r="24" spans="1:5" x14ac:dyDescent="0.3">
      <c r="A24">
        <v>2.4129999999999998</v>
      </c>
      <c r="B24">
        <v>0.14499999999999999</v>
      </c>
      <c r="C24">
        <v>3.7999999999999999E-2</v>
      </c>
    </row>
    <row r="25" spans="1:5" x14ac:dyDescent="0.3">
      <c r="A25">
        <v>2.5169999999999999</v>
      </c>
    </row>
    <row r="26" spans="1:5" x14ac:dyDescent="0.3">
      <c r="A26">
        <v>2.54</v>
      </c>
      <c r="B26">
        <v>8.4000000000000005E-2</v>
      </c>
      <c r="C26">
        <v>0.01</v>
      </c>
    </row>
    <row r="27" spans="1:5" x14ac:dyDescent="0.3">
      <c r="A27">
        <v>2.6160000000000001</v>
      </c>
      <c r="B27">
        <v>2.5000000000000001E-2</v>
      </c>
      <c r="C27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DA4B-7557-4197-9CF5-2A05AEE7C801}">
  <dimension ref="A1:E26"/>
  <sheetViews>
    <sheetView workbookViewId="0">
      <selection activeCell="D21" sqref="D21"/>
    </sheetView>
  </sheetViews>
  <sheetFormatPr defaultRowHeight="14.4" x14ac:dyDescent="0.3"/>
  <sheetData>
    <row r="1" spans="1:5" x14ac:dyDescent="0.3">
      <c r="A1" t="s">
        <v>45</v>
      </c>
      <c r="B1" t="s">
        <v>39</v>
      </c>
      <c r="C1" t="s">
        <v>40</v>
      </c>
      <c r="D1" t="s">
        <v>43</v>
      </c>
      <c r="E1" t="s">
        <v>44</v>
      </c>
    </row>
    <row r="2" spans="1:5" x14ac:dyDescent="0.3">
      <c r="A2">
        <v>0</v>
      </c>
      <c r="B2">
        <v>8.1000000000000003E-2</v>
      </c>
      <c r="C2">
        <v>8.1000000000000003E-2</v>
      </c>
      <c r="D2">
        <v>8.1000000000000003E-2</v>
      </c>
      <c r="E2">
        <v>8.1000000000000003E-2</v>
      </c>
    </row>
    <row r="3" spans="1:5" x14ac:dyDescent="0.3">
      <c r="A3">
        <v>0.127</v>
      </c>
      <c r="B3">
        <v>0.36599999999999999</v>
      </c>
      <c r="C3">
        <v>1.7999999999999999E-2</v>
      </c>
      <c r="D3">
        <v>0.22600000000000001</v>
      </c>
      <c r="E3">
        <v>1.4999999999999999E-2</v>
      </c>
    </row>
    <row r="4" spans="1:5" x14ac:dyDescent="0.3">
      <c r="A4">
        <v>0.254</v>
      </c>
      <c r="B4">
        <v>0.53100000000000003</v>
      </c>
      <c r="C4">
        <v>0.112</v>
      </c>
      <c r="D4">
        <v>0.315</v>
      </c>
      <c r="E4">
        <v>7.3999999999999996E-2</v>
      </c>
    </row>
    <row r="5" spans="1:5" x14ac:dyDescent="0.3">
      <c r="A5">
        <v>0.38100000000000001</v>
      </c>
      <c r="B5">
        <v>0.63200000000000001</v>
      </c>
      <c r="C5">
        <v>0.19600000000000001</v>
      </c>
      <c r="D5">
        <v>0.38600000000000001</v>
      </c>
      <c r="E5">
        <v>0.124</v>
      </c>
    </row>
    <row r="6" spans="1:5" x14ac:dyDescent="0.3">
      <c r="A6">
        <v>0.50800000000000001</v>
      </c>
      <c r="B6">
        <v>0.70399999999999996</v>
      </c>
      <c r="C6">
        <v>0.25700000000000001</v>
      </c>
      <c r="D6">
        <v>0.442</v>
      </c>
      <c r="E6">
        <v>0.16800000000000001</v>
      </c>
    </row>
    <row r="7" spans="1:5" x14ac:dyDescent="0.3">
      <c r="A7">
        <v>0.63500000000000001</v>
      </c>
      <c r="B7">
        <v>0.74399999999999999</v>
      </c>
      <c r="C7">
        <v>0.31</v>
      </c>
      <c r="D7">
        <v>0.48299999999999998</v>
      </c>
      <c r="E7">
        <v>0.20300000000000001</v>
      </c>
    </row>
    <row r="8" spans="1:5" x14ac:dyDescent="0.3">
      <c r="A8">
        <v>0.76200000000000001</v>
      </c>
      <c r="B8">
        <v>0.76700000000000002</v>
      </c>
      <c r="C8">
        <v>0.34300000000000003</v>
      </c>
      <c r="D8">
        <v>0.503</v>
      </c>
      <c r="E8">
        <v>0.22900000000000001</v>
      </c>
    </row>
    <row r="9" spans="1:5" x14ac:dyDescent="0.3">
      <c r="A9">
        <v>0.88900000000000001</v>
      </c>
      <c r="B9">
        <v>0.77200000000000002</v>
      </c>
      <c r="C9">
        <v>0.36799999999999999</v>
      </c>
      <c r="D9">
        <v>0.51800000000000002</v>
      </c>
      <c r="E9">
        <v>0.249</v>
      </c>
    </row>
    <row r="10" spans="1:5" x14ac:dyDescent="0.3">
      <c r="A10">
        <v>1.016</v>
      </c>
      <c r="B10">
        <v>0.76500000000000001</v>
      </c>
      <c r="C10">
        <v>0.38100000000000001</v>
      </c>
      <c r="D10">
        <v>0.52100000000000002</v>
      </c>
      <c r="E10">
        <v>0.25900000000000001</v>
      </c>
    </row>
    <row r="11" spans="1:5" x14ac:dyDescent="0.3">
      <c r="A11">
        <v>1.143</v>
      </c>
      <c r="B11">
        <v>0.74199999999999999</v>
      </c>
      <c r="C11">
        <v>0.38900000000000001</v>
      </c>
      <c r="D11">
        <v>0.51300000000000001</v>
      </c>
      <c r="E11">
        <v>0.26400000000000001</v>
      </c>
    </row>
    <row r="12" spans="1:5" x14ac:dyDescent="0.3">
      <c r="A12">
        <v>1.27</v>
      </c>
      <c r="B12">
        <v>0.71099999999999997</v>
      </c>
      <c r="C12">
        <v>0.38100000000000001</v>
      </c>
      <c r="D12">
        <v>0.498</v>
      </c>
      <c r="E12">
        <v>0.25900000000000001</v>
      </c>
    </row>
    <row r="13" spans="1:5" x14ac:dyDescent="0.3">
      <c r="A13">
        <v>1.397</v>
      </c>
      <c r="B13">
        <v>0.67100000000000004</v>
      </c>
      <c r="C13">
        <v>0.373</v>
      </c>
      <c r="D13">
        <v>0.47199999999999998</v>
      </c>
      <c r="E13">
        <v>0.249</v>
      </c>
    </row>
    <row r="14" spans="1:5" x14ac:dyDescent="0.3">
      <c r="A14">
        <v>1.524</v>
      </c>
      <c r="B14">
        <v>0.627</v>
      </c>
      <c r="C14">
        <v>0.35799999999999998</v>
      </c>
      <c r="D14">
        <v>0.439</v>
      </c>
      <c r="E14">
        <v>0.23400000000000001</v>
      </c>
    </row>
    <row r="15" spans="1:5" x14ac:dyDescent="0.3">
      <c r="A15">
        <v>1.651</v>
      </c>
      <c r="B15">
        <v>0.57199999999999995</v>
      </c>
      <c r="C15">
        <v>0.33500000000000002</v>
      </c>
      <c r="D15">
        <v>0.39600000000000002</v>
      </c>
      <c r="E15">
        <v>0.20799999999999999</v>
      </c>
    </row>
    <row r="16" spans="1:5" x14ac:dyDescent="0.3">
      <c r="A16">
        <v>1.778</v>
      </c>
      <c r="B16">
        <v>0.51300000000000001</v>
      </c>
      <c r="C16">
        <v>0.30499999999999999</v>
      </c>
      <c r="D16">
        <v>0.35099999999999998</v>
      </c>
      <c r="E16">
        <v>0.17799999999999999</v>
      </c>
    </row>
    <row r="17" spans="1:5" x14ac:dyDescent="0.3">
      <c r="A17">
        <v>1.905</v>
      </c>
      <c r="B17">
        <v>0.45</v>
      </c>
      <c r="C17">
        <v>0.26700000000000002</v>
      </c>
      <c r="D17">
        <v>0.3</v>
      </c>
      <c r="E17">
        <v>0.14199999999999999</v>
      </c>
    </row>
    <row r="18" spans="1:5" x14ac:dyDescent="0.3">
      <c r="A18">
        <v>2.032</v>
      </c>
      <c r="B18">
        <v>0.38600000000000001</v>
      </c>
      <c r="C18">
        <v>0.22600000000000001</v>
      </c>
      <c r="D18">
        <v>0.24099999999999999</v>
      </c>
      <c r="E18">
        <v>0.107</v>
      </c>
    </row>
    <row r="19" spans="1:5" x14ac:dyDescent="0.3">
      <c r="A19">
        <v>2.1589999999999998</v>
      </c>
      <c r="B19">
        <v>0.32</v>
      </c>
      <c r="C19">
        <v>0.18</v>
      </c>
      <c r="D19">
        <v>0.17799999999999999</v>
      </c>
      <c r="E19">
        <v>6.9000000000000006E-2</v>
      </c>
    </row>
    <row r="20" spans="1:5" x14ac:dyDescent="0.3">
      <c r="A20">
        <v>2.286</v>
      </c>
      <c r="B20">
        <v>0.251</v>
      </c>
      <c r="C20">
        <v>0.127</v>
      </c>
      <c r="D20">
        <v>0.112</v>
      </c>
      <c r="E20">
        <v>0.03</v>
      </c>
    </row>
    <row r="21" spans="1:5" x14ac:dyDescent="0.3">
      <c r="A21">
        <v>2.3719999999999999</v>
      </c>
    </row>
    <row r="22" spans="1:5" x14ac:dyDescent="0.3">
      <c r="A22">
        <v>2.4079999999999999</v>
      </c>
      <c r="D22">
        <v>2.5000000000000001E-2</v>
      </c>
      <c r="E22">
        <v>2.5000000000000001E-2</v>
      </c>
    </row>
    <row r="23" spans="1:5" x14ac:dyDescent="0.3">
      <c r="A23">
        <v>2.4129999999999998</v>
      </c>
      <c r="B23">
        <v>0.17</v>
      </c>
      <c r="C23">
        <v>1.7000000000000001E-2</v>
      </c>
    </row>
    <row r="24" spans="1:5" x14ac:dyDescent="0.3">
      <c r="A24">
        <v>2.4380000000000002</v>
      </c>
    </row>
    <row r="25" spans="1:5" x14ac:dyDescent="0.3">
      <c r="A25">
        <v>2.54</v>
      </c>
      <c r="B25">
        <v>8.5999999999999993E-2</v>
      </c>
      <c r="C25">
        <v>1.2999999999999999E-2</v>
      </c>
    </row>
    <row r="26" spans="1:5" x14ac:dyDescent="0.3">
      <c r="A26">
        <v>2.6059999999999999</v>
      </c>
      <c r="B26">
        <v>2.5000000000000001E-2</v>
      </c>
      <c r="C2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Kofskey 1972</vt:lpstr>
      <vt:lpstr>Stator coordinates</vt:lpstr>
      <vt:lpstr>Rotor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</dc:creator>
  <cp:lastModifiedBy>Lasse Borg Anderson</cp:lastModifiedBy>
  <dcterms:created xsi:type="dcterms:W3CDTF">2023-09-21T12:31:30Z</dcterms:created>
  <dcterms:modified xsi:type="dcterms:W3CDTF">2024-01-17T15:25:44Z</dcterms:modified>
</cp:coreProperties>
</file>