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4.xml.rels" ContentType="application/vnd.openxmlformats-package.relationships+xml"/>
  <Override PartName="/xl/externalLinks/externalLink4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2"/>
    <sheet name="Edo. de Res. Cons. Acum. y Mens" sheetId="2" state="visible" r:id="rId3"/>
    <sheet name="Edo. de Res. Acum x Sucl." sheetId="3" state="visible" r:id="rId4"/>
    <sheet name="Edo. de Res. Mens x Sucl." sheetId="4" state="visible" r:id="rId5"/>
    <sheet name="Gastos GMM" sheetId="5" state="visible" r:id="rId6"/>
    <sheet name="Gastos Corp. Acum." sheetId="6" state="visible" r:id="rId7"/>
    <sheet name="Gastos Corp. Mens." sheetId="7" state="visible" r:id="rId8"/>
    <sheet name="Gtos NO Operativos" sheetId="8" state="visible" r:id="rId9"/>
  </sheets>
  <externalReferences>
    <externalReference r:id="rId10"/>
  </externalReferences>
  <definedNames>
    <definedName function="false" hidden="false" localSheetId="4" name="_xlnm.Print_Area" vbProcedure="false">'Gastos GMM'!$A$1:$P$2420</definedName>
    <definedName function="false" hidden="false" name="ACUMULADOS" vbProcedure="false">'[5]resumen (contabilidad)'!$a$110:#REF!</definedName>
    <definedName function="false" hidden="false" name="BALANMENSUAL" vbProcedure="false">'[5]resumen (contabilidad)'!$a$218:#REF!</definedName>
    <definedName function="false" hidden="false" name="camposBD" vbProcedure="false">OFFSET([6]definiciones!$f$1,0,0,COUNTA([6]definiciones!$f$1:#REF!),1)</definedName>
    <definedName function="false" hidden="false" name="Documentos" vbProcedure="false">OFFSET([6]definiciones!$b$1,0,0,COUNTA([6]definiciones!$b$1:#REF!),1)</definedName>
    <definedName function="false" hidden="false" name="Encabezados" vbProcedure="false">OFFSET([6]definiciones!$d$1,0,0,COUNTA([6]definiciones!$d$1:#REF!),1)</definedName>
    <definedName function="false" hidden="false" name="formulasResultado" vbProcedure="false">[6]validaciones!$bg$827</definedName>
    <definedName function="false" hidden="false" name="Funciones_Activos_Fijos" vbProcedure="false">[1]!Funciones_Activos_Fijos</definedName>
    <definedName function="false" hidden="false" name="Funciones_Catalogo" vbProcedure="false">[1]!Funciones_Catalogo</definedName>
    <definedName function="false" hidden="false" name="Funciones_Componente" vbProcedure="false">[1]!Funciones_Componente</definedName>
    <definedName function="false" hidden="false" name="Funciones_Devolucion" vbProcedure="false">[1]!Funciones_Devolucion</definedName>
    <definedName function="false" hidden="false" name="Funciones_Empresa" vbProcedure="false">[1]!Funciones_Empresa</definedName>
    <definedName function="false" hidden="false" name="Funciones_Fechas_Periodos" vbProcedure="false">[1]!Funciones_Fechas_Periodos</definedName>
    <definedName function="false" hidden="false" name="Funciones_Movimientos" vbProcedure="false">[1]!Funciones_Movimientos</definedName>
    <definedName function="false" hidden="false" name="Funciones_Polizas" vbProcedure="false">[1]!Funciones_Polizas</definedName>
    <definedName function="false" hidden="false" name="Funciones_Saldos" vbProcedure="false">[1]!Funciones_Saldos</definedName>
    <definedName function="false" hidden="false" name="Funciones_Tablas" vbProcedure="false">[1]!Funciones_Tablas</definedName>
    <definedName function="false" hidden="false" name="Ir_Inicio" vbProcedure="false">[1]!Ir_Inicio</definedName>
    <definedName function="false" hidden="false" name="MENSUALES" vbProcedure="false">'[5]resumen (contabilidad)'!$a$4:#REF!</definedName>
    <definedName function="false" hidden="false" name="Meses" vbProcedure="false">#REF!</definedName>
    <definedName function="false" hidden="false" name="RAZFINAN" vbProcedure="false">'[5]concentrado (contab)'!$a$1:#REF!</definedName>
    <definedName function="false" hidden="false" name="Reglas" vbProcedure="false">OFFSET([6]definiciones!$i$1,0,0,COUNTA([6]definiciones!$i$1:#REF!),1)</definedName>
    <definedName function="false" hidden="false" name="ReglasDatos" vbProcedure="false">OFFSET([6]definiciones!$k$1,0,0,COUNTA([6]definiciones!$k$1:#REF!),1)</definedName>
    <definedName function="false" hidden="false" name="TablaD" vbProcedure="false">[7]reglas!$a$4:#REF!</definedName>
    <definedName function="false" hidden="false" name="Tema_2" vbProcedure="false">[1]!Tema_2</definedName>
    <definedName function="false" hidden="false" name="Tema_3" vbProcedure="false">[1]!Tema_3</definedName>
    <definedName function="false" hidden="false" name="Tema_4" vbProcedure="false">[1]!Tema_4</definedName>
    <definedName function="false" hidden="false" name="Tema_5" vbProcedure="false">[1]!Tema_5</definedName>
    <definedName function="false" hidden="false" name="Tema_6" vbProcedure="false">[1]!Tema_6</definedName>
    <definedName function="false" hidden="false" name="TiposDeposito" vbProcedure="false">OFFSET([6]definiciones!$m$1,0,0,COUNTA([6]definiciones!$m$1:#REF!),1)</definedName>
    <definedName function="false" hidden="false" localSheetId="1" name="ACUMULADOS" vbProcedure="false">'[4]Resumen (contabilidad)'!$A$110:$M$214</definedName>
    <definedName function="false" hidden="false" localSheetId="1" name="BALANMENSUAL" vbProcedure="false">'[4]Resumen (contabilidad)'!$A$218:$M$289</definedName>
    <definedName function="false" hidden="false" localSheetId="1" name="camposBD" vbProcedure="false">OFFSET([6]definiciones!$f$1,0,0,COUNTA([6]definiciones!$f$1:$F$1048576),1)</definedName>
    <definedName function="false" hidden="false" localSheetId="1" name="Documentos" vbProcedure="false">OFFSET([6]definiciones!$b$1,0,0,COUNTA([6]definiciones!$b$1:$B$1048576),1)</definedName>
    <definedName function="false" hidden="false" localSheetId="1" name="Encabezados" vbProcedure="false">OFFSET([6]definiciones!$d$1,0,0,COUNTA([6]definiciones!$d$1:$D$1048576),1)</definedName>
    <definedName function="false" hidden="false" localSheetId="1" name="Funciones_Activos_Fijos" vbProcedure="false">'Edo. de Res. Cons. Acum. y Mens'!Funciones_Activos_Fijos</definedName>
    <definedName function="false" hidden="false" localSheetId="1" name="Funciones_Catalogo" vbProcedure="false">'Edo. de Res. Cons. Acum. y Mens'!Funciones_Catalogo</definedName>
    <definedName function="false" hidden="false" localSheetId="1" name="Funciones_Componente" vbProcedure="false">'Edo. de Res. Cons. Acum. y Mens'!Funciones_Componente</definedName>
    <definedName function="false" hidden="false" localSheetId="1" name="Funciones_Devolucion" vbProcedure="false">'Edo. de Res. Cons. Acum. y Mens'!Funciones_Devolucion</definedName>
    <definedName function="false" hidden="false" localSheetId="1" name="Funciones_Empresa" vbProcedure="false">'Edo. de Res. Cons. Acum. y Mens'!Funciones_Empresa</definedName>
    <definedName function="false" hidden="false" localSheetId="1" name="Funciones_Fechas_Periodos" vbProcedure="false">'Edo. de Res. Cons. Acum. y Mens'!Funciones_Fechas_Periodos</definedName>
    <definedName function="false" hidden="false" localSheetId="1" name="Funciones_Movimientos" vbProcedure="false">'Edo. de Res. Cons. Acum. y Mens'!Funciones_Movimientos</definedName>
    <definedName function="false" hidden="false" localSheetId="1" name="Funciones_Polizas" vbProcedure="false">'Edo. de Res. Cons. Acum. y Mens'!Funciones_Polizas</definedName>
    <definedName function="false" hidden="false" localSheetId="1" name="Funciones_Saldos" vbProcedure="false">'Edo. de Res. Cons. Acum. y Mens'!Funciones_Saldos</definedName>
    <definedName function="false" hidden="false" localSheetId="1" name="Funciones_Tablas" vbProcedure="false">'Edo. de Res. Cons. Acum. y Mens'!Funciones_Tablas</definedName>
    <definedName function="false" hidden="false" localSheetId="1" name="Ir_Inicio" vbProcedure="false">'Edo. de Res. Cons. Acum. y Mens'!Ir_Inicio</definedName>
    <definedName function="false" hidden="false" localSheetId="1" name="MENSUALES" vbProcedure="false">'[4]Resumen (contabilidad)'!$A$4:$M$107</definedName>
    <definedName function="false" hidden="false" localSheetId="1" name="Meses" vbProcedure="false">#REF!</definedName>
    <definedName function="false" hidden="false" localSheetId="1" name="RAZFINAN" vbProcedure="false">'[4]Concentrado (contab)'!$A$1:$M$1048576</definedName>
    <definedName function="false" hidden="false" localSheetId="1" name="Reglas" vbProcedure="false">OFFSET([6]definiciones!$i$1,0,0,COUNTA([6]definiciones!$i$1:$I$1048576),1)</definedName>
    <definedName function="false" hidden="false" localSheetId="1" name="ReglasDatos" vbProcedure="false">OFFSET([6]definiciones!$k$1,0,0,COUNTA([6]definiciones!$k$1:$K$1048576),1)</definedName>
    <definedName function="false" hidden="false" localSheetId="1" name="Tema_2" vbProcedure="false">'Edo. de Res. Cons. Acum. y Mens'!Tema_2</definedName>
    <definedName function="false" hidden="false" localSheetId="1" name="Tema_3" vbProcedure="false">'Edo. de Res. Cons. Acum. y Mens'!Tema_3</definedName>
    <definedName function="false" hidden="false" localSheetId="1" name="Tema_4" vbProcedure="false">'Edo. de Res. Cons. Acum. y Mens'!Tema_4</definedName>
    <definedName function="false" hidden="false" localSheetId="1" name="Tema_5" vbProcedure="false">'Edo. de Res. Cons. Acum. y Mens'!Tema_5</definedName>
    <definedName function="false" hidden="false" localSheetId="1" name="Tema_6" vbProcedure="false">'Edo. de Res. Cons. Acum. y Mens'!Tema_6</definedName>
    <definedName function="false" hidden="false" localSheetId="1" name="TiposDeposito" vbProcedure="false">OFFSET([6]definiciones!$m$1,0,0,COUNTA([6]definiciones!$m$1:$M$1048576),1)</definedName>
    <definedName function="false" hidden="false" localSheetId="4" name="camposBD" vbProcedure="false">OFFSET([6]definiciones!$f$1,0,0,COUNTA([6]definiciones!$f$1:$F$1048576),1)</definedName>
    <definedName function="false" hidden="false" localSheetId="4" name="Documentos" vbProcedure="false">OFFSET([6]definiciones!$b$1,0,0,COUNTA([6]definiciones!$b$1:$B$1048576),1)</definedName>
    <definedName function="false" hidden="false" localSheetId="4" name="Encabezados" vbProcedure="false">OFFSET([6]definiciones!$d$1,0,0,COUNTA([6]definiciones!$d$1:$D$1048576),1)</definedName>
    <definedName function="false" hidden="false" localSheetId="4" name="Excel_BuiltIn__FilterDatabase" vbProcedure="false">'Gastos GMM'!$A$1:$P$59208</definedName>
    <definedName function="false" hidden="false" localSheetId="4" name="formulasResultado" vbProcedure="false">[6]validaciones!$bg$571</definedName>
    <definedName function="false" hidden="false" localSheetId="4" name="Funciones_Activos_Fijos" vbProcedure="false">[2]!Funciones_Activos_Fijos</definedName>
    <definedName function="false" hidden="false" localSheetId="4" name="Funciones_Catalogo" vbProcedure="false">[2]!Funciones_Catalogo</definedName>
    <definedName function="false" hidden="false" localSheetId="4" name="Funciones_Componente" vbProcedure="false">[2]!Funciones_Componente</definedName>
    <definedName function="false" hidden="false" localSheetId="4" name="Funciones_Devolucion" vbProcedure="false">[2]!Funciones_Devolucion</definedName>
    <definedName function="false" hidden="false" localSheetId="4" name="Funciones_Empresa" vbProcedure="false">[2]!Funciones_Empresa</definedName>
    <definedName function="false" hidden="false" localSheetId="4" name="Funciones_Fechas_Periodos" vbProcedure="false">[2]!Funciones_Fechas_Periodos</definedName>
    <definedName function="false" hidden="false" localSheetId="4" name="Funciones_Movimientos" vbProcedure="false">[2]!Funciones_Movimientos</definedName>
    <definedName function="false" hidden="false" localSheetId="4" name="Funciones_Polizas" vbProcedure="false">[2]!Funciones_Polizas</definedName>
    <definedName function="false" hidden="false" localSheetId="4" name="Funciones_Saldos" vbProcedure="false">[2]!Funciones_Saldos</definedName>
    <definedName function="false" hidden="false" localSheetId="4" name="Funciones_Tablas" vbProcedure="false">[2]!Funciones_Tablas</definedName>
    <definedName function="false" hidden="false" localSheetId="4" name="Ir_Inicio" vbProcedure="false">[2]!Ir_Inicio</definedName>
    <definedName function="false" hidden="false" localSheetId="4" name="Meses" vbProcedure="false">'[8]'!$b$2</definedName>
    <definedName function="false" hidden="false" localSheetId="4" name="RAZFINAN" vbProcedure="false">'[5]concentrado (contab)'!$a$1:$M$1048576</definedName>
    <definedName function="false" hidden="false" localSheetId="4" name="Reglas" vbProcedure="false">OFFSET([6]definiciones!$i$1,0,0,COUNTA([6]definiciones!$i$1:$I$1048576),1)</definedName>
    <definedName function="false" hidden="false" localSheetId="4" name="ReglasDatos" vbProcedure="false">OFFSET([6]definiciones!$k$1,0,0,COUNTA([6]definiciones!$k$1:$K$1048576),1)</definedName>
    <definedName function="false" hidden="false" localSheetId="4" name="Tema_2" vbProcedure="false">[2]!Tema_2</definedName>
    <definedName function="false" hidden="false" localSheetId="4" name="Tema_3" vbProcedure="false">[2]!Tema_3</definedName>
    <definedName function="false" hidden="false" localSheetId="4" name="Tema_4" vbProcedure="false">[2]!Tema_4</definedName>
    <definedName function="false" hidden="false" localSheetId="4" name="Tema_5" vbProcedure="false">[2]!Tema_5</definedName>
    <definedName function="false" hidden="false" localSheetId="4" name="Tema_6" vbProcedure="false">[2]!Tema_6</definedName>
    <definedName function="false" hidden="false" localSheetId="4" name="TiposDeposito" vbProcedure="false">OFFSET([6]definiciones!$m$1,0,0,COUNTA([6]definiciones!$m$1:$M$1048576),1)</definedName>
    <definedName function="false" hidden="false" localSheetId="7" name="camposBD" vbProcedure="false">OFFSET([6]definiciones!$f$1,0,0,COUNTA([6]definiciones!$f$1:$F$1048576),1)</definedName>
    <definedName function="false" hidden="false" localSheetId="7" name="Documentos" vbProcedure="false">OFFSET([6]definiciones!$b$1,0,0,COUNTA([6]definiciones!$b$1:$B$1048576),1)</definedName>
    <definedName function="false" hidden="false" localSheetId="7" name="Encabezados" vbProcedure="false">OFFSET([6]definiciones!$d$1,0,0,COUNTA([6]definiciones!$d$1:$D$1048576),1)</definedName>
    <definedName function="false" hidden="false" localSheetId="7" name="Funciones_Activos_Fijos" vbProcedure="false">[3]!Funciones_Activos_Fijos</definedName>
    <definedName function="false" hidden="false" localSheetId="7" name="Funciones_Catalogo" vbProcedure="false">[3]!Funciones_Catalogo</definedName>
    <definedName function="false" hidden="false" localSheetId="7" name="Funciones_Componente" vbProcedure="false">[3]!Funciones_Componente</definedName>
    <definedName function="false" hidden="false" localSheetId="7" name="Funciones_Devolucion" vbProcedure="false">[3]!Funciones_Devolucion</definedName>
    <definedName function="false" hidden="false" localSheetId="7" name="Funciones_Empresa" vbProcedure="false">[3]!Funciones_Empresa</definedName>
    <definedName function="false" hidden="false" localSheetId="7" name="Funciones_Fechas_Periodos" vbProcedure="false">[3]!Funciones_Fechas_Periodos</definedName>
    <definedName function="false" hidden="false" localSheetId="7" name="Funciones_Movimientos" vbProcedure="false">[3]!Funciones_Movimientos</definedName>
    <definedName function="false" hidden="false" localSheetId="7" name="Funciones_Polizas" vbProcedure="false">[3]!Funciones_Polizas</definedName>
    <definedName function="false" hidden="false" localSheetId="7" name="Funciones_Saldos" vbProcedure="false">[3]!Funciones_Saldos</definedName>
    <definedName function="false" hidden="false" localSheetId="7" name="Funciones_Tablas" vbProcedure="false">[3]!Funciones_Tablas</definedName>
    <definedName function="false" hidden="false" localSheetId="7" name="Ir_Inicio" vbProcedure="false">[3]!Ir_Inicio</definedName>
    <definedName function="false" hidden="false" localSheetId="7" name="RAZFINAN" vbProcedure="false">'[5]concentrado (contab)'!$a$1:$M$1048576</definedName>
    <definedName function="false" hidden="false" localSheetId="7" name="Reglas" vbProcedure="false">OFFSET([6]definiciones!$i$1,0,0,COUNTA([6]definiciones!$i$1:$I$1048576),1)</definedName>
    <definedName function="false" hidden="false" localSheetId="7" name="ReglasDatos" vbProcedure="false">OFFSET([6]definiciones!$k$1,0,0,COUNTA([6]definiciones!$k$1:$K$1048576),1)</definedName>
    <definedName function="false" hidden="false" localSheetId="7" name="Tema_2" vbProcedure="false">[3]!Tema_2</definedName>
    <definedName function="false" hidden="false" localSheetId="7" name="Tema_3" vbProcedure="false">[3]!Tema_3</definedName>
    <definedName function="false" hidden="false" localSheetId="7" name="Tema_4" vbProcedure="false">[3]!Tema_4</definedName>
    <definedName function="false" hidden="false" localSheetId="7" name="Tema_5" vbProcedure="false">[3]!Tema_5</definedName>
    <definedName function="false" hidden="false" localSheetId="7" name="Tema_6" vbProcedure="false">[3]!Tema_6</definedName>
    <definedName function="false" hidden="false" localSheetId="7" name="TiposDeposito" vbProcedure="false">OFFSET([6]definiciones!$m$1,0,0,COUNTA([6]definiciones!$m$1:$M$1048576),1)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<sst xmlns="http://schemas.openxmlformats.org/spreadsheetml/2006/main" count="3393" uniqueCount="393">
  <si>
    <t xml:space="preserve">GRUPO MORSA DE MEXICO,  S.A. DE C.V.</t>
  </si>
  <si>
    <t xml:space="preserve">BALANCE GENERAL AL 30 DE JUNIO DE 2018</t>
  </si>
  <si>
    <t xml:space="preserve">ACTIVO</t>
  </si>
  <si>
    <t xml:space="preserve">PASIVO</t>
  </si>
  <si>
    <t xml:space="preserve">            CIRCULANTE</t>
  </si>
  <si>
    <t xml:space="preserve">JUNIO/2017</t>
  </si>
  <si>
    <t xml:space="preserve">%</t>
  </si>
  <si>
    <t xml:space="preserve">JUNIO/2018</t>
  </si>
  <si>
    <t xml:space="preserve">            A CORTO PLAZO</t>
  </si>
  <si>
    <t xml:space="preserve">FONDO FIJO DE CAJA</t>
  </si>
  <si>
    <t xml:space="preserve">PROVEEDORES</t>
  </si>
  <si>
    <t xml:space="preserve">BANCOS NACIONALES</t>
  </si>
  <si>
    <t xml:space="preserve">PROVEEDORES EXTRANJEROS</t>
  </si>
  <si>
    <t xml:space="preserve">BANCOS EXTRANJEROS</t>
  </si>
  <si>
    <t xml:space="preserve">ACREEDORES DIVERSOS</t>
  </si>
  <si>
    <t xml:space="preserve">INVERSIONES EN VALORES</t>
  </si>
  <si>
    <t xml:space="preserve">IMPUESTOS POR PAGAR</t>
  </si>
  <si>
    <t xml:space="preserve">CLIENTES</t>
  </si>
  <si>
    <t xml:space="preserve">INTERESES POR PAGAR</t>
  </si>
  <si>
    <t xml:space="preserve">EST. PARA CTAS INCOBRABLES</t>
  </si>
  <si>
    <t xml:space="preserve">DOCUMENTOS POR PAGAR</t>
  </si>
  <si>
    <t xml:space="preserve">DOCUMENTOS POR COBRAR</t>
  </si>
  <si>
    <t xml:space="preserve">PRESTAMOS BANCARIOS CP</t>
  </si>
  <si>
    <t xml:space="preserve">DEUDORES DIVERSOS</t>
  </si>
  <si>
    <t xml:space="preserve">IVA POR RECUPERAR</t>
  </si>
  <si>
    <t xml:space="preserve">IVA RECUPERADO</t>
  </si>
  <si>
    <t xml:space="preserve">           A LARGO PLAZO</t>
  </si>
  <si>
    <t xml:space="preserve">ANTICIPO A PROVEEDORES</t>
  </si>
  <si>
    <t xml:space="preserve">ALMACEN</t>
  </si>
  <si>
    <t xml:space="preserve">PRESTAMOS BANCARIOS LP</t>
  </si>
  <si>
    <t xml:space="preserve">ESTIMACIÓN DE INVENTARIOS DE LENTO MOVIMIENTO</t>
  </si>
  <si>
    <t xml:space="preserve">             FIJO</t>
  </si>
  <si>
    <t xml:space="preserve">EQUIPO DE TRANSPORTE</t>
  </si>
  <si>
    <t xml:space="preserve">ISR DIFERIDO</t>
  </si>
  <si>
    <t xml:space="preserve">DEP ACUM EQ. DE TRANSP.</t>
  </si>
  <si>
    <t xml:space="preserve">EQUIPO DE OFICINA Y ALMACEN</t>
  </si>
  <si>
    <t xml:space="preserve">DEP. ACUM DE EQ. DE OF. Y ALMACEN</t>
  </si>
  <si>
    <t xml:space="preserve">            TOTAL PASIVO</t>
  </si>
  <si>
    <t xml:space="preserve">EQUIPO DE COMPUTO</t>
  </si>
  <si>
    <t xml:space="preserve">DEP. ACUM, EQ, COMPUTO</t>
  </si>
  <si>
    <t xml:space="preserve">ESTANTERIA</t>
  </si>
  <si>
    <t xml:space="preserve">CAPITAL CONTABLE</t>
  </si>
  <si>
    <t xml:space="preserve">DEP. ACUM. ESTANTERIA</t>
  </si>
  <si>
    <t xml:space="preserve">MEJORAS A LOCALES ARRENDADOS</t>
  </si>
  <si>
    <t xml:space="preserve">CAPITAL SOCIAL</t>
  </si>
  <si>
    <t xml:space="preserve">DEP. ACUM MEJORA A LOC. ARREND.</t>
  </si>
  <si>
    <t xml:space="preserve">RESERVA LEGAL</t>
  </si>
  <si>
    <t xml:space="preserve">MAQUINARIA Y EQUIPO</t>
  </si>
  <si>
    <t xml:space="preserve">RESULTADO DE EJERCICIOS ANTERIORES</t>
  </si>
  <si>
    <t xml:space="preserve">DEPREC. ACUM. MAQUINARIA Y EQUIPO</t>
  </si>
  <si>
    <t xml:space="preserve">CAPITAL CONTABLE ACTUALIZADO</t>
  </si>
  <si>
    <t xml:space="preserve">ACTIVOS INTANGIBLES</t>
  </si>
  <si>
    <t xml:space="preserve">RESULTADO DEL EJERCICIO</t>
  </si>
  <si>
    <t xml:space="preserve">DEP. ACUM, ACTIVOS INTANGIBLES</t>
  </si>
  <si>
    <t xml:space="preserve">ACTUALIZACION ACTIVOS FIJOS</t>
  </si>
  <si>
    <t xml:space="preserve">TOTAL CAPITAL</t>
  </si>
  <si>
    <t xml:space="preserve">ACTUALIZACION DEPREC. ACTIVOS</t>
  </si>
  <si>
    <t xml:space="preserve">             DIFERIDO</t>
  </si>
  <si>
    <t xml:space="preserve">ANTICIPO DE IMPUESTOS</t>
  </si>
  <si>
    <t xml:space="preserve">IMPUESTOS POR COMPENSAR</t>
  </si>
  <si>
    <t xml:space="preserve">DEPOSITOS EN GARANTIA</t>
  </si>
  <si>
    <t xml:space="preserve">SEGUROS PAGADOS POR ANT.</t>
  </si>
  <si>
    <t xml:space="preserve">RENTAS PAGADAS POR ANTICIPADO</t>
  </si>
  <si>
    <t xml:space="preserve">TOTAL ACTIVO</t>
  </si>
  <si>
    <t xml:space="preserve">TOTAL PASIVO MAS CAPITAL</t>
  </si>
  <si>
    <t xml:space="preserve">C.P. FIDEL LOPEZ ANGULO</t>
  </si>
  <si>
    <t xml:space="preserve">SRA. SANDRA LUZ VAZQUEZ OJEDA</t>
  </si>
  <si>
    <t xml:space="preserve">REPRESENTANTE LEGAL</t>
  </si>
  <si>
    <t xml:space="preserve">DIRECTOR GENERAL</t>
  </si>
  <si>
    <t xml:space="preserve">GRUPO MORSA DE MEXICO, S.A. DE C.V.</t>
  </si>
  <si>
    <t xml:space="preserve">ESTADO DE RESULTADOS DEL 01 AL 30 DE JUNIO DE  2018</t>
  </si>
  <si>
    <t xml:space="preserve">MENSUAL</t>
  </si>
  <si>
    <t xml:space="preserve">JUNIO 2017</t>
  </si>
  <si>
    <t xml:space="preserve">JUNIO 2018</t>
  </si>
  <si>
    <t xml:space="preserve">DIFERENCIA</t>
  </si>
  <si>
    <t xml:space="preserve">VENTAS</t>
  </si>
  <si>
    <t xml:space="preserve">DEVOLUCIONES S/ VENTAS</t>
  </si>
  <si>
    <t xml:space="preserve">DESCUENTOS Y BON. S/ VENTAS</t>
  </si>
  <si>
    <t xml:space="preserve">SUMA DESC.Y DEV.S/VENTA</t>
  </si>
  <si>
    <t xml:space="preserve">VENTAS NETAS</t>
  </si>
  <si>
    <t xml:space="preserve">COSTO DE VENTAS</t>
  </si>
  <si>
    <t xml:space="preserve">DIFERENCIA ENTRE COSTO PROMEDIO Y NOTA DE CREDITO</t>
  </si>
  <si>
    <t xml:space="preserve">ELIMINAR</t>
  </si>
  <si>
    <t xml:space="preserve">COSTO DE VENTAS BRUTO</t>
  </si>
  <si>
    <t xml:space="preserve">DESCTOS. Y BONIF. S/COMPRAS (PRORRATEADOS)</t>
  </si>
  <si>
    <t xml:space="preserve">DESCTOS. Y BONIF. S/COMPRAS (DIRECTOS)</t>
  </si>
  <si>
    <t xml:space="preserve">DESC. PRONTOS PAGOS DIRECTOS (610)</t>
  </si>
  <si>
    <t xml:space="preserve">DESCTOS. POR VOLUMEN (680)</t>
  </si>
  <si>
    <t xml:space="preserve">SUMA</t>
  </si>
  <si>
    <t xml:space="preserve">COSTO DE VENTAS NETO</t>
  </si>
  <si>
    <t xml:space="preserve">UTILIDAD BRUTA</t>
  </si>
  <si>
    <t xml:space="preserve">GASTOS DE OPERACIÓN</t>
  </si>
  <si>
    <t xml:space="preserve">GASTOS DE VENTA</t>
  </si>
  <si>
    <t xml:space="preserve">GASTOS DE ADMON.</t>
  </si>
  <si>
    <t xml:space="preserve">|</t>
  </si>
  <si>
    <t xml:space="preserve">GASTOS DE DISTRIBUCION</t>
  </si>
  <si>
    <t xml:space="preserve">GASTOS DE OPERACIÓN NO CONTINUA</t>
  </si>
  <si>
    <t xml:space="preserve">GASTOS DE IMPORTACION</t>
  </si>
  <si>
    <t xml:space="preserve">GASTOS CORP. DIRECCION</t>
  </si>
  <si>
    <t xml:space="preserve">GASTOS CORP. ADMINISTRACION</t>
  </si>
  <si>
    <t xml:space="preserve">GASTOS CORP. CONTABILIDAD</t>
  </si>
  <si>
    <t xml:space="preserve">GASTOS CORP. INFORMATICA</t>
  </si>
  <si>
    <t xml:space="preserve">GASTOS CORP. NOMINA</t>
  </si>
  <si>
    <t xml:space="preserve">GASTOS CORP. PAGOS</t>
  </si>
  <si>
    <t xml:space="preserve">GASTOS CORP. SURESTE</t>
  </si>
  <si>
    <t xml:space="preserve">GASTOS CORP. NOROESTE</t>
  </si>
  <si>
    <t xml:space="preserve">GASTOS CORP. OCCIDENTE</t>
  </si>
  <si>
    <t xml:space="preserve">GASTOS CORP. CS LTH NOROESTE Y DGO</t>
  </si>
  <si>
    <t xml:space="preserve">GASTOS CORP. CS LTH SURESTE</t>
  </si>
  <si>
    <t xml:space="preserve">GASTOS CORP. CENTRO DE SERVICIO LTH</t>
  </si>
  <si>
    <t xml:space="preserve">GASTOS CORP. NAC. VENTAS</t>
  </si>
  <si>
    <t xml:space="preserve">GASTOS FINANCIEROS INTERESES BANCARIOS</t>
  </si>
  <si>
    <t xml:space="preserve">GASTOS FINANCIEROS OTROS CONCEPTOS</t>
  </si>
  <si>
    <t xml:space="preserve">OTROS GASTOS</t>
  </si>
  <si>
    <t xml:space="preserve">OTROS INGRESOS</t>
  </si>
  <si>
    <t xml:space="preserve">PRODUCTOS FINANCIEROS</t>
  </si>
  <si>
    <t xml:space="preserve">GASTOS POR CUENTA DE PROVS</t>
  </si>
  <si>
    <t xml:space="preserve"> </t>
  </si>
  <si>
    <t xml:space="preserve">UTILIDAD NETA ANTES DE IMPUESTOS</t>
  </si>
  <si>
    <t xml:space="preserve">Elaborado por : C.P. Juvencio Nevarez Rocha</t>
  </si>
  <si>
    <t xml:space="preserve">ESTADO DE RESULTADOS DEL 1 DE ENERO AL 30 DE JUNIO DE 2018</t>
  </si>
  <si>
    <t xml:space="preserve">ACUMULADO</t>
  </si>
  <si>
    <t xml:space="preserve">En los meses de JUNIO 2018 se registro la amortización de Registro Marcas Propias con un importe mensual de $ 5´833,333.37 y un acumulado de   $ 35'000,000.22</t>
  </si>
  <si>
    <t xml:space="preserve">ESTADO  DE  RESULTADOS  ACUMULADO  JUNIO  DEL  2018</t>
  </si>
  <si>
    <t xml:space="preserve">TOTAL GRUPO</t>
  </si>
  <si>
    <t xml:space="preserve">ZONA OCCIDENTE</t>
  </si>
  <si>
    <t xml:space="preserve">ZONA NOROESTE</t>
  </si>
  <si>
    <t xml:space="preserve">DIVISIÓN DIESEL</t>
  </si>
  <si>
    <t xml:space="preserve">ZONA SURESTE</t>
  </si>
  <si>
    <t xml:space="preserve">CENTROS DE SERVICIOS LTH</t>
  </si>
  <si>
    <t xml:space="preserve">GUADALAJARA</t>
  </si>
  <si>
    <t xml:space="preserve">TEPIC</t>
  </si>
  <si>
    <t xml:space="preserve">DURANGO</t>
  </si>
  <si>
    <t xml:space="preserve">QUERETARO</t>
  </si>
  <si>
    <t xml:space="preserve">MAZATLAN</t>
  </si>
  <si>
    <t xml:space="preserve">ZAPOPAN</t>
  </si>
  <si>
    <t xml:space="preserve">VERACRUZ</t>
  </si>
  <si>
    <t xml:space="preserve">CULIACAN</t>
  </si>
  <si>
    <t xml:space="preserve">LOS MOCHIS</t>
  </si>
  <si>
    <t xml:space="preserve">HERMOSILLO</t>
  </si>
  <si>
    <t xml:space="preserve">OBREGON</t>
  </si>
  <si>
    <t xml:space="preserve">LA PAZ</t>
  </si>
  <si>
    <t xml:space="preserve">DIESEL</t>
  </si>
  <si>
    <t xml:space="preserve">DIESEL </t>
  </si>
  <si>
    <t xml:space="preserve">MERIDA</t>
  </si>
  <si>
    <t xml:space="preserve">CAMPECHE</t>
  </si>
  <si>
    <t xml:space="preserve">CANCUN</t>
  </si>
  <si>
    <t xml:space="preserve">VILLAHERMOSA</t>
  </si>
  <si>
    <t xml:space="preserve">LTH</t>
  </si>
  <si>
    <t xml:space="preserve">TOTAL</t>
  </si>
  <si>
    <t xml:space="preserve">DEL VALLE</t>
  </si>
  <si>
    <t xml:space="preserve">MOCHIS</t>
  </si>
  <si>
    <t xml:space="preserve">CD DEL CARMEN</t>
  </si>
  <si>
    <t xml:space="preserve">PESCADOR</t>
  </si>
  <si>
    <t xml:space="preserve">DGO FCO VILLA</t>
  </si>
  <si>
    <t xml:space="preserve">VENTAS ACUMULADORES AJUSTADOS</t>
  </si>
  <si>
    <t xml:space="preserve">DEVOLUCIONES S/VENTAS</t>
  </si>
  <si>
    <t xml:space="preserve">DEVOL. S/VENTAS ACUM. AJUSTADOS</t>
  </si>
  <si>
    <t xml:space="preserve">DESCUENTOS Y BON.S/VENTAS</t>
  </si>
  <si>
    <t xml:space="preserve">DESC. SOBRE COMPRAS (PRORRATEADOS)</t>
  </si>
  <si>
    <t xml:space="preserve">DESC. SOBRE COMPRAS (DIRECTOS)</t>
  </si>
  <si>
    <t xml:space="preserve">SUMA DESCUENTOS SOBRE COMPRA</t>
  </si>
  <si>
    <t xml:space="preserve">MARGEN DE UTILIDAD</t>
  </si>
  <si>
    <t xml:space="preserve">GASTOS  SUCURSAL</t>
  </si>
  <si>
    <t xml:space="preserve">VENTA</t>
  </si>
  <si>
    <t xml:space="preserve">ADMINISTRACIÓN</t>
  </si>
  <si>
    <t xml:space="preserve">DISTRIBUCION</t>
  </si>
  <si>
    <t xml:space="preserve">NÓMINA</t>
  </si>
  <si>
    <t xml:space="preserve">RENTA</t>
  </si>
  <si>
    <t xml:space="preserve">COMISIONES</t>
  </si>
  <si>
    <t xml:space="preserve">IMPORTACION</t>
  </si>
  <si>
    <t xml:space="preserve">TOTAL GASTOS SUCURSAL</t>
  </si>
  <si>
    <t xml:space="preserve">UTILIDAD OPERATIVA DE SUCURSAL  (1 )</t>
  </si>
  <si>
    <t xml:space="preserve">OTROS GASTOS SUCURSAL</t>
  </si>
  <si>
    <t xml:space="preserve">DEPRECIACIONES</t>
  </si>
  <si>
    <t xml:space="preserve">AMORTIZACION DE SEGUROS Y FIANZAS</t>
  </si>
  <si>
    <t xml:space="preserve">PARTIDAS DISCONTINUAS</t>
  </si>
  <si>
    <t xml:space="preserve">GASTOS POR CUENTA DE PROVEEDORES</t>
  </si>
  <si>
    <r>
      <rPr>
        <b val="true"/>
        <sz val="12"/>
        <rFont val="Arial"/>
        <family val="2"/>
        <charset val="1"/>
      </rPr>
      <t xml:space="preserve">TOTAL</t>
    </r>
    <r>
      <rPr>
        <b val="true"/>
        <sz val="16"/>
        <rFont val="Arial"/>
        <family val="2"/>
        <charset val="1"/>
      </rPr>
      <t xml:space="preserve"> </t>
    </r>
    <r>
      <rPr>
        <b val="true"/>
        <u val="single"/>
        <sz val="16"/>
        <rFont val="Arial Black"/>
        <family val="2"/>
        <charset val="1"/>
      </rPr>
      <t xml:space="preserve">otros</t>
    </r>
    <r>
      <rPr>
        <b val="true"/>
        <sz val="12"/>
        <rFont val="Arial"/>
        <family val="2"/>
        <charset val="1"/>
      </rPr>
      <t xml:space="preserve"> GASTOS SUCURSAL</t>
    </r>
  </si>
  <si>
    <t xml:space="preserve">UTILIDAD OPERATIVA DE SUCURSAL  (2)</t>
  </si>
  <si>
    <t xml:space="preserve">GASTOS REGIONALES  </t>
  </si>
  <si>
    <t xml:space="preserve">CORPORATIVO SURESTE</t>
  </si>
  <si>
    <t xml:space="preserve">CORPORATIVO NOROESTE</t>
  </si>
  <si>
    <t xml:space="preserve">CORPORATIVO OCCIDENTE</t>
  </si>
  <si>
    <t xml:space="preserve">CORPORATIVO CS LTH NOROESTE Y DURANGO</t>
  </si>
  <si>
    <t xml:space="preserve">CORPORATIVO CS LTH SURESTE</t>
  </si>
  <si>
    <t xml:space="preserve">DEPRECIACIONES CORPORATIVOS REGIONALES</t>
  </si>
  <si>
    <t xml:space="preserve">AMORTIZACIONES SEG Y FIANZAS CORP REGIONALES</t>
  </si>
  <si>
    <t xml:space="preserve">TOTAL GASTOS REGIONALES</t>
  </si>
  <si>
    <t xml:space="preserve">TOTAL GASTOS</t>
  </si>
  <si>
    <t xml:space="preserve">% DE GASTO VS VENTA NETA</t>
  </si>
  <si>
    <t xml:space="preserve">UTILIDAD DE OPERACIÓN FINAL (3)</t>
  </si>
  <si>
    <t xml:space="preserve">GASTOS NACIONALES</t>
  </si>
  <si>
    <t xml:space="preserve">CORPORATIVO NACIONAL</t>
  </si>
  <si>
    <t xml:space="preserve">DIRECCION</t>
  </si>
  <si>
    <t xml:space="preserve">DEPRECIACIONES CORPORATIVO NACIONAL</t>
  </si>
  <si>
    <t xml:space="preserve">AMORTIZACIONES SEG Y FIANZAS CORP NACIONAL</t>
  </si>
  <si>
    <t xml:space="preserve">GASTOS FINANCIEROS INTERESES BANCARIOS </t>
  </si>
  <si>
    <t xml:space="preserve">OTROS GASTOS EXTRAORDINARIOS</t>
  </si>
  <si>
    <t xml:space="preserve">OTROS INGRESOS EXTRAORDINARIOS</t>
  </si>
  <si>
    <t xml:space="preserve">TOTAL GASTO NACIONAL Y DE DIRECCION</t>
  </si>
  <si>
    <t xml:space="preserve">UTILIDAD ANTES DE IMPTOS</t>
  </si>
  <si>
    <t xml:space="preserve">% DE UTILIDAD NETA</t>
  </si>
  <si>
    <t xml:space="preserve">ISR</t>
  </si>
  <si>
    <t xml:space="preserve">UTILIDAD NETA</t>
  </si>
  <si>
    <t xml:space="preserve">GRUPO MORSA DE MEXICO, S.A DE C.V.</t>
  </si>
  <si>
    <t xml:space="preserve">ESTADO DE RESULTADOS MES DE JUNIO  DE  2018</t>
  </si>
  <si>
    <t xml:space="preserve">DESC. SOBRE COMPRAS ( PRORRATEADOS)</t>
  </si>
  <si>
    <t xml:space="preserve">UTILIDAD OPERATIVA DE SUCURSAL  (1)</t>
  </si>
  <si>
    <t xml:space="preserve">UTIL. ANTES IMPTOS</t>
  </si>
  <si>
    <t xml:space="preserve">VALORES de ACTIVOS PRINCIPALES (datos del cierre del mes anterior )</t>
  </si>
  <si>
    <t xml:space="preserve">CARTERA ( sin IVA )</t>
  </si>
  <si>
    <t xml:space="preserve">INVENTARIO ( Ultimo costo ) </t>
  </si>
  <si>
    <t xml:space="preserve">ACTIVOS FIJOS (vehiculos, equipos oficina y computo)</t>
  </si>
  <si>
    <t xml:space="preserve">RELACION ANALITICA DE GASTOS</t>
  </si>
  <si>
    <t xml:space="preserve">GASTOS MENSUALES 2018</t>
  </si>
  <si>
    <t xml:space="preserve">DIF. Vs mismo mes en 2017</t>
  </si>
  <si>
    <t xml:space="preserve">DIF. vs PERIODO ANT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</si>
  <si>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</si>
  <si>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</si>
  <si>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</si>
  <si>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</si>
  <si>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</si>
  <si>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</si>
  <si>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JUNIO 17</t>
  </si>
  <si>
    <t xml:space="preserve">$ $ $ </t>
  </si>
  <si>
    <t xml:space="preserve">% %</t>
  </si>
  <si>
    <t xml:space="preserve">% % %</t>
  </si>
  <si>
    <t xml:space="preserve">Honorarios Personas Fisica</t>
  </si>
  <si>
    <t xml:space="preserve">Honorarios Personas Morales</t>
  </si>
  <si>
    <t xml:space="preserve">Honorarios Administrativos</t>
  </si>
  <si>
    <t xml:space="preserve">Honorarios Comercializacion</t>
  </si>
  <si>
    <t xml:space="preserve">Asesoría Contable y Fiscal</t>
  </si>
  <si>
    <t xml:space="preserve">Honorarios por Dictamenes</t>
  </si>
  <si>
    <t xml:space="preserve">Prest. de Serv. Mayoreo Occ. Ref.</t>
  </si>
  <si>
    <t xml:space="preserve">Prest. de Serv. Pers. Estrategico, S.C.</t>
  </si>
  <si>
    <t xml:space="preserve">Prest. de Serv. Otras S.C.</t>
  </si>
  <si>
    <t xml:space="preserve">Prest. de Serv. VOH Comercializadora</t>
  </si>
  <si>
    <t xml:space="preserve">Com. Merc. - Comercialización</t>
  </si>
  <si>
    <t xml:space="preserve">Com. Merc. - Otros</t>
  </si>
  <si>
    <t xml:space="preserve">Mant. y Cons. - Eq. de Transporte</t>
  </si>
  <si>
    <t xml:space="preserve">Mant. y Cons. - Eq. de Oficina</t>
  </si>
  <si>
    <t xml:space="preserve">Mant. y Cons. - Eq. de Computo</t>
  </si>
  <si>
    <t xml:space="preserve">Mant. y Cons. - Eq. de Almacen</t>
  </si>
  <si>
    <t xml:space="preserve">Mant. y Cons. - Locales Arrendados</t>
  </si>
  <si>
    <t xml:space="preserve">Combustibles y Lubricantes</t>
  </si>
  <si>
    <t xml:space="preserve">Viaticos - Hospedaje</t>
  </si>
  <si>
    <t xml:space="preserve">Viaticos- Alimentacion</t>
  </si>
  <si>
    <t xml:space="preserve">Viaticos- Transporte</t>
  </si>
  <si>
    <t xml:space="preserve">Viaticos- Combustible Pagos Electrónicos</t>
  </si>
  <si>
    <t xml:space="preserve">Viaticos- Peajes</t>
  </si>
  <si>
    <t xml:space="preserve">Viaticos- Cap. Conferencias</t>
  </si>
  <si>
    <t xml:space="preserve">Arrendamiento Personas Fisicas</t>
  </si>
  <si>
    <t xml:space="preserve">Arrendamiento  Personas Morales</t>
  </si>
  <si>
    <t xml:space="preserve">Arrendamiento Personas Fisicas FV</t>
  </si>
  <si>
    <t xml:space="preserve">Arrendamiento Personas Morales FV</t>
  </si>
  <si>
    <t xml:space="preserve">Arrendamiento Muebles</t>
  </si>
  <si>
    <t xml:space="preserve">Ftes. y Ac. - Envio a Ctes.</t>
  </si>
  <si>
    <t xml:space="preserve">Ftes. y Ac. - Traspasos entre Sucl´s.</t>
  </si>
  <si>
    <t xml:space="preserve">Servicio de Mensajeria</t>
  </si>
  <si>
    <t xml:space="preserve">Estacionamiento</t>
  </si>
  <si>
    <t xml:space="preserve">Pub. y Prop. - Espectaculares</t>
  </si>
  <si>
    <t xml:space="preserve">Pub. y Prop. - Prensa</t>
  </si>
  <si>
    <t xml:space="preserve">Pub. y Prop. - Articulos Publicitarios</t>
  </si>
  <si>
    <t xml:space="preserve">Publicidad</t>
  </si>
  <si>
    <t xml:space="preserve">Telmex</t>
  </si>
  <si>
    <t xml:space="preserve">Celulares</t>
  </si>
  <si>
    <t xml:space="preserve">Celulares Comercializacion</t>
  </si>
  <si>
    <t xml:space="preserve">Radiocomunicacion</t>
  </si>
  <si>
    <t xml:space="preserve">Tarjetas Telefonicas</t>
  </si>
  <si>
    <t xml:space="preserve">Redes Telefonicas</t>
  </si>
  <si>
    <t xml:space="preserve">Agua Potable</t>
  </si>
  <si>
    <t xml:space="preserve">Agua Electropura</t>
  </si>
  <si>
    <t xml:space="preserve">Energia Electrica</t>
  </si>
  <si>
    <t xml:space="preserve">Pap. y Arts. de Escritorio</t>
  </si>
  <si>
    <t xml:space="preserve">Forma Continua</t>
  </si>
  <si>
    <t xml:space="preserve">Articulos de Limpieza</t>
  </si>
  <si>
    <t xml:space="preserve">Camaras Patronales</t>
  </si>
  <si>
    <t xml:space="preserve">Servicio de Internet</t>
  </si>
  <si>
    <t xml:space="preserve">Sist. de Monitoreo y Seguridad</t>
  </si>
  <si>
    <t xml:space="preserve">Membresias</t>
  </si>
  <si>
    <t xml:space="preserve">Donativos</t>
  </si>
  <si>
    <t xml:space="preserve">Accs. Eq. de Transporte</t>
  </si>
  <si>
    <t xml:space="preserve">Accs. Eq. de Oficina</t>
  </si>
  <si>
    <t xml:space="preserve">Accs. Eq. de Computo</t>
  </si>
  <si>
    <t xml:space="preserve">Accs. Eq. de Almacen</t>
  </si>
  <si>
    <t xml:space="preserve">Envolturas y Empaques</t>
  </si>
  <si>
    <t xml:space="preserve">Consumibles Eq. de Impresion</t>
  </si>
  <si>
    <t xml:space="preserve">Diversos</t>
  </si>
  <si>
    <t xml:space="preserve">No Deducibles</t>
  </si>
  <si>
    <t xml:space="preserve">Imptos. y Derechos</t>
  </si>
  <si>
    <t xml:space="preserve">Permisos de Carga y Descarga</t>
  </si>
  <si>
    <t xml:space="preserve">Servicios de Recoleccion de Basura</t>
  </si>
  <si>
    <t xml:space="preserve">Seg. y F - Eq. de Transporte</t>
  </si>
  <si>
    <t xml:space="preserve">Seg. y F - Edificio y Construccion</t>
  </si>
  <si>
    <t xml:space="preserve">Seg. y F - Vendedores</t>
  </si>
  <si>
    <t xml:space="preserve">Seg. y F - Arrastre de Mercancia</t>
  </si>
  <si>
    <t xml:space="preserve">Seg. y F - Hombre Clave</t>
  </si>
  <si>
    <t xml:space="preserve">Seguridad y Vigilancia</t>
  </si>
  <si>
    <t xml:space="preserve">Libros y Revistas</t>
  </si>
  <si>
    <t xml:space="preserve">Conferencias y Eventos</t>
  </si>
  <si>
    <t xml:space="preserve">Recargos</t>
  </si>
  <si>
    <t xml:space="preserve">Cuentas Incobrables</t>
  </si>
  <si>
    <t xml:space="preserve">Deprec. de Eq. de Transporte</t>
  </si>
  <si>
    <t xml:space="preserve">Deprec. de Eq. de Oficina</t>
  </si>
  <si>
    <t xml:space="preserve">Deprec. de Eq. de Computo</t>
  </si>
  <si>
    <t xml:space="preserve">Deprec. de Eq. de Almacen</t>
  </si>
  <si>
    <t xml:space="preserve">Deprec. de Mejoras  a Locales Arrendados</t>
  </si>
  <si>
    <t xml:space="preserve">Deprec. de Maquinaria y Equipo</t>
  </si>
  <si>
    <t xml:space="preserve">Amortización Activos Intangibles</t>
  </si>
  <si>
    <t xml:space="preserve">Comision por Derecho de Poliza</t>
  </si>
  <si>
    <t xml:space="preserve">Comisión por Consumo de Combustible</t>
  </si>
  <si>
    <t xml:space="preserve">Capacitacion y Adiestramiento</t>
  </si>
  <si>
    <t xml:space="preserve">Licencias Software</t>
  </si>
  <si>
    <t xml:space="preserve">Asesoria en Sistemas</t>
  </si>
  <si>
    <t xml:space="preserve">Prov.  Prestación de Servicios</t>
  </si>
  <si>
    <t xml:space="preserve">Arren. Puro Estanteria</t>
  </si>
  <si>
    <t xml:space="preserve">Arren. Puro Equipo de Oficina</t>
  </si>
  <si>
    <t xml:space="preserve">Sueldos</t>
  </si>
  <si>
    <t xml:space="preserve">Vacaciones</t>
  </si>
  <si>
    <t xml:space="preserve">Prima Vacacional Gravado</t>
  </si>
  <si>
    <t xml:space="preserve">Prima Vacacional Exento</t>
  </si>
  <si>
    <t xml:space="preserve">I.M.S.S. Patronal</t>
  </si>
  <si>
    <t xml:space="preserve">Cesantia y Vejez</t>
  </si>
  <si>
    <t xml:space="preserve">2% SAR</t>
  </si>
  <si>
    <t xml:space="preserve">5% Infonavit</t>
  </si>
  <si>
    <t xml:space="preserve">Impuesto sobre nominas</t>
  </si>
  <si>
    <t xml:space="preserve">Gtos. Indispensables - Alimentacion</t>
  </si>
  <si>
    <t xml:space="preserve">Pago Por Cta. De Proveedores</t>
  </si>
  <si>
    <t xml:space="preserve">GASTO CORP. DIRECCION</t>
  </si>
  <si>
    <t xml:space="preserve">GASTO DE IMPORTACION</t>
  </si>
  <si>
    <t xml:space="preserve">TOTAL DE GASTOS</t>
  </si>
  <si>
    <t xml:space="preserve">OCCIDENTE</t>
  </si>
  <si>
    <t xml:space="preserve">GASTO CORP. OCCIDENTE</t>
  </si>
  <si>
    <t xml:space="preserve">Viaticos-Alimentacion</t>
  </si>
  <si>
    <t xml:space="preserve">Viaticos-Combustible Pagos Electrónicos</t>
  </si>
  <si>
    <t xml:space="preserve">Servicios de recoleccion de basura</t>
  </si>
  <si>
    <t xml:space="preserve">NOROESTE</t>
  </si>
  <si>
    <t xml:space="preserve">GASTO CORP. NOROESTE</t>
  </si>
  <si>
    <t xml:space="preserve">Comision Por Derecho de Poliza</t>
  </si>
  <si>
    <t xml:space="preserve">SUCL. OBREGON</t>
  </si>
  <si>
    <t xml:space="preserve">Viaticos-Transporte</t>
  </si>
  <si>
    <t xml:space="preserve">DIVISION DIESEL</t>
  </si>
  <si>
    <t xml:space="preserve">DIESEL VALLE</t>
  </si>
  <si>
    <t xml:space="preserve">DIESEL MOCHIS</t>
  </si>
  <si>
    <t xml:space="preserve">SURESTE</t>
  </si>
  <si>
    <t xml:space="preserve">GASTO CORP. SURESTE</t>
  </si>
  <si>
    <t xml:space="preserve">Prov. Prestación de Servicios</t>
  </si>
  <si>
    <t xml:space="preserve">CENTRO DE SERVICIOS LTH</t>
  </si>
  <si>
    <t xml:space="preserve">GASTO CORP. CS LTH NOROESTE Y DURANGO</t>
  </si>
  <si>
    <t xml:space="preserve">GASTO CORP. CS LTH SURESTE</t>
  </si>
  <si>
    <t xml:space="preserve">LTH CULIACAN</t>
  </si>
  <si>
    <t xml:space="preserve">LTH MAZATLAN</t>
  </si>
  <si>
    <t xml:space="preserve">LTH MOCHIS</t>
  </si>
  <si>
    <t xml:space="preserve">LTH MERIDA</t>
  </si>
  <si>
    <t xml:space="preserve">LTH CAMPECHE</t>
  </si>
  <si>
    <t xml:space="preserve">LTH CD. DEL CARMEN</t>
  </si>
  <si>
    <t xml:space="preserve">LTH CANCUN</t>
  </si>
  <si>
    <t xml:space="preserve">LTH DURANGO</t>
  </si>
  <si>
    <t xml:space="preserve">LTH PESCADOR</t>
  </si>
  <si>
    <t xml:space="preserve">LTH DGO FCO VILLA</t>
  </si>
  <si>
    <t xml:space="preserve">SUMAS POR SUCURSAL</t>
  </si>
  <si>
    <t xml:space="preserve">SUMAS POR REGION</t>
  </si>
  <si>
    <t xml:space="preserve">VS TOTAL GMM</t>
  </si>
  <si>
    <t xml:space="preserve">GRUPO MORSA DE MÉXICO SA DE CV</t>
  </si>
  <si>
    <t xml:space="preserve">RELACION ANALITICA ACUMULADA DE GASTOS CORPORATIVOS</t>
  </si>
  <si>
    <t xml:space="preserve">CORPORATIVO</t>
  </si>
  <si>
    <t xml:space="preserve">DIRECCION </t>
  </si>
  <si>
    <t xml:space="preserve">ADMINISTRATIVO</t>
  </si>
  <si>
    <t xml:space="preserve">CONTABILIDAD</t>
  </si>
  <si>
    <t xml:space="preserve">INFORMATICA</t>
  </si>
  <si>
    <t xml:space="preserve">NOMINA</t>
  </si>
  <si>
    <t xml:space="preserve">PAGOS</t>
  </si>
  <si>
    <t xml:space="preserve">GENERAL</t>
  </si>
  <si>
    <t xml:space="preserve">NAC. VENTAS</t>
  </si>
  <si>
    <t xml:space="preserve">NAC. CSLTH</t>
  </si>
  <si>
    <t xml:space="preserve">GRUPO</t>
  </si>
  <si>
    <t xml:space="preserve">CSLTH NOR Y DUR</t>
  </si>
  <si>
    <t xml:space="preserve">CSLTH SURESTE</t>
  </si>
  <si>
    <t xml:space="preserve">Gasolina Pagos Electrónicos</t>
  </si>
  <si>
    <t xml:space="preserve">Prov. Prestacion de Servicios                           </t>
  </si>
  <si>
    <t xml:space="preserve">Alimentacion</t>
  </si>
  <si>
    <t xml:space="preserve">RELACION ANALITICA MENSUAL DE GASTOS CORPORATIVOS</t>
  </si>
  <si>
    <t xml:space="preserve">RELACION DE PAGOS NO OPERATIVOS 2018</t>
  </si>
  <si>
    <t xml:space="preserve">CONTRIBUYENTE</t>
  </si>
  <si>
    <t xml:space="preserve">IMPORTE SIN IVA</t>
  </si>
  <si>
    <t xml:space="preserve">CONCEPTO DE PAGO</t>
  </si>
  <si>
    <t xml:space="preserve">FECHA</t>
  </si>
  <si>
    <t xml:space="preserve">Total erogaciones realizadas</t>
  </si>
  <si>
    <t xml:space="preserve">Menos: erogaciones registradas como Activos Fijos</t>
  </si>
  <si>
    <t xml:space="preserve">Subtotal</t>
  </si>
  <si>
    <t xml:space="preserve">Gastos NO operativos por Depreciacion </t>
  </si>
  <si>
    <t xml:space="preserve">TOTAL DE GASTOS NO OPERATIVOS REGISTRADOS</t>
  </si>
</sst>
</file>

<file path=xl/styles.xml><?xml version="1.0" encoding="utf-8"?>
<styleSheet xmlns="http://schemas.openxmlformats.org/spreadsheetml/2006/main">
  <numFmts count="26">
    <numFmt numFmtId="164" formatCode="General"/>
    <numFmt numFmtId="165" formatCode="_-[$€-2]* #,##0.00_-;\-[$€-2]* #,##0.00_-;_-[$€-2]* \-??_-"/>
    <numFmt numFmtId="166" formatCode="_-* #,##0.00_-;\-* #,##0.00_-;_-* \-??_-;_-@_-"/>
    <numFmt numFmtId="167" formatCode="_(* #,##0.00_);_(* \(#,##0.00\);_(* \-??_);_(@_)"/>
    <numFmt numFmtId="168" formatCode="_-* #,##0_-;\-* #,##0_-;_-* \-_-;_-@_-"/>
    <numFmt numFmtId="169" formatCode="_-\$* #,##0.00_-;&quot;-$&quot;* #,##0.00_-;_-\$* \-??_-;_-@_-"/>
    <numFmt numFmtId="170" formatCode="_-\$* #,##0_-;&quot;-$&quot;* #,##0_-;_-\$* \-_-;_-@_-"/>
    <numFmt numFmtId="171" formatCode="0%"/>
    <numFmt numFmtId="172" formatCode="[$-409]MMM\-YY"/>
    <numFmt numFmtId="173" formatCode="#,##0"/>
    <numFmt numFmtId="174" formatCode="0.00%"/>
    <numFmt numFmtId="175" formatCode="0"/>
    <numFmt numFmtId="176" formatCode="#,##0_ ;\-#,##0\ "/>
    <numFmt numFmtId="177" formatCode="#,##0.00_ ;[RED]\-#,##0.00\ "/>
    <numFmt numFmtId="178" formatCode="#,##0_ ;[RED]\-#,##0\ "/>
    <numFmt numFmtId="179" formatCode="#,##0.00"/>
    <numFmt numFmtId="180" formatCode="0.00"/>
    <numFmt numFmtId="181" formatCode="#,##0.00_ ;\-#,##0.00\ "/>
    <numFmt numFmtId="182" formatCode="\$#,##0.00"/>
    <numFmt numFmtId="183" formatCode="0.00%_ ;[RED]\-0.00%"/>
    <numFmt numFmtId="184" formatCode="_-* #,##0_-;\-* #,##0_-;_-* \-??_-;_-@_-"/>
    <numFmt numFmtId="185" formatCode="[$-409]#,##0.00_);[RED]\(#,##0.00\)"/>
    <numFmt numFmtId="186" formatCode="0.00_ ;[RED]\-0.00\ "/>
    <numFmt numFmtId="187" formatCode="0_ ;[RED]\-0\ "/>
    <numFmt numFmtId="188" formatCode="0_ ;\-0\ "/>
    <numFmt numFmtId="189" formatCode="[$-409]D\-MMM\-YY"/>
  </numFmts>
  <fonts count="7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FF990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4"/>
      <name val="Arial Black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 Black"/>
      <family val="2"/>
      <charset val="1"/>
    </font>
    <font>
      <sz val="10"/>
      <name val="Arial Black"/>
      <family val="2"/>
      <charset val="1"/>
    </font>
    <font>
      <b val="true"/>
      <sz val="12"/>
      <name val="Arial Black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0"/>
      <color rgb="FF339966"/>
      <name val="Arial"/>
      <family val="2"/>
      <charset val="1"/>
    </font>
    <font>
      <sz val="10"/>
      <color rgb="FF8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993366"/>
      <name val="Arial"/>
      <family val="2"/>
      <charset val="1"/>
    </font>
    <font>
      <sz val="10"/>
      <color rgb="FF993366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sz val="10"/>
      <color rgb="FF008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16"/>
      <color rgb="FFFFFFFF"/>
      <name val="Arial Black"/>
      <family val="2"/>
      <charset val="1"/>
    </font>
    <font>
      <b val="true"/>
      <sz val="11"/>
      <color rgb="FF0066C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16"/>
      <name val="Arial"/>
      <family val="2"/>
      <charset val="1"/>
    </font>
    <font>
      <b val="true"/>
      <u val="single"/>
      <sz val="16"/>
      <name val="Arial Black"/>
      <family val="2"/>
      <charset val="1"/>
    </font>
    <font>
      <b val="true"/>
      <sz val="14"/>
      <color rgb="FFFFFFFF"/>
      <name val="Arial Black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8080"/>
      <name val="Arial"/>
      <family val="2"/>
      <charset val="1"/>
    </font>
    <font>
      <b val="true"/>
      <sz val="11"/>
      <color rgb="FF00008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 Black"/>
      <family val="2"/>
      <charset val="1"/>
    </font>
    <font>
      <sz val="11"/>
      <color rgb="FF00008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333399"/>
        <bgColor rgb="FF3C3C3C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/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/>
      <bottom/>
      <diagonal/>
    </border>
    <border diagonalUp="false" diagonalDown="false">
      <left style="thin">
        <color rgb="FF3C3C3C"/>
      </left>
      <right/>
      <top style="medium">
        <color rgb="FF3C3C3C"/>
      </top>
      <bottom/>
      <diagonal/>
    </border>
    <border diagonalUp="false" diagonalDown="false">
      <left style="medium">
        <color rgb="FF3C3C3C"/>
      </left>
      <right/>
      <top/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medium">
        <color rgb="FF3C3C3C"/>
      </bottom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 style="thin">
        <color rgb="FF3C3C3C"/>
      </left>
      <right/>
      <top/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thin">
        <color rgb="FF3C3C3C"/>
      </right>
      <top/>
      <bottom style="medium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/>
      <right/>
      <top style="thin">
        <color rgb="FF3C3C3C"/>
      </top>
      <bottom style="double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double"/>
      <diagonal/>
    </border>
  </borders>
  <cellStyleXfs count="61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22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1" applyFont="true" applyBorder="true" applyAlignment="true" applyProtection="false">
      <alignment horizontal="general" vertical="bottom" textRotation="0" wrapText="false" indent="0" shrinkToFit="false"/>
    </xf>
    <xf numFmtId="164" fontId="8" fillId="23" borderId="2" applyFont="true" applyBorder="true" applyAlignment="true" applyProtection="false">
      <alignment horizontal="general" vertical="bottom" textRotation="0" wrapText="false" indent="0" shrinkToFit="false"/>
    </xf>
    <xf numFmtId="164" fontId="8" fillId="23" borderId="2" applyFont="true" applyBorder="true" applyAlignment="true" applyProtection="false">
      <alignment horizontal="general" vertical="bottom" textRotation="0" wrapText="false" indent="0" shrinkToFit="false"/>
    </xf>
    <xf numFmtId="164" fontId="8" fillId="23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8" fillId="23" borderId="2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13" borderId="0" applyFont="true" applyBorder="false" applyAlignment="true" applyProtection="false">
      <alignment horizontal="general" vertical="bottom" textRotation="0" wrapText="false" indent="0" shrinkToFit="false"/>
    </xf>
    <xf numFmtId="164" fontId="19" fillId="13" borderId="0" applyFont="true" applyBorder="false" applyAlignment="true" applyProtection="false">
      <alignment horizontal="general" vertical="bottom" textRotation="0" wrapText="false" indent="0" shrinkToFit="false"/>
    </xf>
    <xf numFmtId="164" fontId="19" fillId="13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21" fillId="22" borderId="9" applyFont="true" applyBorder="true" applyAlignment="true" applyProtection="false">
      <alignment horizontal="general" vertical="bottom" textRotation="0" wrapText="false" indent="0" shrinkToFit="false"/>
    </xf>
    <xf numFmtId="164" fontId="21" fillId="22" borderId="9" applyFont="true" applyBorder="tru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24" borderId="9" applyFont="true" applyBorder="true" applyAlignment="true" applyProtection="false">
      <alignment horizontal="general" vertical="bottom" textRotation="0" wrapText="false" indent="0" shrinkToFit="false"/>
    </xf>
    <xf numFmtId="164" fontId="21" fillId="24" borderId="9" applyFont="true" applyBorder="true" applyAlignment="true" applyProtection="false">
      <alignment horizontal="general" vertical="bottom" textRotation="0" wrapText="false" indent="0" shrinkToFit="false"/>
    </xf>
    <xf numFmtId="164" fontId="21" fillId="24" borderId="9" applyFont="true" applyBorder="true" applyAlignment="true" applyProtection="false">
      <alignment horizontal="general" vertical="bottom" textRotation="0" wrapText="false" indent="0" shrinkToFit="false"/>
    </xf>
    <xf numFmtId="164" fontId="21" fillId="24" borderId="9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0" borderId="10" applyFont="true" applyBorder="true" applyAlignment="true" applyProtection="false">
      <alignment horizontal="general" vertical="bottom" textRotation="0" wrapText="false" indent="0" shrinkToFit="false"/>
    </xf>
    <xf numFmtId="164" fontId="24" fillId="0" borderId="11" applyFont="true" applyBorder="true" applyAlignment="true" applyProtection="false">
      <alignment horizontal="general" vertical="bottom" textRotation="0" wrapText="false" indent="0" shrinkToFit="false"/>
    </xf>
    <xf numFmtId="164" fontId="24" fillId="0" borderId="11" applyFont="true" applyBorder="true" applyAlignment="true" applyProtection="false">
      <alignment horizontal="general" vertical="bottom" textRotation="0" wrapText="false" indent="0" shrinkToFit="false"/>
    </xf>
    <xf numFmtId="164" fontId="24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11" fillId="0" borderId="13" applyFont="true" applyBorder="true" applyAlignment="true" applyProtection="false">
      <alignment horizontal="general" vertical="bottom" textRotation="0" wrapText="false" indent="0" shrinkToFit="false"/>
    </xf>
    <xf numFmtId="164" fontId="11" fillId="0" borderId="13" applyFont="true" applyBorder="true" applyAlignment="true" applyProtection="false">
      <alignment horizontal="general" vertical="bottom" textRotation="0" wrapText="false" indent="0" shrinkToFit="false"/>
    </xf>
    <xf numFmtId="164" fontId="11" fillId="0" borderId="13" applyFont="true" applyBorder="tru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9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2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3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5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0" fillId="0" borderId="0" xfId="5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7" fillId="0" borderId="0" xfId="5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33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2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5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0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5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5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5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16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16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1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8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6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7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0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8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0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0" fillId="0" borderId="1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0" fillId="0" borderId="16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8" fillId="0" borderId="16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8" fillId="0" borderId="0" xfId="5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1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16" xfId="5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1" fillId="0" borderId="1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2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2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5" fillId="22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6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5" fillId="22" borderId="17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7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0" fillId="0" borderId="0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48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8" fillId="0" borderId="0" xfId="5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1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5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5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0" xfId="45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0" xfId="5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9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5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1" fillId="0" borderId="0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80" fontId="20" fillId="0" borderId="0" xfId="5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5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0" fillId="0" borderId="36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0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41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9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0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3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5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8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8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8" fillId="0" borderId="36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0" fillId="0" borderId="3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8" fillId="0" borderId="36" xfId="5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38" fillId="0" borderId="3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38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0" fillId="0" borderId="36" xfId="6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8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8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38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8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8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8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2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8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8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8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8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2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54" fillId="2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4" fillId="23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55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56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5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6" fillId="0" borderId="4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6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7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4" fillId="2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8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0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5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56" fillId="0" borderId="4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56" fillId="0" borderId="3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6" fillId="0" borderId="4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8" fillId="0" borderId="36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0" fillId="0" borderId="36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6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0" fillId="2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4" fillId="23" borderId="19" xfId="54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28" fillId="0" borderId="36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36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8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1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47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7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7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7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47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7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41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1" fillId="0" borderId="41" xfId="40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51" fillId="0" borderId="36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51" fillId="0" borderId="36" xfId="40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1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1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5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5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8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0" fillId="0" borderId="36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41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0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42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0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0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39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20" fillId="0" borderId="36" xfId="5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3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8" fillId="0" borderId="36" xfId="5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8" fillId="0" borderId="36" xfId="55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8" fillId="0" borderId="0" xfId="55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8" fillId="0" borderId="49" xfId="5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38" fillId="0" borderId="36" xfId="5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8" fillId="0" borderId="0" xfId="5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8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8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8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3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42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36" xfId="39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0" borderId="42" xfId="39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56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5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56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6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7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0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0" fillId="0" borderId="2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39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6" fillId="0" borderId="42" xfId="4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5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6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7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9" xfId="5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1" fillId="0" borderId="36" xfId="39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1" fillId="0" borderId="0" xfId="39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1" fillId="0" borderId="3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51" fillId="0" borderId="36" xfId="39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0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1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3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41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2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39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42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50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4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5" fillId="0" borderId="3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0" borderId="0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0" borderId="42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45" fillId="0" borderId="36" xfId="39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8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2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28" fillId="0" borderId="0" xfId="390" applyFont="true" applyBorder="true" applyAlignment="true" applyProtection="true">
      <alignment horizontal="center" vertical="bottom" textRotation="180" wrapText="false" indent="0" shrinkToFit="false"/>
      <protection locked="true" hidden="false"/>
    </xf>
    <xf numFmtId="164" fontId="62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6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3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6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4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0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9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5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28" fillId="0" borderId="0" xfId="5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0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0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8" fillId="0" borderId="0" xfId="5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7" fillId="0" borderId="19" xfId="5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47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8" fillId="0" borderId="51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5" fontId="28" fillId="0" borderId="52" xfId="5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5" fontId="47" fillId="0" borderId="0" xfId="5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41" fillId="0" borderId="52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5" fontId="41" fillId="0" borderId="52" xfId="5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5" fillId="0" borderId="33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8" fillId="0" borderId="53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8" fillId="0" borderId="54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8" fillId="0" borderId="55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47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41" fillId="0" borderId="53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28" fillId="0" borderId="56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1" fillId="0" borderId="53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1" fillId="0" borderId="56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7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4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8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28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1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0" fillId="0" borderId="0" xfId="5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9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4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0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9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0" borderId="0" xfId="5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0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4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0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2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6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4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9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0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5" fillId="0" borderId="57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8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8" fillId="0" borderId="57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28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8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1" fillId="0" borderId="57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8" fillId="0" borderId="57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8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40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64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9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7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7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67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40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6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4" fillId="0" borderId="0" xfId="4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8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36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36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36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9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36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70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28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4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1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8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36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5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28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8" fillId="0" borderId="0" xfId="5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5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4" fillId="0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49" fillId="0" borderId="16" xfId="4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0" fillId="0" borderId="16" xfId="4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8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69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6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0" fillId="0" borderId="0" xfId="5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0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4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49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8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69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6" fillId="0" borderId="0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66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4" fillId="0" borderId="0" xfId="4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6" fillId="0" borderId="0" xfId="4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6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49" fillId="0" borderId="0" xfId="4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0" fillId="0" borderId="0" xfId="45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8" fillId="0" borderId="58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41" fillId="0" borderId="57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4" fontId="71" fillId="0" borderId="0" xfId="5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4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4" fillId="0" borderId="0" xfId="5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49" fillId="0" borderId="0" xfId="5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6" fillId="0" borderId="0" xfId="5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8" fillId="0" borderId="58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58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6" fillId="0" borderId="58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36" fillId="0" borderId="58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9" fillId="0" borderId="58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6" fillId="0" borderId="58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28" fillId="0" borderId="57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28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1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16" xfId="45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8" fillId="0" borderId="57" xfId="5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9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67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9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8" fillId="0" borderId="0" xfId="40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2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2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8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8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2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8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0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74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74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1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1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49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74" fillId="0" borderId="0" xfId="5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0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9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9" fillId="0" borderId="0" xfId="5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9" fillId="0" borderId="0" xfId="5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0" borderId="6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8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3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6" fillId="0" borderId="6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5" fillId="0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75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44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9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1 2 2" xfId="22"/>
    <cellStyle name="20% - Accent1 3" xfId="23"/>
    <cellStyle name="20% - Accent1 4" xfId="24"/>
    <cellStyle name="20% - Accent1 5" xfId="25"/>
    <cellStyle name="20% - Accent1_Balance" xfId="26"/>
    <cellStyle name="20% - Accent2" xfId="27"/>
    <cellStyle name="20% - Accent2 2" xfId="28"/>
    <cellStyle name="20% - Accent2 2 2" xfId="29"/>
    <cellStyle name="20% - Accent2 3" xfId="30"/>
    <cellStyle name="20% - Accent2 4" xfId="31"/>
    <cellStyle name="20% - Accent2 5" xfId="32"/>
    <cellStyle name="20% - Accent2_Balance" xfId="33"/>
    <cellStyle name="20% - Accent3" xfId="34"/>
    <cellStyle name="20% - Accent3 2" xfId="35"/>
    <cellStyle name="20% - Accent3 2 2" xfId="36"/>
    <cellStyle name="20% - Accent3 3" xfId="37"/>
    <cellStyle name="20% - Accent3 4" xfId="38"/>
    <cellStyle name="20% - Accent3 5" xfId="39"/>
    <cellStyle name="20% - Accent3_Balance" xfId="40"/>
    <cellStyle name="20% - Accent4" xfId="41"/>
    <cellStyle name="20% - Accent4 2" xfId="42"/>
    <cellStyle name="20% - Accent4 2 2" xfId="43"/>
    <cellStyle name="20% - Accent4 3" xfId="44"/>
    <cellStyle name="20% - Accent4 4" xfId="45"/>
    <cellStyle name="20% - Accent4 5" xfId="46"/>
    <cellStyle name="20% - Accent4_Balance" xfId="47"/>
    <cellStyle name="20% - Accent5" xfId="48"/>
    <cellStyle name="20% - Accent5 2" xfId="49"/>
    <cellStyle name="20% - Accent5 2 2" xfId="50"/>
    <cellStyle name="20% - Accent5 3" xfId="51"/>
    <cellStyle name="20% - Accent5 4" xfId="52"/>
    <cellStyle name="20% - Accent5 5" xfId="53"/>
    <cellStyle name="20% - Accent5_Balance" xfId="54"/>
    <cellStyle name="20% - Accent6" xfId="55"/>
    <cellStyle name="20% - Accent6 2" xfId="56"/>
    <cellStyle name="20% - Accent6 2 2" xfId="57"/>
    <cellStyle name="20% - Accent6 3" xfId="58"/>
    <cellStyle name="20% - Accent6 4" xfId="59"/>
    <cellStyle name="20% - Accent6 5" xfId="60"/>
    <cellStyle name="20% - Accent6_Balance" xfId="61"/>
    <cellStyle name="20% - Énfasis1 2" xfId="62"/>
    <cellStyle name="20% - Énfasis1 2 2" xfId="63"/>
    <cellStyle name="20% - Énfasis1 2 2 2" xfId="64"/>
    <cellStyle name="20% - Énfasis1 2 2 2 2" xfId="65"/>
    <cellStyle name="20% - Énfasis1 2 2 3" xfId="66"/>
    <cellStyle name="20% - Énfasis1 2 3" xfId="67"/>
    <cellStyle name="20% - Énfasis1 2 3 2" xfId="68"/>
    <cellStyle name="20% - Énfasis1 2 4" xfId="69"/>
    <cellStyle name="20% - Énfasis1 2 5" xfId="70"/>
    <cellStyle name="20% - Énfasis1 2 6" xfId="71"/>
    <cellStyle name="20% - Énfasis1 2_Balance" xfId="72"/>
    <cellStyle name="20% - Énfasis1 3" xfId="73"/>
    <cellStyle name="20% - Énfasis1 3 2" xfId="74"/>
    <cellStyle name="20% - Énfasis1 3 2 2" xfId="75"/>
    <cellStyle name="20% - Énfasis1 3 3" xfId="76"/>
    <cellStyle name="20% - Énfasis1 3 4" xfId="77"/>
    <cellStyle name="20% - Énfasis1 3 5" xfId="78"/>
    <cellStyle name="20% - Énfasis1 3_Balance" xfId="79"/>
    <cellStyle name="20% - Énfasis2 2" xfId="80"/>
    <cellStyle name="20% - Énfasis2 2 2" xfId="81"/>
    <cellStyle name="20% - Énfasis2 2 2 2" xfId="82"/>
    <cellStyle name="20% - Énfasis2 2 2 2 2" xfId="83"/>
    <cellStyle name="20% - Énfasis2 2 2 3" xfId="84"/>
    <cellStyle name="20% - Énfasis2 2 3" xfId="85"/>
    <cellStyle name="20% - Énfasis2 2 3 2" xfId="86"/>
    <cellStyle name="20% - Énfasis2 2 4" xfId="87"/>
    <cellStyle name="20% - Énfasis2 2 5" xfId="88"/>
    <cellStyle name="20% - Énfasis2 2 6" xfId="89"/>
    <cellStyle name="20% - Énfasis2 2_Balance" xfId="90"/>
    <cellStyle name="20% - Énfasis2 3" xfId="91"/>
    <cellStyle name="20% - Énfasis2 3 2" xfId="92"/>
    <cellStyle name="20% - Énfasis2 3 2 2" xfId="93"/>
    <cellStyle name="20% - Énfasis2 3 3" xfId="94"/>
    <cellStyle name="20% - Énfasis2 3 4" xfId="95"/>
    <cellStyle name="20% - Énfasis2 3 5" xfId="96"/>
    <cellStyle name="20% - Énfasis2 3_Balance" xfId="97"/>
    <cellStyle name="20% - Énfasis3 2" xfId="98"/>
    <cellStyle name="20% - Énfasis3 2 2" xfId="99"/>
    <cellStyle name="20% - Énfasis3 2 2 2" xfId="100"/>
    <cellStyle name="20% - Énfasis3 2 2 2 2" xfId="101"/>
    <cellStyle name="20% - Énfasis3 2 2 3" xfId="102"/>
    <cellStyle name="20% - Énfasis3 2 3" xfId="103"/>
    <cellStyle name="20% - Énfasis3 2 3 2" xfId="104"/>
    <cellStyle name="20% - Énfasis3 2 4" xfId="105"/>
    <cellStyle name="20% - Énfasis3 2 5" xfId="106"/>
    <cellStyle name="20% - Énfasis3 2 6" xfId="107"/>
    <cellStyle name="20% - Énfasis3 2_Balance" xfId="108"/>
    <cellStyle name="20% - Énfasis3 3" xfId="109"/>
    <cellStyle name="20% - Énfasis3 3 2" xfId="110"/>
    <cellStyle name="20% - Énfasis3 3 2 2" xfId="111"/>
    <cellStyle name="20% - Énfasis3 3 3" xfId="112"/>
    <cellStyle name="20% - Énfasis3 3 4" xfId="113"/>
    <cellStyle name="20% - Énfasis3 3 5" xfId="114"/>
    <cellStyle name="20% - Énfasis3 3_Balance" xfId="115"/>
    <cellStyle name="20% - Énfasis4 2" xfId="116"/>
    <cellStyle name="20% - Énfasis4 2 2" xfId="117"/>
    <cellStyle name="20% - Énfasis4 2 2 2" xfId="118"/>
    <cellStyle name="20% - Énfasis4 2 2 2 2" xfId="119"/>
    <cellStyle name="20% - Énfasis4 2 2 3" xfId="120"/>
    <cellStyle name="20% - Énfasis4 2 3" xfId="121"/>
    <cellStyle name="20% - Énfasis4 2 3 2" xfId="122"/>
    <cellStyle name="20% - Énfasis4 2 4" xfId="123"/>
    <cellStyle name="20% - Énfasis4 2 5" xfId="124"/>
    <cellStyle name="20% - Énfasis4 2 6" xfId="125"/>
    <cellStyle name="20% - Énfasis4 2_Balance" xfId="126"/>
    <cellStyle name="20% - Énfasis4 3" xfId="127"/>
    <cellStyle name="20% - Énfasis4 3 2" xfId="128"/>
    <cellStyle name="20% - Énfasis4 3 2 2" xfId="129"/>
    <cellStyle name="20% - Énfasis4 3 3" xfId="130"/>
    <cellStyle name="20% - Énfasis4 3 4" xfId="131"/>
    <cellStyle name="20% - Énfasis4 3 5" xfId="132"/>
    <cellStyle name="20% - Énfasis4 3_Balance" xfId="133"/>
    <cellStyle name="20% - Énfasis5 2" xfId="134"/>
    <cellStyle name="20% - Énfasis5 2 2" xfId="135"/>
    <cellStyle name="20% - Énfasis5 2 2 2" xfId="136"/>
    <cellStyle name="20% - Énfasis5 2 2 2 2" xfId="137"/>
    <cellStyle name="20% - Énfasis5 2 2 3" xfId="138"/>
    <cellStyle name="20% - Énfasis5 2 3" xfId="139"/>
    <cellStyle name="20% - Énfasis5 2 3 2" xfId="140"/>
    <cellStyle name="20% - Énfasis5 2 4" xfId="141"/>
    <cellStyle name="20% - Énfasis5 2 5" xfId="142"/>
    <cellStyle name="20% - Énfasis5 2 6" xfId="143"/>
    <cellStyle name="20% - Énfasis5 2_Balance" xfId="144"/>
    <cellStyle name="20% - Énfasis5 3" xfId="145"/>
    <cellStyle name="20% - Énfasis5 3 2" xfId="146"/>
    <cellStyle name="20% - Énfasis5 3 2 2" xfId="147"/>
    <cellStyle name="20% - Énfasis5 3 3" xfId="148"/>
    <cellStyle name="20% - Énfasis5 3 4" xfId="149"/>
    <cellStyle name="20% - Énfasis5 3 5" xfId="150"/>
    <cellStyle name="20% - Énfasis5 3_Balance" xfId="151"/>
    <cellStyle name="20% - Énfasis6 2" xfId="152"/>
    <cellStyle name="20% - Énfasis6 2 2" xfId="153"/>
    <cellStyle name="20% - Énfasis6 2 2 2" xfId="154"/>
    <cellStyle name="20% - Énfasis6 2 2 2 2" xfId="155"/>
    <cellStyle name="20% - Énfasis6 2 2 3" xfId="156"/>
    <cellStyle name="20% - Énfasis6 2 3" xfId="157"/>
    <cellStyle name="20% - Énfasis6 2 3 2" xfId="158"/>
    <cellStyle name="20% - Énfasis6 2 4" xfId="159"/>
    <cellStyle name="20% - Énfasis6 2 5" xfId="160"/>
    <cellStyle name="20% - Énfasis6 2 6" xfId="161"/>
    <cellStyle name="20% - Énfasis6 2_Balance" xfId="162"/>
    <cellStyle name="20% - Énfasis6 3" xfId="163"/>
    <cellStyle name="20% - Énfasis6 3 2" xfId="164"/>
    <cellStyle name="20% - Énfasis6 3 2 2" xfId="165"/>
    <cellStyle name="20% - Énfasis6 3 3" xfId="166"/>
    <cellStyle name="20% - Énfasis6 3 4" xfId="167"/>
    <cellStyle name="20% - Énfasis6 3 5" xfId="168"/>
    <cellStyle name="20% - Énfasis6 3_Balance" xfId="169"/>
    <cellStyle name="40% - Accent1" xfId="170"/>
    <cellStyle name="40% - Accent1 2" xfId="171"/>
    <cellStyle name="40% - Accent1 2 2" xfId="172"/>
    <cellStyle name="40% - Accent1 3" xfId="173"/>
    <cellStyle name="40% - Accent1 4" xfId="174"/>
    <cellStyle name="40% - Accent1 5" xfId="175"/>
    <cellStyle name="40% - Accent1_Balance" xfId="176"/>
    <cellStyle name="40% - Accent2" xfId="177"/>
    <cellStyle name="40% - Accent2 2" xfId="178"/>
    <cellStyle name="40% - Accent2 2 2" xfId="179"/>
    <cellStyle name="40% - Accent2 3" xfId="180"/>
    <cellStyle name="40% - Accent2 4" xfId="181"/>
    <cellStyle name="40% - Accent2 5" xfId="182"/>
    <cellStyle name="40% - Accent2_Balance" xfId="183"/>
    <cellStyle name="40% - Accent3" xfId="184"/>
    <cellStyle name="40% - Accent3 2" xfId="185"/>
    <cellStyle name="40% - Accent3 2 2" xfId="186"/>
    <cellStyle name="40% - Accent3 3" xfId="187"/>
    <cellStyle name="40% - Accent3 4" xfId="188"/>
    <cellStyle name="40% - Accent3 5" xfId="189"/>
    <cellStyle name="40% - Accent3_Balance" xfId="190"/>
    <cellStyle name="40% - Accent4" xfId="191"/>
    <cellStyle name="40% - Accent4 2" xfId="192"/>
    <cellStyle name="40% - Accent4 2 2" xfId="193"/>
    <cellStyle name="40% - Accent4 3" xfId="194"/>
    <cellStyle name="40% - Accent4 4" xfId="195"/>
    <cellStyle name="40% - Accent4 5" xfId="196"/>
    <cellStyle name="40% - Accent4_Balance" xfId="197"/>
    <cellStyle name="40% - Accent5" xfId="198"/>
    <cellStyle name="40% - Accent5 2" xfId="199"/>
    <cellStyle name="40% - Accent5 2 2" xfId="200"/>
    <cellStyle name="40% - Accent5 3" xfId="201"/>
    <cellStyle name="40% - Accent5 4" xfId="202"/>
    <cellStyle name="40% - Accent5 5" xfId="203"/>
    <cellStyle name="40% - Accent5_Balance" xfId="204"/>
    <cellStyle name="40% - Accent6" xfId="205"/>
    <cellStyle name="40% - Accent6 2" xfId="206"/>
    <cellStyle name="40% - Accent6 2 2" xfId="207"/>
    <cellStyle name="40% - Accent6 3" xfId="208"/>
    <cellStyle name="40% - Accent6 4" xfId="209"/>
    <cellStyle name="40% - Accent6 5" xfId="210"/>
    <cellStyle name="40% - Accent6_Balance" xfId="211"/>
    <cellStyle name="40% - Énfasis1 2" xfId="212"/>
    <cellStyle name="40% - Énfasis1 2 2" xfId="213"/>
    <cellStyle name="40% - Énfasis1 2 2 2" xfId="214"/>
    <cellStyle name="40% - Énfasis1 2 2 2 2" xfId="215"/>
    <cellStyle name="40% - Énfasis1 2 2 3" xfId="216"/>
    <cellStyle name="40% - Énfasis1 2 3" xfId="217"/>
    <cellStyle name="40% - Énfasis1 2 3 2" xfId="218"/>
    <cellStyle name="40% - Énfasis1 2 4" xfId="219"/>
    <cellStyle name="40% - Énfasis1 2 5" xfId="220"/>
    <cellStyle name="40% - Énfasis1 2 6" xfId="221"/>
    <cellStyle name="40% - Énfasis1 2_Balance" xfId="222"/>
    <cellStyle name="40% - Énfasis1 3" xfId="223"/>
    <cellStyle name="40% - Énfasis1 3 2" xfId="224"/>
    <cellStyle name="40% - Énfasis1 3 2 2" xfId="225"/>
    <cellStyle name="40% - Énfasis1 3 3" xfId="226"/>
    <cellStyle name="40% - Énfasis1 3 4" xfId="227"/>
    <cellStyle name="40% - Énfasis1 3 5" xfId="228"/>
    <cellStyle name="40% - Énfasis1 3_Balance" xfId="229"/>
    <cellStyle name="40% - Énfasis2 2" xfId="230"/>
    <cellStyle name="40% - Énfasis2 2 2" xfId="231"/>
    <cellStyle name="40% - Énfasis2 2 2 2" xfId="232"/>
    <cellStyle name="40% - Énfasis2 2 2 2 2" xfId="233"/>
    <cellStyle name="40% - Énfasis2 2 2 3" xfId="234"/>
    <cellStyle name="40% - Énfasis2 2 3" xfId="235"/>
    <cellStyle name="40% - Énfasis2 2 3 2" xfId="236"/>
    <cellStyle name="40% - Énfasis2 2 4" xfId="237"/>
    <cellStyle name="40% - Énfasis2 2 5" xfId="238"/>
    <cellStyle name="40% - Énfasis2 2 6" xfId="239"/>
    <cellStyle name="40% - Énfasis2 2_Balance" xfId="240"/>
    <cellStyle name="40% - Énfasis2 3" xfId="241"/>
    <cellStyle name="40% - Énfasis2 3 2" xfId="242"/>
    <cellStyle name="40% - Énfasis2 3 2 2" xfId="243"/>
    <cellStyle name="40% - Énfasis2 3 3" xfId="244"/>
    <cellStyle name="40% - Énfasis2 3 4" xfId="245"/>
    <cellStyle name="40% - Énfasis2 3 5" xfId="246"/>
    <cellStyle name="40% - Énfasis2 3_Balance" xfId="247"/>
    <cellStyle name="40% - Énfasis3 2" xfId="248"/>
    <cellStyle name="40% - Énfasis3 2 2" xfId="249"/>
    <cellStyle name="40% - Énfasis3 2 2 2" xfId="250"/>
    <cellStyle name="40% - Énfasis3 2 2 2 2" xfId="251"/>
    <cellStyle name="40% - Énfasis3 2 2 3" xfId="252"/>
    <cellStyle name="40% - Énfasis3 2 3" xfId="253"/>
    <cellStyle name="40% - Énfasis3 2 3 2" xfId="254"/>
    <cellStyle name="40% - Énfasis3 2 4" xfId="255"/>
    <cellStyle name="40% - Énfasis3 2 5" xfId="256"/>
    <cellStyle name="40% - Énfasis3 2 6" xfId="257"/>
    <cellStyle name="40% - Énfasis3 2_Balance" xfId="258"/>
    <cellStyle name="40% - Énfasis3 3" xfId="259"/>
    <cellStyle name="40% - Énfasis3 3 2" xfId="260"/>
    <cellStyle name="40% - Énfasis3 3 2 2" xfId="261"/>
    <cellStyle name="40% - Énfasis3 3 3" xfId="262"/>
    <cellStyle name="40% - Énfasis3 3 4" xfId="263"/>
    <cellStyle name="40% - Énfasis3 3 5" xfId="264"/>
    <cellStyle name="40% - Énfasis3 3_Balance" xfId="265"/>
    <cellStyle name="40% - Énfasis4 2" xfId="266"/>
    <cellStyle name="40% - Énfasis4 2 2" xfId="267"/>
    <cellStyle name="40% - Énfasis4 2 2 2" xfId="268"/>
    <cellStyle name="40% - Énfasis4 2 2 2 2" xfId="269"/>
    <cellStyle name="40% - Énfasis4 2 2 3" xfId="270"/>
    <cellStyle name="40% - Énfasis4 2 3" xfId="271"/>
    <cellStyle name="40% - Énfasis4 2 3 2" xfId="272"/>
    <cellStyle name="40% - Énfasis4 2 4" xfId="273"/>
    <cellStyle name="40% - Énfasis4 2 5" xfId="274"/>
    <cellStyle name="40% - Énfasis4 2 6" xfId="275"/>
    <cellStyle name="40% - Énfasis4 2_Balance" xfId="276"/>
    <cellStyle name="40% - Énfasis4 3" xfId="277"/>
    <cellStyle name="40% - Énfasis4 3 2" xfId="278"/>
    <cellStyle name="40% - Énfasis4 3 2 2" xfId="279"/>
    <cellStyle name="40% - Énfasis4 3 3" xfId="280"/>
    <cellStyle name="40% - Énfasis4 3 4" xfId="281"/>
    <cellStyle name="40% - Énfasis4 3 5" xfId="282"/>
    <cellStyle name="40% - Énfasis4 3_Balance" xfId="283"/>
    <cellStyle name="40% - Énfasis5 2" xfId="284"/>
    <cellStyle name="40% - Énfasis5 2 2" xfId="285"/>
    <cellStyle name="40% - Énfasis5 2 2 2" xfId="286"/>
    <cellStyle name="40% - Énfasis5 2 2 2 2" xfId="287"/>
    <cellStyle name="40% - Énfasis5 2 2 3" xfId="288"/>
    <cellStyle name="40% - Énfasis5 2 3" xfId="289"/>
    <cellStyle name="40% - Énfasis5 2 3 2" xfId="290"/>
    <cellStyle name="40% - Énfasis5 2 4" xfId="291"/>
    <cellStyle name="40% - Énfasis5 2 5" xfId="292"/>
    <cellStyle name="40% - Énfasis5 2 6" xfId="293"/>
    <cellStyle name="40% - Énfasis5 2_Balance" xfId="294"/>
    <cellStyle name="40% - Énfasis5 3" xfId="295"/>
    <cellStyle name="40% - Énfasis5 3 2" xfId="296"/>
    <cellStyle name="40% - Énfasis5 3 2 2" xfId="297"/>
    <cellStyle name="40% - Énfasis5 3 3" xfId="298"/>
    <cellStyle name="40% - Énfasis5 3 4" xfId="299"/>
    <cellStyle name="40% - Énfasis5 3 5" xfId="300"/>
    <cellStyle name="40% - Énfasis5 3_Balance" xfId="301"/>
    <cellStyle name="40% - Énfasis6 2" xfId="302"/>
    <cellStyle name="40% - Énfasis6 2 2" xfId="303"/>
    <cellStyle name="40% - Énfasis6 2 2 2" xfId="304"/>
    <cellStyle name="40% - Énfasis6 2 2 2 2" xfId="305"/>
    <cellStyle name="40% - Énfasis6 2 2 3" xfId="306"/>
    <cellStyle name="40% - Énfasis6 2 3" xfId="307"/>
    <cellStyle name="40% - Énfasis6 2 3 2" xfId="308"/>
    <cellStyle name="40% - Énfasis6 2 4" xfId="309"/>
    <cellStyle name="40% - Énfasis6 2 5" xfId="310"/>
    <cellStyle name="40% - Énfasis6 2 6" xfId="311"/>
    <cellStyle name="40% - Énfasis6 2_Balance" xfId="312"/>
    <cellStyle name="40% - Énfasis6 3" xfId="313"/>
    <cellStyle name="40% - Énfasis6 3 2" xfId="314"/>
    <cellStyle name="40% - Énfasis6 3 2 2" xfId="315"/>
    <cellStyle name="40% - Énfasis6 3 3" xfId="316"/>
    <cellStyle name="40% - Énfasis6 3 4" xfId="317"/>
    <cellStyle name="40% - Énfasis6 3 5" xfId="318"/>
    <cellStyle name="40% - Énfasis6 3_Balance" xfId="319"/>
    <cellStyle name="60% - Accent1" xfId="320"/>
    <cellStyle name="60% - Accent2" xfId="321"/>
    <cellStyle name="60% - Accent3" xfId="322"/>
    <cellStyle name="60% - Accent4" xfId="323"/>
    <cellStyle name="60% - Accent5" xfId="324"/>
    <cellStyle name="60% - Accent6" xfId="325"/>
    <cellStyle name="60% - Énfasis1 2" xfId="326"/>
    <cellStyle name="60% - Énfasis1 2 2" xfId="327"/>
    <cellStyle name="60% - Énfasis1 3" xfId="328"/>
    <cellStyle name="60% - Énfasis2 2" xfId="329"/>
    <cellStyle name="60% - Énfasis2 2 2" xfId="330"/>
    <cellStyle name="60% - Énfasis2 3" xfId="331"/>
    <cellStyle name="60% - Énfasis3 2" xfId="332"/>
    <cellStyle name="60% - Énfasis3 2 2" xfId="333"/>
    <cellStyle name="60% - Énfasis3 3" xfId="334"/>
    <cellStyle name="60% - Énfasis4 2" xfId="335"/>
    <cellStyle name="60% - Énfasis4 2 2" xfId="336"/>
    <cellStyle name="60% - Énfasis4 3" xfId="337"/>
    <cellStyle name="60% - Énfasis5 2" xfId="338"/>
    <cellStyle name="60% - Énfasis5 2 2" xfId="339"/>
    <cellStyle name="60% - Énfasis5 3" xfId="340"/>
    <cellStyle name="60% - Énfasis6 2" xfId="341"/>
    <cellStyle name="60% - Énfasis6 2 2" xfId="342"/>
    <cellStyle name="60% - Énfasis6 3" xfId="343"/>
    <cellStyle name="Accent1" xfId="344"/>
    <cellStyle name="Accent2" xfId="345"/>
    <cellStyle name="Accent3" xfId="346"/>
    <cellStyle name="Accent4" xfId="347"/>
    <cellStyle name="Accent5" xfId="348"/>
    <cellStyle name="Accent6" xfId="349"/>
    <cellStyle name="Bad 1" xfId="350"/>
    <cellStyle name="Buena 2" xfId="351"/>
    <cellStyle name="Buena 2 2" xfId="352"/>
    <cellStyle name="Buena 3" xfId="353"/>
    <cellStyle name="Calculation" xfId="354"/>
    <cellStyle name="Calculation 2" xfId="355"/>
    <cellStyle name="Celda de comprobación 2" xfId="356"/>
    <cellStyle name="Celda de comprobación 2 2" xfId="357"/>
    <cellStyle name="Celda de comprobación 3" xfId="358"/>
    <cellStyle name="Celda vinculada 2" xfId="359"/>
    <cellStyle name="Celda vinculada 2 2" xfId="360"/>
    <cellStyle name="Celda vinculada 3" xfId="361"/>
    <cellStyle name="Check Cell" xfId="362"/>
    <cellStyle name="Cálculo 2" xfId="363"/>
    <cellStyle name="Cálculo 2 2" xfId="364"/>
    <cellStyle name="Cálculo 3" xfId="365"/>
    <cellStyle name="Cálculo 3 2" xfId="366"/>
    <cellStyle name="Encabezado 4 2" xfId="367"/>
    <cellStyle name="Encabezado 4 2 2" xfId="368"/>
    <cellStyle name="Encabezado 4 3" xfId="369"/>
    <cellStyle name="Entrada 2" xfId="370"/>
    <cellStyle name="Entrada 2 2" xfId="371"/>
    <cellStyle name="Entrada 3" xfId="372"/>
    <cellStyle name="Entrada 3 2" xfId="373"/>
    <cellStyle name="Euro" xfId="374"/>
    <cellStyle name="Euro 2" xfId="375"/>
    <cellStyle name="Euro 2 2" xfId="376"/>
    <cellStyle name="Explanatory Text" xfId="377"/>
    <cellStyle name="Good 1" xfId="378"/>
    <cellStyle name="Heading 1 1" xfId="379"/>
    <cellStyle name="Heading 2 1" xfId="380"/>
    <cellStyle name="Heading 3" xfId="381"/>
    <cellStyle name="Heading 4" xfId="382"/>
    <cellStyle name="Hipervínculo 2" xfId="383"/>
    <cellStyle name="Incorrecto 2" xfId="384"/>
    <cellStyle name="Incorrecto 2 2" xfId="385"/>
    <cellStyle name="Incorrecto 3" xfId="386"/>
    <cellStyle name="Input" xfId="387"/>
    <cellStyle name="Input 2" xfId="388"/>
    <cellStyle name="Linked Cell" xfId="389"/>
    <cellStyle name="Millares 10" xfId="390"/>
    <cellStyle name="Millares 11" xfId="391"/>
    <cellStyle name="Millares 12" xfId="392"/>
    <cellStyle name="Millares 13" xfId="393"/>
    <cellStyle name="Millares 14" xfId="394"/>
    <cellStyle name="Millares 15" xfId="395"/>
    <cellStyle name="Millares 16" xfId="396"/>
    <cellStyle name="Millares 17" xfId="397"/>
    <cellStyle name="Millares 18" xfId="398"/>
    <cellStyle name="Millares 19" xfId="399"/>
    <cellStyle name="Millares 2" xfId="400"/>
    <cellStyle name="Millares 2 2" xfId="401"/>
    <cellStyle name="Millares 2 2 2" xfId="402"/>
    <cellStyle name="Millares 2 3" xfId="403"/>
    <cellStyle name="Millares 2 4" xfId="404"/>
    <cellStyle name="Millares 2 5" xfId="405"/>
    <cellStyle name="Millares 2 6" xfId="406"/>
    <cellStyle name="Millares 2 7" xfId="407"/>
    <cellStyle name="Millares 20" xfId="408"/>
    <cellStyle name="Millares 21" xfId="409"/>
    <cellStyle name="Millares 22" xfId="410"/>
    <cellStyle name="Millares 23" xfId="411"/>
    <cellStyle name="Millares 24" xfId="412"/>
    <cellStyle name="Millares 25" xfId="413"/>
    <cellStyle name="Millares 26" xfId="414"/>
    <cellStyle name="Millares 27" xfId="415"/>
    <cellStyle name="Millares 28" xfId="416"/>
    <cellStyle name="Millares 29" xfId="417"/>
    <cellStyle name="Millares 3" xfId="418"/>
    <cellStyle name="Millares 3 2" xfId="419"/>
    <cellStyle name="Millares 30" xfId="420"/>
    <cellStyle name="Millares 31" xfId="421"/>
    <cellStyle name="Millares 32" xfId="422"/>
    <cellStyle name="Millares 33" xfId="423"/>
    <cellStyle name="Millares 34" xfId="424"/>
    <cellStyle name="Millares 35" xfId="425"/>
    <cellStyle name="Millares 36" xfId="426"/>
    <cellStyle name="Millares 37" xfId="427"/>
    <cellStyle name="Millares 38" xfId="428"/>
    <cellStyle name="Millares 39" xfId="429"/>
    <cellStyle name="Millares 3_Gastos Corp. Acum." xfId="430"/>
    <cellStyle name="Millares 4" xfId="431"/>
    <cellStyle name="Millares 4 2" xfId="432"/>
    <cellStyle name="Millares 4 2 2" xfId="433"/>
    <cellStyle name="Millares 4 2 3" xfId="434"/>
    <cellStyle name="Millares 40" xfId="435"/>
    <cellStyle name="Millares 41" xfId="436"/>
    <cellStyle name="Millares 42" xfId="437"/>
    <cellStyle name="Millares 43" xfId="438"/>
    <cellStyle name="Millares 44" xfId="439"/>
    <cellStyle name="Millares 45" xfId="440"/>
    <cellStyle name="Millares 46" xfId="441"/>
    <cellStyle name="Millares 47" xfId="442"/>
    <cellStyle name="Millares 48" xfId="443"/>
    <cellStyle name="Millares 49" xfId="444"/>
    <cellStyle name="Millares 4_Gastos Corp. Acum." xfId="445"/>
    <cellStyle name="Millares 5" xfId="446"/>
    <cellStyle name="Millares 50" xfId="447"/>
    <cellStyle name="Millares 51" xfId="448"/>
    <cellStyle name="Millares 52" xfId="449"/>
    <cellStyle name="Millares 53" xfId="450"/>
    <cellStyle name="Millares 54" xfId="451"/>
    <cellStyle name="Millares 55" xfId="452"/>
    <cellStyle name="Millares 56" xfId="453"/>
    <cellStyle name="Millares 6" xfId="454"/>
    <cellStyle name="Millares 7" xfId="455"/>
    <cellStyle name="Millares 8" xfId="456"/>
    <cellStyle name="Millares 9" xfId="457"/>
    <cellStyle name="Millares [0] 2" xfId="458"/>
    <cellStyle name="Moneda 10" xfId="459"/>
    <cellStyle name="Moneda 11" xfId="460"/>
    <cellStyle name="Moneda 12" xfId="461"/>
    <cellStyle name="Moneda 13" xfId="462"/>
    <cellStyle name="Moneda 14" xfId="463"/>
    <cellStyle name="Moneda 15" xfId="464"/>
    <cellStyle name="Moneda 16" xfId="465"/>
    <cellStyle name="Moneda 17" xfId="466"/>
    <cellStyle name="Moneda 18" xfId="467"/>
    <cellStyle name="Moneda 19" xfId="468"/>
    <cellStyle name="Moneda 2" xfId="469"/>
    <cellStyle name="Moneda 2 2" xfId="470"/>
    <cellStyle name="Moneda 20" xfId="471"/>
    <cellStyle name="Moneda 21" xfId="472"/>
    <cellStyle name="Moneda 22" xfId="473"/>
    <cellStyle name="Moneda 23" xfId="474"/>
    <cellStyle name="Moneda 24" xfId="475"/>
    <cellStyle name="Moneda 25" xfId="476"/>
    <cellStyle name="Moneda 26" xfId="477"/>
    <cellStyle name="Moneda 27" xfId="478"/>
    <cellStyle name="Moneda 28" xfId="479"/>
    <cellStyle name="Moneda 29" xfId="480"/>
    <cellStyle name="Moneda 3" xfId="481"/>
    <cellStyle name="Moneda 3 2" xfId="482"/>
    <cellStyle name="Moneda 3 2 2" xfId="483"/>
    <cellStyle name="Moneda 30" xfId="484"/>
    <cellStyle name="Moneda 31" xfId="485"/>
    <cellStyle name="Moneda 32" xfId="486"/>
    <cellStyle name="Moneda 33" xfId="487"/>
    <cellStyle name="Moneda 34" xfId="488"/>
    <cellStyle name="Moneda 35" xfId="489"/>
    <cellStyle name="Moneda 36" xfId="490"/>
    <cellStyle name="Moneda 37" xfId="491"/>
    <cellStyle name="Moneda 38" xfId="492"/>
    <cellStyle name="Moneda 39" xfId="493"/>
    <cellStyle name="Moneda 4" xfId="494"/>
    <cellStyle name="Moneda 4 2" xfId="495"/>
    <cellStyle name="Moneda 40" xfId="496"/>
    <cellStyle name="Moneda 41" xfId="497"/>
    <cellStyle name="Moneda 42" xfId="498"/>
    <cellStyle name="Moneda 43" xfId="499"/>
    <cellStyle name="Moneda 44" xfId="500"/>
    <cellStyle name="Moneda 45" xfId="501"/>
    <cellStyle name="Moneda 46" xfId="502"/>
    <cellStyle name="Moneda 47" xfId="503"/>
    <cellStyle name="Moneda 48" xfId="504"/>
    <cellStyle name="Moneda 5" xfId="505"/>
    <cellStyle name="Moneda 6" xfId="506"/>
    <cellStyle name="Moneda 7" xfId="507"/>
    <cellStyle name="Moneda 8" xfId="508"/>
    <cellStyle name="Moneda 9" xfId="509"/>
    <cellStyle name="Moneda [0] 2" xfId="510"/>
    <cellStyle name="Moneda [0] 3" xfId="511"/>
    <cellStyle name="Moneda [0] 4" xfId="512"/>
    <cellStyle name="Neutral 2" xfId="513"/>
    <cellStyle name="Neutral 2 2" xfId="514"/>
    <cellStyle name="Neutral 3" xfId="515"/>
    <cellStyle name="Normal 10" xfId="516"/>
    <cellStyle name="Normal 11" xfId="517"/>
    <cellStyle name="Normal 11 2" xfId="518"/>
    <cellStyle name="Normal 12" xfId="519"/>
    <cellStyle name="Normal 13" xfId="520"/>
    <cellStyle name="Normal 14" xfId="521"/>
    <cellStyle name="Normal 15" xfId="522"/>
    <cellStyle name="Normal 2" xfId="523"/>
    <cellStyle name="Normal 2 2" xfId="524"/>
    <cellStyle name="Normal 2 2 2" xfId="525"/>
    <cellStyle name="Normal 2 2 2 2" xfId="526"/>
    <cellStyle name="Normal 2 2 2 2 2" xfId="527"/>
    <cellStyle name="Normal 2 2 2 3" xfId="528"/>
    <cellStyle name="Normal 2 3" xfId="529"/>
    <cellStyle name="Normal 2_Balance" xfId="530"/>
    <cellStyle name="Normal 3" xfId="531"/>
    <cellStyle name="Normal 3 2" xfId="532"/>
    <cellStyle name="Normal 4" xfId="533"/>
    <cellStyle name="Normal 4 2" xfId="534"/>
    <cellStyle name="Normal 5" xfId="535"/>
    <cellStyle name="Normal 5 2" xfId="536"/>
    <cellStyle name="Normal 6" xfId="537"/>
    <cellStyle name="Normal 7" xfId="538"/>
    <cellStyle name="Normal 7 2" xfId="539"/>
    <cellStyle name="Normal 8" xfId="540"/>
    <cellStyle name="Normal 8 2" xfId="541"/>
    <cellStyle name="Normal 9" xfId="542"/>
    <cellStyle name="Normal_EDO DE RES ACUM TOTAL EMP" xfId="543"/>
    <cellStyle name="Notas 2" xfId="544"/>
    <cellStyle name="Notas 2 2" xfId="545"/>
    <cellStyle name="Notas 3" xfId="546"/>
    <cellStyle name="Notas 3 2" xfId="547"/>
    <cellStyle name="Note 1" xfId="548"/>
    <cellStyle name="Note 2" xfId="549"/>
    <cellStyle name="Output" xfId="550"/>
    <cellStyle name="Output 2" xfId="551"/>
    <cellStyle name="Porcentaje 2" xfId="552"/>
    <cellStyle name="Porcentaje 2 2" xfId="553"/>
    <cellStyle name="Porcentaje 2 3" xfId="554"/>
    <cellStyle name="Porcentaje 3" xfId="555"/>
    <cellStyle name="Porcentaje 4" xfId="556"/>
    <cellStyle name="Porcentual 2" xfId="557"/>
    <cellStyle name="Porcentual 2 2" xfId="558"/>
    <cellStyle name="Porcentual 2 2 2" xfId="559"/>
    <cellStyle name="Porcentual 2 3" xfId="560"/>
    <cellStyle name="Salida 2" xfId="561"/>
    <cellStyle name="Salida 2 2" xfId="562"/>
    <cellStyle name="Salida 3" xfId="563"/>
    <cellStyle name="Salida 3 2" xfId="564"/>
    <cellStyle name="Texto de advertencia 2" xfId="565"/>
    <cellStyle name="Texto de advertencia 2 2" xfId="566"/>
    <cellStyle name="Texto de advertencia 3" xfId="567"/>
    <cellStyle name="Texto explicativo 2" xfId="568"/>
    <cellStyle name="Texto explicativo 2 2" xfId="569"/>
    <cellStyle name="Texto explicativo 3" xfId="570"/>
    <cellStyle name="Title" xfId="571"/>
    <cellStyle name="Total 2" xfId="572"/>
    <cellStyle name="Total 2 2" xfId="573"/>
    <cellStyle name="Total 2 3" xfId="574"/>
    <cellStyle name="Total 3" xfId="575"/>
    <cellStyle name="Total 3 2" xfId="576"/>
    <cellStyle name="Total 3 3" xfId="577"/>
    <cellStyle name="Título 1 2" xfId="578"/>
    <cellStyle name="Título 1 2 2" xfId="579"/>
    <cellStyle name="Título 1 3" xfId="580"/>
    <cellStyle name="Título 2 2" xfId="581"/>
    <cellStyle name="Título 2 2 2" xfId="582"/>
    <cellStyle name="Título 2 3" xfId="583"/>
    <cellStyle name="Título 3 2" xfId="584"/>
    <cellStyle name="Título 3 2 2" xfId="585"/>
    <cellStyle name="Título 3 3" xfId="586"/>
    <cellStyle name="Título 4" xfId="587"/>
    <cellStyle name="Título 4 2" xfId="588"/>
    <cellStyle name="Título 5" xfId="589"/>
    <cellStyle name="Warning Text" xfId="590"/>
    <cellStyle name="Énfasis1 2" xfId="591"/>
    <cellStyle name="Énfasis1 2 2" xfId="592"/>
    <cellStyle name="Énfasis1 3" xfId="593"/>
    <cellStyle name="Énfasis2 2" xfId="594"/>
    <cellStyle name="Énfasis2 2 2" xfId="595"/>
    <cellStyle name="Énfasis2 3" xfId="596"/>
    <cellStyle name="Énfasis3 2" xfId="597"/>
    <cellStyle name="Énfasis3 2 2" xfId="598"/>
    <cellStyle name="Énfasis3 3" xfId="599"/>
    <cellStyle name="Énfasis4 2" xfId="600"/>
    <cellStyle name="Énfasis4 2 2" xfId="601"/>
    <cellStyle name="Énfasis4 3" xfId="602"/>
    <cellStyle name="Énfasis5 2" xfId="603"/>
    <cellStyle name="Énfasis5 2 2" xfId="604"/>
    <cellStyle name="Énfasis5 3" xfId="605"/>
    <cellStyle name="Énfasis6 2" xfId="606"/>
    <cellStyle name="Énfasis6 2 2" xfId="607"/>
    <cellStyle name="Énfasis6 3" xfId="608"/>
    <cellStyle name="Excel Built-in Currency [0] 1" xfId="60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4.xml"/><Relationship Id="rId11" Type="http://schemas.openxmlformats.org/officeDocument/2006/relationships/sharedStrings" Target="sharedStrings.xm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opt/pyerp_master/parts/extras/oca/account_balance_reporting/report/opt/pyerp_master/parts/extras/oca/account_balance_reporting/report/media/psf/Home/Documents/OneDrive/OneDrive%20-%20DAVID%20ALBERTO%20PEREZ%20PAYAN/Proyectos/MORSACONTABILDIAD/Informes%20Corporativos/Reglas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glas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3" min="1" style="0" width="10.95"/>
    <col collapsed="false" customWidth="true" hidden="false" outlineLevel="0" max="4" min="4" style="0" width="15.83"/>
    <col collapsed="false" customWidth="true" hidden="false" outlineLevel="0" max="6" min="5" style="0" width="10.95"/>
    <col collapsed="false" customWidth="true" hidden="false" outlineLevel="0" max="7" min="7" style="0" width="15.83"/>
    <col collapsed="false" customWidth="true" hidden="false" outlineLevel="0" max="13" min="8" style="0" width="10.95"/>
    <col collapsed="false" customWidth="true" hidden="false" outlineLevel="0" max="14" min="14" style="0" width="15.83"/>
    <col collapsed="false" customWidth="true" hidden="false" outlineLevel="0" max="16" min="15" style="0" width="10.95"/>
    <col collapsed="false" customWidth="true" hidden="false" outlineLevel="0" max="17" min="17" style="0" width="15.83"/>
    <col collapsed="false" customWidth="true" hidden="false" outlineLevel="0" max="1025" min="18" style="0" width="10.95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22.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22.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5" hidden="false" customHeight="false" outlineLevel="0" collapsed="false">
      <c r="A4" s="3"/>
      <c r="B4" s="3" t="s">
        <v>2</v>
      </c>
      <c r="C4" s="1"/>
      <c r="D4" s="1"/>
      <c r="E4" s="1"/>
      <c r="F4" s="1"/>
      <c r="G4" s="1"/>
      <c r="H4" s="1"/>
      <c r="I4" s="1"/>
      <c r="J4" s="1"/>
      <c r="K4" s="1"/>
      <c r="L4" s="3" t="s">
        <v>3</v>
      </c>
      <c r="M4" s="1"/>
      <c r="N4" s="1"/>
      <c r="O4" s="1"/>
      <c r="P4" s="1"/>
      <c r="Q4" s="1"/>
      <c r="R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5" hidden="false" customHeight="false" outlineLevel="0" collapsed="false">
      <c r="A6" s="3" t="s">
        <v>4</v>
      </c>
      <c r="B6" s="1"/>
      <c r="C6" s="1"/>
      <c r="D6" s="4" t="s">
        <v>5</v>
      </c>
      <c r="E6" s="5" t="s">
        <v>6</v>
      </c>
      <c r="F6" s="5"/>
      <c r="G6" s="6" t="s">
        <v>7</v>
      </c>
      <c r="H6" s="5" t="s">
        <v>6</v>
      </c>
      <c r="I6" s="1"/>
      <c r="J6" s="1"/>
      <c r="K6" s="3" t="s">
        <v>8</v>
      </c>
      <c r="L6" s="1"/>
      <c r="M6" s="1"/>
      <c r="N6" s="4" t="str">
        <f aca="false">+D6</f>
        <v>JUNIO/2017</v>
      </c>
      <c r="O6" s="5" t="s">
        <v>6</v>
      </c>
      <c r="P6" s="5"/>
      <c r="Q6" s="6" t="str">
        <f aca="false">+G6</f>
        <v>JUNIO/2018</v>
      </c>
      <c r="R6" s="5" t="s">
        <v>6</v>
      </c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5" hidden="false" customHeight="false" outlineLevel="0" collapsed="false">
      <c r="A8" s="7" t="s">
        <v>9</v>
      </c>
      <c r="B8" s="7"/>
      <c r="C8" s="7"/>
      <c r="D8" s="8" t="n">
        <v>205000</v>
      </c>
      <c r="E8" s="9" t="n">
        <f aca="false">+D8/D$52</f>
        <v>0.000172942693593609</v>
      </c>
      <c r="F8" s="9"/>
      <c r="G8" s="8" t="n">
        <v>199000</v>
      </c>
      <c r="H8" s="9" t="n">
        <f aca="false">+G8/G$52</f>
        <v>0.000165291814888732</v>
      </c>
      <c r="I8" s="1"/>
      <c r="J8" s="1"/>
      <c r="K8" s="7" t="s">
        <v>10</v>
      </c>
      <c r="L8" s="7"/>
      <c r="M8" s="7"/>
      <c r="N8" s="8" t="n">
        <v>204500188.74</v>
      </c>
      <c r="O8" s="9" t="n">
        <f aca="false">+N8/N$52</f>
        <v>0.172521041371206</v>
      </c>
      <c r="P8" s="7"/>
      <c r="Q8" s="8" t="n">
        <v>253943595.91</v>
      </c>
      <c r="R8" s="9" t="n">
        <f aca="false">+Q8/Q$52</f>
        <v>0.210928632398667</v>
      </c>
    </row>
    <row r="9" customFormat="false" ht="15" hidden="false" customHeight="false" outlineLevel="0" collapsed="false">
      <c r="A9" s="7" t="s">
        <v>11</v>
      </c>
      <c r="B9" s="7"/>
      <c r="C9" s="7"/>
      <c r="D9" s="8" t="n">
        <v>-93776.45</v>
      </c>
      <c r="E9" s="9" t="n">
        <f aca="false">+D9/D$52</f>
        <v>-7.91119602860802E-005</v>
      </c>
      <c r="F9" s="9"/>
      <c r="G9" s="8" t="n">
        <v>-449875.46</v>
      </c>
      <c r="H9" s="9" t="n">
        <f aca="false">+G9/G$52</f>
        <v>-0.000373672016368359</v>
      </c>
      <c r="I9" s="1"/>
      <c r="J9" s="1"/>
      <c r="K9" s="7" t="s">
        <v>12</v>
      </c>
      <c r="L9" s="7"/>
      <c r="M9" s="7"/>
      <c r="N9" s="8" t="n">
        <v>12159723.53</v>
      </c>
      <c r="O9" s="9" t="n">
        <f aca="false">+N9/N$52</f>
        <v>0.0102582211738136</v>
      </c>
      <c r="P9" s="7"/>
      <c r="Q9" s="8" t="n">
        <v>7528311.85</v>
      </c>
      <c r="R9" s="9" t="n">
        <f aca="false">+Q9/Q$52</f>
        <v>0.00625310717957212</v>
      </c>
    </row>
    <row r="10" customFormat="false" ht="15" hidden="false" customHeight="false" outlineLevel="0" collapsed="false">
      <c r="A10" s="7" t="s">
        <v>13</v>
      </c>
      <c r="B10" s="7"/>
      <c r="C10" s="7"/>
      <c r="D10" s="8" t="n">
        <v>513630.56</v>
      </c>
      <c r="E10" s="9" t="n">
        <f aca="false">+D10/D$52</f>
        <v>0.000433310500284849</v>
      </c>
      <c r="F10" s="9"/>
      <c r="G10" s="8" t="n">
        <v>200769.5</v>
      </c>
      <c r="H10" s="9" t="n">
        <f aca="false">+G10/G$52</f>
        <v>0.000166761583061826</v>
      </c>
      <c r="I10" s="1"/>
      <c r="J10" s="1"/>
      <c r="K10" s="7" t="s">
        <v>14</v>
      </c>
      <c r="L10" s="7"/>
      <c r="M10" s="7"/>
      <c r="N10" s="8" t="n">
        <v>25961495.25</v>
      </c>
      <c r="O10" s="9" t="n">
        <f aca="false">+N10/N$52</f>
        <v>0.0219017117963546</v>
      </c>
      <c r="P10" s="7"/>
      <c r="Q10" s="8" t="n">
        <v>50284057.81</v>
      </c>
      <c r="R10" s="9" t="n">
        <f aca="false">+Q10/Q$52</f>
        <v>0.0417665486200243</v>
      </c>
    </row>
    <row r="11" customFormat="false" ht="15" hidden="false" customHeight="false" outlineLevel="0" collapsed="false">
      <c r="A11" s="7" t="s">
        <v>15</v>
      </c>
      <c r="B11" s="7"/>
      <c r="C11" s="7"/>
      <c r="D11" s="8" t="n">
        <v>5810.63</v>
      </c>
      <c r="E11" s="9" t="n">
        <f aca="false">+D11/D$52</f>
        <v>4.90198050573578E-006</v>
      </c>
      <c r="F11" s="9"/>
      <c r="G11" s="8" t="n">
        <v>6162.66</v>
      </c>
      <c r="H11" s="9" t="n">
        <f aca="false">+G11/G$52</f>
        <v>5.11878018061405E-006</v>
      </c>
      <c r="I11" s="1"/>
      <c r="J11" s="1"/>
      <c r="K11" s="7" t="s">
        <v>16</v>
      </c>
      <c r="L11" s="7"/>
      <c r="M11" s="7"/>
      <c r="N11" s="8" t="n">
        <v>2175398.48</v>
      </c>
      <c r="O11" s="9" t="n">
        <f aca="false">+N11/N$52</f>
        <v>0.00183521596473485</v>
      </c>
      <c r="P11" s="7"/>
      <c r="Q11" s="8" t="n">
        <v>1776180.8</v>
      </c>
      <c r="R11" s="9" t="n">
        <f aca="false">+Q11/Q$52</f>
        <v>0.00147531732664583</v>
      </c>
    </row>
    <row r="12" customFormat="false" ht="15" hidden="false" customHeight="false" outlineLevel="0" collapsed="false">
      <c r="A12" s="7" t="s">
        <v>17</v>
      </c>
      <c r="B12" s="7"/>
      <c r="C12" s="7"/>
      <c r="D12" s="8" t="n">
        <v>246578019.96</v>
      </c>
      <c r="E12" s="9" t="n">
        <f aca="false">+D12/D$52</f>
        <v>0.208018863184689</v>
      </c>
      <c r="F12" s="9"/>
      <c r="G12" s="8" t="n">
        <v>290806839.15</v>
      </c>
      <c r="H12" s="9" t="n">
        <f aca="false">+G12/G$52</f>
        <v>0.241547689573664</v>
      </c>
      <c r="I12" s="1"/>
      <c r="J12" s="1"/>
      <c r="K12" s="7" t="s">
        <v>18</v>
      </c>
      <c r="L12" s="7"/>
      <c r="M12" s="7"/>
      <c r="N12" s="8" t="n">
        <v>467644.81</v>
      </c>
      <c r="O12" s="9" t="n">
        <f aca="false">+N12/N$52</f>
        <v>0.000394515868714496</v>
      </c>
      <c r="P12" s="7"/>
      <c r="Q12" s="8" t="n">
        <v>933603.71</v>
      </c>
      <c r="R12" s="9" t="n">
        <f aca="false">+Q12/Q$52</f>
        <v>0.000775462570918361</v>
      </c>
    </row>
    <row r="13" customFormat="false" ht="15" hidden="false" customHeight="false" outlineLevel="0" collapsed="false">
      <c r="A13" s="7" t="s">
        <v>19</v>
      </c>
      <c r="B13" s="7"/>
      <c r="C13" s="7"/>
      <c r="D13" s="8" t="n">
        <v>-1724596.86</v>
      </c>
      <c r="E13" s="9" t="n">
        <f aca="false">+D13/D$52</f>
        <v>-0.00145490939673893</v>
      </c>
      <c r="F13" s="9"/>
      <c r="G13" s="8" t="n">
        <v>-1116752.86</v>
      </c>
      <c r="H13" s="9" t="n">
        <f aca="false">+G13/G$52</f>
        <v>-0.000927588477445139</v>
      </c>
      <c r="I13" s="1"/>
      <c r="J13" s="1"/>
      <c r="K13" s="7" t="s">
        <v>20</v>
      </c>
      <c r="L13" s="1"/>
      <c r="M13" s="1"/>
      <c r="N13" s="8" t="n">
        <v>12809802.72</v>
      </c>
      <c r="O13" s="9" t="n">
        <f aca="false">+N13/N$52</f>
        <v>0.0108066428624368</v>
      </c>
      <c r="P13" s="7"/>
      <c r="Q13" s="8" t="n">
        <v>10994000</v>
      </c>
      <c r="R13" s="9" t="n">
        <f aca="false">+Q13/Q$52</f>
        <v>0.00913174981350113</v>
      </c>
    </row>
    <row r="14" customFormat="false" ht="15" hidden="false" customHeight="false" outlineLevel="0" collapsed="false">
      <c r="A14" s="7" t="s">
        <v>21</v>
      </c>
      <c r="B14" s="7"/>
      <c r="C14" s="7"/>
      <c r="D14" s="8" t="n">
        <v>1649949.01</v>
      </c>
      <c r="E14" s="9" t="n">
        <f aca="false">+D14/D$52</f>
        <v>0.00139193476137322</v>
      </c>
      <c r="F14" s="9"/>
      <c r="G14" s="8" t="n">
        <v>1286129.77</v>
      </c>
      <c r="H14" s="9" t="n">
        <f aca="false">+G14/G$52</f>
        <v>0.00106827499430014</v>
      </c>
      <c r="I14" s="1"/>
      <c r="J14" s="1"/>
      <c r="K14" s="7" t="s">
        <v>22</v>
      </c>
      <c r="L14" s="7"/>
      <c r="M14" s="7"/>
      <c r="N14" s="10" t="n">
        <v>150668353.26</v>
      </c>
      <c r="O14" s="11" t="n">
        <f aca="false">+N14/N$52</f>
        <v>0.127107272449258</v>
      </c>
      <c r="P14" s="12"/>
      <c r="Q14" s="10" t="n">
        <v>140119466.31</v>
      </c>
      <c r="R14" s="11" t="n">
        <f aca="false">+Q14/Q$52</f>
        <v>0.11638492908352</v>
      </c>
    </row>
    <row r="15" customFormat="false" ht="15" hidden="false" customHeight="false" outlineLevel="0" collapsed="false">
      <c r="A15" s="7" t="s">
        <v>23</v>
      </c>
      <c r="B15" s="7"/>
      <c r="C15" s="7"/>
      <c r="D15" s="8" t="n">
        <v>3574960.78</v>
      </c>
      <c r="E15" s="9" t="n">
        <f aca="false">+D15/D$52</f>
        <v>0.00301591876480347</v>
      </c>
      <c r="F15" s="9"/>
      <c r="G15" s="8" t="n">
        <v>1908446.79</v>
      </c>
      <c r="H15" s="9" t="n">
        <f aca="false">+G15/G$52</f>
        <v>0.0015851790630034</v>
      </c>
      <c r="I15" s="1"/>
      <c r="J15" s="1"/>
      <c r="K15" s="7"/>
      <c r="L15" s="7"/>
      <c r="M15" s="7"/>
      <c r="N15" s="13" t="n">
        <f aca="false">SUM(N8:N14)</f>
        <v>408742606.79</v>
      </c>
      <c r="O15" s="14" t="n">
        <f aca="false">+N15/N$52</f>
        <v>0.344824621486518</v>
      </c>
      <c r="P15" s="7"/>
      <c r="Q15" s="13" t="n">
        <f aca="false">SUM(Q8:Q14)</f>
        <v>465579216.39</v>
      </c>
      <c r="R15" s="14" t="n">
        <f aca="false">+Q15/Q$52</f>
        <v>0.386715746992849</v>
      </c>
    </row>
    <row r="16" customFormat="false" ht="15" hidden="false" customHeight="false" outlineLevel="0" collapsed="false">
      <c r="A16" s="7" t="s">
        <v>24</v>
      </c>
      <c r="B16" s="7"/>
      <c r="C16" s="7"/>
      <c r="D16" s="8" t="n">
        <v>-323528.979999997</v>
      </c>
      <c r="E16" s="9" t="n">
        <f aca="false">+D16/D$52</f>
        <v>-0.000272936454911183</v>
      </c>
      <c r="F16" s="9"/>
      <c r="G16" s="8" t="n">
        <v>349833.089999996</v>
      </c>
      <c r="H16" s="9" t="n">
        <f aca="false">+G16/G$52</f>
        <v>0.000290575609820264</v>
      </c>
      <c r="I16" s="1"/>
      <c r="J16" s="1"/>
      <c r="N16" s="15"/>
      <c r="Q16" s="15"/>
    </row>
    <row r="17" customFormat="false" ht="15" hidden="false" customHeight="false" outlineLevel="0" collapsed="false">
      <c r="A17" s="7" t="s">
        <v>25</v>
      </c>
      <c r="B17" s="7"/>
      <c r="C17" s="7"/>
      <c r="D17" s="8" t="n">
        <v>10186398.56</v>
      </c>
      <c r="E17" s="9" t="n">
        <f aca="false">+D17/D$52</f>
        <v>0.0085934790487047</v>
      </c>
      <c r="F17" s="9"/>
      <c r="G17" s="8" t="n">
        <v>3613255.72</v>
      </c>
      <c r="H17" s="9" t="n">
        <f aca="false">+G17/G$52</f>
        <v>0.00300121404832107</v>
      </c>
      <c r="I17" s="1"/>
      <c r="J17" s="1"/>
      <c r="K17" s="4" t="s">
        <v>26</v>
      </c>
      <c r="L17" s="4"/>
      <c r="M17" s="1"/>
      <c r="N17" s="16"/>
      <c r="O17" s="1"/>
      <c r="P17" s="1"/>
      <c r="Q17" s="16"/>
      <c r="R17" s="17"/>
    </row>
    <row r="18" customFormat="false" ht="15" hidden="false" customHeight="false" outlineLevel="0" collapsed="false">
      <c r="A18" s="7" t="s">
        <v>27</v>
      </c>
      <c r="B18" s="7"/>
      <c r="C18" s="7"/>
      <c r="D18" s="8" t="n">
        <v>96759.72</v>
      </c>
      <c r="E18" s="9" t="n">
        <f aca="false">+D18/D$52</f>
        <v>8.16287151617729E-005</v>
      </c>
      <c r="F18" s="9"/>
      <c r="G18" s="8" t="n">
        <v>67623.85</v>
      </c>
      <c r="H18" s="9" t="n">
        <f aca="false">+G18/G$52</f>
        <v>5.61691904334845E-005</v>
      </c>
      <c r="I18" s="1"/>
      <c r="J18" s="1"/>
      <c r="K18" s="1"/>
      <c r="L18" s="1"/>
      <c r="M18" s="1"/>
      <c r="N18" s="16"/>
      <c r="O18" s="1"/>
      <c r="P18" s="1"/>
      <c r="Q18" s="16"/>
      <c r="R18" s="17"/>
    </row>
    <row r="19" customFormat="false" ht="15" hidden="false" customHeight="false" outlineLevel="0" collapsed="false">
      <c r="A19" s="7" t="s">
        <v>28</v>
      </c>
      <c r="B19" s="7"/>
      <c r="C19" s="7"/>
      <c r="D19" s="8" t="n">
        <v>420432443.15</v>
      </c>
      <c r="E19" s="9" t="n">
        <f aca="false">+D19/D$52</f>
        <v>0.354686435085381</v>
      </c>
      <c r="F19" s="9"/>
      <c r="G19" s="8" t="n">
        <v>449964831.58</v>
      </c>
      <c r="H19" s="9" t="n">
        <f aca="false">+G19/G$52</f>
        <v>0.373746249487241</v>
      </c>
      <c r="I19" s="1"/>
      <c r="J19" s="1"/>
      <c r="K19" s="7" t="s">
        <v>29</v>
      </c>
      <c r="L19" s="7"/>
      <c r="M19" s="7"/>
      <c r="N19" s="10" t="n">
        <v>12763888.84</v>
      </c>
      <c r="O19" s="11" t="n">
        <f aca="false">+N19/N$52</f>
        <v>0.010767908862044</v>
      </c>
      <c r="P19" s="12"/>
      <c r="Q19" s="10" t="n">
        <v>22100000.08</v>
      </c>
      <c r="R19" s="11" t="n">
        <f aca="false">+Q19/Q$52</f>
        <v>0.0183565282525846</v>
      </c>
    </row>
    <row r="20" customFormat="false" ht="15" hidden="false" customHeight="false" outlineLevel="0" collapsed="false">
      <c r="A20" s="7" t="s">
        <v>30</v>
      </c>
      <c r="B20" s="7"/>
      <c r="C20" s="7"/>
      <c r="D20" s="10" t="n">
        <v>-3236426</v>
      </c>
      <c r="E20" s="11" t="n">
        <f aca="false">+D20/D$52</f>
        <v>-0.00273032307344581</v>
      </c>
      <c r="F20" s="11"/>
      <c r="G20" s="10" t="n">
        <v>-5864039</v>
      </c>
      <c r="H20" s="11" t="n">
        <f aca="false">+G20/G$52</f>
        <v>-0.0048707419542126</v>
      </c>
      <c r="I20" s="1"/>
      <c r="J20" s="1"/>
      <c r="K20" s="7"/>
      <c r="L20" s="18"/>
      <c r="M20" s="7"/>
      <c r="N20" s="13" t="n">
        <f aca="false">SUM(N19)</f>
        <v>12763888.84</v>
      </c>
      <c r="O20" s="14" t="n">
        <f aca="false">+N20/N$52</f>
        <v>0.010767908862044</v>
      </c>
      <c r="P20" s="7"/>
      <c r="Q20" s="13" t="n">
        <f aca="false">SUM(Q19)</f>
        <v>22100000.08</v>
      </c>
      <c r="R20" s="19" t="n">
        <f aca="false">+Q20/Q$52</f>
        <v>0.0183565282525846</v>
      </c>
    </row>
    <row r="21" customFormat="false" ht="15" hidden="false" customHeight="false" outlineLevel="0" collapsed="false">
      <c r="A21" s="7"/>
      <c r="B21" s="7"/>
      <c r="C21" s="7"/>
      <c r="D21" s="13" t="n">
        <f aca="false">SUM(D8:D20)</f>
        <v>677864644.08</v>
      </c>
      <c r="E21" s="14" t="n">
        <f aca="false">+D21/D$52</f>
        <v>0.571862133849115</v>
      </c>
      <c r="F21" s="9"/>
      <c r="G21" s="13" t="n">
        <f aca="false">SUM(G8:G20)</f>
        <v>740972224.79</v>
      </c>
      <c r="H21" s="14" t="n">
        <f aca="false">+G21/G$52</f>
        <v>0.615460521696889</v>
      </c>
      <c r="I21" s="1"/>
      <c r="J21" s="1"/>
      <c r="N21" s="15"/>
      <c r="Q21" s="15"/>
    </row>
    <row r="22" customFormat="false" ht="15" hidden="false" customHeight="false" outlineLevel="0" collapsed="false">
      <c r="D22" s="15"/>
      <c r="G22" s="15"/>
      <c r="I22" s="1"/>
      <c r="J22" s="1"/>
      <c r="N22" s="15"/>
      <c r="Q22" s="15"/>
    </row>
    <row r="23" customFormat="false" ht="15" hidden="false" customHeight="false" outlineLevel="0" collapsed="false">
      <c r="A23" s="3" t="s">
        <v>31</v>
      </c>
      <c r="B23" s="1"/>
      <c r="C23" s="1"/>
      <c r="D23" s="16"/>
      <c r="E23" s="1"/>
      <c r="F23" s="1"/>
      <c r="G23" s="16"/>
      <c r="H23" s="17"/>
      <c r="I23" s="1"/>
      <c r="J23" s="1"/>
      <c r="K23" s="7"/>
      <c r="L23" s="18"/>
      <c r="M23" s="7"/>
      <c r="N23" s="13"/>
      <c r="O23" s="14"/>
      <c r="P23" s="7"/>
      <c r="Q23" s="13"/>
      <c r="R23" s="14"/>
    </row>
    <row r="24" customFormat="false" ht="15" hidden="false" customHeight="false" outlineLevel="0" collapsed="false">
      <c r="A24" s="1"/>
      <c r="B24" s="1"/>
      <c r="C24" s="1"/>
      <c r="D24" s="16"/>
      <c r="E24" s="1"/>
      <c r="F24" s="1"/>
      <c r="G24" s="16"/>
      <c r="H24" s="17"/>
      <c r="I24" s="1"/>
      <c r="J24" s="1"/>
      <c r="K24" s="1"/>
      <c r="L24" s="3"/>
      <c r="M24" s="1"/>
      <c r="N24" s="16"/>
      <c r="O24" s="1"/>
      <c r="P24" s="1"/>
      <c r="Q24" s="16"/>
      <c r="R24" s="17"/>
    </row>
    <row r="25" customFormat="false" ht="15" hidden="false" customHeight="false" outlineLevel="0" collapsed="false">
      <c r="A25" s="7" t="s">
        <v>32</v>
      </c>
      <c r="B25" s="7"/>
      <c r="C25" s="7"/>
      <c r="D25" s="8" t="n">
        <v>23105134.46</v>
      </c>
      <c r="E25" s="9" t="n">
        <f aca="false">+D25/D$52</f>
        <v>0.0194920204358777</v>
      </c>
      <c r="F25" s="9"/>
      <c r="G25" s="8" t="n">
        <v>31218202.67</v>
      </c>
      <c r="H25" s="9" t="n">
        <f aca="false">+G25/G$52</f>
        <v>0.0259302179743144</v>
      </c>
      <c r="I25" s="1"/>
      <c r="J25" s="1"/>
      <c r="K25" s="3" t="s">
        <v>33</v>
      </c>
      <c r="L25" s="1"/>
      <c r="M25" s="1"/>
      <c r="N25" s="20" t="n">
        <v>1858908</v>
      </c>
      <c r="O25" s="21" t="n">
        <f aca="false">+N25/N$52</f>
        <v>0.00156821734957419</v>
      </c>
      <c r="P25" s="22"/>
      <c r="Q25" s="20" t="n">
        <v>-20102690</v>
      </c>
      <c r="R25" s="23" t="n">
        <f aca="false">+Q25/Q$52</f>
        <v>-0.0166975382625406</v>
      </c>
    </row>
    <row r="26" customFormat="false" ht="15" hidden="false" customHeight="false" outlineLevel="0" collapsed="false">
      <c r="A26" s="7" t="s">
        <v>34</v>
      </c>
      <c r="B26" s="7"/>
      <c r="C26" s="7"/>
      <c r="D26" s="8" t="n">
        <v>12297288.57</v>
      </c>
      <c r="E26" s="9" t="n">
        <f aca="false">+D26/D$52</f>
        <v>0.0103742741911888</v>
      </c>
      <c r="F26" s="9"/>
      <c r="G26" s="8" t="n">
        <v>15281550.54</v>
      </c>
      <c r="H26" s="9" t="n">
        <f aca="false">+G26/G$52</f>
        <v>0.0126930413219623</v>
      </c>
      <c r="I26" s="1"/>
      <c r="J26" s="1"/>
      <c r="K26" s="1"/>
      <c r="L26" s="1"/>
      <c r="M26" s="1"/>
      <c r="N26" s="16"/>
      <c r="O26" s="1"/>
      <c r="P26" s="1"/>
      <c r="Q26" s="16"/>
      <c r="R26" s="1"/>
    </row>
    <row r="27" customFormat="false" ht="15" hidden="false" customHeight="false" outlineLevel="0" collapsed="false">
      <c r="A27" s="7" t="s">
        <v>35</v>
      </c>
      <c r="B27" s="7"/>
      <c r="C27" s="7"/>
      <c r="D27" s="8" t="n">
        <v>5764202.61</v>
      </c>
      <c r="E27" s="9" t="n">
        <f aca="false">+D27/D$52</f>
        <v>0.00486281329654982</v>
      </c>
      <c r="F27" s="9"/>
      <c r="G27" s="8" t="n">
        <v>7026141.46</v>
      </c>
      <c r="H27" s="9" t="n">
        <f aca="false">+G27/G$52</f>
        <v>0.00583599835974055</v>
      </c>
      <c r="I27" s="1"/>
      <c r="J27" s="1"/>
      <c r="K27" s="1"/>
      <c r="L27" s="1"/>
      <c r="M27" s="1"/>
      <c r="N27" s="16"/>
      <c r="O27" s="1"/>
      <c r="P27" s="1"/>
      <c r="Q27" s="16"/>
      <c r="R27" s="17"/>
    </row>
    <row r="28" customFormat="false" ht="15" hidden="false" customHeight="false" outlineLevel="0" collapsed="false">
      <c r="A28" s="7" t="s">
        <v>36</v>
      </c>
      <c r="B28" s="7"/>
      <c r="C28" s="7"/>
      <c r="D28" s="8" t="n">
        <v>3087692.04</v>
      </c>
      <c r="E28" s="9" t="n">
        <f aca="false">+D28/D$52</f>
        <v>0.00260484769943974</v>
      </c>
      <c r="F28" s="9"/>
      <c r="G28" s="8" t="n">
        <v>3491721.26</v>
      </c>
      <c r="H28" s="9" t="n">
        <f aca="false">+G28/G$52</f>
        <v>0.00290026605100991</v>
      </c>
      <c r="I28" s="1"/>
      <c r="J28" s="1"/>
      <c r="K28" s="4" t="s">
        <v>37</v>
      </c>
      <c r="L28" s="4"/>
      <c r="M28" s="1"/>
      <c r="N28" s="24" t="n">
        <f aca="false">SUM(N15+N20)+N25</f>
        <v>423365403.63</v>
      </c>
      <c r="O28" s="19" t="n">
        <f aca="false">+N28/N$52</f>
        <v>0.357160747698136</v>
      </c>
      <c r="P28" s="1"/>
      <c r="Q28" s="24" t="n">
        <f aca="false">SUM(Q15+Q20)+Q25</f>
        <v>467576526.47</v>
      </c>
      <c r="R28" s="19" t="n">
        <f aca="false">+Q28/Q$52</f>
        <v>0.388374736982893</v>
      </c>
    </row>
    <row r="29" customFormat="false" ht="15" hidden="false" customHeight="false" outlineLevel="0" collapsed="false">
      <c r="A29" s="7" t="s">
        <v>38</v>
      </c>
      <c r="B29" s="7"/>
      <c r="C29" s="7"/>
      <c r="D29" s="8" t="n">
        <v>6544153.69</v>
      </c>
      <c r="E29" s="9" t="n">
        <f aca="false">+D29/D$52</f>
        <v>0.00552079788506907</v>
      </c>
      <c r="F29" s="9"/>
      <c r="G29" s="8" t="n">
        <v>7022988.19</v>
      </c>
      <c r="H29" s="9" t="n">
        <f aca="false">+G29/G$52</f>
        <v>0.00583337921541324</v>
      </c>
      <c r="I29" s="1"/>
      <c r="J29" s="1"/>
      <c r="K29" s="1"/>
      <c r="L29" s="1"/>
      <c r="M29" s="1"/>
      <c r="N29" s="16"/>
      <c r="O29" s="1"/>
      <c r="P29" s="1"/>
      <c r="Q29" s="16"/>
      <c r="R29" s="1"/>
    </row>
    <row r="30" customFormat="false" ht="15" hidden="false" customHeight="false" outlineLevel="0" collapsed="false">
      <c r="A30" s="7" t="s">
        <v>39</v>
      </c>
      <c r="B30" s="7"/>
      <c r="C30" s="7"/>
      <c r="D30" s="8" t="n">
        <v>4138383.62</v>
      </c>
      <c r="E30" s="9" t="n">
        <f aca="false">+D30/D$52</f>
        <v>0.00349123517251938</v>
      </c>
      <c r="F30" s="9"/>
      <c r="G30" s="8" t="n">
        <v>5009324.82</v>
      </c>
      <c r="H30" s="9" t="n">
        <f aca="false">+G30/G$52</f>
        <v>0.0041608059842461</v>
      </c>
      <c r="I30" s="1"/>
      <c r="J30" s="1"/>
      <c r="K30" s="1"/>
      <c r="L30" s="1"/>
      <c r="M30" s="1"/>
      <c r="N30" s="16"/>
      <c r="O30" s="1"/>
      <c r="P30" s="1"/>
      <c r="Q30" s="16"/>
      <c r="R30" s="17"/>
    </row>
    <row r="31" customFormat="false" ht="15" hidden="false" customHeight="false" outlineLevel="0" collapsed="false">
      <c r="A31" s="7" t="s">
        <v>40</v>
      </c>
      <c r="B31" s="7"/>
      <c r="C31" s="7"/>
      <c r="D31" s="8" t="n">
        <v>30169563.4</v>
      </c>
      <c r="E31" s="9" t="n">
        <f aca="false">+D31/D$52</f>
        <v>0.0254517344338496</v>
      </c>
      <c r="F31" s="9"/>
      <c r="G31" s="8" t="n">
        <v>35719627.89</v>
      </c>
      <c r="H31" s="9" t="n">
        <f aca="false">+G31/G$52</f>
        <v>0.0296691563873783</v>
      </c>
      <c r="I31" s="1"/>
      <c r="J31" s="1"/>
      <c r="K31" s="3" t="s">
        <v>41</v>
      </c>
      <c r="L31" s="3"/>
      <c r="M31" s="1"/>
      <c r="N31" s="16"/>
      <c r="O31" s="1"/>
      <c r="P31" s="1"/>
      <c r="Q31" s="16"/>
      <c r="R31" s="17"/>
    </row>
    <row r="32" customFormat="false" ht="15" hidden="false" customHeight="false" outlineLevel="0" collapsed="false">
      <c r="A32" s="7" t="s">
        <v>42</v>
      </c>
      <c r="B32" s="7"/>
      <c r="C32" s="7"/>
      <c r="D32" s="8" t="n">
        <v>14009107.92</v>
      </c>
      <c r="E32" s="9" t="n">
        <f aca="false">+D32/D$52</f>
        <v>0.0118184041879433</v>
      </c>
      <c r="F32" s="9"/>
      <c r="G32" s="8" t="n">
        <v>16524705.12</v>
      </c>
      <c r="H32" s="9" t="n">
        <f aca="false">+G32/G$52</f>
        <v>0.0137256206019393</v>
      </c>
      <c r="I32" s="1"/>
      <c r="J32" s="1"/>
      <c r="K32" s="1"/>
      <c r="L32" s="1"/>
      <c r="M32" s="1"/>
      <c r="N32" s="16"/>
      <c r="O32" s="1"/>
      <c r="P32" s="1"/>
      <c r="Q32" s="16"/>
      <c r="R32" s="17"/>
    </row>
    <row r="33" customFormat="false" ht="15" hidden="false" customHeight="false" outlineLevel="0" collapsed="false">
      <c r="A33" s="7" t="s">
        <v>43</v>
      </c>
      <c r="B33" s="7"/>
      <c r="C33" s="7"/>
      <c r="D33" s="8" t="n">
        <v>10433128.9</v>
      </c>
      <c r="E33" s="9" t="n">
        <f aca="false">+D33/D$52</f>
        <v>0.00880162641256259</v>
      </c>
      <c r="F33" s="9"/>
      <c r="G33" s="8" t="n">
        <v>13222913.26</v>
      </c>
      <c r="H33" s="9" t="n">
        <f aca="false">+G33/G$52</f>
        <v>0.0109831122153854</v>
      </c>
      <c r="I33" s="1"/>
      <c r="J33" s="1"/>
      <c r="K33" s="7" t="s">
        <v>44</v>
      </c>
      <c r="L33" s="7"/>
      <c r="M33" s="7"/>
      <c r="N33" s="8" t="n">
        <v>583759000</v>
      </c>
      <c r="O33" s="9" t="n">
        <f aca="false">+N33/N$52</f>
        <v>0.492472457900058</v>
      </c>
      <c r="P33" s="7"/>
      <c r="Q33" s="8" t="n">
        <v>583759000</v>
      </c>
      <c r="R33" s="9" t="n">
        <f aca="false">+Q33/Q$52</f>
        <v>0.484877309385083</v>
      </c>
    </row>
    <row r="34" customFormat="false" ht="15" hidden="false" customHeight="false" outlineLevel="0" collapsed="false">
      <c r="A34" s="7" t="s">
        <v>45</v>
      </c>
      <c r="B34" s="7"/>
      <c r="C34" s="7"/>
      <c r="D34" s="8" t="n">
        <v>4595910.38</v>
      </c>
      <c r="E34" s="9" t="n">
        <f aca="false">+D34/D$52</f>
        <v>0.00387721522259526</v>
      </c>
      <c r="F34" s="9"/>
      <c r="G34" s="8" t="n">
        <v>5100891.23</v>
      </c>
      <c r="H34" s="9" t="n">
        <f aca="false">+G34/G$52</f>
        <v>0.0042368621555614</v>
      </c>
      <c r="I34" s="1"/>
      <c r="J34" s="1"/>
      <c r="K34" s="7" t="s">
        <v>46</v>
      </c>
      <c r="L34" s="7"/>
      <c r="M34" s="7"/>
      <c r="N34" s="8" t="n">
        <v>3026402.75</v>
      </c>
      <c r="O34" s="9" t="n">
        <f aca="false">+N34/N$52</f>
        <v>0.00255314265114199</v>
      </c>
      <c r="P34" s="7"/>
      <c r="Q34" s="8" t="n">
        <v>3026402.75</v>
      </c>
      <c r="R34" s="9" t="n">
        <f aca="false">+Q34/Q$52</f>
        <v>0.0025137668499083</v>
      </c>
    </row>
    <row r="35" customFormat="false" ht="15" hidden="false" customHeight="false" outlineLevel="0" collapsed="false">
      <c r="A35" s="7" t="s">
        <v>47</v>
      </c>
      <c r="B35" s="7"/>
      <c r="C35" s="7"/>
      <c r="D35" s="8" t="n">
        <v>1433610.79</v>
      </c>
      <c r="E35" s="9" t="n">
        <f aca="false">+D35/D$52</f>
        <v>0.0012094268857925</v>
      </c>
      <c r="F35" s="9"/>
      <c r="G35" s="8" t="n">
        <v>2006612.11</v>
      </c>
      <c r="H35" s="9" t="n">
        <f aca="false">+G35/G$52</f>
        <v>0.00166671636904326</v>
      </c>
      <c r="I35" s="1"/>
      <c r="J35" s="1"/>
      <c r="K35" s="7" t="s">
        <v>48</v>
      </c>
      <c r="L35" s="7"/>
      <c r="M35" s="7"/>
      <c r="N35" s="8" t="n">
        <v>165470572.91</v>
      </c>
      <c r="O35" s="9" t="n">
        <f aca="false">+N35/N$52</f>
        <v>0.139594763851381</v>
      </c>
      <c r="P35" s="7"/>
      <c r="Q35" s="8" t="n">
        <v>155800210.29</v>
      </c>
      <c r="R35" s="9" t="n">
        <f aca="false">+Q35/Q$52</f>
        <v>0.129409545321006</v>
      </c>
    </row>
    <row r="36" customFormat="false" ht="15" hidden="false" customHeight="false" outlineLevel="0" collapsed="false">
      <c r="A36" s="7" t="s">
        <v>49</v>
      </c>
      <c r="B36" s="7"/>
      <c r="C36" s="7"/>
      <c r="D36" s="8" t="n">
        <v>227208.01</v>
      </c>
      <c r="E36" s="9" t="n">
        <f aca="false">+D36/D$52</f>
        <v>0.000191677879294848</v>
      </c>
      <c r="F36" s="9"/>
      <c r="G36" s="8" t="n">
        <v>406344.99</v>
      </c>
      <c r="H36" s="9" t="n">
        <f aca="false">+G36/G$52</f>
        <v>0.000337515079738914</v>
      </c>
      <c r="I36" s="1"/>
      <c r="J36" s="1"/>
      <c r="K36" s="7" t="s">
        <v>50</v>
      </c>
      <c r="L36" s="1"/>
      <c r="M36" s="1"/>
      <c r="N36" s="8" t="n">
        <v>-4619419.13</v>
      </c>
      <c r="O36" s="9" t="n">
        <f aca="false">+N36/N$52</f>
        <v>-0.0038970477423417</v>
      </c>
      <c r="P36" s="7"/>
      <c r="Q36" s="8" t="n">
        <v>-4619419.13</v>
      </c>
      <c r="R36" s="9" t="n">
        <f aca="false">+Q36/Q$52</f>
        <v>-0.00383694558658005</v>
      </c>
    </row>
    <row r="37" customFormat="false" ht="15" hidden="false" customHeight="false" outlineLevel="0" collapsed="false">
      <c r="A37" s="7" t="s">
        <v>51</v>
      </c>
      <c r="B37" s="7"/>
      <c r="C37" s="7"/>
      <c r="D37" s="8" t="n">
        <v>560000000</v>
      </c>
      <c r="E37" s="9" t="n">
        <f aca="false">+D37/D$52</f>
        <v>0.472428821524006</v>
      </c>
      <c r="F37" s="1"/>
      <c r="G37" s="8" t="n">
        <v>560000000</v>
      </c>
      <c r="H37" s="9" t="n">
        <f aca="false">+G37/G$52</f>
        <v>0.465142795666785</v>
      </c>
      <c r="I37" s="1"/>
      <c r="J37" s="1"/>
      <c r="K37" s="7" t="s">
        <v>52</v>
      </c>
      <c r="L37" s="7"/>
      <c r="M37" s="7"/>
      <c r="N37" s="10" t="n">
        <v>14361790.9199999</v>
      </c>
      <c r="O37" s="11" t="n">
        <f aca="false">+N37/N$52</f>
        <v>0.0121159356416245</v>
      </c>
      <c r="P37" s="12"/>
      <c r="Q37" s="10" t="n">
        <v>-1611357.3299999</v>
      </c>
      <c r="R37" s="11" t="n">
        <f aca="false">+Q37/Q$52</f>
        <v>-0.00133841295231128</v>
      </c>
    </row>
    <row r="38" customFormat="false" ht="15" hidden="false" customHeight="false" outlineLevel="0" collapsed="false">
      <c r="A38" s="7" t="s">
        <v>53</v>
      </c>
      <c r="B38" s="7"/>
      <c r="C38" s="7"/>
      <c r="D38" s="8" t="n">
        <v>105000000.02</v>
      </c>
      <c r="E38" s="9" t="n">
        <f aca="false">+D38/D$52</f>
        <v>0.0885804040526236</v>
      </c>
      <c r="F38" s="1"/>
      <c r="G38" s="8" t="n">
        <v>174999999.98</v>
      </c>
      <c r="H38" s="9" t="n">
        <f aca="false">+G38/G$52</f>
        <v>0.145357123629258</v>
      </c>
      <c r="I38" s="1"/>
      <c r="J38" s="1"/>
      <c r="K38" s="1"/>
      <c r="L38" s="1"/>
      <c r="M38" s="1"/>
      <c r="N38" s="16"/>
      <c r="O38" s="1"/>
      <c r="P38" s="1"/>
      <c r="Q38" s="16"/>
      <c r="R38" s="1"/>
    </row>
    <row r="39" customFormat="false" ht="15" hidden="false" customHeight="false" outlineLevel="0" collapsed="false">
      <c r="A39" s="7" t="s">
        <v>54</v>
      </c>
      <c r="B39" s="7"/>
      <c r="C39" s="7"/>
      <c r="D39" s="8" t="n">
        <v>12856612.87</v>
      </c>
      <c r="E39" s="9" t="n">
        <f aca="false">+D39/D$52</f>
        <v>0.0108461329767223</v>
      </c>
      <c r="F39" s="9"/>
      <c r="G39" s="8" t="n">
        <v>12856612.87</v>
      </c>
      <c r="H39" s="9" t="n">
        <f aca="false">+G39/G$52</f>
        <v>0.0106788586663524</v>
      </c>
      <c r="I39" s="1"/>
      <c r="J39" s="1"/>
      <c r="K39" s="1"/>
      <c r="L39" s="3" t="s">
        <v>55</v>
      </c>
      <c r="M39" s="3"/>
      <c r="N39" s="13" t="n">
        <f aca="false">SUM(N33:N37)</f>
        <v>761998347.45</v>
      </c>
      <c r="O39" s="14" t="n">
        <f aca="false">+N39/N$52</f>
        <v>0.642839252301864</v>
      </c>
      <c r="P39" s="3"/>
      <c r="Q39" s="13" t="n">
        <f aca="false">SUM(Q33:Q37)</f>
        <v>736354836.58</v>
      </c>
      <c r="R39" s="14" t="n">
        <f aca="false">+Q39/Q$52</f>
        <v>0.611625263017107</v>
      </c>
    </row>
    <row r="40" customFormat="false" ht="15" hidden="false" customHeight="false" outlineLevel="0" collapsed="false">
      <c r="A40" s="7" t="s">
        <v>56</v>
      </c>
      <c r="B40" s="7"/>
      <c r="C40" s="7"/>
      <c r="D40" s="10" t="n">
        <v>12678585.4</v>
      </c>
      <c r="E40" s="11" t="n">
        <f aca="false">+D40/D$52</f>
        <v>0.0106959449269883</v>
      </c>
      <c r="F40" s="11"/>
      <c r="G40" s="10" t="n">
        <v>12678585.4</v>
      </c>
      <c r="H40" s="11" t="n">
        <f aca="false">+G40/G$52</f>
        <v>0.0105309868893859</v>
      </c>
      <c r="I40" s="1"/>
      <c r="J40" s="1"/>
      <c r="N40" s="15"/>
      <c r="Q40" s="15"/>
    </row>
    <row r="41" customFormat="false" ht="15" hidden="false" customHeight="false" outlineLevel="0" collapsed="false">
      <c r="A41" s="1"/>
      <c r="B41" s="1"/>
      <c r="C41" s="7"/>
      <c r="D41" s="13" t="n">
        <f aca="false">SUM(D25+D27+D29+D31+D33+D39)-D26-D28-D30-D32-D34-D40+D35-D36+D37-D38</f>
        <v>494272230.76</v>
      </c>
      <c r="E41" s="14" t="n">
        <f aca="false">+D41/D$52</f>
        <v>0.416979370517837</v>
      </c>
      <c r="F41" s="14"/>
      <c r="G41" s="13" t="n">
        <f aca="false">SUM(G25+G27+G29+G31+G33+G39)-G26-G28-G30-G32-G34-G40+G35-G36+G37-G38</f>
        <v>435579975.11</v>
      </c>
      <c r="H41" s="14" t="n">
        <f aca="false">+G41/G$52</f>
        <v>0.361798013141311</v>
      </c>
      <c r="I41" s="1"/>
      <c r="J41" s="1"/>
      <c r="K41" s="1"/>
      <c r="L41" s="1"/>
      <c r="M41" s="1"/>
      <c r="N41" s="16"/>
      <c r="O41" s="1"/>
      <c r="P41" s="1"/>
      <c r="Q41" s="16"/>
      <c r="R41" s="17"/>
    </row>
    <row r="42" customFormat="false" ht="15" hidden="false" customHeight="false" outlineLevel="0" collapsed="false">
      <c r="D42" s="15"/>
      <c r="G42" s="15"/>
      <c r="I42" s="1"/>
      <c r="J42" s="1"/>
      <c r="K42" s="1"/>
      <c r="L42" s="1"/>
      <c r="M42" s="1"/>
      <c r="N42" s="16"/>
      <c r="O42" s="1"/>
      <c r="P42" s="1"/>
      <c r="Q42" s="16"/>
      <c r="R42" s="17"/>
    </row>
    <row r="43" customFormat="false" ht="15" hidden="false" customHeight="false" outlineLevel="0" collapsed="false">
      <c r="A43" s="3" t="s">
        <v>57</v>
      </c>
      <c r="B43" s="1"/>
      <c r="C43" s="1"/>
      <c r="D43" s="16"/>
      <c r="E43" s="1"/>
      <c r="F43" s="1"/>
      <c r="G43" s="16"/>
      <c r="H43" s="17"/>
      <c r="I43" s="1"/>
      <c r="J43" s="1"/>
      <c r="K43" s="1"/>
      <c r="L43" s="1"/>
      <c r="M43" s="1"/>
      <c r="N43" s="16"/>
      <c r="O43" s="1"/>
      <c r="P43" s="1"/>
      <c r="Q43" s="16"/>
      <c r="R43" s="1"/>
    </row>
    <row r="44" customFormat="false" ht="15" hidden="false" customHeight="false" outlineLevel="0" collapsed="false">
      <c r="A44" s="1"/>
      <c r="B44" s="1"/>
      <c r="C44" s="1"/>
      <c r="D44" s="16"/>
      <c r="E44" s="1"/>
      <c r="F44" s="1"/>
      <c r="G44" s="16"/>
      <c r="H44" s="17"/>
      <c r="I44" s="1"/>
      <c r="J44" s="1"/>
      <c r="K44" s="1"/>
      <c r="L44" s="1"/>
      <c r="M44" s="1"/>
      <c r="N44" s="16"/>
      <c r="O44" s="1"/>
      <c r="P44" s="1"/>
      <c r="Q44" s="16"/>
      <c r="R44" s="1"/>
    </row>
    <row r="45" customFormat="false" ht="15" hidden="false" customHeight="false" outlineLevel="0" collapsed="false">
      <c r="A45" s="7" t="s">
        <v>58</v>
      </c>
      <c r="B45" s="7"/>
      <c r="C45" s="7"/>
      <c r="D45" s="8" t="n">
        <v>8239859.55</v>
      </c>
      <c r="E45" s="9" t="n">
        <f aca="false">+D45/D$52</f>
        <v>0.00695133417273184</v>
      </c>
      <c r="F45" s="9"/>
      <c r="G45" s="8" t="n">
        <v>4790422.46</v>
      </c>
      <c r="H45" s="9" t="n">
        <f aca="false">+G45/G$52</f>
        <v>0.00397898302762385</v>
      </c>
      <c r="I45" s="1"/>
      <c r="J45" s="1"/>
      <c r="K45" s="1"/>
      <c r="L45" s="1"/>
      <c r="M45" s="1"/>
      <c r="N45" s="16"/>
      <c r="O45" s="1"/>
      <c r="P45" s="1"/>
      <c r="Q45" s="16"/>
      <c r="R45" s="1"/>
    </row>
    <row r="46" customFormat="false" ht="15" hidden="false" customHeight="false" outlineLevel="0" collapsed="false">
      <c r="A46" s="7" t="s">
        <v>59</v>
      </c>
      <c r="B46" s="7"/>
      <c r="C46" s="7"/>
      <c r="D46" s="8" t="n">
        <v>0</v>
      </c>
      <c r="E46" s="9" t="n">
        <f aca="false">+D46/D$52</f>
        <v>0</v>
      </c>
      <c r="F46" s="9"/>
      <c r="G46" s="8" t="n">
        <v>17623452.73</v>
      </c>
      <c r="H46" s="9" t="n">
        <f aca="false">+G46/G$52</f>
        <v>0.0146382537002386</v>
      </c>
      <c r="I46" s="1"/>
      <c r="J46" s="1"/>
      <c r="K46" s="1"/>
      <c r="L46" s="1"/>
      <c r="M46" s="1"/>
      <c r="N46" s="16"/>
      <c r="O46" s="1"/>
      <c r="P46" s="1"/>
      <c r="Q46" s="16"/>
      <c r="R46" s="1"/>
    </row>
    <row r="47" customFormat="false" ht="15" hidden="false" customHeight="false" outlineLevel="0" collapsed="false">
      <c r="A47" s="7" t="s">
        <v>60</v>
      </c>
      <c r="B47" s="7"/>
      <c r="C47" s="7"/>
      <c r="D47" s="8" t="n">
        <v>630177.15</v>
      </c>
      <c r="E47" s="9" t="n">
        <f aca="false">+D47/D$52</f>
        <v>0.000531631872010459</v>
      </c>
      <c r="F47" s="9"/>
      <c r="G47" s="8" t="n">
        <v>949263.19</v>
      </c>
      <c r="H47" s="9" t="n">
        <f aca="false">+G47/G$52</f>
        <v>0.000788469525036018</v>
      </c>
      <c r="I47" s="1"/>
      <c r="J47" s="1"/>
      <c r="K47" s="1"/>
      <c r="L47" s="1"/>
      <c r="M47" s="1"/>
      <c r="N47" s="16"/>
      <c r="O47" s="1"/>
      <c r="P47" s="1"/>
      <c r="Q47" s="16"/>
      <c r="R47" s="1"/>
    </row>
    <row r="48" customFormat="false" ht="15" hidden="false" customHeight="false" outlineLevel="0" collapsed="false">
      <c r="A48" s="7" t="s">
        <v>61</v>
      </c>
      <c r="B48" s="7"/>
      <c r="C48" s="7"/>
      <c r="D48" s="8" t="n">
        <v>4056839.54</v>
      </c>
      <c r="E48" s="9" t="n">
        <f aca="false">+D48/D$52</f>
        <v>0.00342244271963248</v>
      </c>
      <c r="F48" s="9"/>
      <c r="G48" s="8" t="n">
        <v>4016024.77</v>
      </c>
      <c r="H48" s="9" t="n">
        <f aca="false">+G48/G$52</f>
        <v>0.00333575890890153</v>
      </c>
      <c r="I48" s="1"/>
      <c r="J48" s="1"/>
      <c r="K48" s="1"/>
      <c r="L48" s="1"/>
      <c r="M48" s="1"/>
      <c r="N48" s="16"/>
      <c r="O48" s="1"/>
      <c r="P48" s="1"/>
      <c r="Q48" s="16"/>
      <c r="R48" s="1"/>
    </row>
    <row r="49" customFormat="false" ht="15" hidden="false" customHeight="false" outlineLevel="0" collapsed="false">
      <c r="A49" s="7" t="s">
        <v>62</v>
      </c>
      <c r="B49" s="7"/>
      <c r="C49" s="7"/>
      <c r="D49" s="10" t="n">
        <v>300000</v>
      </c>
      <c r="E49" s="11" t="n">
        <f aca="false">+D49/D$52</f>
        <v>0.000253086868673575</v>
      </c>
      <c r="F49" s="12"/>
      <c r="G49" s="10" t="n">
        <v>0</v>
      </c>
      <c r="H49" s="11" t="n">
        <f aca="false">+G49/G$52</f>
        <v>0</v>
      </c>
      <c r="I49" s="1"/>
      <c r="J49" s="1"/>
      <c r="K49" s="1"/>
      <c r="L49" s="1"/>
      <c r="M49" s="1"/>
      <c r="N49" s="16"/>
      <c r="O49" s="1"/>
      <c r="P49" s="1"/>
      <c r="Q49" s="16"/>
      <c r="R49" s="1"/>
    </row>
    <row r="50" customFormat="false" ht="15" hidden="false" customHeight="false" outlineLevel="0" collapsed="false">
      <c r="A50" s="7"/>
      <c r="B50" s="7"/>
      <c r="C50" s="7"/>
      <c r="D50" s="13" t="n">
        <f aca="false">SUM(D45:D49)</f>
        <v>13226876.24</v>
      </c>
      <c r="E50" s="14" t="n">
        <f aca="false">+D50/D$52</f>
        <v>0.0111584956330484</v>
      </c>
      <c r="F50" s="14"/>
      <c r="G50" s="13" t="n">
        <f aca="false">SUM(G45:G49)</f>
        <v>27379163.15</v>
      </c>
      <c r="H50" s="14" t="n">
        <f aca="false">+G50/G$52</f>
        <v>0.0227414651618</v>
      </c>
      <c r="I50" s="1"/>
      <c r="J50" s="1"/>
      <c r="K50" s="1"/>
      <c r="L50" s="1"/>
      <c r="M50" s="1"/>
      <c r="N50" s="16"/>
      <c r="O50" s="1"/>
      <c r="P50" s="1"/>
      <c r="Q50" s="16"/>
      <c r="R50" s="1"/>
    </row>
    <row r="51" customFormat="false" ht="15" hidden="false" customHeight="false" outlineLevel="0" collapsed="false">
      <c r="D51" s="15"/>
      <c r="G51" s="15"/>
      <c r="I51" s="1"/>
      <c r="J51" s="1"/>
      <c r="K51" s="1"/>
      <c r="L51" s="1"/>
      <c r="M51" s="1"/>
      <c r="N51" s="16"/>
      <c r="O51" s="1"/>
      <c r="P51" s="1"/>
      <c r="Q51" s="16"/>
      <c r="R51" s="1"/>
    </row>
    <row r="52" customFormat="false" ht="15.75" hidden="false" customHeight="false" outlineLevel="0" collapsed="false">
      <c r="A52" s="1"/>
      <c r="B52" s="3" t="s">
        <v>63</v>
      </c>
      <c r="C52" s="1"/>
      <c r="D52" s="25" t="n">
        <f aca="false">SUM(D21+D41+D50)</f>
        <v>1185363751.08</v>
      </c>
      <c r="E52" s="26" t="n">
        <f aca="false">+D52/D$52</f>
        <v>1</v>
      </c>
      <c r="F52" s="26"/>
      <c r="G52" s="25" t="n">
        <f aca="false">SUM(G21+G41+G50)</f>
        <v>1203931363.05</v>
      </c>
      <c r="H52" s="26" t="n">
        <f aca="false">+G52/G$52</f>
        <v>1</v>
      </c>
      <c r="I52" s="1"/>
      <c r="J52" s="1"/>
      <c r="K52" s="1"/>
      <c r="L52" s="3" t="s">
        <v>64</v>
      </c>
      <c r="M52" s="1"/>
      <c r="N52" s="25" t="n">
        <f aca="false">SUM(N28+N39)</f>
        <v>1185363751.08</v>
      </c>
      <c r="O52" s="26" t="n">
        <f aca="false">+N52/N$52</f>
        <v>1</v>
      </c>
      <c r="P52" s="27"/>
      <c r="Q52" s="25" t="n">
        <f aca="false">SUM(Q28+Q39)</f>
        <v>1203931363.05</v>
      </c>
      <c r="R52" s="26" t="n">
        <f aca="false">+Q52/Q$52</f>
        <v>1</v>
      </c>
    </row>
    <row r="53" customFormat="false" ht="15.75" hidden="false" customHeight="false" outlineLevel="0" collapsed="false">
      <c r="A53" s="1"/>
      <c r="B53" s="3"/>
      <c r="C53" s="1"/>
      <c r="D53" s="18"/>
      <c r="E53" s="14"/>
      <c r="F53" s="14"/>
      <c r="G53" s="18"/>
      <c r="H53" s="14"/>
      <c r="I53" s="1"/>
      <c r="J53" s="1"/>
      <c r="K53" s="1"/>
      <c r="L53" s="3"/>
      <c r="M53" s="1"/>
      <c r="N53" s="18"/>
      <c r="O53" s="14"/>
      <c r="P53" s="1"/>
      <c r="Q53" s="18"/>
      <c r="R53" s="14"/>
    </row>
    <row r="54" customFormat="false" ht="15" hidden="false" customHeight="false" outlineLevel="0" collapsed="false">
      <c r="A54" s="4" t="s">
        <v>65</v>
      </c>
      <c r="B54" s="4"/>
      <c r="C54" s="4"/>
      <c r="D54" s="4"/>
      <c r="E54" s="4"/>
      <c r="F54" s="4"/>
      <c r="G54" s="4"/>
      <c r="H54" s="4"/>
      <c r="I54" s="4" t="s">
        <v>66</v>
      </c>
      <c r="J54" s="4"/>
      <c r="K54" s="4"/>
      <c r="L54" s="4"/>
      <c r="M54" s="4"/>
      <c r="N54" s="4"/>
      <c r="O54" s="4"/>
      <c r="P54" s="4"/>
      <c r="Q54" s="4"/>
      <c r="R54" s="4"/>
    </row>
    <row r="55" customFormat="false" ht="15" hidden="false" customHeight="false" outlineLevel="0" collapsed="false">
      <c r="A55" s="4" t="s">
        <v>67</v>
      </c>
      <c r="B55" s="4"/>
      <c r="C55" s="4"/>
      <c r="D55" s="4"/>
      <c r="E55" s="4"/>
      <c r="F55" s="4"/>
      <c r="G55" s="4"/>
      <c r="H55" s="4"/>
      <c r="I55" s="4" t="s">
        <v>68</v>
      </c>
      <c r="J55" s="4"/>
      <c r="K55" s="4"/>
      <c r="L55" s="4"/>
      <c r="M55" s="4"/>
      <c r="N55" s="4"/>
      <c r="O55" s="4"/>
      <c r="P55" s="4"/>
      <c r="Q55" s="4"/>
      <c r="R55" s="4"/>
    </row>
  </sheetData>
  <mergeCells count="7">
    <mergeCell ref="A2:R2"/>
    <mergeCell ref="A3:R3"/>
    <mergeCell ref="K28:L28"/>
    <mergeCell ref="A54:H54"/>
    <mergeCell ref="I54:R54"/>
    <mergeCell ref="A55:H55"/>
    <mergeCell ref="I55:R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64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B27" activeCellId="0" sqref="B27"/>
    </sheetView>
  </sheetViews>
  <sheetFormatPr defaultRowHeight="12.75" zeroHeight="false" outlineLevelRow="0" outlineLevelCol="0"/>
  <cols>
    <col collapsed="false" customWidth="true" hidden="false" outlineLevel="0" max="1" min="1" style="28" width="4.97"/>
    <col collapsed="false" customWidth="true" hidden="false" outlineLevel="0" max="2" min="2" style="28" width="42.66"/>
    <col collapsed="false" customWidth="true" hidden="false" outlineLevel="0" max="3" min="3" style="28" width="0.7"/>
    <col collapsed="false" customWidth="true" hidden="false" outlineLevel="0" max="4" min="4" style="28" width="25.53"/>
    <col collapsed="false" customWidth="true" hidden="false" outlineLevel="0" max="5" min="5" style="28" width="8.55"/>
    <col collapsed="false" customWidth="true" hidden="false" outlineLevel="0" max="6" min="6" style="28" width="3.41"/>
    <col collapsed="false" customWidth="true" hidden="false" outlineLevel="0" max="7" min="7" style="28" width="25.39"/>
    <col collapsed="false" customWidth="true" hidden="false" outlineLevel="0" max="8" min="8" style="28" width="12.69"/>
    <col collapsed="false" customWidth="false" hidden="false" outlineLevel="0" max="9" min="9" style="28" width="11.4"/>
    <col collapsed="false" customWidth="true" hidden="false" outlineLevel="0" max="10" min="10" style="29" width="15.54"/>
    <col collapsed="false" customWidth="true" hidden="false" outlineLevel="0" max="11" min="11" style="28" width="14.12"/>
    <col collapsed="false" customWidth="false" hidden="false" outlineLevel="0" max="12" min="12" style="28" width="11.4"/>
    <col collapsed="false" customWidth="true" hidden="false" outlineLevel="0" max="13" min="13" style="28" width="12.69"/>
    <col collapsed="false" customWidth="false" hidden="false" outlineLevel="0" max="257" min="14" style="28" width="11.4"/>
    <col collapsed="false" customWidth="false" hidden="false" outlineLevel="0" max="1025" min="258" style="0" width="11.4"/>
  </cols>
  <sheetData>
    <row r="2" customFormat="false" ht="12.75" hidden="false" customHeight="false" outlineLevel="0" collapsed="false">
      <c r="A2" s="30"/>
    </row>
    <row r="3" customFormat="false" ht="12.75" hidden="false" customHeight="false" outlineLevel="0" collapsed="false">
      <c r="A3" s="30"/>
    </row>
    <row r="4" customFormat="false" ht="22.5" hidden="false" customHeight="false" outlineLevel="0" collapsed="false">
      <c r="K4" s="31"/>
    </row>
    <row r="5" customFormat="false" ht="18.75" hidden="false" customHeight="false" outlineLevel="0" collapsed="false">
      <c r="B5" s="32" t="s">
        <v>69</v>
      </c>
      <c r="C5" s="32"/>
      <c r="D5" s="32"/>
      <c r="E5" s="32"/>
      <c r="F5" s="32"/>
      <c r="G5" s="32"/>
      <c r="H5" s="32"/>
    </row>
    <row r="6" customFormat="false" ht="18.75" hidden="false" customHeight="false" outlineLevel="0" collapsed="false">
      <c r="A6" s="30"/>
      <c r="B6" s="32" t="s">
        <v>70</v>
      </c>
      <c r="C6" s="32"/>
      <c r="D6" s="32"/>
      <c r="E6" s="32"/>
      <c r="F6" s="32"/>
      <c r="G6" s="32"/>
      <c r="H6" s="32"/>
    </row>
    <row r="7" customFormat="false" ht="18.75" hidden="false" customHeight="false" outlineLevel="0" collapsed="false">
      <c r="A7" s="30"/>
      <c r="B7" s="32" t="s">
        <v>71</v>
      </c>
      <c r="C7" s="32"/>
      <c r="D7" s="32"/>
      <c r="E7" s="32"/>
      <c r="F7" s="32"/>
      <c r="G7" s="32"/>
      <c r="H7" s="32"/>
    </row>
    <row r="8" customFormat="false" ht="18.75" hidden="false" customHeight="false" outlineLevel="0" collapsed="false">
      <c r="B8" s="33"/>
      <c r="C8" s="33"/>
      <c r="D8" s="33"/>
      <c r="E8" s="33"/>
      <c r="F8" s="33"/>
      <c r="G8" s="33"/>
      <c r="H8" s="33"/>
    </row>
    <row r="9" customFormat="false" ht="19.5" hidden="false" customHeight="false" outlineLevel="0" collapsed="false">
      <c r="B9" s="34"/>
      <c r="C9" s="34"/>
      <c r="D9" s="35" t="s">
        <v>72</v>
      </c>
      <c r="E9" s="36"/>
      <c r="F9" s="37"/>
      <c r="G9" s="35" t="s">
        <v>73</v>
      </c>
      <c r="H9" s="34"/>
      <c r="J9" s="38" t="s">
        <v>74</v>
      </c>
    </row>
    <row r="10" customFormat="false" ht="15" hidden="false" customHeight="false" outlineLevel="0" collapsed="false">
      <c r="B10" s="37"/>
      <c r="C10" s="36"/>
      <c r="D10" s="39"/>
      <c r="E10" s="40"/>
      <c r="F10" s="39"/>
      <c r="G10" s="39"/>
      <c r="H10" s="41"/>
    </row>
    <row r="11" customFormat="false" ht="15.8" hidden="false" customHeight="false" outlineLevel="0" collapsed="false">
      <c r="B11" s="42" t="s">
        <v>75</v>
      </c>
      <c r="C11" s="40"/>
      <c r="D11" s="43"/>
      <c r="E11" s="44"/>
      <c r="F11" s="41"/>
      <c r="G11" s="43" t="n">
        <v>186337887.89</v>
      </c>
      <c r="H11" s="44"/>
      <c r="J11" s="45" t="n">
        <f aca="false">G11-D11</f>
        <v>186337887.89</v>
      </c>
      <c r="K11" s="46"/>
    </row>
    <row r="12" customFormat="false" ht="15.8" hidden="false" customHeight="false" outlineLevel="0" collapsed="false">
      <c r="B12" s="42"/>
      <c r="C12" s="40"/>
      <c r="D12" s="43"/>
      <c r="E12" s="44"/>
      <c r="F12" s="41"/>
      <c r="G12" s="43"/>
      <c r="H12" s="44"/>
      <c r="J12" s="47"/>
      <c r="K12" s="46"/>
    </row>
    <row r="13" customFormat="false" ht="15.8" hidden="false" customHeight="false" outlineLevel="0" collapsed="false">
      <c r="B13" s="42" t="s">
        <v>76</v>
      </c>
      <c r="C13" s="48"/>
      <c r="D13" s="43"/>
      <c r="E13" s="44" t="e">
        <f aca="false">+D13/D$11</f>
        <v>#DIV/0!</v>
      </c>
      <c r="F13" s="41"/>
      <c r="G13" s="43" t="n">
        <v>19004160.38</v>
      </c>
      <c r="H13" s="44" t="n">
        <f aca="false">+G13/G$11</f>
        <v>0.101987634373202</v>
      </c>
      <c r="J13" s="49" t="n">
        <f aca="false">G13-D13</f>
        <v>19004160.38</v>
      </c>
      <c r="K13" s="46"/>
    </row>
    <row r="14" customFormat="false" ht="15.8" hidden="false" customHeight="false" outlineLevel="0" collapsed="false">
      <c r="B14" s="42" t="s">
        <v>77</v>
      </c>
      <c r="C14" s="41"/>
      <c r="D14" s="50"/>
      <c r="E14" s="51" t="e">
        <f aca="false">+D14/D$11</f>
        <v>#DIV/0!</v>
      </c>
      <c r="F14" s="41"/>
      <c r="G14" s="50" t="n">
        <v>11064175.06</v>
      </c>
      <c r="H14" s="51" t="n">
        <f aca="false">+G14/G$11</f>
        <v>0.0593769478944157</v>
      </c>
      <c r="J14" s="52" t="n">
        <f aca="false">G14-D14</f>
        <v>11064175.06</v>
      </c>
      <c r="K14" s="46"/>
    </row>
    <row r="15" customFormat="false" ht="12.75" hidden="false" customHeight="false" outlineLevel="0" collapsed="false">
      <c r="B15" s="42" t="s">
        <v>78</v>
      </c>
      <c r="C15" s="41"/>
      <c r="D15" s="53" t="n">
        <f aca="false">SUM(D13:D14)</f>
        <v>0</v>
      </c>
      <c r="E15" s="44" t="e">
        <f aca="false">+D15/D$11</f>
        <v>#DIV/0!</v>
      </c>
      <c r="F15" s="41"/>
      <c r="G15" s="53" t="n">
        <f aca="false">SUM(G13:G14)</f>
        <v>30068335.44</v>
      </c>
      <c r="H15" s="44" t="n">
        <f aca="false">+G15/G$11</f>
        <v>0.161364582267618</v>
      </c>
      <c r="J15" s="49" t="n">
        <f aca="false">G15-D15</f>
        <v>30068335.44</v>
      </c>
      <c r="K15" s="46"/>
    </row>
    <row r="16" customFormat="false" ht="12.75" hidden="false" customHeight="false" outlineLevel="0" collapsed="false">
      <c r="B16" s="42"/>
      <c r="C16" s="41"/>
      <c r="D16" s="54"/>
      <c r="E16" s="44"/>
      <c r="F16" s="41"/>
      <c r="G16" s="54"/>
      <c r="H16" s="44"/>
      <c r="J16" s="47"/>
      <c r="K16" s="46"/>
    </row>
    <row r="17" customFormat="false" ht="15" hidden="false" customHeight="false" outlineLevel="0" collapsed="false">
      <c r="B17" s="42" t="s">
        <v>79</v>
      </c>
      <c r="C17" s="48"/>
      <c r="D17" s="55" t="n">
        <f aca="false">SUM(D11-D15)</f>
        <v>0</v>
      </c>
      <c r="E17" s="56" t="e">
        <f aca="false">+D17/D$17</f>
        <v>#DIV/0!</v>
      </c>
      <c r="F17" s="41"/>
      <c r="G17" s="55" t="n">
        <f aca="false">SUM(G11-G15)</f>
        <v>156269552.45</v>
      </c>
      <c r="H17" s="56" t="n">
        <f aca="false">+G17/G$17</f>
        <v>1</v>
      </c>
      <c r="J17" s="57" t="n">
        <f aca="false">G17-D17</f>
        <v>156269552.45</v>
      </c>
      <c r="K17" s="58"/>
    </row>
    <row r="18" customFormat="false" ht="12.75" hidden="false" customHeight="false" outlineLevel="0" collapsed="false">
      <c r="B18" s="42"/>
      <c r="C18" s="48"/>
      <c r="D18" s="53"/>
      <c r="E18" s="44"/>
      <c r="F18" s="59"/>
      <c r="G18" s="53"/>
      <c r="H18" s="44"/>
      <c r="J18" s="47"/>
      <c r="K18" s="46"/>
    </row>
    <row r="19" customFormat="false" ht="12.75" hidden="false" customHeight="false" outlineLevel="0" collapsed="false">
      <c r="B19" s="41"/>
      <c r="C19" s="41"/>
      <c r="D19" s="53"/>
      <c r="E19" s="44"/>
      <c r="F19" s="41"/>
      <c r="G19" s="53"/>
      <c r="H19" s="56"/>
      <c r="J19" s="47"/>
      <c r="K19" s="46"/>
    </row>
    <row r="20" customFormat="false" ht="12.75" hidden="false" customHeight="false" outlineLevel="0" collapsed="false">
      <c r="B20" s="60" t="s">
        <v>80</v>
      </c>
      <c r="C20" s="61"/>
      <c r="D20" s="62" t="n">
        <v>114273666.66</v>
      </c>
      <c r="E20" s="63" t="e">
        <f aca="false">+D20/D$17</f>
        <v>#DIV/0!</v>
      </c>
      <c r="F20" s="64"/>
      <c r="G20" s="62" t="n">
        <v>132662940.47</v>
      </c>
      <c r="H20" s="65" t="n">
        <f aca="false">+G20/G$17</f>
        <v>0.84893658675094</v>
      </c>
      <c r="I20" s="64"/>
      <c r="J20" s="66" t="n">
        <f aca="false">G20-D20</f>
        <v>18389273.81</v>
      </c>
      <c r="K20" s="46"/>
    </row>
    <row r="21" customFormat="false" ht="12.75" hidden="false" customHeight="false" outlineLevel="0" collapsed="false">
      <c r="B21" s="67" t="s">
        <v>81</v>
      </c>
      <c r="C21" s="61"/>
      <c r="D21" s="68" t="n">
        <v>-364925.88</v>
      </c>
      <c r="E21" s="69" t="e">
        <f aca="false">+D21/D$17</f>
        <v>#DIV/0!</v>
      </c>
      <c r="F21" s="64"/>
      <c r="G21" s="68" t="n">
        <v>-160262.4</v>
      </c>
      <c r="H21" s="70" t="n">
        <f aca="false">+G21/G$17</f>
        <v>-0.00102555102697486</v>
      </c>
      <c r="I21" s="64" t="s">
        <v>82</v>
      </c>
      <c r="J21" s="66" t="n">
        <f aca="false">G21-D21</f>
        <v>204663.48</v>
      </c>
      <c r="K21" s="46"/>
    </row>
    <row r="22" customFormat="false" ht="12.75" hidden="false" customHeight="false" outlineLevel="0" collapsed="false">
      <c r="B22" s="71" t="s">
        <v>83</v>
      </c>
      <c r="C22" s="61"/>
      <c r="D22" s="62" t="n">
        <f aca="false">D20+D21</f>
        <v>113908740.78</v>
      </c>
      <c r="E22" s="63" t="e">
        <f aca="false">+D22/D$17</f>
        <v>#DIV/0!</v>
      </c>
      <c r="F22" s="64"/>
      <c r="G22" s="62" t="n">
        <f aca="false">G20+G21</f>
        <v>132502678.07</v>
      </c>
      <c r="H22" s="65" t="n">
        <f aca="false">+G22/G$17</f>
        <v>0.847911035723965</v>
      </c>
      <c r="I22" s="64" t="s">
        <v>82</v>
      </c>
      <c r="J22" s="66" t="n">
        <f aca="false">G22-D22</f>
        <v>18593937.29</v>
      </c>
      <c r="K22" s="46"/>
    </row>
    <row r="23" customFormat="false" ht="12.75" hidden="false" customHeight="false" outlineLevel="0" collapsed="false">
      <c r="B23" s="41"/>
      <c r="C23" s="41"/>
      <c r="D23" s="54"/>
      <c r="E23" s="44"/>
      <c r="F23" s="41"/>
      <c r="G23" s="54"/>
      <c r="H23" s="44"/>
      <c r="J23" s="47"/>
      <c r="K23" s="46"/>
    </row>
    <row r="24" customFormat="false" ht="12.75" hidden="false" customHeight="false" outlineLevel="0" collapsed="false">
      <c r="B24" s="72" t="s">
        <v>84</v>
      </c>
      <c r="C24" s="41"/>
      <c r="D24" s="46" t="n">
        <v>232376.45</v>
      </c>
      <c r="E24" s="44" t="e">
        <f aca="false">+D24/D$17</f>
        <v>#DIV/0!</v>
      </c>
      <c r="F24" s="59"/>
      <c r="G24" s="46" t="n">
        <v>79767.27</v>
      </c>
      <c r="H24" s="44" t="n">
        <f aca="false">+G24/G$17</f>
        <v>0.000510446652910984</v>
      </c>
      <c r="J24" s="73" t="n">
        <f aca="false">G24-D24</f>
        <v>-152609.18</v>
      </c>
      <c r="K24" s="46"/>
    </row>
    <row r="25" customFormat="false" ht="12.75" hidden="false" customHeight="false" outlineLevel="0" collapsed="false">
      <c r="B25" s="72" t="s">
        <v>85</v>
      </c>
      <c r="C25" s="41"/>
      <c r="D25" s="46" t="n">
        <v>756710.89</v>
      </c>
      <c r="E25" s="44" t="e">
        <f aca="false">+D25/D$17</f>
        <v>#DIV/0!</v>
      </c>
      <c r="F25" s="59"/>
      <c r="G25" s="46" t="n">
        <v>1893965.28</v>
      </c>
      <c r="H25" s="44" t="n">
        <f aca="false">+G25/G$17</f>
        <v>0.0121198611649316</v>
      </c>
      <c r="J25" s="73" t="n">
        <f aca="false">G25-D25</f>
        <v>1137254.39</v>
      </c>
      <c r="K25" s="46"/>
    </row>
    <row r="26" customFormat="false" ht="12.75" hidden="false" customHeight="false" outlineLevel="0" collapsed="false">
      <c r="B26" s="72" t="s">
        <v>86</v>
      </c>
      <c r="C26" s="41"/>
      <c r="D26" s="46" t="n">
        <v>5720573.69</v>
      </c>
      <c r="E26" s="44" t="e">
        <f aca="false">+D26/D$17</f>
        <v>#DIV/0!</v>
      </c>
      <c r="F26" s="41"/>
      <c r="G26" s="46" t="n">
        <v>6436006.78</v>
      </c>
      <c r="H26" s="44" t="n">
        <f aca="false">+G26/G$17</f>
        <v>0.0411852896427746</v>
      </c>
      <c r="J26" s="73" t="n">
        <f aca="false">G26-D26</f>
        <v>715433.09</v>
      </c>
      <c r="K26" s="46"/>
    </row>
    <row r="27" customFormat="false" ht="12.75" hidden="false" customHeight="false" outlineLevel="0" collapsed="false">
      <c r="B27" s="72" t="s">
        <v>87</v>
      </c>
      <c r="C27" s="41"/>
      <c r="D27" s="74" t="n">
        <v>491914.39</v>
      </c>
      <c r="E27" s="51" t="e">
        <f aca="false">+D27/D$17</f>
        <v>#DIV/0!</v>
      </c>
      <c r="F27" s="41"/>
      <c r="G27" s="74" t="n">
        <v>1592841.14</v>
      </c>
      <c r="H27" s="51" t="n">
        <f aca="false">+G27/G$17</f>
        <v>0.0101929077995513</v>
      </c>
      <c r="J27" s="75" t="n">
        <f aca="false">G27-D27</f>
        <v>1100926.75</v>
      </c>
      <c r="K27" s="46"/>
    </row>
    <row r="28" customFormat="false" ht="15" hidden="false" customHeight="false" outlineLevel="0" collapsed="false">
      <c r="B28" s="42" t="s">
        <v>88</v>
      </c>
      <c r="C28" s="41"/>
      <c r="D28" s="49" t="n">
        <f aca="false">SUM(D24:D27)</f>
        <v>7201575.42</v>
      </c>
      <c r="E28" s="56"/>
      <c r="F28" s="42"/>
      <c r="G28" s="49" t="n">
        <f aca="false">SUM(G24:G27)</f>
        <v>10002580.47</v>
      </c>
      <c r="H28" s="56"/>
      <c r="J28" s="57" t="n">
        <f aca="false">G28-D28</f>
        <v>2801005.05</v>
      </c>
      <c r="K28" s="46"/>
    </row>
    <row r="29" customFormat="false" ht="12.75" hidden="false" customHeight="false" outlineLevel="0" collapsed="false">
      <c r="B29" s="41"/>
      <c r="C29" s="41"/>
      <c r="D29" s="55"/>
      <c r="E29" s="56"/>
      <c r="F29" s="41"/>
      <c r="G29" s="55"/>
      <c r="H29" s="56"/>
      <c r="J29" s="47"/>
      <c r="K29" s="46"/>
    </row>
    <row r="30" customFormat="false" ht="12.75" hidden="false" customHeight="false" outlineLevel="0" collapsed="false">
      <c r="B30" s="76" t="s">
        <v>89</v>
      </c>
      <c r="C30" s="77"/>
      <c r="D30" s="78" t="n">
        <f aca="false">+D22-D28</f>
        <v>106707165.36</v>
      </c>
      <c r="E30" s="79" t="e">
        <f aca="false">+D30/D$17</f>
        <v>#DIV/0!</v>
      </c>
      <c r="F30" s="77"/>
      <c r="G30" s="78" t="n">
        <f aca="false">+G22-G28</f>
        <v>122500097.6</v>
      </c>
      <c r="H30" s="79" t="n">
        <f aca="false">+G30/G$17</f>
        <v>0.783902530463797</v>
      </c>
      <c r="J30" s="78" t="n">
        <f aca="false">G30-D30</f>
        <v>15792932.24</v>
      </c>
      <c r="K30" s="46"/>
    </row>
    <row r="31" customFormat="false" ht="12.75" hidden="false" customHeight="false" outlineLevel="0" collapsed="false">
      <c r="B31" s="41"/>
      <c r="C31" s="41"/>
      <c r="D31" s="55"/>
      <c r="E31" s="56"/>
      <c r="F31" s="41"/>
      <c r="G31" s="55"/>
      <c r="H31" s="56"/>
      <c r="J31" s="47"/>
      <c r="K31" s="46"/>
    </row>
    <row r="32" customFormat="false" ht="12.75" hidden="false" customHeight="false" outlineLevel="0" collapsed="false">
      <c r="B32" s="41"/>
      <c r="C32" s="41"/>
      <c r="D32" s="55"/>
      <c r="E32" s="56"/>
      <c r="F32" s="41"/>
      <c r="G32" s="55"/>
      <c r="H32" s="56"/>
      <c r="J32" s="47"/>
      <c r="K32" s="46"/>
    </row>
    <row r="33" customFormat="false" ht="15" hidden="false" customHeight="false" outlineLevel="0" collapsed="false">
      <c r="B33" s="42" t="s">
        <v>90</v>
      </c>
      <c r="C33" s="41"/>
      <c r="D33" s="55" t="n">
        <f aca="false">SUM(D17-D30)</f>
        <v>-106707165.36</v>
      </c>
      <c r="E33" s="56" t="e">
        <f aca="false">+D33/D$17</f>
        <v>#DIV/0!</v>
      </c>
      <c r="F33" s="41"/>
      <c r="G33" s="55" t="n">
        <f aca="false">SUM(G17-G30)</f>
        <v>33769454.85</v>
      </c>
      <c r="H33" s="56" t="n">
        <f aca="false">+G33/G$17</f>
        <v>0.216097469536203</v>
      </c>
      <c r="J33" s="57" t="n">
        <f aca="false">G33-D33</f>
        <v>140476620.21</v>
      </c>
      <c r="K33" s="46"/>
    </row>
    <row r="34" customFormat="false" ht="12.75" hidden="false" customHeight="false" outlineLevel="0" collapsed="false">
      <c r="B34" s="41"/>
      <c r="C34" s="41"/>
      <c r="D34" s="54"/>
      <c r="E34" s="44"/>
      <c r="F34" s="41"/>
      <c r="G34" s="54"/>
      <c r="H34" s="44"/>
      <c r="J34" s="47"/>
      <c r="K34" s="46"/>
    </row>
    <row r="35" customFormat="false" ht="12.75" hidden="false" customHeight="false" outlineLevel="0" collapsed="false">
      <c r="B35" s="80" t="s">
        <v>91</v>
      </c>
      <c r="C35" s="41"/>
      <c r="D35" s="54"/>
      <c r="E35" s="44"/>
      <c r="F35" s="41"/>
      <c r="G35" s="54"/>
      <c r="H35" s="44"/>
      <c r="J35" s="47"/>
      <c r="K35" s="46"/>
    </row>
    <row r="36" customFormat="false" ht="12.75" hidden="false" customHeight="false" outlineLevel="0" collapsed="false">
      <c r="B36" s="41" t="s">
        <v>92</v>
      </c>
      <c r="C36" s="41"/>
      <c r="D36" s="43" t="n">
        <v>12812976.58</v>
      </c>
      <c r="E36" s="44" t="e">
        <f aca="false">+D36/D$17</f>
        <v>#DIV/0!</v>
      </c>
      <c r="F36" s="41"/>
      <c r="G36" s="43" t="n">
        <v>13945691.44</v>
      </c>
      <c r="H36" s="44" t="n">
        <f aca="false">+G36/G$17</f>
        <v>0.0892412579505023</v>
      </c>
      <c r="J36" s="81" t="n">
        <f aca="false">G36-D36</f>
        <v>1132714.86</v>
      </c>
      <c r="K36" s="82"/>
    </row>
    <row r="37" customFormat="false" ht="13.5" hidden="false" customHeight="false" outlineLevel="0" collapsed="false">
      <c r="B37" s="41" t="s">
        <v>93</v>
      </c>
      <c r="C37" s="41" t="s">
        <v>94</v>
      </c>
      <c r="D37" s="43" t="n">
        <v>2751807.15</v>
      </c>
      <c r="E37" s="44" t="e">
        <f aca="false">+D37/D$17</f>
        <v>#DIV/0!</v>
      </c>
      <c r="F37" s="41"/>
      <c r="G37" s="43" t="n">
        <v>2934028.03</v>
      </c>
      <c r="H37" s="44" t="n">
        <f aca="false">+G37/G$17</f>
        <v>0.0187754299158102</v>
      </c>
      <c r="J37" s="81" t="n">
        <f aca="false">G37-D37</f>
        <v>182220.88</v>
      </c>
      <c r="K37" s="82"/>
    </row>
    <row r="38" customFormat="false" ht="13.5" hidden="false" customHeight="false" outlineLevel="0" collapsed="false">
      <c r="B38" s="41" t="s">
        <v>95</v>
      </c>
      <c r="C38" s="41"/>
      <c r="D38" s="43" t="n">
        <v>2819231.42</v>
      </c>
      <c r="E38" s="44" t="e">
        <f aca="false">+D38/D$17</f>
        <v>#DIV/0!</v>
      </c>
      <c r="F38" s="41"/>
      <c r="G38" s="43" t="n">
        <v>3290964.18</v>
      </c>
      <c r="H38" s="44" t="n">
        <f aca="false">+G38/G$17</f>
        <v>0.0210595354527106</v>
      </c>
      <c r="J38" s="81" t="n">
        <f aca="false">G38-D38</f>
        <v>471732.76</v>
      </c>
      <c r="K38" s="83" t="n">
        <f aca="false">SUM(J36:J38)</f>
        <v>1786668.5</v>
      </c>
    </row>
    <row r="39" customFormat="false" ht="12.75" hidden="false" customHeight="false" outlineLevel="0" collapsed="false">
      <c r="B39" s="41" t="s">
        <v>96</v>
      </c>
      <c r="C39" s="41"/>
      <c r="D39" s="43" t="n">
        <v>141035.27</v>
      </c>
      <c r="E39" s="44" t="e">
        <f aca="false">+D39/D$17</f>
        <v>#DIV/0!</v>
      </c>
      <c r="F39" s="41"/>
      <c r="G39" s="43" t="n">
        <v>174275.56</v>
      </c>
      <c r="H39" s="44" t="n">
        <f aca="false">+G39/G$17</f>
        <v>0.00111522402968269</v>
      </c>
      <c r="J39" s="53" t="n">
        <f aca="false">G39-D39</f>
        <v>33240.29</v>
      </c>
      <c r="K39" s="46"/>
    </row>
    <row r="40" customFormat="false" ht="12.75" hidden="false" customHeight="false" outlineLevel="0" collapsed="false">
      <c r="B40" s="41" t="s">
        <v>97</v>
      </c>
      <c r="C40" s="41"/>
      <c r="D40" s="43" t="n">
        <v>53962.15</v>
      </c>
      <c r="E40" s="44" t="e">
        <f aca="false">+D40/D$17</f>
        <v>#DIV/0!</v>
      </c>
      <c r="F40" s="41"/>
      <c r="G40" s="43" t="n">
        <v>124797.91</v>
      </c>
      <c r="H40" s="44" t="n">
        <f aca="false">+G40/G$17</f>
        <v>0.000798606689808818</v>
      </c>
      <c r="J40" s="53" t="n">
        <f aca="false">G40-D40</f>
        <v>70835.76</v>
      </c>
      <c r="K40" s="46"/>
    </row>
    <row r="41" customFormat="false" ht="12.75" hidden="false" customHeight="false" outlineLevel="0" collapsed="false">
      <c r="B41" s="41" t="s">
        <v>98</v>
      </c>
      <c r="C41" s="41"/>
      <c r="D41" s="43" t="n">
        <v>6819085.29</v>
      </c>
      <c r="E41" s="44" t="e">
        <f aca="false">+D41/D$17</f>
        <v>#DIV/0!</v>
      </c>
      <c r="F41" s="41"/>
      <c r="G41" s="43" t="n">
        <v>6583934.09</v>
      </c>
      <c r="H41" s="44" t="n">
        <f aca="false">+G41/G$17</f>
        <v>0.0421319059712966</v>
      </c>
      <c r="J41" s="53" t="n">
        <f aca="false">G41-D41</f>
        <v>-235151.2</v>
      </c>
      <c r="K41" s="46"/>
    </row>
    <row r="42" customFormat="false" ht="12.75" hidden="false" customHeight="false" outlineLevel="0" collapsed="false">
      <c r="B42" s="41" t="s">
        <v>99</v>
      </c>
      <c r="C42" s="41"/>
      <c r="D42" s="43" t="n">
        <v>1481045.79</v>
      </c>
      <c r="E42" s="44" t="e">
        <f aca="false">+D42/D$17</f>
        <v>#DIV/0!</v>
      </c>
      <c r="F42" s="41"/>
      <c r="G42" s="43" t="n">
        <v>1222917.68</v>
      </c>
      <c r="H42" s="44" t="n">
        <f aca="false">+G42/G$17</f>
        <v>0.00782569387847505</v>
      </c>
      <c r="J42" s="53" t="n">
        <f aca="false">G42-D42</f>
        <v>-258128.11</v>
      </c>
      <c r="K42" s="46"/>
    </row>
    <row r="43" customFormat="false" ht="12.75" hidden="false" customHeight="false" outlineLevel="0" collapsed="false">
      <c r="B43" s="41" t="s">
        <v>100</v>
      </c>
      <c r="C43" s="41"/>
      <c r="D43" s="43" t="n">
        <v>447099.11</v>
      </c>
      <c r="E43" s="44" t="e">
        <f aca="false">+D43/D$17</f>
        <v>#DIV/0!</v>
      </c>
      <c r="F43" s="41"/>
      <c r="G43" s="43" t="n">
        <v>521871.81</v>
      </c>
      <c r="H43" s="44" t="n">
        <f aca="false">+G43/G$17</f>
        <v>0.00333956168567756</v>
      </c>
      <c r="J43" s="53" t="n">
        <f aca="false">G43-D43</f>
        <v>74772.7</v>
      </c>
      <c r="K43" s="46"/>
    </row>
    <row r="44" customFormat="false" ht="12.75" hidden="false" customHeight="false" outlineLevel="0" collapsed="false">
      <c r="B44" s="41" t="s">
        <v>101</v>
      </c>
      <c r="C44" s="41"/>
      <c r="D44" s="43" t="n">
        <v>312424.6</v>
      </c>
      <c r="E44" s="44" t="e">
        <f aca="false">+D44/D$17</f>
        <v>#DIV/0!</v>
      </c>
      <c r="F44" s="41"/>
      <c r="G44" s="43" t="n">
        <v>398442.2</v>
      </c>
      <c r="H44" s="44" t="n">
        <f aca="false">+G44/G$17</f>
        <v>0.00254971102017769</v>
      </c>
      <c r="J44" s="53" t="n">
        <f aca="false">G44-D44</f>
        <v>86017.6</v>
      </c>
      <c r="K44" s="46"/>
    </row>
    <row r="45" customFormat="false" ht="12.75" hidden="false" customHeight="false" outlineLevel="0" collapsed="false">
      <c r="B45" s="41" t="s">
        <v>102</v>
      </c>
      <c r="C45" s="41"/>
      <c r="D45" s="43" t="n">
        <v>117319.88</v>
      </c>
      <c r="E45" s="44" t="e">
        <f aca="false">+D45/D$17</f>
        <v>#DIV/0!</v>
      </c>
      <c r="F45" s="41"/>
      <c r="G45" s="43" t="n">
        <v>85885.27</v>
      </c>
      <c r="H45" s="44" t="n">
        <f aca="false">+G45/G$17</f>
        <v>0.000549596953811459</v>
      </c>
      <c r="J45" s="53" t="n">
        <f aca="false">G45-D45</f>
        <v>-31434.61</v>
      </c>
      <c r="K45" s="46"/>
    </row>
    <row r="46" customFormat="false" ht="12.75" hidden="false" customHeight="false" outlineLevel="0" collapsed="false">
      <c r="B46" s="41" t="s">
        <v>103</v>
      </c>
      <c r="C46" s="41"/>
      <c r="D46" s="43" t="n">
        <v>89917.47</v>
      </c>
      <c r="E46" s="44" t="e">
        <f aca="false">+D46/D$17</f>
        <v>#DIV/0!</v>
      </c>
      <c r="F46" s="41"/>
      <c r="G46" s="43" t="n">
        <v>94110.8</v>
      </c>
      <c r="H46" s="44" t="n">
        <f aca="false">+G46/G$17</f>
        <v>0.00060223375906904</v>
      </c>
      <c r="J46" s="53" t="n">
        <f aca="false">G46-D46</f>
        <v>4193.33</v>
      </c>
      <c r="K46" s="46"/>
    </row>
    <row r="47" customFormat="false" ht="12.75" hidden="false" customHeight="false" outlineLevel="0" collapsed="false">
      <c r="B47" s="41" t="s">
        <v>104</v>
      </c>
      <c r="C47" s="41"/>
      <c r="D47" s="43" t="n">
        <v>424361.93</v>
      </c>
      <c r="E47" s="44" t="e">
        <f aca="false">+D47/D$17</f>
        <v>#DIV/0!</v>
      </c>
      <c r="F47" s="41"/>
      <c r="G47" s="43" t="n">
        <v>550256.79</v>
      </c>
      <c r="H47" s="44" t="n">
        <f aca="false">+G47/G$17</f>
        <v>0.00352120282788971</v>
      </c>
      <c r="J47" s="53" t="n">
        <f aca="false">G47-D47</f>
        <v>125894.86</v>
      </c>
      <c r="K47" s="46"/>
    </row>
    <row r="48" customFormat="false" ht="12.75" hidden="false" customHeight="false" outlineLevel="0" collapsed="false">
      <c r="B48" s="41" t="s">
        <v>105</v>
      </c>
      <c r="C48" s="41"/>
      <c r="D48" s="43" t="n">
        <v>586335.34</v>
      </c>
      <c r="E48" s="44" t="e">
        <f aca="false">+D48/D$17</f>
        <v>#DIV/0!</v>
      </c>
      <c r="F48" s="41"/>
      <c r="G48" s="43" t="n">
        <v>608686.95</v>
      </c>
      <c r="H48" s="44" t="n">
        <f aca="false">+G48/G$17</f>
        <v>0.00389510906287874</v>
      </c>
      <c r="J48" s="53" t="n">
        <f aca="false">G48-D48</f>
        <v>22351.61</v>
      </c>
      <c r="K48" s="46"/>
    </row>
    <row r="49" customFormat="false" ht="12.75" hidden="false" customHeight="false" outlineLevel="0" collapsed="false">
      <c r="B49" s="41" t="s">
        <v>106</v>
      </c>
      <c r="C49" s="41"/>
      <c r="D49" s="43" t="n">
        <v>351716.75</v>
      </c>
      <c r="E49" s="44" t="e">
        <f aca="false">+D49/D$17</f>
        <v>#DIV/0!</v>
      </c>
      <c r="F49" s="41"/>
      <c r="G49" s="43" t="n">
        <v>244995.06</v>
      </c>
      <c r="H49" s="44" t="n">
        <f aca="false">+G49/G$17</f>
        <v>0.0015677721997597</v>
      </c>
      <c r="J49" s="53" t="n">
        <f aca="false">G49-D49</f>
        <v>-106721.69</v>
      </c>
      <c r="K49" s="46"/>
    </row>
    <row r="50" customFormat="false" ht="12.75" hidden="false" customHeight="false" outlineLevel="0" collapsed="false">
      <c r="B50" s="41" t="s">
        <v>107</v>
      </c>
      <c r="C50" s="41"/>
      <c r="D50" s="43" t="n">
        <v>55840.74</v>
      </c>
      <c r="E50" s="44" t="e">
        <f aca="false">+D50/D$17</f>
        <v>#DIV/0!</v>
      </c>
      <c r="F50" s="41"/>
      <c r="G50" s="43" t="n">
        <v>93364.73</v>
      </c>
      <c r="H50" s="44" t="n">
        <f aca="false">+G50/G$17</f>
        <v>0.000597459508498132</v>
      </c>
      <c r="J50" s="53" t="n">
        <f aca="false">G50-D50</f>
        <v>37523.99</v>
      </c>
      <c r="K50" s="46"/>
    </row>
    <row r="51" customFormat="false" ht="12.75" hidden="false" customHeight="false" outlineLevel="0" collapsed="false">
      <c r="B51" s="41" t="s">
        <v>108</v>
      </c>
      <c r="C51" s="41"/>
      <c r="D51" s="43" t="n">
        <v>35571.91</v>
      </c>
      <c r="E51" s="44" t="e">
        <f aca="false">+D51/D$17</f>
        <v>#DIV/0!</v>
      </c>
      <c r="F51" s="41"/>
      <c r="G51" s="43" t="n">
        <v>0</v>
      </c>
      <c r="H51" s="44" t="n">
        <f aca="false">+G51/G$17</f>
        <v>0</v>
      </c>
      <c r="J51" s="53" t="n">
        <f aca="false">G51-D51</f>
        <v>-35571.91</v>
      </c>
      <c r="K51" s="84"/>
    </row>
    <row r="52" customFormat="false" ht="12.75" hidden="false" customHeight="false" outlineLevel="0" collapsed="false">
      <c r="B52" s="41" t="s">
        <v>109</v>
      </c>
      <c r="C52" s="41"/>
      <c r="D52" s="43" t="n">
        <v>37584.2</v>
      </c>
      <c r="E52" s="44" t="e">
        <f aca="false">+D52/D$17</f>
        <v>#DIV/0!</v>
      </c>
      <c r="F52" s="41"/>
      <c r="G52" s="43" t="n">
        <v>52759.75</v>
      </c>
      <c r="H52" s="44" t="n">
        <f aca="false">+G52/G$17</f>
        <v>0.000337620151672739</v>
      </c>
      <c r="J52" s="53" t="n">
        <f aca="false">G52-D52</f>
        <v>15175.55</v>
      </c>
      <c r="K52" s="84"/>
      <c r="L52" s="29"/>
    </row>
    <row r="53" customFormat="false" ht="12.75" hidden="false" customHeight="false" outlineLevel="0" collapsed="false">
      <c r="B53" s="41" t="s">
        <v>110</v>
      </c>
      <c r="C53" s="41"/>
      <c r="D53" s="43" t="n">
        <v>1062370.24</v>
      </c>
      <c r="E53" s="44" t="e">
        <f aca="false">+D53/D$17</f>
        <v>#DIV/0!</v>
      </c>
      <c r="F53" s="41"/>
      <c r="G53" s="43" t="n">
        <v>44936.44</v>
      </c>
      <c r="H53" s="44" t="n">
        <f aca="false">+G53/G$17</f>
        <v>0.000287557232330193</v>
      </c>
      <c r="J53" s="53" t="n">
        <f aca="false">G53-D53</f>
        <v>-1017433.8</v>
      </c>
      <c r="K53" s="46"/>
      <c r="L53" s="85"/>
    </row>
    <row r="54" customFormat="false" ht="12.75" hidden="false" customHeight="false" outlineLevel="0" collapsed="false">
      <c r="B54" s="41" t="s">
        <v>111</v>
      </c>
      <c r="C54" s="41"/>
      <c r="D54" s="43" t="n">
        <v>1290194.18</v>
      </c>
      <c r="E54" s="44" t="e">
        <f aca="false">+D54/D$17</f>
        <v>#DIV/0!</v>
      </c>
      <c r="F54" s="59"/>
      <c r="G54" s="43" t="n">
        <v>776020.78</v>
      </c>
      <c r="H54" s="44" t="n">
        <f aca="false">+G54/G$17</f>
        <v>0.00496591157927771</v>
      </c>
      <c r="J54" s="53" t="n">
        <f aca="false">G54-D54</f>
        <v>-514173.4</v>
      </c>
      <c r="K54" s="46"/>
      <c r="L54" s="85"/>
    </row>
    <row r="55" customFormat="false" ht="12.75" hidden="false" customHeight="false" outlineLevel="0" collapsed="false">
      <c r="B55" s="41" t="s">
        <v>112</v>
      </c>
      <c r="C55" s="41"/>
      <c r="D55" s="43" t="n">
        <v>354642.709999999</v>
      </c>
      <c r="E55" s="44" t="e">
        <f aca="false">+D55/D$17</f>
        <v>#DIV/0!</v>
      </c>
      <c r="F55" s="59"/>
      <c r="G55" s="43" t="n">
        <v>426448.09</v>
      </c>
      <c r="H55" s="44" t="n">
        <f aca="false">+G55/G$17</f>
        <v>0.00272892628995304</v>
      </c>
      <c r="J55" s="53" t="n">
        <f aca="false">G55-D55</f>
        <v>71805.3800000011</v>
      </c>
      <c r="K55" s="46"/>
    </row>
    <row r="56" customFormat="false" ht="12.75" hidden="false" customHeight="false" outlineLevel="0" collapsed="false">
      <c r="B56" s="59" t="s">
        <v>113</v>
      </c>
      <c r="C56" s="59"/>
      <c r="D56" s="43" t="n">
        <v>192977.09</v>
      </c>
      <c r="E56" s="44" t="e">
        <f aca="false">+D56/D$17</f>
        <v>#DIV/0!</v>
      </c>
      <c r="F56" s="59"/>
      <c r="G56" s="43" t="n">
        <v>158206.34</v>
      </c>
      <c r="H56" s="44" t="n">
        <f aca="false">+G56/G$17</f>
        <v>0.00101239388940222</v>
      </c>
      <c r="I56" s="29"/>
      <c r="J56" s="53" t="n">
        <f aca="false">G56-D56</f>
        <v>-34770.75</v>
      </c>
      <c r="K56" s="46"/>
    </row>
    <row r="57" customFormat="false" ht="12.75" hidden="false" customHeight="false" outlineLevel="0" collapsed="false">
      <c r="B57" s="41" t="s">
        <v>114</v>
      </c>
      <c r="C57" s="42"/>
      <c r="D57" s="86" t="n">
        <v>-462299.69</v>
      </c>
      <c r="E57" s="87" t="e">
        <f aca="false">+D57/D$17</f>
        <v>#DIV/0!</v>
      </c>
      <c r="F57" s="42"/>
      <c r="G57" s="86" t="n">
        <v>-916470.28</v>
      </c>
      <c r="H57" s="87" t="n">
        <f aca="false">+G57/G$17</f>
        <v>-0.0058646759117918</v>
      </c>
      <c r="J57" s="53" t="n">
        <f aca="false">G57-D57</f>
        <v>-454170.59</v>
      </c>
      <c r="K57" s="46"/>
    </row>
    <row r="58" customFormat="false" ht="12.75" hidden="false" customHeight="false" outlineLevel="0" collapsed="false">
      <c r="B58" s="41" t="s">
        <v>115</v>
      </c>
      <c r="C58" s="41"/>
      <c r="D58" s="86" t="n">
        <v>-445783.62</v>
      </c>
      <c r="E58" s="87" t="e">
        <f aca="false">+D58/D$17</f>
        <v>#DIV/0!</v>
      </c>
      <c r="F58" s="88"/>
      <c r="G58" s="86" t="n">
        <v>-67866.96</v>
      </c>
      <c r="H58" s="87" t="n">
        <f aca="false">+G58/G$17</f>
        <v>-0.000434294198300176</v>
      </c>
      <c r="I58" s="29"/>
      <c r="J58" s="53" t="n">
        <f aca="false">G58-D58</f>
        <v>377916.66</v>
      </c>
      <c r="K58" s="47"/>
    </row>
    <row r="59" customFormat="false" ht="12.75" hidden="false" customHeight="false" outlineLevel="0" collapsed="false">
      <c r="B59" s="41" t="s">
        <v>116</v>
      </c>
      <c r="C59" s="41"/>
      <c r="D59" s="50" t="n">
        <v>265479.19</v>
      </c>
      <c r="E59" s="51" t="e">
        <f aca="false">+D59/D$17</f>
        <v>#DIV/0!</v>
      </c>
      <c r="F59" s="42"/>
      <c r="G59" s="50" t="n">
        <v>842234.71</v>
      </c>
      <c r="H59" s="51" t="n">
        <f aca="false">+G59/G$17</f>
        <v>0.00538962770927165</v>
      </c>
      <c r="J59" s="89" t="n">
        <f aca="false">G59-D59</f>
        <v>576755.52</v>
      </c>
      <c r="K59" s="46"/>
    </row>
    <row r="60" customFormat="false" ht="12.75" hidden="false" customHeight="false" outlineLevel="0" collapsed="false">
      <c r="B60" s="41" t="s">
        <v>88</v>
      </c>
      <c r="C60" s="41"/>
      <c r="D60" s="49" t="n">
        <f aca="false">SUM(D36:D59)</f>
        <v>31594895.68</v>
      </c>
      <c r="E60" s="56" t="e">
        <f aca="false">+D60/D$17</f>
        <v>#DIV/0!</v>
      </c>
      <c r="F60" s="41"/>
      <c r="G60" s="49" t="n">
        <f aca="false">SUM(G36:G59)</f>
        <v>32190491.37</v>
      </c>
      <c r="H60" s="56" t="n">
        <f aca="false">+G60/G$17</f>
        <v>0.205993367647864</v>
      </c>
      <c r="J60" s="49" t="n">
        <f aca="false">SUM(J36:J59)</f>
        <v>595595.69</v>
      </c>
      <c r="K60" s="46"/>
    </row>
    <row r="61" customFormat="false" ht="12.75" hidden="false" customHeight="false" outlineLevel="0" collapsed="false">
      <c r="B61" s="39" t="s">
        <v>117</v>
      </c>
      <c r="C61" s="41"/>
      <c r="D61" s="55"/>
      <c r="E61" s="44"/>
      <c r="F61" s="41"/>
      <c r="G61" s="55"/>
      <c r="H61" s="44"/>
      <c r="J61" s="47"/>
      <c r="K61" s="46"/>
    </row>
    <row r="62" customFormat="false" ht="12.75" hidden="false" customHeight="false" outlineLevel="0" collapsed="false">
      <c r="B62" s="42" t="s">
        <v>118</v>
      </c>
      <c r="C62" s="41"/>
      <c r="D62" s="55" t="n">
        <f aca="false">SUM(D33-D60)</f>
        <v>-138302061.04</v>
      </c>
      <c r="E62" s="56" t="e">
        <f aca="false">+D62/D$17</f>
        <v>#DIV/0!</v>
      </c>
      <c r="F62" s="41"/>
      <c r="G62" s="55" t="n">
        <f aca="false">SUM(G33-G60)</f>
        <v>1578963.48</v>
      </c>
      <c r="H62" s="56" t="n">
        <f aca="false">+G62/G$17</f>
        <v>0.0101041018883394</v>
      </c>
      <c r="J62" s="49" t="n">
        <f aca="false">G62-D62</f>
        <v>139881024.52</v>
      </c>
      <c r="K62" s="46"/>
    </row>
    <row r="63" customFormat="false" ht="12.75" hidden="false" customHeight="false" outlineLevel="0" collapsed="false">
      <c r="B63" s="41"/>
      <c r="C63" s="41"/>
      <c r="D63" s="41"/>
      <c r="E63" s="41"/>
      <c r="F63" s="41"/>
      <c r="G63" s="90"/>
      <c r="H63" s="41"/>
    </row>
    <row r="64" customFormat="false" ht="12.75" hidden="false" customHeight="false" outlineLevel="0" collapsed="false">
      <c r="B64" s="41"/>
      <c r="C64" s="41"/>
      <c r="D64" s="41"/>
      <c r="E64" s="41"/>
      <c r="F64" s="41"/>
      <c r="G64" s="41"/>
      <c r="H64" s="41"/>
    </row>
    <row r="65" customFormat="false" ht="12.75" hidden="false" customHeight="false" outlineLevel="0" collapsed="false">
      <c r="B65" s="41"/>
      <c r="C65" s="41"/>
      <c r="D65" s="41"/>
      <c r="E65" s="41"/>
      <c r="F65" s="41"/>
      <c r="G65" s="41"/>
      <c r="H65" s="41"/>
    </row>
    <row r="66" s="29" customFormat="true" ht="12.75" hidden="false" customHeight="false" outlineLevel="0" collapsed="false">
      <c r="A66" s="28"/>
      <c r="B66" s="41"/>
      <c r="C66" s="41"/>
      <c r="D66" s="41"/>
      <c r="E66" s="41"/>
      <c r="F66" s="41"/>
      <c r="G66" s="41"/>
      <c r="H66" s="41"/>
      <c r="I66" s="28"/>
      <c r="K66" s="28"/>
    </row>
    <row r="67" s="29" customFormat="true" ht="12.75" hidden="false" customHeight="false" outlineLevel="0" collapsed="false">
      <c r="A67" s="28"/>
      <c r="B67" s="91" t="s">
        <v>65</v>
      </c>
      <c r="C67" s="91"/>
      <c r="D67" s="92"/>
      <c r="E67" s="28"/>
      <c r="F67" s="91" t="s">
        <v>66</v>
      </c>
      <c r="G67" s="91"/>
      <c r="H67" s="91"/>
      <c r="I67" s="28"/>
      <c r="K67" s="28"/>
    </row>
    <row r="68" s="29" customFormat="true" ht="12.75" hidden="false" customHeight="false" outlineLevel="0" collapsed="false">
      <c r="A68" s="28"/>
      <c r="B68" s="91" t="s">
        <v>67</v>
      </c>
      <c r="C68" s="91"/>
      <c r="D68" s="92"/>
      <c r="E68" s="28"/>
      <c r="F68" s="91" t="s">
        <v>68</v>
      </c>
      <c r="G68" s="91"/>
      <c r="H68" s="91"/>
      <c r="I68" s="28"/>
      <c r="K68" s="28"/>
    </row>
    <row r="69" s="29" customFormat="true" ht="12.75" hidden="false" customHeight="false" outlineLevel="0" collapsed="false">
      <c r="A69" s="28"/>
      <c r="B69" s="92"/>
      <c r="C69" s="92"/>
      <c r="D69" s="92"/>
      <c r="E69" s="92"/>
      <c r="F69" s="41"/>
      <c r="G69" s="41"/>
      <c r="H69" s="41"/>
      <c r="I69" s="28"/>
      <c r="K69" s="28"/>
    </row>
    <row r="70" s="29" customFormat="true" ht="12.75" hidden="false" customHeight="false" outlineLevel="0" collapsed="false">
      <c r="A70" s="28"/>
      <c r="B70" s="41"/>
      <c r="C70" s="41"/>
      <c r="D70" s="90"/>
      <c r="E70" s="41"/>
      <c r="F70" s="41"/>
      <c r="G70" s="90"/>
      <c r="H70" s="41"/>
      <c r="I70" s="28"/>
      <c r="K70" s="28"/>
    </row>
    <row r="71" s="29" customFormat="true" ht="12.75" hidden="false" customHeight="false" outlineLevel="0" collapsed="false">
      <c r="A71" s="28"/>
      <c r="B71" s="93" t="s">
        <v>119</v>
      </c>
      <c r="C71" s="41"/>
      <c r="D71" s="41"/>
      <c r="E71" s="41"/>
      <c r="F71" s="41"/>
      <c r="G71" s="94"/>
      <c r="H71" s="41"/>
      <c r="I71" s="28"/>
      <c r="K71" s="28"/>
    </row>
    <row r="72" s="29" customFormat="true" ht="12.75" hidden="false" customHeight="false" outlineLevel="0" collapsed="false">
      <c r="A72" s="28"/>
      <c r="B72" s="41"/>
      <c r="C72" s="28"/>
      <c r="D72" s="28"/>
      <c r="E72" s="28"/>
      <c r="F72" s="28"/>
      <c r="G72" s="95"/>
      <c r="H72" s="41"/>
      <c r="I72" s="28"/>
      <c r="K72" s="28"/>
    </row>
    <row r="73" s="29" customFormat="true" ht="12.75" hidden="false" customHeight="false" outlineLevel="0" collapsed="false">
      <c r="A73" s="28"/>
      <c r="B73" s="41"/>
      <c r="C73" s="28"/>
      <c r="D73" s="28"/>
      <c r="E73" s="28"/>
      <c r="F73" s="28"/>
      <c r="G73" s="95"/>
      <c r="H73" s="41"/>
      <c r="I73" s="28"/>
      <c r="K73" s="28"/>
    </row>
    <row r="74" s="29" customFormat="true" ht="12.75" hidden="false" customHeight="false" outlineLevel="0" collapsed="false">
      <c r="A74" s="28"/>
      <c r="B74" s="96"/>
      <c r="C74" s="96"/>
      <c r="D74" s="96"/>
      <c r="E74" s="96"/>
      <c r="F74" s="96"/>
      <c r="G74" s="97"/>
      <c r="H74" s="96"/>
      <c r="I74" s="96"/>
      <c r="J74" s="98"/>
      <c r="K74" s="96"/>
    </row>
    <row r="75" s="29" customFormat="true" ht="12.75" hidden="false" customHeight="false" outlineLevel="0" collapsed="false">
      <c r="A75" s="28"/>
      <c r="B75" s="96"/>
      <c r="C75" s="96"/>
      <c r="D75" s="96"/>
      <c r="E75" s="96"/>
      <c r="F75" s="96"/>
      <c r="G75" s="97"/>
      <c r="H75" s="96"/>
      <c r="I75" s="96"/>
      <c r="J75" s="98"/>
      <c r="K75" s="96"/>
    </row>
    <row r="76" s="29" customFormat="true" ht="12.75" hidden="false" customHeight="false" outlineLevel="0" collapsed="false">
      <c r="A76" s="28"/>
      <c r="B76" s="96"/>
      <c r="C76" s="96"/>
      <c r="D76" s="99"/>
      <c r="E76" s="96"/>
      <c r="F76" s="96"/>
      <c r="G76" s="97"/>
      <c r="H76" s="96"/>
      <c r="I76" s="96"/>
      <c r="J76" s="98"/>
      <c r="K76" s="96"/>
    </row>
    <row r="77" s="29" customFormat="true" ht="12.75" hidden="false" customHeight="false" outlineLevel="0" collapsed="false">
      <c r="A77" s="28"/>
      <c r="B77" s="96"/>
      <c r="C77" s="96"/>
      <c r="D77" s="96"/>
      <c r="E77" s="96"/>
      <c r="F77" s="96"/>
      <c r="G77" s="97"/>
      <c r="H77" s="96"/>
      <c r="I77" s="96"/>
      <c r="J77" s="98"/>
      <c r="K77" s="96"/>
    </row>
    <row r="78" s="29" customFormat="true" ht="12.75" hidden="false" customHeight="false" outlineLevel="0" collapsed="false">
      <c r="A78" s="28"/>
      <c r="B78" s="96"/>
      <c r="C78" s="96"/>
      <c r="D78" s="96"/>
      <c r="E78" s="96"/>
      <c r="F78" s="96"/>
      <c r="G78" s="97"/>
      <c r="H78" s="96"/>
      <c r="I78" s="96"/>
      <c r="J78" s="98"/>
      <c r="K78" s="96"/>
    </row>
    <row r="79" s="29" customFormat="true" ht="12.75" hidden="false" customHeight="false" outlineLevel="0" collapsed="false">
      <c r="A79" s="28"/>
      <c r="B79" s="96"/>
      <c r="C79" s="96"/>
      <c r="D79" s="96"/>
      <c r="E79" s="96"/>
      <c r="F79" s="96"/>
      <c r="G79" s="96"/>
      <c r="H79" s="96"/>
      <c r="I79" s="96"/>
      <c r="J79" s="98"/>
      <c r="K79" s="96"/>
    </row>
    <row r="80" s="29" customFormat="true" ht="12.75" hidden="false" customHeight="false" outlineLevel="0" collapsed="false">
      <c r="A80" s="28"/>
      <c r="B80" s="96"/>
      <c r="C80" s="96"/>
      <c r="D80" s="96"/>
      <c r="E80" s="96"/>
      <c r="F80" s="96"/>
      <c r="G80" s="97"/>
      <c r="H80" s="96"/>
      <c r="I80" s="96"/>
      <c r="J80" s="98"/>
      <c r="K80" s="96"/>
    </row>
    <row r="81" s="29" customFormat="true" ht="12.75" hidden="false" customHeight="false" outlineLevel="0" collapsed="false">
      <c r="A81" s="28"/>
      <c r="B81" s="100"/>
      <c r="C81" s="100"/>
      <c r="D81" s="101"/>
      <c r="E81" s="100"/>
      <c r="F81" s="100"/>
      <c r="G81" s="101"/>
      <c r="H81" s="100"/>
      <c r="I81" s="100"/>
      <c r="J81" s="98"/>
      <c r="K81" s="96"/>
    </row>
    <row r="82" customFormat="false" ht="12.75" hidden="false" customHeight="false" outlineLevel="0" collapsed="false">
      <c r="B82" s="96"/>
      <c r="C82" s="96"/>
      <c r="D82" s="96"/>
      <c r="E82" s="96"/>
      <c r="F82" s="96"/>
      <c r="G82" s="97"/>
      <c r="H82" s="96"/>
      <c r="I82" s="96"/>
      <c r="J82" s="98"/>
      <c r="K82" s="96"/>
    </row>
    <row r="83" customFormat="false" ht="12.75" hidden="false" customHeight="false" outlineLevel="0" collapsed="false">
      <c r="B83" s="96"/>
      <c r="C83" s="96"/>
      <c r="D83" s="96"/>
      <c r="E83" s="96"/>
      <c r="F83" s="96"/>
      <c r="G83" s="97"/>
      <c r="H83" s="96"/>
      <c r="I83" s="96"/>
      <c r="J83" s="98"/>
      <c r="K83" s="96"/>
    </row>
    <row r="84" customFormat="false" ht="12.75" hidden="false" customHeight="false" outlineLevel="0" collapsed="false">
      <c r="B84" s="96"/>
      <c r="C84" s="96"/>
      <c r="D84" s="96"/>
      <c r="E84" s="96"/>
      <c r="F84" s="96"/>
      <c r="G84" s="97"/>
      <c r="H84" s="96"/>
      <c r="I84" s="96"/>
      <c r="J84" s="98"/>
      <c r="K84" s="96"/>
    </row>
    <row r="85" customFormat="false" ht="12.75" hidden="false" customHeight="false" outlineLevel="0" collapsed="false">
      <c r="B85" s="96"/>
      <c r="C85" s="96"/>
      <c r="D85" s="96"/>
      <c r="E85" s="96"/>
      <c r="F85" s="96"/>
      <c r="G85" s="97"/>
      <c r="H85" s="96"/>
      <c r="I85" s="96"/>
      <c r="J85" s="98"/>
      <c r="K85" s="96"/>
    </row>
    <row r="86" customFormat="false" ht="12.75" hidden="false" customHeight="false" outlineLevel="0" collapsed="false">
      <c r="B86" s="41"/>
      <c r="G86" s="95"/>
      <c r="H86" s="102"/>
    </row>
    <row r="87" customFormat="false" ht="18.75" hidden="false" customHeight="false" outlineLevel="0" collapsed="false">
      <c r="B87" s="41"/>
      <c r="C87" s="41"/>
      <c r="D87" s="33"/>
      <c r="E87" s="33"/>
      <c r="F87" s="33"/>
      <c r="G87" s="33"/>
      <c r="K87" s="33"/>
    </row>
    <row r="88" customFormat="false" ht="18.75" hidden="false" customHeight="false" outlineLevel="0" collapsed="false">
      <c r="B88" s="32" t="s">
        <v>69</v>
      </c>
      <c r="C88" s="32"/>
      <c r="D88" s="32"/>
      <c r="E88" s="32"/>
      <c r="F88" s="32"/>
      <c r="G88" s="32"/>
      <c r="H88" s="32"/>
    </row>
    <row r="89" customFormat="false" ht="18.75" hidden="false" customHeight="false" outlineLevel="0" collapsed="false">
      <c r="B89" s="32" t="s">
        <v>120</v>
      </c>
      <c r="C89" s="32"/>
      <c r="D89" s="32"/>
      <c r="E89" s="32"/>
      <c r="F89" s="32"/>
      <c r="G89" s="32"/>
      <c r="H89" s="32"/>
    </row>
    <row r="90" customFormat="false" ht="18.75" hidden="false" customHeight="false" outlineLevel="0" collapsed="false">
      <c r="B90" s="32" t="s">
        <v>121</v>
      </c>
      <c r="C90" s="32"/>
      <c r="D90" s="32"/>
      <c r="E90" s="32"/>
      <c r="F90" s="32"/>
      <c r="G90" s="32"/>
      <c r="H90" s="32"/>
    </row>
    <row r="91" customFormat="false" ht="18.75" hidden="false" customHeight="false" outlineLevel="0" collapsed="false">
      <c r="B91" s="33"/>
      <c r="C91" s="33"/>
      <c r="D91" s="33"/>
      <c r="E91" s="33"/>
      <c r="F91" s="33"/>
      <c r="G91" s="33"/>
      <c r="H91" s="33"/>
    </row>
    <row r="92" customFormat="false" ht="19.5" hidden="false" customHeight="false" outlineLevel="0" collapsed="false">
      <c r="B92" s="34"/>
      <c r="C92" s="34"/>
      <c r="D92" s="35" t="s">
        <v>72</v>
      </c>
      <c r="E92" s="36"/>
      <c r="F92" s="37"/>
      <c r="G92" s="35" t="s">
        <v>73</v>
      </c>
      <c r="H92" s="34"/>
      <c r="J92" s="38" t="s">
        <v>74</v>
      </c>
    </row>
    <row r="93" customFormat="false" ht="15" hidden="false" customHeight="false" outlineLevel="0" collapsed="false">
      <c r="B93" s="37"/>
      <c r="C93" s="36"/>
      <c r="D93" s="39"/>
      <c r="E93" s="40"/>
      <c r="F93" s="39"/>
      <c r="G93" s="39"/>
      <c r="H93" s="41"/>
    </row>
    <row r="94" customFormat="false" ht="15" hidden="false" customHeight="false" outlineLevel="0" collapsed="false">
      <c r="B94" s="42" t="s">
        <v>75</v>
      </c>
      <c r="C94" s="40"/>
      <c r="D94" s="43" t="n">
        <v>947007612.18</v>
      </c>
      <c r="E94" s="44"/>
      <c r="F94" s="41" t="s">
        <v>117</v>
      </c>
      <c r="G94" s="43" t="n">
        <v>1117959275.95</v>
      </c>
      <c r="H94" s="44"/>
      <c r="J94" s="45" t="n">
        <f aca="false">G94-D94</f>
        <v>170951663.77</v>
      </c>
      <c r="K94" s="46"/>
    </row>
    <row r="95" customFormat="false" ht="12.75" hidden="false" customHeight="false" outlineLevel="0" collapsed="false">
      <c r="B95" s="42"/>
      <c r="C95" s="40"/>
      <c r="D95" s="43"/>
      <c r="E95" s="44"/>
      <c r="F95" s="41"/>
      <c r="G95" s="43"/>
      <c r="H95" s="44"/>
      <c r="J95" s="47"/>
      <c r="K95" s="46"/>
    </row>
    <row r="96" customFormat="false" ht="12.75" hidden="false" customHeight="false" outlineLevel="0" collapsed="false">
      <c r="B96" s="42" t="s">
        <v>76</v>
      </c>
      <c r="C96" s="48"/>
      <c r="D96" s="43" t="n">
        <v>82613722.11</v>
      </c>
      <c r="E96" s="44" t="n">
        <f aca="false">+D96/D$94</f>
        <v>0.0872365977289499</v>
      </c>
      <c r="F96" s="41"/>
      <c r="G96" s="43" t="n">
        <v>110804487.62</v>
      </c>
      <c r="H96" s="44" t="n">
        <f aca="false">+G96/G$94</f>
        <v>0.0991131698655503</v>
      </c>
      <c r="J96" s="49" t="n">
        <f aca="false">G96-D96</f>
        <v>28190765.51</v>
      </c>
      <c r="K96" s="46"/>
    </row>
    <row r="97" customFormat="false" ht="12.75" hidden="false" customHeight="false" outlineLevel="0" collapsed="false">
      <c r="B97" s="42" t="s">
        <v>77</v>
      </c>
      <c r="C97" s="41"/>
      <c r="D97" s="50" t="n">
        <v>63881228.69</v>
      </c>
      <c r="E97" s="51" t="n">
        <f aca="false">+D97/D$94</f>
        <v>0.06745587666708</v>
      </c>
      <c r="F97" s="41"/>
      <c r="G97" s="50" t="n">
        <v>69759435.5</v>
      </c>
      <c r="H97" s="51" t="n">
        <f aca="false">+G97/G$94</f>
        <v>0.0623989057568497</v>
      </c>
      <c r="J97" s="52" t="n">
        <f aca="false">G97-D97</f>
        <v>5878206.81</v>
      </c>
      <c r="K97" s="46"/>
    </row>
    <row r="98" customFormat="false" ht="12.75" hidden="false" customHeight="false" outlineLevel="0" collapsed="false">
      <c r="B98" s="42" t="s">
        <v>78</v>
      </c>
      <c r="C98" s="41"/>
      <c r="D98" s="53" t="n">
        <f aca="false">SUM(D96:D97)</f>
        <v>146494950.8</v>
      </c>
      <c r="E98" s="44" t="n">
        <f aca="false">+D98/D$94</f>
        <v>0.15469247439603</v>
      </c>
      <c r="F98" s="41"/>
      <c r="G98" s="53" t="n">
        <f aca="false">SUM(G96:G97)</f>
        <v>180563923.12</v>
      </c>
      <c r="H98" s="44" t="n">
        <f aca="false">+G98/G$94</f>
        <v>0.1615120756224</v>
      </c>
      <c r="J98" s="49" t="n">
        <f aca="false">G98-D98</f>
        <v>34068972.32</v>
      </c>
      <c r="K98" s="46"/>
    </row>
    <row r="99" customFormat="false" ht="12.75" hidden="false" customHeight="false" outlineLevel="0" collapsed="false">
      <c r="B99" s="42"/>
      <c r="C99" s="41"/>
      <c r="D99" s="54"/>
      <c r="E99" s="44"/>
      <c r="F99" s="41"/>
      <c r="G99" s="54"/>
      <c r="H99" s="44"/>
      <c r="J99" s="47"/>
      <c r="K99" s="46"/>
    </row>
    <row r="100" customFormat="false" ht="15" hidden="false" customHeight="false" outlineLevel="0" collapsed="false">
      <c r="B100" s="42" t="s">
        <v>79</v>
      </c>
      <c r="C100" s="48"/>
      <c r="D100" s="55" t="n">
        <f aca="false">SUM(D94-D98)</f>
        <v>800512661.38</v>
      </c>
      <c r="E100" s="56" t="n">
        <f aca="false">+D100/D$100</f>
        <v>1</v>
      </c>
      <c r="F100" s="41"/>
      <c r="G100" s="55" t="n">
        <f aca="false">SUM(G94-G98)</f>
        <v>937395352.83</v>
      </c>
      <c r="H100" s="56" t="n">
        <f aca="false">+G100/G$100</f>
        <v>1</v>
      </c>
      <c r="J100" s="57" t="n">
        <f aca="false">G100-D100</f>
        <v>136882691.45</v>
      </c>
      <c r="K100" s="58"/>
    </row>
    <row r="101" customFormat="false" ht="12.75" hidden="false" customHeight="false" outlineLevel="0" collapsed="false">
      <c r="B101" s="42"/>
      <c r="C101" s="48"/>
      <c r="D101" s="53"/>
      <c r="E101" s="44"/>
      <c r="F101" s="59"/>
      <c r="G101" s="53"/>
      <c r="H101" s="44"/>
      <c r="J101" s="47"/>
      <c r="K101" s="46"/>
    </row>
    <row r="102" customFormat="false" ht="12.75" hidden="false" customHeight="false" outlineLevel="0" collapsed="false">
      <c r="B102" s="41"/>
      <c r="C102" s="41"/>
      <c r="D102" s="53"/>
      <c r="E102" s="44"/>
      <c r="F102" s="41"/>
      <c r="G102" s="53"/>
      <c r="H102" s="56"/>
      <c r="J102" s="47"/>
      <c r="K102" s="46"/>
    </row>
    <row r="103" customFormat="false" ht="12.75" hidden="false" customHeight="false" outlineLevel="0" collapsed="false">
      <c r="B103" s="60" t="s">
        <v>80</v>
      </c>
      <c r="C103" s="61"/>
      <c r="D103" s="62" t="n">
        <v>674964279.89</v>
      </c>
      <c r="E103" s="63" t="n">
        <f aca="false">+D103/D$100</f>
        <v>0.843165027179498</v>
      </c>
      <c r="F103" s="64"/>
      <c r="G103" s="62" t="n">
        <v>807877946.85</v>
      </c>
      <c r="H103" s="63" t="n">
        <f aca="false">+G103/G$100</f>
        <v>0.861832677547433</v>
      </c>
      <c r="I103" s="61"/>
      <c r="J103" s="66" t="n">
        <f aca="false">G103-D103</f>
        <v>132913666.96</v>
      </c>
      <c r="K103" s="46"/>
    </row>
    <row r="104" customFormat="false" ht="12.75" hidden="false" customHeight="false" outlineLevel="0" collapsed="false">
      <c r="B104" s="67" t="s">
        <v>81</v>
      </c>
      <c r="C104" s="61"/>
      <c r="D104" s="68" t="n">
        <v>331008.82</v>
      </c>
      <c r="E104" s="69" t="n">
        <f aca="false">+D104/D$100</f>
        <v>0.000413496045683244</v>
      </c>
      <c r="F104" s="64"/>
      <c r="G104" s="68" t="n">
        <v>-4934833.81</v>
      </c>
      <c r="H104" s="69" t="n">
        <f aca="false">+G104/G$100</f>
        <v>-0.00526441036335599</v>
      </c>
      <c r="I104" s="61" t="s">
        <v>82</v>
      </c>
      <c r="J104" s="103"/>
      <c r="K104" s="46"/>
    </row>
    <row r="105" customFormat="false" ht="12.75" hidden="false" customHeight="false" outlineLevel="0" collapsed="false">
      <c r="B105" s="71" t="s">
        <v>83</v>
      </c>
      <c r="C105" s="61"/>
      <c r="D105" s="62" t="n">
        <f aca="false">D103+D104</f>
        <v>675295288.71</v>
      </c>
      <c r="E105" s="63" t="n">
        <f aca="false">+D105/D$100</f>
        <v>0.843578523225181</v>
      </c>
      <c r="F105" s="64"/>
      <c r="G105" s="62" t="n">
        <f aca="false">G103+G104</f>
        <v>802943113.04</v>
      </c>
      <c r="H105" s="63" t="n">
        <f aca="false">+G105/G$100</f>
        <v>0.856568267184077</v>
      </c>
      <c r="I105" s="61" t="s">
        <v>82</v>
      </c>
      <c r="J105" s="103"/>
      <c r="K105" s="46"/>
    </row>
    <row r="106" customFormat="false" ht="12.75" hidden="false" customHeight="false" outlineLevel="0" collapsed="false">
      <c r="B106" s="41"/>
      <c r="C106" s="41"/>
      <c r="D106" s="54"/>
      <c r="E106" s="44"/>
      <c r="F106" s="41"/>
      <c r="G106" s="54"/>
      <c r="H106" s="44"/>
      <c r="J106" s="47"/>
      <c r="K106" s="46"/>
    </row>
    <row r="107" customFormat="false" ht="12.75" hidden="false" customHeight="false" outlineLevel="0" collapsed="false">
      <c r="B107" s="72" t="s">
        <v>84</v>
      </c>
      <c r="C107" s="41"/>
      <c r="D107" s="46" t="n">
        <v>5359095.58</v>
      </c>
      <c r="E107" s="44" t="n">
        <f aca="false">+D107/D$100</f>
        <v>0.00669457940960169</v>
      </c>
      <c r="F107" s="59"/>
      <c r="G107" s="46" t="n">
        <v>2351111.07</v>
      </c>
      <c r="H107" s="44" t="n">
        <f aca="false">+G107/G$100</f>
        <v>0.00250813177481837</v>
      </c>
      <c r="J107" s="47"/>
      <c r="K107" s="46"/>
    </row>
    <row r="108" customFormat="false" ht="12.75" hidden="false" customHeight="false" outlineLevel="0" collapsed="false">
      <c r="B108" s="72" t="s">
        <v>85</v>
      </c>
      <c r="C108" s="41"/>
      <c r="D108" s="46" t="n">
        <v>5831675.68</v>
      </c>
      <c r="E108" s="44" t="n">
        <f aca="false">+D108/D$100</f>
        <v>0.00728492622458563</v>
      </c>
      <c r="F108" s="59"/>
      <c r="G108" s="46" t="n">
        <v>8185936.56</v>
      </c>
      <c r="H108" s="44" t="n">
        <f aca="false">+G108/G$100</f>
        <v>0.00873264043318182</v>
      </c>
      <c r="J108" s="47"/>
      <c r="K108" s="46"/>
    </row>
    <row r="109" customFormat="false" ht="12.75" hidden="false" customHeight="false" outlineLevel="0" collapsed="false">
      <c r="B109" s="72" t="s">
        <v>86</v>
      </c>
      <c r="C109" s="41"/>
      <c r="D109" s="46" t="n">
        <v>34345970.12</v>
      </c>
      <c r="E109" s="44" t="n">
        <f aca="false">+D109/D$100</f>
        <v>0.0429049679998704</v>
      </c>
      <c r="F109" s="41"/>
      <c r="G109" s="46" t="n">
        <v>36493987.81</v>
      </c>
      <c r="H109" s="44" t="n">
        <f aca="false">+G109/G$100</f>
        <v>0.0389312659805967</v>
      </c>
      <c r="J109" s="47"/>
      <c r="K109" s="46"/>
    </row>
    <row r="110" customFormat="false" ht="12.75" hidden="false" customHeight="false" outlineLevel="0" collapsed="false">
      <c r="B110" s="72" t="s">
        <v>87</v>
      </c>
      <c r="C110" s="41"/>
      <c r="D110" s="74" t="n">
        <v>19265970.95</v>
      </c>
      <c r="E110" s="51" t="n">
        <f aca="false">+D110/D$100</f>
        <v>0.0240670408845095</v>
      </c>
      <c r="F110" s="41"/>
      <c r="G110" s="74" t="n">
        <v>22274658.03</v>
      </c>
      <c r="H110" s="51" t="n">
        <f aca="false">+G110/G$100</f>
        <v>0.023762287665234</v>
      </c>
      <c r="J110" s="74"/>
      <c r="K110" s="46"/>
    </row>
    <row r="111" customFormat="false" ht="15" hidden="false" customHeight="false" outlineLevel="0" collapsed="false">
      <c r="B111" s="42" t="s">
        <v>88</v>
      </c>
      <c r="C111" s="41"/>
      <c r="D111" s="49" t="n">
        <f aca="false">SUM(D107:D110)</f>
        <v>64802712.33</v>
      </c>
      <c r="E111" s="56"/>
      <c r="F111" s="42"/>
      <c r="G111" s="49" t="n">
        <f aca="false">SUM(G107:G110)</f>
        <v>69305693.47</v>
      </c>
      <c r="H111" s="56"/>
      <c r="J111" s="57" t="n">
        <f aca="false">G111-D111</f>
        <v>4502981.14</v>
      </c>
      <c r="K111" s="46"/>
    </row>
    <row r="112" customFormat="false" ht="12.75" hidden="false" customHeight="false" outlineLevel="0" collapsed="false">
      <c r="B112" s="41"/>
      <c r="C112" s="41"/>
      <c r="D112" s="55"/>
      <c r="E112" s="56"/>
      <c r="F112" s="41"/>
      <c r="G112" s="55"/>
      <c r="H112" s="56"/>
      <c r="J112" s="47"/>
      <c r="K112" s="46"/>
    </row>
    <row r="113" customFormat="false" ht="12.75" hidden="false" customHeight="false" outlineLevel="0" collapsed="false">
      <c r="B113" s="76" t="s">
        <v>89</v>
      </c>
      <c r="C113" s="77"/>
      <c r="D113" s="78" t="n">
        <f aca="false">+D105-D111</f>
        <v>610492576.38</v>
      </c>
      <c r="E113" s="79" t="n">
        <f aca="false">+D113/D$100</f>
        <v>0.762627008706614</v>
      </c>
      <c r="F113" s="77"/>
      <c r="G113" s="78" t="n">
        <f aca="false">+G105-G111</f>
        <v>733637419.57</v>
      </c>
      <c r="H113" s="79" t="n">
        <f aca="false">+G113/G$100</f>
        <v>0.782633941330247</v>
      </c>
      <c r="J113" s="78" t="n">
        <f aca="false">G113-D113</f>
        <v>123144843.19</v>
      </c>
      <c r="K113" s="46"/>
    </row>
    <row r="114" customFormat="false" ht="12.75" hidden="false" customHeight="false" outlineLevel="0" collapsed="false">
      <c r="B114" s="41"/>
      <c r="C114" s="41"/>
      <c r="D114" s="55"/>
      <c r="E114" s="56"/>
      <c r="F114" s="41"/>
      <c r="G114" s="55"/>
      <c r="H114" s="56"/>
      <c r="J114" s="47"/>
      <c r="K114" s="46"/>
    </row>
    <row r="115" customFormat="false" ht="12.75" hidden="false" customHeight="false" outlineLevel="0" collapsed="false">
      <c r="B115" s="41"/>
      <c r="C115" s="41"/>
      <c r="D115" s="55"/>
      <c r="E115" s="56"/>
      <c r="F115" s="41"/>
      <c r="G115" s="55"/>
      <c r="H115" s="56"/>
      <c r="J115" s="47"/>
      <c r="K115" s="46"/>
    </row>
    <row r="116" customFormat="false" ht="15" hidden="false" customHeight="false" outlineLevel="0" collapsed="false">
      <c r="B116" s="42" t="s">
        <v>90</v>
      </c>
      <c r="C116" s="41"/>
      <c r="D116" s="55" t="n">
        <f aca="false">SUM(D100-D113)</f>
        <v>190020085</v>
      </c>
      <c r="E116" s="56" t="n">
        <f aca="false">+D116/D$100</f>
        <v>0.237372991293386</v>
      </c>
      <c r="F116" s="41"/>
      <c r="G116" s="55" t="n">
        <f aca="false">SUM(G100-G113)</f>
        <v>203757933.26</v>
      </c>
      <c r="H116" s="56" t="n">
        <f aca="false">+G116/G$100</f>
        <v>0.217366058669753</v>
      </c>
      <c r="J116" s="57" t="n">
        <f aca="false">G116-D116</f>
        <v>13737848.2600001</v>
      </c>
      <c r="K116" s="46"/>
    </row>
    <row r="117" customFormat="false" ht="12.75" hidden="false" customHeight="false" outlineLevel="0" collapsed="false">
      <c r="B117" s="41"/>
      <c r="C117" s="41"/>
      <c r="D117" s="54"/>
      <c r="E117" s="44"/>
      <c r="F117" s="41"/>
      <c r="G117" s="54"/>
      <c r="H117" s="44"/>
      <c r="J117" s="47"/>
      <c r="K117" s="46"/>
    </row>
    <row r="118" customFormat="false" ht="12.75" hidden="false" customHeight="false" outlineLevel="0" collapsed="false">
      <c r="B118" s="80" t="s">
        <v>91</v>
      </c>
      <c r="C118" s="41"/>
      <c r="D118" s="54"/>
      <c r="E118" s="44"/>
      <c r="F118" s="41"/>
      <c r="G118" s="54"/>
      <c r="H118" s="44"/>
      <c r="J118" s="47"/>
      <c r="K118" s="46"/>
    </row>
    <row r="119" customFormat="false" ht="12.75" hidden="false" customHeight="false" outlineLevel="0" collapsed="false">
      <c r="B119" s="41" t="s">
        <v>92</v>
      </c>
      <c r="C119" s="41"/>
      <c r="D119" s="43" t="n">
        <v>72259075.82</v>
      </c>
      <c r="E119" s="44" t="n">
        <f aca="false">+D119/D$100</f>
        <v>0.0902659999098989</v>
      </c>
      <c r="F119" s="41"/>
      <c r="G119" s="43" t="n">
        <v>82467430.82</v>
      </c>
      <c r="H119" s="44" t="n">
        <f aca="false">+G119/G$100</f>
        <v>0.0879750796406559</v>
      </c>
      <c r="J119" s="81" t="n">
        <f aca="false">G119-D119</f>
        <v>10208355</v>
      </c>
      <c r="K119" s="82"/>
    </row>
    <row r="120" customFormat="false" ht="13.5" hidden="false" customHeight="false" outlineLevel="0" collapsed="false">
      <c r="B120" s="41" t="s">
        <v>93</v>
      </c>
      <c r="C120" s="41"/>
      <c r="D120" s="43" t="n">
        <v>15922572.05</v>
      </c>
      <c r="E120" s="44" t="n">
        <f aca="false">+D120/D$100</f>
        <v>0.0198904687185724</v>
      </c>
      <c r="F120" s="41"/>
      <c r="G120" s="43" t="n">
        <v>18014399.84</v>
      </c>
      <c r="H120" s="44" t="n">
        <f aca="false">+G120/G$100</f>
        <v>0.0192175049573421</v>
      </c>
      <c r="J120" s="81" t="n">
        <f aca="false">G120-D120</f>
        <v>2091827.79</v>
      </c>
      <c r="K120" s="82"/>
    </row>
    <row r="121" customFormat="false" ht="13.5" hidden="false" customHeight="false" outlineLevel="0" collapsed="false">
      <c r="B121" s="41" t="s">
        <v>95</v>
      </c>
      <c r="C121" s="41"/>
      <c r="D121" s="43" t="n">
        <v>15924182.71</v>
      </c>
      <c r="E121" s="44" t="n">
        <f aca="false">+D121/D$100</f>
        <v>0.0198924807542062</v>
      </c>
      <c r="F121" s="41"/>
      <c r="G121" s="43" t="n">
        <v>19350212.97</v>
      </c>
      <c r="H121" s="44" t="n">
        <f aca="false">+G121/G$100</f>
        <v>0.0206425313626546</v>
      </c>
      <c r="J121" s="81" t="n">
        <f aca="false">G121-D121</f>
        <v>3426030.26</v>
      </c>
      <c r="K121" s="83" t="n">
        <f aca="false">SUM(J119:J121)</f>
        <v>15726213.05</v>
      </c>
    </row>
    <row r="122" customFormat="false" ht="12.75" hidden="false" customHeight="false" outlineLevel="0" collapsed="false">
      <c r="B122" s="41" t="s">
        <v>96</v>
      </c>
      <c r="C122" s="41"/>
      <c r="D122" s="43" t="n">
        <v>3173817.73</v>
      </c>
      <c r="E122" s="44" t="n">
        <f aca="false">+D122/D$100</f>
        <v>0.00396473145662515</v>
      </c>
      <c r="F122" s="41"/>
      <c r="G122" s="43" t="n">
        <v>791100.07</v>
      </c>
      <c r="H122" s="44" t="n">
        <f aca="false">+G122/G$100</f>
        <v>0.000843934277689415</v>
      </c>
      <c r="J122" s="53" t="n">
        <f aca="false">G122-D122</f>
        <v>-2382717.66</v>
      </c>
      <c r="K122" s="46"/>
    </row>
    <row r="123" customFormat="false" ht="12.75" hidden="false" customHeight="false" outlineLevel="0" collapsed="false">
      <c r="B123" s="41" t="s">
        <v>97</v>
      </c>
      <c r="C123" s="41"/>
      <c r="D123" s="43" t="n">
        <v>605817.57</v>
      </c>
      <c r="E123" s="44" t="n">
        <f aca="false">+D123/D$100</f>
        <v>0.000756786993169645</v>
      </c>
      <c r="F123" s="41"/>
      <c r="G123" s="43" t="n">
        <v>684479.21</v>
      </c>
      <c r="H123" s="44" t="n">
        <f aca="false">+G123/G$100</f>
        <v>0.000730192664102243</v>
      </c>
      <c r="J123" s="53" t="n">
        <f aca="false">G123-D123</f>
        <v>78661.64</v>
      </c>
      <c r="K123" s="46"/>
    </row>
    <row r="124" customFormat="false" ht="12.75" hidden="false" customHeight="false" outlineLevel="0" collapsed="false">
      <c r="B124" s="41" t="s">
        <v>98</v>
      </c>
      <c r="C124" s="41"/>
      <c r="D124" s="43" t="n">
        <v>40646213.75</v>
      </c>
      <c r="E124" s="44" t="n">
        <f aca="false">+D124/D$100</f>
        <v>0.050775229063748</v>
      </c>
      <c r="F124" s="41"/>
      <c r="G124" s="43" t="n">
        <v>39958816.07</v>
      </c>
      <c r="H124" s="44" t="n">
        <f aca="false">+G124/G$100</f>
        <v>0.0426274953778725</v>
      </c>
      <c r="J124" s="53" t="n">
        <f aca="false">G124-D124</f>
        <v>-687397.68</v>
      </c>
      <c r="K124" s="46"/>
    </row>
    <row r="125" customFormat="false" ht="12.75" hidden="false" customHeight="false" outlineLevel="0" collapsed="false">
      <c r="B125" s="41" t="s">
        <v>99</v>
      </c>
      <c r="C125" s="41"/>
      <c r="D125" s="43" t="n">
        <v>8525289.61</v>
      </c>
      <c r="E125" s="44" t="n">
        <f aca="false">+D125/D$100</f>
        <v>0.0106497873441543</v>
      </c>
      <c r="F125" s="41"/>
      <c r="G125" s="43" t="n">
        <v>8588711.84</v>
      </c>
      <c r="H125" s="44" t="n">
        <f aca="false">+G125/G$100</f>
        <v>0.00916231536039799</v>
      </c>
      <c r="J125" s="53" t="n">
        <f aca="false">G125-D125</f>
        <v>63422.2300000005</v>
      </c>
      <c r="K125" s="46"/>
    </row>
    <row r="126" customFormat="false" ht="12.75" hidden="false" customHeight="false" outlineLevel="0" collapsed="false">
      <c r="B126" s="41" t="s">
        <v>100</v>
      </c>
      <c r="C126" s="41"/>
      <c r="D126" s="43" t="n">
        <v>2448619.63</v>
      </c>
      <c r="E126" s="44" t="n">
        <f aca="false">+D126/D$100</f>
        <v>0.00305881436750649</v>
      </c>
      <c r="F126" s="41"/>
      <c r="G126" s="43" t="n">
        <v>3038497.49</v>
      </c>
      <c r="H126" s="44" t="n">
        <f aca="false">+G126/G$100</f>
        <v>0.00324142580910687</v>
      </c>
      <c r="J126" s="53" t="n">
        <f aca="false">G126-D126</f>
        <v>589877.86</v>
      </c>
      <c r="K126" s="46"/>
    </row>
    <row r="127" customFormat="false" ht="12.75" hidden="false" customHeight="false" outlineLevel="0" collapsed="false">
      <c r="B127" s="41" t="s">
        <v>101</v>
      </c>
      <c r="C127" s="41"/>
      <c r="D127" s="43" t="n">
        <v>1955691.24</v>
      </c>
      <c r="E127" s="44" t="n">
        <f aca="false">+D127/D$100</f>
        <v>0.00244304847924403</v>
      </c>
      <c r="F127" s="41"/>
      <c r="G127" s="43" t="n">
        <v>2347342.06</v>
      </c>
      <c r="H127" s="44" t="n">
        <f aca="false">+G127/G$100</f>
        <v>0.00250411104867692</v>
      </c>
      <c r="J127" s="53" t="n">
        <f aca="false">G127-D127</f>
        <v>391650.82</v>
      </c>
      <c r="K127" s="46"/>
    </row>
    <row r="128" customFormat="false" ht="12.75" hidden="false" customHeight="false" outlineLevel="0" collapsed="false">
      <c r="B128" s="41" t="s">
        <v>102</v>
      </c>
      <c r="C128" s="41"/>
      <c r="D128" s="43" t="n">
        <v>588712.14</v>
      </c>
      <c r="E128" s="44" t="n">
        <f aca="false">+D128/D$100</f>
        <v>0.000735418898915505</v>
      </c>
      <c r="F128" s="41"/>
      <c r="G128" s="43" t="n">
        <v>550177.45</v>
      </c>
      <c r="H128" s="44" t="n">
        <f aca="false">+G128/G$100</f>
        <v>0.000586921460981231</v>
      </c>
      <c r="J128" s="53" t="n">
        <f aca="false">G128-D128</f>
        <v>-38534.6900000001</v>
      </c>
      <c r="K128" s="46"/>
    </row>
    <row r="129" customFormat="false" ht="12.75" hidden="false" customHeight="false" outlineLevel="0" collapsed="false">
      <c r="B129" s="41" t="s">
        <v>103</v>
      </c>
      <c r="C129" s="41"/>
      <c r="D129" s="43" t="n">
        <v>551549.79</v>
      </c>
      <c r="E129" s="44" t="n">
        <f aca="false">+D129/D$100</f>
        <v>0.000688995710635215</v>
      </c>
      <c r="F129" s="41"/>
      <c r="G129" s="43" t="n">
        <v>635000.52</v>
      </c>
      <c r="H129" s="44" t="n">
        <f aca="false">+G129/G$100</f>
        <v>0.000677409502919906</v>
      </c>
      <c r="J129" s="53" t="n">
        <f aca="false">G129-D129</f>
        <v>83450.73</v>
      </c>
      <c r="K129" s="46"/>
    </row>
    <row r="130" customFormat="false" ht="12.75" hidden="false" customHeight="false" outlineLevel="0" collapsed="false">
      <c r="B130" s="41" t="s">
        <v>104</v>
      </c>
      <c r="C130" s="41"/>
      <c r="D130" s="43" t="n">
        <v>2664143.51</v>
      </c>
      <c r="E130" s="44" t="n">
        <f aca="false">+D130/D$100</f>
        <v>0.00332804668624141</v>
      </c>
      <c r="F130" s="41"/>
      <c r="G130" s="43" t="n">
        <v>3051822.68</v>
      </c>
      <c r="H130" s="44" t="n">
        <f aca="false">+G130/G$100</f>
        <v>0.00325564093185072</v>
      </c>
      <c r="J130" s="53" t="n">
        <f aca="false">G130-D130</f>
        <v>387679.17</v>
      </c>
      <c r="K130" s="46"/>
    </row>
    <row r="131" customFormat="false" ht="12.75" hidden="false" customHeight="false" outlineLevel="0" collapsed="false">
      <c r="B131" s="41" t="s">
        <v>105</v>
      </c>
      <c r="C131" s="41"/>
      <c r="D131" s="43" t="n">
        <v>3456877.34</v>
      </c>
      <c r="E131" s="44" t="n">
        <f aca="false">+D131/D$100</f>
        <v>0.00431832937412971</v>
      </c>
      <c r="F131" s="41"/>
      <c r="G131" s="43" t="n">
        <v>3913196.14</v>
      </c>
      <c r="H131" s="44" t="n">
        <f aca="false">+G131/G$100</f>
        <v>0.00417454186025784</v>
      </c>
      <c r="J131" s="53" t="n">
        <f aca="false">G131-D131</f>
        <v>456318.8</v>
      </c>
      <c r="K131" s="46"/>
    </row>
    <row r="132" customFormat="false" ht="12.75" hidden="false" customHeight="false" outlineLevel="0" collapsed="false">
      <c r="B132" s="41" t="s">
        <v>106</v>
      </c>
      <c r="C132" s="41"/>
      <c r="D132" s="43" t="n">
        <v>2422721.21</v>
      </c>
      <c r="E132" s="44" t="n">
        <f aca="false">+D132/D$100</f>
        <v>0.00302646207472032</v>
      </c>
      <c r="F132" s="41"/>
      <c r="G132" s="43" t="n">
        <v>2337414.83</v>
      </c>
      <c r="H132" s="44" t="n">
        <f aca="false">+G132/G$100</f>
        <v>0.00249352082122376</v>
      </c>
      <c r="J132" s="53" t="n">
        <f aca="false">G132-D132</f>
        <v>-85306.3799999999</v>
      </c>
      <c r="K132" s="46"/>
    </row>
    <row r="133" customFormat="false" ht="12.75" hidden="false" customHeight="false" outlineLevel="0" collapsed="false">
      <c r="B133" s="41" t="s">
        <v>107</v>
      </c>
      <c r="C133" s="41"/>
      <c r="D133" s="43" t="n">
        <v>337398.39</v>
      </c>
      <c r="E133" s="44" t="n">
        <f aca="false">+D133/D$100</f>
        <v>0.00042147789320204</v>
      </c>
      <c r="F133" s="41"/>
      <c r="G133" s="43" t="n">
        <v>698625.48</v>
      </c>
      <c r="H133" s="44" t="n">
        <f aca="false">+G133/G$100</f>
        <v>0.000745283703285756</v>
      </c>
      <c r="J133" s="53" t="n">
        <f aca="false">G133-D133</f>
        <v>361227.09</v>
      </c>
      <c r="K133" s="46"/>
    </row>
    <row r="134" customFormat="false" ht="12.75" hidden="false" customHeight="false" outlineLevel="0" collapsed="false">
      <c r="B134" s="41" t="s">
        <v>108</v>
      </c>
      <c r="C134" s="41"/>
      <c r="D134" s="43" t="n">
        <v>210010.73</v>
      </c>
      <c r="E134" s="44" t="n">
        <f aca="false">+D134/D$100</f>
        <v>0.000262345294624027</v>
      </c>
      <c r="F134" s="41"/>
      <c r="G134" s="43" t="n">
        <v>1283.17</v>
      </c>
      <c r="H134" s="44" t="n">
        <f aca="false">+G134/G$100</f>
        <v>1.3688674646467E-006</v>
      </c>
      <c r="J134" s="53" t="n">
        <f aca="false">G134-D134</f>
        <v>-208727.56</v>
      </c>
      <c r="K134" s="84"/>
    </row>
    <row r="135" customFormat="false" ht="12.75" hidden="false" customHeight="false" outlineLevel="0" collapsed="false">
      <c r="B135" s="41" t="s">
        <v>109</v>
      </c>
      <c r="C135" s="41"/>
      <c r="D135" s="43" t="n">
        <v>254119.56</v>
      </c>
      <c r="E135" s="44" t="n">
        <f aca="false">+D135/D$100</f>
        <v>0.00031744602210529</v>
      </c>
      <c r="F135" s="41"/>
      <c r="G135" s="43" t="n">
        <v>265087.65</v>
      </c>
      <c r="H135" s="44" t="n">
        <f aca="false">+G135/G$100</f>
        <v>0.000282791726244108</v>
      </c>
      <c r="J135" s="53" t="n">
        <f aca="false">G135-D135</f>
        <v>10968.09</v>
      </c>
      <c r="K135" s="84"/>
    </row>
    <row r="136" customFormat="false" ht="12.75" hidden="false" customHeight="false" outlineLevel="0" collapsed="false">
      <c r="B136" s="41" t="s">
        <v>110</v>
      </c>
      <c r="C136" s="41"/>
      <c r="D136" s="43" t="n">
        <v>6667527.27</v>
      </c>
      <c r="E136" s="44" t="n">
        <f aca="false">+D136/D$100</f>
        <v>0.00832907159582696</v>
      </c>
      <c r="F136" s="41"/>
      <c r="G136" s="43" t="n">
        <v>8205822.55</v>
      </c>
      <c r="H136" s="44" t="n">
        <f aca="false">+G136/G$100</f>
        <v>0.00875385452384268</v>
      </c>
      <c r="J136" s="53" t="n">
        <f aca="false">G136-D136</f>
        <v>1538295.28</v>
      </c>
      <c r="K136" s="46"/>
      <c r="M136" s="46"/>
    </row>
    <row r="137" customFormat="false" ht="12.75" hidden="false" customHeight="false" outlineLevel="0" collapsed="false">
      <c r="B137" s="41" t="s">
        <v>111</v>
      </c>
      <c r="C137" s="41"/>
      <c r="D137" s="43" t="n">
        <v>5411336.8</v>
      </c>
      <c r="E137" s="44" t="n">
        <f aca="false">+D137/D$100</f>
        <v>0.00675983911443877</v>
      </c>
      <c r="F137" s="59"/>
      <c r="G137" s="43" t="n">
        <v>7537212.54</v>
      </c>
      <c r="H137" s="44" t="n">
        <f aca="false">+G137/G$100</f>
        <v>0.0080405908960879</v>
      </c>
      <c r="J137" s="53" t="n">
        <f aca="false">G137-D137</f>
        <v>2125875.74</v>
      </c>
      <c r="K137" s="46"/>
    </row>
    <row r="138" customFormat="false" ht="12.75" hidden="false" customHeight="false" outlineLevel="0" collapsed="false">
      <c r="B138" s="41" t="s">
        <v>112</v>
      </c>
      <c r="C138" s="41"/>
      <c r="D138" s="43" t="n">
        <v>2800586.76</v>
      </c>
      <c r="E138" s="44" t="n">
        <f aca="false">+D138/D$100</f>
        <v>0.00349849152313479</v>
      </c>
      <c r="F138" s="59"/>
      <c r="G138" s="43" t="n">
        <v>3390574.44</v>
      </c>
      <c r="H138" s="44" t="n">
        <f aca="false">+G138/G$100</f>
        <v>0.00361701648057444</v>
      </c>
      <c r="J138" s="53" t="n">
        <f aca="false">G138-D138</f>
        <v>589987.68</v>
      </c>
      <c r="K138" s="46"/>
    </row>
    <row r="139" customFormat="false" ht="12.75" hidden="false" customHeight="false" outlineLevel="0" collapsed="false">
      <c r="B139" s="59" t="s">
        <v>113</v>
      </c>
      <c r="C139" s="59"/>
      <c r="D139" s="43" t="n">
        <v>1056077.08</v>
      </c>
      <c r="E139" s="44" t="n">
        <f aca="false">+D139/D$100</f>
        <v>0.00131925093874147</v>
      </c>
      <c r="F139" s="59"/>
      <c r="G139" s="43" t="n">
        <v>2438745.86</v>
      </c>
      <c r="H139" s="44" t="n">
        <f aca="false">+G139/G$100</f>
        <v>0.00260161931957249</v>
      </c>
      <c r="I139" s="29"/>
      <c r="J139" s="53" t="n">
        <f aca="false">G139-D139</f>
        <v>1382668.78</v>
      </c>
      <c r="K139" s="46"/>
    </row>
    <row r="140" customFormat="false" ht="12.75" hidden="false" customHeight="false" outlineLevel="0" collapsed="false">
      <c r="B140" s="41" t="s">
        <v>114</v>
      </c>
      <c r="C140" s="42"/>
      <c r="D140" s="86" t="n">
        <v>-12478286.15</v>
      </c>
      <c r="E140" s="87" t="n">
        <f aca="false">+D140/D$100</f>
        <v>-0.0155878685647379</v>
      </c>
      <c r="F140" s="42"/>
      <c r="G140" s="86" t="n">
        <v>-4026971.82</v>
      </c>
      <c r="H140" s="87" t="n">
        <f aca="false">+G140/G$100</f>
        <v>-0.00429591613383036</v>
      </c>
      <c r="J140" s="53" t="n">
        <f aca="false">G140-D140</f>
        <v>8451314.33</v>
      </c>
      <c r="K140" s="46"/>
    </row>
    <row r="141" customFormat="false" ht="12.75" hidden="false" customHeight="false" outlineLevel="0" collapsed="false">
      <c r="B141" s="41" t="s">
        <v>115</v>
      </c>
      <c r="C141" s="41"/>
      <c r="D141" s="86" t="n">
        <v>-1590403.29</v>
      </c>
      <c r="E141" s="87" t="n">
        <f aca="false">+D141/D$100</f>
        <v>-0.00198673096220404</v>
      </c>
      <c r="F141" s="88"/>
      <c r="G141" s="86" t="n">
        <v>-1650999.98</v>
      </c>
      <c r="H141" s="87" t="n">
        <f aca="false">+G141/G$100</f>
        <v>-0.00176126324396171</v>
      </c>
      <c r="I141" s="29"/>
      <c r="J141" s="53" t="n">
        <f aca="false">G141-D141</f>
        <v>-60596.6899999999</v>
      </c>
      <c r="K141" s="47"/>
    </row>
    <row r="142" customFormat="false" ht="12.75" hidden="false" customHeight="false" outlineLevel="0" collapsed="false">
      <c r="B142" s="41" t="s">
        <v>116</v>
      </c>
      <c r="C142" s="41"/>
      <c r="D142" s="50" t="n">
        <v>1844642.83</v>
      </c>
      <c r="E142" s="51" t="n">
        <f aca="false">+D142/D$100</f>
        <v>0.00230432686326289</v>
      </c>
      <c r="F142" s="42"/>
      <c r="G142" s="50" t="n">
        <v>2781308.71</v>
      </c>
      <c r="H142" s="51" t="n">
        <f aca="false">+G142/G$100</f>
        <v>0.00296706048478181</v>
      </c>
      <c r="J142" s="89" t="n">
        <f aca="false">G142-D142</f>
        <v>936665.88</v>
      </c>
      <c r="K142" s="46"/>
    </row>
    <row r="143" customFormat="false" ht="12.75" hidden="false" customHeight="false" outlineLevel="0" collapsed="false">
      <c r="B143" s="41" t="s">
        <v>88</v>
      </c>
      <c r="C143" s="41"/>
      <c r="D143" s="49" t="n">
        <f aca="false">SUM(D119:D142)</f>
        <v>175658294.08</v>
      </c>
      <c r="E143" s="56" t="n">
        <f aca="false">+D143/D$100</f>
        <v>0.219432249550161</v>
      </c>
      <c r="F143" s="41"/>
      <c r="G143" s="49" t="n">
        <f aca="false">SUM(G119:G142)</f>
        <v>205369290.59</v>
      </c>
      <c r="H143" s="56" t="n">
        <f aca="false">+G143/G$100</f>
        <v>0.219085031699794</v>
      </c>
      <c r="J143" s="49" t="n">
        <f aca="false">SUM(J119:J142)</f>
        <v>29710996.51</v>
      </c>
      <c r="K143" s="46"/>
    </row>
    <row r="144" customFormat="false" ht="12.75" hidden="false" customHeight="false" outlineLevel="0" collapsed="false">
      <c r="B144" s="39" t="s">
        <v>117</v>
      </c>
      <c r="C144" s="41"/>
      <c r="D144" s="55"/>
      <c r="E144" s="44"/>
      <c r="F144" s="41"/>
      <c r="G144" s="55"/>
      <c r="H144" s="44"/>
      <c r="J144" s="47"/>
      <c r="K144" s="46"/>
    </row>
    <row r="145" customFormat="false" ht="12.75" hidden="false" customHeight="false" outlineLevel="0" collapsed="false">
      <c r="B145" s="42" t="s">
        <v>118</v>
      </c>
      <c r="C145" s="41"/>
      <c r="D145" s="55" t="n">
        <f aca="false">SUM(D116-D143)</f>
        <v>14361790.9199999</v>
      </c>
      <c r="E145" s="56" t="n">
        <f aca="false">+D145/D$100</f>
        <v>0.0179407417432245</v>
      </c>
      <c r="F145" s="41"/>
      <c r="G145" s="55" t="n">
        <f aca="false">SUM(G116-G143)</f>
        <v>-1611357.33000001</v>
      </c>
      <c r="H145" s="56" t="n">
        <f aca="false">+G145/G$100</f>
        <v>-0.00171897303004044</v>
      </c>
      <c r="J145" s="49" t="n">
        <f aca="false">G145-D145</f>
        <v>-15973148.2499999</v>
      </c>
      <c r="K145" s="46"/>
    </row>
    <row r="146" customFormat="false" ht="12.75" hidden="false" customHeight="false" outlineLevel="0" collapsed="false">
      <c r="B146" s="41"/>
      <c r="C146" s="41"/>
      <c r="D146" s="41"/>
      <c r="E146" s="41"/>
      <c r="F146" s="41"/>
      <c r="G146" s="90"/>
      <c r="H146" s="41"/>
    </row>
    <row r="147" customFormat="false" ht="12.75" hidden="false" customHeight="false" outlineLevel="0" collapsed="false">
      <c r="B147" s="41"/>
      <c r="C147" s="41"/>
      <c r="D147" s="41"/>
      <c r="E147" s="41"/>
      <c r="F147" s="41"/>
      <c r="G147" s="41"/>
      <c r="H147" s="41"/>
    </row>
    <row r="148" customFormat="false" ht="12.75" hidden="false" customHeight="false" outlineLevel="0" collapsed="false">
      <c r="B148" s="41"/>
      <c r="C148" s="41"/>
      <c r="D148" s="41"/>
      <c r="E148" s="41"/>
      <c r="F148" s="41"/>
      <c r="G148" s="41"/>
      <c r="H148" s="41"/>
    </row>
    <row r="149" customFormat="false" ht="12.75" hidden="false" customHeight="false" outlineLevel="0" collapsed="false">
      <c r="B149" s="41"/>
      <c r="C149" s="41"/>
      <c r="D149" s="41"/>
      <c r="E149" s="41"/>
      <c r="F149" s="41"/>
      <c r="G149" s="41"/>
      <c r="H149" s="41"/>
    </row>
    <row r="150" customFormat="false" ht="12.75" hidden="false" customHeight="false" outlineLevel="0" collapsed="false">
      <c r="B150" s="91" t="s">
        <v>65</v>
      </c>
      <c r="C150" s="91"/>
      <c r="D150" s="92"/>
      <c r="F150" s="91" t="s">
        <v>66</v>
      </c>
      <c r="G150" s="91"/>
      <c r="H150" s="91"/>
    </row>
    <row r="151" customFormat="false" ht="12.75" hidden="false" customHeight="false" outlineLevel="0" collapsed="false">
      <c r="B151" s="91" t="s">
        <v>67</v>
      </c>
      <c r="C151" s="91"/>
      <c r="D151" s="92"/>
      <c r="F151" s="91" t="s">
        <v>68</v>
      </c>
      <c r="G151" s="91"/>
      <c r="H151" s="91"/>
    </row>
    <row r="152" customFormat="false" ht="12.75" hidden="false" customHeight="false" outlineLevel="0" collapsed="false">
      <c r="B152" s="92"/>
      <c r="C152" s="92"/>
      <c r="D152" s="92"/>
      <c r="E152" s="92"/>
      <c r="F152" s="41"/>
      <c r="G152" s="41"/>
      <c r="H152" s="41"/>
    </row>
    <row r="153" customFormat="false" ht="12.75" hidden="false" customHeight="false" outlineLevel="0" collapsed="false">
      <c r="B153" s="41"/>
      <c r="C153" s="41"/>
      <c r="D153" s="90"/>
      <c r="E153" s="41"/>
      <c r="F153" s="41"/>
      <c r="G153" s="90"/>
      <c r="H153" s="41"/>
    </row>
    <row r="154" customFormat="false" ht="12.75" hidden="false" customHeight="false" outlineLevel="0" collapsed="false">
      <c r="B154" s="93" t="s">
        <v>119</v>
      </c>
      <c r="C154" s="41"/>
      <c r="D154" s="41"/>
      <c r="E154" s="41"/>
      <c r="F154" s="41"/>
      <c r="G154" s="94" t="s">
        <v>117</v>
      </c>
      <c r="H154" s="41"/>
    </row>
    <row r="155" customFormat="false" ht="12.75" hidden="false" customHeight="false" outlineLevel="0" collapsed="false">
      <c r="B155" s="41"/>
      <c r="G155" s="95"/>
      <c r="H155" s="92"/>
    </row>
    <row r="156" customFormat="false" ht="12.75" hidden="false" customHeight="false" outlineLevel="0" collapsed="false">
      <c r="B156" s="41"/>
      <c r="G156" s="95"/>
      <c r="H156" s="41"/>
    </row>
    <row r="157" customFormat="false" ht="13.5" hidden="false" customHeight="false" outlineLevel="0" collapsed="false">
      <c r="B157" s="96"/>
      <c r="C157" s="96"/>
      <c r="D157" s="96"/>
      <c r="E157" s="96"/>
      <c r="F157" s="96"/>
      <c r="G157" s="97"/>
      <c r="H157" s="96"/>
      <c r="I157" s="96"/>
      <c r="J157" s="98"/>
      <c r="K157" s="96"/>
    </row>
    <row r="158" customFormat="false" ht="25.5" hidden="false" customHeight="true" outlineLevel="0" collapsed="false">
      <c r="B158" s="104" t="s">
        <v>122</v>
      </c>
      <c r="C158" s="104"/>
      <c r="D158" s="104"/>
      <c r="E158" s="104"/>
      <c r="F158" s="104"/>
      <c r="G158" s="104"/>
      <c r="H158" s="104"/>
      <c r="I158" s="104"/>
      <c r="J158" s="104"/>
      <c r="K158" s="96"/>
      <c r="M158" s="105"/>
    </row>
    <row r="159" customFormat="false" ht="12.75" hidden="false" customHeight="false" outlineLevel="0" collapsed="false">
      <c r="B159" s="96"/>
      <c r="C159" s="96"/>
      <c r="D159" s="96"/>
      <c r="E159" s="96"/>
      <c r="F159" s="96"/>
      <c r="G159" s="96"/>
      <c r="H159" s="96"/>
      <c r="I159" s="96"/>
      <c r="J159" s="98"/>
      <c r="K159" s="96"/>
    </row>
    <row r="160" customFormat="false" ht="12.75" hidden="false" customHeight="false" outlineLevel="0" collapsed="false">
      <c r="B160" s="96"/>
      <c r="C160" s="96"/>
      <c r="D160" s="96"/>
      <c r="E160" s="96"/>
      <c r="F160" s="96"/>
      <c r="G160" s="96"/>
      <c r="H160" s="96"/>
      <c r="I160" s="96"/>
      <c r="J160" s="98"/>
      <c r="K160" s="96"/>
    </row>
    <row r="161" customFormat="false" ht="12.75" hidden="false" customHeight="false" outlineLevel="0" collapsed="false">
      <c r="B161" s="96"/>
      <c r="C161" s="96"/>
      <c r="D161" s="96"/>
      <c r="E161" s="96"/>
      <c r="F161" s="96"/>
      <c r="G161" s="96"/>
      <c r="H161" s="96"/>
      <c r="I161" s="96"/>
      <c r="J161" s="98"/>
      <c r="K161" s="96"/>
    </row>
    <row r="162" customFormat="false" ht="12.75" hidden="false" customHeight="false" outlineLevel="0" collapsed="false">
      <c r="B162" s="96"/>
      <c r="C162" s="96"/>
      <c r="D162" s="96"/>
      <c r="E162" s="96"/>
      <c r="F162" s="96"/>
      <c r="G162" s="96"/>
      <c r="H162" s="96"/>
      <c r="I162" s="96"/>
      <c r="J162" s="98"/>
      <c r="K162" s="96"/>
    </row>
    <row r="163" customFormat="false" ht="12.75" hidden="false" customHeight="false" outlineLevel="0" collapsed="false">
      <c r="B163" s="96"/>
      <c r="C163" s="96"/>
      <c r="D163" s="96"/>
      <c r="E163" s="96"/>
      <c r="F163" s="96"/>
      <c r="G163" s="96"/>
      <c r="H163" s="96"/>
      <c r="I163" s="96"/>
      <c r="J163" s="98"/>
      <c r="K163" s="96"/>
    </row>
    <row r="164" customFormat="false" ht="12.75" hidden="false" customHeight="false" outlineLevel="0" collapsed="false">
      <c r="B164" s="96"/>
      <c r="C164" s="96"/>
      <c r="D164" s="96"/>
      <c r="E164" s="96"/>
      <c r="F164" s="96"/>
      <c r="G164" s="96"/>
      <c r="H164" s="96"/>
      <c r="I164" s="96"/>
      <c r="J164" s="98"/>
      <c r="K164" s="96"/>
    </row>
  </sheetData>
  <mergeCells count="15">
    <mergeCell ref="B5:H5"/>
    <mergeCell ref="B6:H6"/>
    <mergeCell ref="B7:H7"/>
    <mergeCell ref="B67:C67"/>
    <mergeCell ref="F67:H67"/>
    <mergeCell ref="B68:C68"/>
    <mergeCell ref="F68:H68"/>
    <mergeCell ref="B88:H88"/>
    <mergeCell ref="B89:H89"/>
    <mergeCell ref="B90:H90"/>
    <mergeCell ref="B150:C150"/>
    <mergeCell ref="F150:H150"/>
    <mergeCell ref="B151:C151"/>
    <mergeCell ref="F151:H151"/>
    <mergeCell ref="B158:J1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1"/>
  <sheetViews>
    <sheetView showFormulas="false" showGridLines="true" showRowColHeaders="true" showZeros="true" rightToLeft="false" tabSelected="false" showOutlineSymbols="true" defaultGridColor="true" view="normal" topLeftCell="B49" colorId="64" zoomScale="85" zoomScaleNormal="85" zoomScalePageLayoutView="100" workbookViewId="0">
      <selection pane="topLeft" activeCell="C68" activeCellId="0" sqref="C68"/>
    </sheetView>
  </sheetViews>
  <sheetFormatPr defaultRowHeight="1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51.36"/>
    <col collapsed="false" customWidth="true" hidden="false" outlineLevel="0" max="3" min="3" style="0" width="18.39"/>
    <col collapsed="false" customWidth="true" hidden="false" outlineLevel="0" max="5" min="4" style="0" width="14.4"/>
    <col collapsed="false" customWidth="true" hidden="false" outlineLevel="0" max="7" min="6" style="0" width="13.29"/>
    <col collapsed="false" customWidth="true" hidden="false" outlineLevel="0" max="9" min="8" style="0" width="16.67"/>
    <col collapsed="false" customWidth="true" hidden="false" outlineLevel="0" max="10" min="10" style="0" width="2.28"/>
    <col collapsed="false" customWidth="true" hidden="false" outlineLevel="0" max="15" min="11" style="0" width="14.4"/>
    <col collapsed="false" customWidth="true" hidden="false" outlineLevel="0" max="16" min="16" style="0" width="2.28"/>
    <col collapsed="false" customWidth="true" hidden="false" outlineLevel="0" max="17" min="17" style="0" width="17.54"/>
    <col collapsed="false" customWidth="true" hidden="false" outlineLevel="0" max="18" min="18" style="0" width="21.97"/>
    <col collapsed="false" customWidth="true" hidden="false" outlineLevel="0" max="19" min="19" style="0" width="2.28"/>
    <col collapsed="false" customWidth="true" hidden="false" outlineLevel="0" max="20" min="20" style="0" width="15.12"/>
    <col collapsed="false" customWidth="true" hidden="false" outlineLevel="0" max="21" min="21" style="0" width="14.4"/>
    <col collapsed="false" customWidth="true" hidden="false" outlineLevel="0" max="22" min="22" style="0" width="14.12"/>
    <col collapsed="false" customWidth="true" hidden="false" outlineLevel="0" max="23" min="23" style="0" width="15.83"/>
    <col collapsed="false" customWidth="true" hidden="false" outlineLevel="0" max="24" min="24" style="0" width="2.28"/>
    <col collapsed="false" customWidth="true" hidden="false" outlineLevel="0" max="29" min="25" style="0" width="14.12"/>
    <col collapsed="false" customWidth="true" hidden="false" outlineLevel="0" max="30" min="30" style="0" width="16.26"/>
    <col collapsed="false" customWidth="true" hidden="false" outlineLevel="0" max="33" min="31" style="0" width="14.12"/>
    <col collapsed="false" customWidth="true" hidden="false" outlineLevel="0" max="34" min="34" style="0" width="22.55"/>
    <col collapsed="false" customWidth="true" hidden="false" outlineLevel="0" max="35" min="35" style="0" width="2.28"/>
    <col collapsed="false" customWidth="true" hidden="false" outlineLevel="0" max="36" min="36" style="0" width="13.29"/>
    <col collapsed="false" customWidth="true" hidden="false" outlineLevel="0" max="37" min="37" style="0" width="6.69"/>
    <col collapsed="false" customWidth="false" hidden="false" outlineLevel="0" max="1025" min="38" style="0" width="11.4"/>
  </cols>
  <sheetData>
    <row r="1" customFormat="false" ht="15" hidden="false" customHeight="false" outlineLevel="0" collapsed="false">
      <c r="A1" s="106"/>
      <c r="B1" s="107" t="s">
        <v>69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</row>
    <row r="2" customFormat="false" ht="15" hidden="false" customHeight="false" outlineLevel="0" collapsed="false">
      <c r="A2" s="106"/>
      <c r="B2" s="107" t="s">
        <v>123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</row>
    <row r="3" customFormat="false" ht="15.75" hidden="false" customHeight="false" outlineLevel="0" collapsed="false">
      <c r="A3" s="110"/>
      <c r="B3" s="107" t="s">
        <v>124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</row>
    <row r="4" customFormat="false" ht="15.75" hidden="false" customHeight="false" outlineLevel="0" collapsed="false">
      <c r="A4" s="110"/>
      <c r="B4" s="107"/>
      <c r="C4" s="111" t="s">
        <v>125</v>
      </c>
      <c r="D4" s="111"/>
      <c r="E4" s="111"/>
      <c r="F4" s="111"/>
      <c r="G4" s="111"/>
      <c r="H4" s="111"/>
      <c r="I4" s="111"/>
      <c r="J4" s="107"/>
      <c r="K4" s="111" t="s">
        <v>126</v>
      </c>
      <c r="L4" s="111"/>
      <c r="M4" s="111"/>
      <c r="N4" s="111"/>
      <c r="O4" s="111"/>
      <c r="P4" s="107"/>
      <c r="Q4" s="112" t="s">
        <v>127</v>
      </c>
      <c r="R4" s="112"/>
      <c r="S4" s="107"/>
      <c r="T4" s="111" t="s">
        <v>128</v>
      </c>
      <c r="U4" s="111"/>
      <c r="V4" s="111"/>
      <c r="W4" s="111"/>
      <c r="X4" s="107"/>
      <c r="Y4" s="111" t="s">
        <v>129</v>
      </c>
      <c r="Z4" s="111"/>
      <c r="AA4" s="111"/>
      <c r="AB4" s="111"/>
      <c r="AC4" s="111"/>
      <c r="AD4" s="111"/>
      <c r="AE4" s="111"/>
      <c r="AF4" s="111"/>
      <c r="AG4" s="111"/>
      <c r="AH4" s="111"/>
      <c r="AI4" s="107"/>
      <c r="AJ4" s="107"/>
      <c r="AK4" s="107"/>
    </row>
    <row r="5" customFormat="false" ht="15" hidden="false" customHeight="false" outlineLevel="0" collapsed="false">
      <c r="A5" s="110"/>
      <c r="B5" s="110"/>
      <c r="C5" s="113" t="s">
        <v>130</v>
      </c>
      <c r="D5" s="114" t="s">
        <v>131</v>
      </c>
      <c r="E5" s="115" t="s">
        <v>132</v>
      </c>
      <c r="F5" s="115" t="s">
        <v>133</v>
      </c>
      <c r="G5" s="115" t="s">
        <v>134</v>
      </c>
      <c r="H5" s="116" t="s">
        <v>135</v>
      </c>
      <c r="I5" s="116" t="s">
        <v>136</v>
      </c>
      <c r="J5" s="107"/>
      <c r="K5" s="113" t="s">
        <v>137</v>
      </c>
      <c r="L5" s="113" t="s">
        <v>138</v>
      </c>
      <c r="M5" s="116" t="s">
        <v>139</v>
      </c>
      <c r="N5" s="115" t="s">
        <v>140</v>
      </c>
      <c r="O5" s="116" t="s">
        <v>141</v>
      </c>
      <c r="P5" s="107"/>
      <c r="Q5" s="114" t="s">
        <v>142</v>
      </c>
      <c r="R5" s="117" t="s">
        <v>143</v>
      </c>
      <c r="S5" s="107"/>
      <c r="T5" s="118" t="s">
        <v>144</v>
      </c>
      <c r="U5" s="119" t="s">
        <v>145</v>
      </c>
      <c r="V5" s="120" t="s">
        <v>146</v>
      </c>
      <c r="W5" s="121" t="s">
        <v>147</v>
      </c>
      <c r="X5" s="107"/>
      <c r="Y5" s="113" t="s">
        <v>148</v>
      </c>
      <c r="Z5" s="113" t="s">
        <v>148</v>
      </c>
      <c r="AA5" s="122" t="s">
        <v>148</v>
      </c>
      <c r="AB5" s="113" t="s">
        <v>148</v>
      </c>
      <c r="AC5" s="117" t="s">
        <v>148</v>
      </c>
      <c r="AD5" s="117" t="s">
        <v>148</v>
      </c>
      <c r="AE5" s="117" t="s">
        <v>148</v>
      </c>
      <c r="AF5" s="117" t="s">
        <v>148</v>
      </c>
      <c r="AG5" s="117" t="s">
        <v>148</v>
      </c>
      <c r="AH5" s="117" t="s">
        <v>148</v>
      </c>
      <c r="AI5" s="107"/>
      <c r="AJ5" s="113" t="s">
        <v>149</v>
      </c>
      <c r="AK5" s="115" t="s">
        <v>6</v>
      </c>
    </row>
    <row r="6" customFormat="false" ht="15.75" hidden="false" customHeight="false" outlineLevel="0" collapsed="false">
      <c r="A6" s="110"/>
      <c r="B6" s="110"/>
      <c r="C6" s="123"/>
      <c r="D6" s="124"/>
      <c r="E6" s="125"/>
      <c r="F6" s="125"/>
      <c r="G6" s="125"/>
      <c r="H6" s="126"/>
      <c r="I6" s="126"/>
      <c r="J6" s="107"/>
      <c r="K6" s="123"/>
      <c r="L6" s="123"/>
      <c r="M6" s="126"/>
      <c r="N6" s="125"/>
      <c r="O6" s="126"/>
      <c r="P6" s="107"/>
      <c r="Q6" s="124" t="s">
        <v>150</v>
      </c>
      <c r="R6" s="127" t="s">
        <v>151</v>
      </c>
      <c r="S6" s="107"/>
      <c r="T6" s="123"/>
      <c r="U6" s="124"/>
      <c r="V6" s="125"/>
      <c r="W6" s="126"/>
      <c r="X6" s="107"/>
      <c r="Y6" s="123" t="s">
        <v>137</v>
      </c>
      <c r="Z6" s="123" t="s">
        <v>134</v>
      </c>
      <c r="AA6" s="128" t="s">
        <v>151</v>
      </c>
      <c r="AB6" s="123" t="s">
        <v>144</v>
      </c>
      <c r="AC6" s="127" t="s">
        <v>145</v>
      </c>
      <c r="AD6" s="127" t="s">
        <v>152</v>
      </c>
      <c r="AE6" s="127" t="s">
        <v>146</v>
      </c>
      <c r="AF6" s="127" t="s">
        <v>132</v>
      </c>
      <c r="AG6" s="127" t="s">
        <v>153</v>
      </c>
      <c r="AH6" s="127" t="s">
        <v>154</v>
      </c>
      <c r="AI6" s="107"/>
      <c r="AJ6" s="123"/>
      <c r="AK6" s="125"/>
    </row>
    <row r="7" customFormat="false" ht="15" hidden="false" customHeight="false" outlineLevel="0" collapsed="false">
      <c r="A7" s="110"/>
      <c r="B7" s="129"/>
      <c r="C7" s="130"/>
      <c r="D7" s="130"/>
      <c r="E7" s="130"/>
      <c r="F7" s="130"/>
      <c r="G7" s="130"/>
      <c r="H7" s="131"/>
      <c r="I7" s="131"/>
      <c r="J7" s="110"/>
      <c r="K7" s="132"/>
      <c r="L7" s="130"/>
      <c r="M7" s="130"/>
      <c r="N7" s="130"/>
      <c r="O7" s="130"/>
      <c r="P7" s="110"/>
      <c r="Q7" s="130"/>
      <c r="R7" s="130"/>
      <c r="S7" s="110"/>
      <c r="T7" s="130"/>
      <c r="U7" s="130"/>
      <c r="V7" s="132"/>
      <c r="W7" s="132"/>
      <c r="X7" s="110"/>
      <c r="Y7" s="130"/>
      <c r="Z7" s="130"/>
      <c r="AA7" s="130"/>
      <c r="AB7" s="130"/>
      <c r="AC7" s="132"/>
      <c r="AD7" s="132"/>
      <c r="AE7" s="132"/>
      <c r="AF7" s="132"/>
      <c r="AG7" s="132"/>
      <c r="AH7" s="132"/>
      <c r="AI7" s="133"/>
      <c r="AJ7" s="134"/>
      <c r="AK7" s="130"/>
    </row>
    <row r="8" customFormat="false" ht="15" hidden="false" customHeight="false" outlineLevel="0" collapsed="false">
      <c r="A8" s="135"/>
      <c r="B8" s="136" t="s">
        <v>75</v>
      </c>
      <c r="C8" s="137" t="n">
        <v>163185763.14</v>
      </c>
      <c r="D8" s="137" t="n">
        <v>50234504.35</v>
      </c>
      <c r="E8" s="137" t="n">
        <v>77451256.79</v>
      </c>
      <c r="F8" s="137" t="n">
        <v>44573501.3</v>
      </c>
      <c r="G8" s="137" t="n">
        <v>22390302.95</v>
      </c>
      <c r="H8" s="137" t="n">
        <v>0</v>
      </c>
      <c r="I8" s="137" t="n">
        <v>57185110.08</v>
      </c>
      <c r="J8" s="138"/>
      <c r="K8" s="139" t="n">
        <v>100611301.94</v>
      </c>
      <c r="L8" s="137" t="n">
        <v>50533651.8</v>
      </c>
      <c r="M8" s="137" t="n">
        <v>59909479.87</v>
      </c>
      <c r="N8" s="137" t="n">
        <v>27920929.76</v>
      </c>
      <c r="O8" s="137" t="n">
        <v>37758469.07</v>
      </c>
      <c r="P8" s="138"/>
      <c r="Q8" s="137" t="n">
        <v>12448586.37</v>
      </c>
      <c r="R8" s="137" t="n">
        <v>13794434.73</v>
      </c>
      <c r="S8" s="138"/>
      <c r="T8" s="137" t="n">
        <v>62490541.05</v>
      </c>
      <c r="U8" s="137" t="n">
        <v>37871781.17</v>
      </c>
      <c r="V8" s="137" t="n">
        <v>42681187.79</v>
      </c>
      <c r="W8" s="137" t="n">
        <v>107644329.01</v>
      </c>
      <c r="X8" s="138"/>
      <c r="Y8" s="137" t="n">
        <v>23873796.76</v>
      </c>
      <c r="Z8" s="137" t="n">
        <v>11946538.84</v>
      </c>
      <c r="AA8" s="137" t="n">
        <v>11635860.77</v>
      </c>
      <c r="AB8" s="137" t="n">
        <v>21540663.76</v>
      </c>
      <c r="AC8" s="139" t="n">
        <v>15634647.7</v>
      </c>
      <c r="AD8" s="139" t="n">
        <v>5115527.54</v>
      </c>
      <c r="AE8" s="139" t="n">
        <v>20092852.12</v>
      </c>
      <c r="AF8" s="139" t="n">
        <v>37439070.72</v>
      </c>
      <c r="AG8" s="139" t="n">
        <v>1629267.75</v>
      </c>
      <c r="AH8" s="139" t="n">
        <v>365918.82</v>
      </c>
      <c r="AI8" s="140"/>
      <c r="AJ8" s="137" t="n">
        <f aca="false">SUM(C8:AH8)</f>
        <v>1117959275.95</v>
      </c>
      <c r="AK8" s="141"/>
    </row>
    <row r="9" customFormat="false" ht="15" hidden="false" customHeight="false" outlineLevel="0" collapsed="false">
      <c r="A9" s="135"/>
      <c r="B9" s="142" t="s">
        <v>155</v>
      </c>
      <c r="C9" s="137"/>
      <c r="D9" s="137"/>
      <c r="E9" s="137"/>
      <c r="F9" s="137"/>
      <c r="G9" s="137"/>
      <c r="H9" s="137"/>
      <c r="I9" s="137"/>
      <c r="J9" s="138"/>
      <c r="K9" s="139"/>
      <c r="L9" s="137"/>
      <c r="M9" s="137"/>
      <c r="N9" s="137"/>
      <c r="O9" s="137"/>
      <c r="P9" s="138"/>
      <c r="Q9" s="137"/>
      <c r="R9" s="137"/>
      <c r="S9" s="138"/>
      <c r="T9" s="137"/>
      <c r="U9" s="137"/>
      <c r="V9" s="137"/>
      <c r="W9" s="137"/>
      <c r="X9" s="138"/>
      <c r="Y9" s="137"/>
      <c r="Z9" s="137"/>
      <c r="AA9" s="137"/>
      <c r="AB9" s="137"/>
      <c r="AC9" s="139"/>
      <c r="AD9" s="139"/>
      <c r="AE9" s="139"/>
      <c r="AF9" s="139"/>
      <c r="AG9" s="139"/>
      <c r="AH9" s="139"/>
      <c r="AI9" s="140"/>
      <c r="AJ9" s="137"/>
      <c r="AK9" s="141"/>
    </row>
    <row r="10" customFormat="false" ht="15" hidden="false" customHeight="false" outlineLevel="0" collapsed="false">
      <c r="A10" s="135"/>
      <c r="B10" s="143"/>
      <c r="C10" s="144"/>
      <c r="D10" s="144"/>
      <c r="E10" s="144"/>
      <c r="F10" s="144"/>
      <c r="G10" s="144"/>
      <c r="H10" s="144"/>
      <c r="I10" s="144"/>
      <c r="J10" s="145"/>
      <c r="K10" s="146"/>
      <c r="L10" s="144"/>
      <c r="M10" s="144"/>
      <c r="N10" s="144"/>
      <c r="O10" s="144"/>
      <c r="P10" s="145"/>
      <c r="Q10" s="144"/>
      <c r="R10" s="144"/>
      <c r="S10" s="145"/>
      <c r="T10" s="144"/>
      <c r="U10" s="144"/>
      <c r="V10" s="144"/>
      <c r="W10" s="144"/>
      <c r="X10" s="145"/>
      <c r="Y10" s="144"/>
      <c r="Z10" s="144"/>
      <c r="AA10" s="144"/>
      <c r="AB10" s="144"/>
      <c r="AC10" s="146"/>
      <c r="AD10" s="146"/>
      <c r="AE10" s="146"/>
      <c r="AF10" s="146"/>
      <c r="AG10" s="146"/>
      <c r="AH10" s="146"/>
      <c r="AI10" s="147"/>
      <c r="AJ10" s="144"/>
      <c r="AK10" s="148"/>
    </row>
    <row r="11" customFormat="false" ht="15" hidden="false" customHeight="false" outlineLevel="0" collapsed="false">
      <c r="A11" s="135"/>
      <c r="B11" s="143" t="s">
        <v>156</v>
      </c>
      <c r="C11" s="144" t="n">
        <v>13720086.25</v>
      </c>
      <c r="D11" s="144" t="n">
        <v>2973822.62</v>
      </c>
      <c r="E11" s="144" t="n">
        <v>3247236.95</v>
      </c>
      <c r="F11" s="144" t="n">
        <v>2322096.6</v>
      </c>
      <c r="G11" s="144" t="n">
        <v>1384985.46</v>
      </c>
      <c r="H11" s="144" t="n">
        <v>0</v>
      </c>
      <c r="I11" s="144" t="n">
        <v>2452683.41</v>
      </c>
      <c r="J11" s="145"/>
      <c r="K11" s="146" t="n">
        <v>7609622.27</v>
      </c>
      <c r="L11" s="144" t="n">
        <v>1931961.3</v>
      </c>
      <c r="M11" s="144" t="n">
        <v>3607889.6</v>
      </c>
      <c r="N11" s="144" t="n">
        <v>1489769.39</v>
      </c>
      <c r="O11" s="144" t="n">
        <v>1041530.03</v>
      </c>
      <c r="P11" s="145"/>
      <c r="Q11" s="144" t="n">
        <v>884532.64</v>
      </c>
      <c r="R11" s="144" t="n">
        <v>771621.1</v>
      </c>
      <c r="S11" s="145"/>
      <c r="T11" s="144" t="n">
        <v>2978150.7</v>
      </c>
      <c r="U11" s="144" t="n">
        <v>1901518.75</v>
      </c>
      <c r="V11" s="144" t="n">
        <v>1798875.81</v>
      </c>
      <c r="W11" s="144" t="n">
        <v>3265955.75</v>
      </c>
      <c r="X11" s="145"/>
      <c r="Y11" s="144" t="n">
        <v>12364536.75</v>
      </c>
      <c r="Z11" s="144" t="n">
        <v>5128070.43</v>
      </c>
      <c r="AA11" s="144" t="n">
        <v>5120292.81</v>
      </c>
      <c r="AB11" s="144" t="n">
        <v>7126590.74</v>
      </c>
      <c r="AC11" s="146" t="n">
        <v>5140746.56</v>
      </c>
      <c r="AD11" s="146" t="n">
        <v>1683240.43</v>
      </c>
      <c r="AE11" s="146" t="n">
        <v>8812832.15</v>
      </c>
      <c r="AF11" s="146" t="n">
        <v>11465666.88</v>
      </c>
      <c r="AG11" s="146" t="n">
        <v>456802.98</v>
      </c>
      <c r="AH11" s="146" t="n">
        <v>123369.26</v>
      </c>
      <c r="AI11" s="147"/>
      <c r="AJ11" s="137" t="n">
        <f aca="false">SUM(C11:AH11)</f>
        <v>110804487.62</v>
      </c>
      <c r="AK11" s="141" t="n">
        <f aca="false">+AJ11/AJ$8*100</f>
        <v>9.91131698655504</v>
      </c>
    </row>
    <row r="12" customFormat="false" ht="15" hidden="false" customHeight="false" outlineLevel="0" collapsed="false">
      <c r="A12" s="135"/>
      <c r="B12" s="143"/>
      <c r="C12" s="149" t="n">
        <f aca="false">+C11/C8</f>
        <v>0.0840764904119074</v>
      </c>
      <c r="D12" s="149" t="n">
        <f aca="false">+D11/D8</f>
        <v>0.0591988048549343</v>
      </c>
      <c r="E12" s="149" t="n">
        <f aca="false">+E11/E8</f>
        <v>0.0419262008724339</v>
      </c>
      <c r="F12" s="149" t="n">
        <f aca="false">+F11/F8</f>
        <v>0.052095898510894</v>
      </c>
      <c r="G12" s="149" t="n">
        <f aca="false">+G11/G8</f>
        <v>0.0618564859570156</v>
      </c>
      <c r="H12" s="149" t="n">
        <v>0</v>
      </c>
      <c r="I12" s="149" t="n">
        <f aca="false">+I11/I8</f>
        <v>0.0428902454951784</v>
      </c>
      <c r="J12" s="150"/>
      <c r="K12" s="151" t="n">
        <f aca="false">+K11/K8</f>
        <v>0.0756338713769754</v>
      </c>
      <c r="L12" s="149" t="n">
        <f aca="false">+L11/L8</f>
        <v>0.0382311832053269</v>
      </c>
      <c r="M12" s="149" t="n">
        <f aca="false">+M11/M8</f>
        <v>0.0602223489142103</v>
      </c>
      <c r="N12" s="149" t="n">
        <f aca="false">+N11/N8</f>
        <v>0.0533567256823327</v>
      </c>
      <c r="O12" s="149" t="n">
        <f aca="false">+O11/O8</f>
        <v>0.0275840111014331</v>
      </c>
      <c r="P12" s="150"/>
      <c r="Q12" s="149" t="n">
        <f aca="false">+Q11/Q8</f>
        <v>0.0710548662884041</v>
      </c>
      <c r="R12" s="149" t="n">
        <f aca="false">+R11/R8</f>
        <v>0.0559371308142034</v>
      </c>
      <c r="S12" s="150"/>
      <c r="T12" s="149" t="n">
        <f aca="false">+T11/T8</f>
        <v>0.047657623857299</v>
      </c>
      <c r="U12" s="149" t="n">
        <f aca="false">+U11/U8</f>
        <v>0.0502093825865862</v>
      </c>
      <c r="V12" s="149" t="n">
        <f aca="false">+V11/V8</f>
        <v>0.0421468076017666</v>
      </c>
      <c r="W12" s="149" t="n">
        <f aca="false">+W11/W8</f>
        <v>0.0303402490408631</v>
      </c>
      <c r="X12" s="150"/>
      <c r="Y12" s="149" t="n">
        <f aca="false">+Y11/Y8</f>
        <v>0.517912457507241</v>
      </c>
      <c r="Z12" s="149" t="n">
        <f aca="false">+Z11/Z8</f>
        <v>0.429251559692749</v>
      </c>
      <c r="AA12" s="149" t="n">
        <f aca="false">+AA11/AA8</f>
        <v>0.440044179902988</v>
      </c>
      <c r="AB12" s="149" t="n">
        <f aca="false">+AB11/AB8</f>
        <v>0.330843599779583</v>
      </c>
      <c r="AC12" s="151" t="n">
        <f aca="false">+AC11/AC8</f>
        <v>0.328804758421259</v>
      </c>
      <c r="AD12" s="151" t="n">
        <f aca="false">+AD11/AD8</f>
        <v>0.329045326574471</v>
      </c>
      <c r="AE12" s="151" t="n">
        <f aca="false">+AE11/AE8</f>
        <v>0.438605335736677</v>
      </c>
      <c r="AF12" s="151" t="n">
        <f aca="false">+AF11/AF8</f>
        <v>0.306248703813982</v>
      </c>
      <c r="AG12" s="151" t="n">
        <f aca="false">+AG11/AG8</f>
        <v>0.280373179914719</v>
      </c>
      <c r="AH12" s="151" t="n">
        <f aca="false">+AH11/AH8</f>
        <v>0.337149261685966</v>
      </c>
      <c r="AI12" s="152"/>
      <c r="AJ12" s="149" t="n">
        <f aca="false">+AJ11/AJ8</f>
        <v>0.0991131698655504</v>
      </c>
      <c r="AK12" s="141"/>
    </row>
    <row r="13" customFormat="false" ht="15" hidden="false" customHeight="false" outlineLevel="0" collapsed="false">
      <c r="A13" s="135"/>
      <c r="B13" s="153" t="s">
        <v>157</v>
      </c>
      <c r="C13" s="149"/>
      <c r="D13" s="149"/>
      <c r="E13" s="149"/>
      <c r="F13" s="149"/>
      <c r="G13" s="149"/>
      <c r="H13" s="149"/>
      <c r="I13" s="149"/>
      <c r="J13" s="150"/>
      <c r="K13" s="151"/>
      <c r="L13" s="149"/>
      <c r="M13" s="149"/>
      <c r="N13" s="149"/>
      <c r="O13" s="149"/>
      <c r="P13" s="150"/>
      <c r="Q13" s="149"/>
      <c r="R13" s="149"/>
      <c r="S13" s="150"/>
      <c r="T13" s="149"/>
      <c r="U13" s="149"/>
      <c r="V13" s="149"/>
      <c r="W13" s="149"/>
      <c r="X13" s="150"/>
      <c r="Y13" s="149"/>
      <c r="Z13" s="149"/>
      <c r="AA13" s="149"/>
      <c r="AB13" s="149"/>
      <c r="AC13" s="151"/>
      <c r="AD13" s="151"/>
      <c r="AE13" s="151"/>
      <c r="AF13" s="151"/>
      <c r="AG13" s="151"/>
      <c r="AH13" s="151"/>
      <c r="AI13" s="152"/>
      <c r="AJ13" s="149"/>
      <c r="AK13" s="141"/>
    </row>
    <row r="14" customFormat="false" ht="15" hidden="false" customHeight="false" outlineLevel="0" collapsed="false">
      <c r="A14" s="135"/>
      <c r="B14" s="143"/>
      <c r="C14" s="149"/>
      <c r="D14" s="149"/>
      <c r="E14" s="149"/>
      <c r="F14" s="149"/>
      <c r="G14" s="149"/>
      <c r="H14" s="149"/>
      <c r="I14" s="149"/>
      <c r="J14" s="150"/>
      <c r="K14" s="151"/>
      <c r="L14" s="149"/>
      <c r="M14" s="149"/>
      <c r="N14" s="149"/>
      <c r="O14" s="149"/>
      <c r="P14" s="150"/>
      <c r="Q14" s="149"/>
      <c r="R14" s="149"/>
      <c r="S14" s="150"/>
      <c r="T14" s="149"/>
      <c r="U14" s="149"/>
      <c r="V14" s="149"/>
      <c r="W14" s="149"/>
      <c r="X14" s="150"/>
      <c r="Y14" s="149"/>
      <c r="Z14" s="149"/>
      <c r="AA14" s="149"/>
      <c r="AB14" s="149"/>
      <c r="AC14" s="151"/>
      <c r="AD14" s="151"/>
      <c r="AE14" s="151"/>
      <c r="AF14" s="151"/>
      <c r="AG14" s="151"/>
      <c r="AH14" s="151"/>
      <c r="AI14" s="152"/>
      <c r="AJ14" s="149"/>
      <c r="AK14" s="141"/>
    </row>
    <row r="15" customFormat="false" ht="15" hidden="false" customHeight="false" outlineLevel="0" collapsed="false">
      <c r="A15" s="135"/>
      <c r="B15" s="143" t="s">
        <v>158</v>
      </c>
      <c r="C15" s="144" t="n">
        <v>11596630.39</v>
      </c>
      <c r="D15" s="144" t="n">
        <v>2951200.7</v>
      </c>
      <c r="E15" s="144" t="n">
        <v>6182433.1</v>
      </c>
      <c r="F15" s="144" t="n">
        <v>2339080.12</v>
      </c>
      <c r="G15" s="144" t="n">
        <v>1445528.71</v>
      </c>
      <c r="H15" s="144" t="n">
        <v>0</v>
      </c>
      <c r="I15" s="144" t="n">
        <v>3355531.41</v>
      </c>
      <c r="J15" s="145"/>
      <c r="K15" s="146" t="n">
        <v>6913436.08</v>
      </c>
      <c r="L15" s="144" t="n">
        <v>3068706.21</v>
      </c>
      <c r="M15" s="144" t="n">
        <v>3305109.78</v>
      </c>
      <c r="N15" s="144" t="n">
        <v>1528616.86</v>
      </c>
      <c r="O15" s="144" t="n">
        <v>2825085.75</v>
      </c>
      <c r="P15" s="145"/>
      <c r="Q15" s="144" t="n">
        <v>510444.33</v>
      </c>
      <c r="R15" s="144" t="n">
        <v>525255.91</v>
      </c>
      <c r="S15" s="145"/>
      <c r="T15" s="144" t="n">
        <v>3680720.14</v>
      </c>
      <c r="U15" s="144" t="n">
        <v>1954520.3</v>
      </c>
      <c r="V15" s="144" t="n">
        <v>2482194.68</v>
      </c>
      <c r="W15" s="144" t="n">
        <v>6662915.8</v>
      </c>
      <c r="X15" s="145"/>
      <c r="Y15" s="144" t="n">
        <v>1223125.14</v>
      </c>
      <c r="Z15" s="144" t="n">
        <v>747967.77</v>
      </c>
      <c r="AA15" s="144" t="n">
        <v>748376.47</v>
      </c>
      <c r="AB15" s="144" t="n">
        <v>917463.21</v>
      </c>
      <c r="AC15" s="146" t="n">
        <v>760485.17</v>
      </c>
      <c r="AD15" s="146" t="n">
        <v>391777.64</v>
      </c>
      <c r="AE15" s="146" t="n">
        <v>1088338.08</v>
      </c>
      <c r="AF15" s="146" t="n">
        <v>2553647.62</v>
      </c>
      <c r="AG15" s="146" t="n">
        <v>844.13</v>
      </c>
      <c r="AH15" s="146" t="n">
        <v>0</v>
      </c>
      <c r="AI15" s="147"/>
      <c r="AJ15" s="137" t="n">
        <f aca="false">SUM(C15:AH15)</f>
        <v>69759435.5</v>
      </c>
      <c r="AK15" s="141" t="n">
        <f aca="false">+AJ15/AJ$8*100</f>
        <v>6.23989057568497</v>
      </c>
    </row>
    <row r="16" customFormat="false" ht="15" hidden="false" customHeight="false" outlineLevel="0" collapsed="false">
      <c r="A16" s="135"/>
      <c r="B16" s="143"/>
      <c r="C16" s="149" t="n">
        <f aca="false">+C15/C8</f>
        <v>0.071063983566085</v>
      </c>
      <c r="D16" s="149" t="n">
        <f aca="false">+D15/D8</f>
        <v>0.058748478524602</v>
      </c>
      <c r="E16" s="149" t="n">
        <f aca="false">+E15/E8</f>
        <v>0.0798235349074185</v>
      </c>
      <c r="F16" s="149" t="n">
        <f aca="false">+F15/F8</f>
        <v>0.0524769213048112</v>
      </c>
      <c r="G16" s="149" t="n">
        <f aca="false">+G15/G8</f>
        <v>0.0645604801876966</v>
      </c>
      <c r="H16" s="149" t="n">
        <v>0</v>
      </c>
      <c r="I16" s="149" t="n">
        <f aca="false">+I15/I8</f>
        <v>0.0586784113085684</v>
      </c>
      <c r="J16" s="150"/>
      <c r="K16" s="151" t="n">
        <f aca="false">+K15/K8</f>
        <v>0.0687143088966571</v>
      </c>
      <c r="L16" s="149" t="n">
        <f aca="false">+L15/L8</f>
        <v>0.0607259934853946</v>
      </c>
      <c r="M16" s="149" t="n">
        <f aca="false">+M15/M8</f>
        <v>0.055168393836366</v>
      </c>
      <c r="N16" s="149" t="n">
        <f aca="false">+N15/N8</f>
        <v>0.0547480643782115</v>
      </c>
      <c r="O16" s="149" t="n">
        <f aca="false">+O15/O8</f>
        <v>0.0748199230419699</v>
      </c>
      <c r="P16" s="150"/>
      <c r="Q16" s="149" t="n">
        <f aca="false">+Q15/Q8</f>
        <v>0.0410042003829548</v>
      </c>
      <c r="R16" s="149" t="n">
        <f aca="false">+R15/R8</f>
        <v>0.0380773783254546</v>
      </c>
      <c r="S16" s="150"/>
      <c r="T16" s="149" t="n">
        <f aca="false">+T15/T8</f>
        <v>0.0589004364205293</v>
      </c>
      <c r="U16" s="149" t="n">
        <f aca="false">+U15/U8</f>
        <v>0.0516088823820166</v>
      </c>
      <c r="V16" s="149" t="n">
        <f aca="false">+V15/V8</f>
        <v>0.0581566448481447</v>
      </c>
      <c r="W16" s="149" t="n">
        <f aca="false">+W15/W8</f>
        <v>0.0618975087798729</v>
      </c>
      <c r="X16" s="150"/>
      <c r="Y16" s="149" t="n">
        <f aca="false">+Y15/Y8</f>
        <v>0.0512329543681681</v>
      </c>
      <c r="Z16" s="149" t="n">
        <f aca="false">+Z15/Z8</f>
        <v>0.0626095792277188</v>
      </c>
      <c r="AA16" s="149" t="n">
        <f aca="false">+AA15/AA8</f>
        <v>0.064316382328112</v>
      </c>
      <c r="AB16" s="149" t="n">
        <f aca="false">+AB15/AB8</f>
        <v>0.0425921513014695</v>
      </c>
      <c r="AC16" s="151" t="n">
        <f aca="false">+AC15/AC8</f>
        <v>0.0486410173476439</v>
      </c>
      <c r="AD16" s="151" t="n">
        <f aca="false">+AD15/AD8</f>
        <v>0.0765859702516625</v>
      </c>
      <c r="AE16" s="151" t="n">
        <f aca="false">+AE15/AE8</f>
        <v>0.0541654352254298</v>
      </c>
      <c r="AF16" s="151" t="n">
        <f aca="false">+AF15/AF8</f>
        <v>0.068208093066686</v>
      </c>
      <c r="AG16" s="151" t="n">
        <f aca="false">+AG15/AG8</f>
        <v>0.000518103915087008</v>
      </c>
      <c r="AH16" s="151" t="n">
        <f aca="false">+AH15/AH8</f>
        <v>0</v>
      </c>
      <c r="AI16" s="152"/>
      <c r="AJ16" s="149" t="n">
        <f aca="false">+AJ15/AJ8</f>
        <v>0.0623989057568497</v>
      </c>
      <c r="AK16" s="149"/>
    </row>
    <row r="17" customFormat="false" ht="15" hidden="false" customHeight="false" outlineLevel="0" collapsed="false">
      <c r="A17" s="135"/>
      <c r="B17" s="143"/>
      <c r="C17" s="129"/>
      <c r="D17" s="129"/>
      <c r="E17" s="129"/>
      <c r="F17" s="129"/>
      <c r="G17" s="129"/>
      <c r="H17" s="129"/>
      <c r="I17" s="129"/>
      <c r="J17" s="110"/>
      <c r="K17" s="154"/>
      <c r="L17" s="129"/>
      <c r="M17" s="129"/>
      <c r="N17" s="129"/>
      <c r="O17" s="155"/>
      <c r="P17" s="110"/>
      <c r="Q17" s="129"/>
      <c r="R17" s="129"/>
      <c r="S17" s="110"/>
      <c r="T17" s="129"/>
      <c r="U17" s="129"/>
      <c r="V17" s="129"/>
      <c r="W17" s="129"/>
      <c r="X17" s="110"/>
      <c r="Y17" s="129"/>
      <c r="Z17" s="129"/>
      <c r="AA17" s="129"/>
      <c r="AB17" s="129"/>
      <c r="AC17" s="154"/>
      <c r="AD17" s="154"/>
      <c r="AE17" s="154"/>
      <c r="AF17" s="154"/>
      <c r="AG17" s="154"/>
      <c r="AH17" s="154"/>
      <c r="AI17" s="133"/>
      <c r="AJ17" s="129"/>
      <c r="AK17" s="141"/>
    </row>
    <row r="18" customFormat="false" ht="15" hidden="false" customHeight="false" outlineLevel="0" collapsed="false">
      <c r="A18" s="135"/>
      <c r="B18" s="156" t="s">
        <v>79</v>
      </c>
      <c r="C18" s="144" t="n">
        <f aca="false">+C8-C11-C15</f>
        <v>137869046.5</v>
      </c>
      <c r="D18" s="144" t="n">
        <f aca="false">+D8-D11-D15</f>
        <v>44309481.03</v>
      </c>
      <c r="E18" s="144" t="n">
        <f aca="false">+E8-E11-E15</f>
        <v>68021586.74</v>
      </c>
      <c r="F18" s="144" t="n">
        <f aca="false">+F8-F11-F15</f>
        <v>39912324.58</v>
      </c>
      <c r="G18" s="144" t="n">
        <f aca="false">+G8-G11-G15</f>
        <v>19559788.78</v>
      </c>
      <c r="H18" s="144" t="n">
        <f aca="false">+H8-H11-H15</f>
        <v>0</v>
      </c>
      <c r="I18" s="144" t="n">
        <f aca="false">+I8-I11-I15</f>
        <v>51376895.26</v>
      </c>
      <c r="J18" s="145"/>
      <c r="K18" s="146" t="n">
        <f aca="false">+K8-K11-K15</f>
        <v>86088243.59</v>
      </c>
      <c r="L18" s="144" t="n">
        <f aca="false">+L8-L11-L15</f>
        <v>45532984.29</v>
      </c>
      <c r="M18" s="144" t="n">
        <f aca="false">+M8-M11-M15</f>
        <v>52996480.49</v>
      </c>
      <c r="N18" s="144" t="n">
        <f aca="false">+N8-N11-N15</f>
        <v>24902543.51</v>
      </c>
      <c r="O18" s="144" t="n">
        <f aca="false">+O8-O11-O15</f>
        <v>33891853.29</v>
      </c>
      <c r="P18" s="145"/>
      <c r="Q18" s="144" t="n">
        <f aca="false">+Q8-Q11-Q15</f>
        <v>11053609.4</v>
      </c>
      <c r="R18" s="144" t="n">
        <f aca="false">+R8-R11-R15</f>
        <v>12497557.72</v>
      </c>
      <c r="S18" s="145"/>
      <c r="T18" s="144" t="n">
        <f aca="false">+T8-T11-T15</f>
        <v>55831670.21</v>
      </c>
      <c r="U18" s="144" t="n">
        <f aca="false">+U8-U11-U15</f>
        <v>34015742.12</v>
      </c>
      <c r="V18" s="144" t="n">
        <f aca="false">+V8-V11-V15</f>
        <v>38400117.3</v>
      </c>
      <c r="W18" s="144" t="n">
        <f aca="false">+W8-W11-W15</f>
        <v>97715457.46</v>
      </c>
      <c r="X18" s="145"/>
      <c r="Y18" s="144" t="n">
        <f aca="false">+Y8-Y11-Y15</f>
        <v>10286134.87</v>
      </c>
      <c r="Z18" s="144" t="n">
        <f aca="false">+Z8-Z11-Z15</f>
        <v>6070500.64</v>
      </c>
      <c r="AA18" s="144" t="n">
        <f aca="false">+AA8-AA11-AA15</f>
        <v>5767191.49</v>
      </c>
      <c r="AB18" s="144" t="n">
        <f aca="false">+AB8-AB11-AB15</f>
        <v>13496609.81</v>
      </c>
      <c r="AC18" s="146" t="n">
        <f aca="false">+AC8-AC11-AC15</f>
        <v>9733415.97</v>
      </c>
      <c r="AD18" s="146" t="n">
        <f aca="false">+AD8-AD11-AD15</f>
        <v>3040509.47</v>
      </c>
      <c r="AE18" s="146" t="n">
        <f aca="false">+AE8-AE11-AE15</f>
        <v>10191681.89</v>
      </c>
      <c r="AF18" s="146" t="n">
        <f aca="false">+AF8-AF11-AF15</f>
        <v>23419756.22</v>
      </c>
      <c r="AG18" s="146" t="n">
        <f aca="false">+AG8-AG11-AG15</f>
        <v>1171620.64</v>
      </c>
      <c r="AH18" s="146" t="n">
        <f aca="false">+AH8-AH11-AH15</f>
        <v>242549.56</v>
      </c>
      <c r="AI18" s="147"/>
      <c r="AJ18" s="144" t="n">
        <f aca="false">+AJ8-AJ11-AJ15</f>
        <v>937395352.83</v>
      </c>
      <c r="AK18" s="141" t="n">
        <f aca="false">+AJ18/AJ$18*100</f>
        <v>100</v>
      </c>
    </row>
    <row r="19" customFormat="false" ht="15" hidden="false" customHeight="false" outlineLevel="0" collapsed="false">
      <c r="A19" s="135"/>
      <c r="B19" s="157"/>
      <c r="C19" s="144"/>
      <c r="D19" s="144"/>
      <c r="E19" s="144"/>
      <c r="F19" s="144"/>
      <c r="G19" s="144"/>
      <c r="H19" s="144"/>
      <c r="I19" s="144"/>
      <c r="J19" s="145"/>
      <c r="K19" s="146"/>
      <c r="L19" s="144"/>
      <c r="M19" s="144"/>
      <c r="N19" s="144"/>
      <c r="O19" s="144"/>
      <c r="P19" s="145"/>
      <c r="Q19" s="144"/>
      <c r="R19" s="144"/>
      <c r="S19" s="145"/>
      <c r="T19" s="144"/>
      <c r="U19" s="144"/>
      <c r="V19" s="144"/>
      <c r="W19" s="144"/>
      <c r="X19" s="145"/>
      <c r="Y19" s="144"/>
      <c r="Z19" s="144"/>
      <c r="AA19" s="144"/>
      <c r="AB19" s="144"/>
      <c r="AC19" s="146"/>
      <c r="AD19" s="146"/>
      <c r="AE19" s="146"/>
      <c r="AF19" s="146"/>
      <c r="AG19" s="146"/>
      <c r="AH19" s="146"/>
      <c r="AI19" s="147"/>
      <c r="AJ19" s="144"/>
      <c r="AK19" s="141"/>
    </row>
    <row r="20" customFormat="false" ht="15" hidden="false" customHeight="false" outlineLevel="0" collapsed="false">
      <c r="A20" s="135"/>
      <c r="B20" s="157"/>
      <c r="C20" s="144"/>
      <c r="D20" s="144"/>
      <c r="E20" s="144"/>
      <c r="F20" s="144"/>
      <c r="G20" s="144"/>
      <c r="H20" s="144"/>
      <c r="I20" s="144"/>
      <c r="J20" s="145"/>
      <c r="K20" s="146"/>
      <c r="L20" s="144"/>
      <c r="M20" s="144"/>
      <c r="N20" s="144"/>
      <c r="O20" s="144"/>
      <c r="P20" s="145"/>
      <c r="Q20" s="144"/>
      <c r="R20" s="144"/>
      <c r="S20" s="145"/>
      <c r="T20" s="144"/>
      <c r="U20" s="144"/>
      <c r="V20" s="144"/>
      <c r="W20" s="144"/>
      <c r="X20" s="145"/>
      <c r="Y20" s="144"/>
      <c r="Z20" s="144"/>
      <c r="AA20" s="144"/>
      <c r="AB20" s="144"/>
      <c r="AC20" s="146"/>
      <c r="AD20" s="146"/>
      <c r="AE20" s="146"/>
      <c r="AF20" s="146"/>
      <c r="AG20" s="146"/>
      <c r="AH20" s="146"/>
      <c r="AI20" s="147"/>
      <c r="AJ20" s="144"/>
      <c r="AK20" s="141"/>
    </row>
    <row r="21" customFormat="false" ht="15" hidden="false" customHeight="false" outlineLevel="0" collapsed="false">
      <c r="A21" s="158"/>
      <c r="B21" s="159" t="s">
        <v>80</v>
      </c>
      <c r="C21" s="160" t="n">
        <v>118247219.97</v>
      </c>
      <c r="D21" s="160" t="n">
        <v>36805226.46</v>
      </c>
      <c r="E21" s="160" t="n">
        <v>58948240.02</v>
      </c>
      <c r="F21" s="160" t="n">
        <v>34048876.52</v>
      </c>
      <c r="G21" s="160" t="n">
        <v>16546228.69</v>
      </c>
      <c r="H21" s="160" t="n">
        <v>0</v>
      </c>
      <c r="I21" s="160" t="n">
        <v>42942728.05</v>
      </c>
      <c r="J21" s="161"/>
      <c r="K21" s="162" t="n">
        <v>74406495.77</v>
      </c>
      <c r="L21" s="160" t="n">
        <v>38638576.02</v>
      </c>
      <c r="M21" s="160" t="n">
        <v>44295007.4</v>
      </c>
      <c r="N21" s="160" t="n">
        <v>21203460.22</v>
      </c>
      <c r="O21" s="160" t="n">
        <v>28704361.54</v>
      </c>
      <c r="P21" s="161"/>
      <c r="Q21" s="160" t="n">
        <v>9495983.61</v>
      </c>
      <c r="R21" s="160" t="n">
        <v>10461754</v>
      </c>
      <c r="S21" s="161"/>
      <c r="T21" s="160" t="n">
        <v>47891860.3</v>
      </c>
      <c r="U21" s="160" t="n">
        <v>28668154.63</v>
      </c>
      <c r="V21" s="160" t="n">
        <v>33922938.04</v>
      </c>
      <c r="W21" s="160" t="n">
        <v>82829754.9</v>
      </c>
      <c r="X21" s="161"/>
      <c r="Y21" s="160" t="n">
        <v>13364671.28</v>
      </c>
      <c r="Z21" s="160" t="n">
        <v>4859737.4</v>
      </c>
      <c r="AA21" s="160" t="n">
        <v>4929465.44</v>
      </c>
      <c r="AB21" s="160" t="n">
        <v>14733533.21</v>
      </c>
      <c r="AC21" s="162" t="n">
        <v>8727836.22</v>
      </c>
      <c r="AD21" s="162" t="n">
        <v>2771246.32</v>
      </c>
      <c r="AE21" s="162" t="n">
        <v>8077681.03</v>
      </c>
      <c r="AF21" s="162" t="n">
        <v>21462384.52</v>
      </c>
      <c r="AG21" s="162" t="n">
        <v>732489.81</v>
      </c>
      <c r="AH21" s="162" t="n">
        <v>162035.48</v>
      </c>
      <c r="AI21" s="163"/>
      <c r="AJ21" s="164" t="n">
        <f aca="false">SUM(C21:AH21)</f>
        <v>807877946.85</v>
      </c>
      <c r="AK21" s="165" t="n">
        <f aca="false">+AJ21/AJ$18*100</f>
        <v>86.1832677547434</v>
      </c>
    </row>
    <row r="22" customFormat="false" ht="15" hidden="false" customHeight="false" outlineLevel="0" collapsed="false">
      <c r="A22" s="166"/>
      <c r="B22" s="167" t="s">
        <v>81</v>
      </c>
      <c r="C22" s="168" t="n">
        <v>-135293.89</v>
      </c>
      <c r="D22" s="168" t="n">
        <v>-2869.49</v>
      </c>
      <c r="E22" s="168" t="n">
        <v>-2116.71</v>
      </c>
      <c r="F22" s="168" t="n">
        <v>-2426.49</v>
      </c>
      <c r="G22" s="168" t="n">
        <v>-2394.2</v>
      </c>
      <c r="H22" s="168" t="n">
        <v>0</v>
      </c>
      <c r="I22" s="168" t="n">
        <v>-3518.25</v>
      </c>
      <c r="J22" s="161"/>
      <c r="K22" s="168" t="n">
        <v>14086.51</v>
      </c>
      <c r="L22" s="168" t="n">
        <v>-2615.09</v>
      </c>
      <c r="M22" s="168" t="n">
        <v>8977.49</v>
      </c>
      <c r="N22" s="168" t="n">
        <v>758.99</v>
      </c>
      <c r="O22" s="168" t="n">
        <v>-102.03</v>
      </c>
      <c r="P22" s="169"/>
      <c r="Q22" s="168" t="n">
        <v>-2436.85</v>
      </c>
      <c r="R22" s="168" t="n">
        <v>3746.88</v>
      </c>
      <c r="S22" s="145"/>
      <c r="T22" s="168" t="n">
        <v>-6321.9</v>
      </c>
      <c r="U22" s="168" t="n">
        <v>-161.97</v>
      </c>
      <c r="V22" s="168" t="n">
        <v>5399.55</v>
      </c>
      <c r="W22" s="168" t="n">
        <v>-6324.97</v>
      </c>
      <c r="X22" s="161"/>
      <c r="Y22" s="168" t="n">
        <v>-3285037.81</v>
      </c>
      <c r="Z22" s="168" t="n">
        <v>-45909.26</v>
      </c>
      <c r="AA22" s="168" t="n">
        <v>-27233.49</v>
      </c>
      <c r="AB22" s="168" t="n">
        <v>-1388951.37</v>
      </c>
      <c r="AC22" s="168" t="n">
        <v>-121427.26</v>
      </c>
      <c r="AD22" s="168" t="n">
        <v>-33677.67</v>
      </c>
      <c r="AE22" s="168" t="n">
        <v>44296.07</v>
      </c>
      <c r="AF22" s="168" t="n">
        <v>56719.4</v>
      </c>
      <c r="AG22" s="168" t="n">
        <v>0</v>
      </c>
      <c r="AH22" s="168" t="n">
        <v>0</v>
      </c>
      <c r="AI22" s="163"/>
      <c r="AJ22" s="164" t="n">
        <f aca="false">SUM(C22:AH22)</f>
        <v>-4934833.81</v>
      </c>
      <c r="AK22" s="165" t="n">
        <f aca="false">+AJ22/AJ$18*100</f>
        <v>-0.526441036335599</v>
      </c>
    </row>
    <row r="23" customFormat="false" ht="15" hidden="false" customHeight="false" outlineLevel="0" collapsed="false">
      <c r="A23" s="166"/>
      <c r="B23" s="170" t="s">
        <v>83</v>
      </c>
      <c r="C23" s="168" t="n">
        <f aca="false">C21+C22</f>
        <v>118111926.08</v>
      </c>
      <c r="D23" s="168" t="n">
        <f aca="false">D21+D22</f>
        <v>36802356.97</v>
      </c>
      <c r="E23" s="168" t="n">
        <f aca="false">E21+E22</f>
        <v>58946123.31</v>
      </c>
      <c r="F23" s="168" t="n">
        <f aca="false">F21+F22</f>
        <v>34046450.03</v>
      </c>
      <c r="G23" s="168" t="n">
        <f aca="false">G21+G22</f>
        <v>16543834.49</v>
      </c>
      <c r="H23" s="168" t="n">
        <f aca="false">H21+H22</f>
        <v>0</v>
      </c>
      <c r="I23" s="168" t="n">
        <f aca="false">I21+I22</f>
        <v>42939209.8</v>
      </c>
      <c r="J23" s="161"/>
      <c r="K23" s="168" t="n">
        <f aca="false">K21+K22</f>
        <v>74420582.28</v>
      </c>
      <c r="L23" s="168" t="n">
        <f aca="false">L21+L22</f>
        <v>38635960.93</v>
      </c>
      <c r="M23" s="168" t="n">
        <f aca="false">M21+M22</f>
        <v>44303984.89</v>
      </c>
      <c r="N23" s="168" t="n">
        <f aca="false">N21+N22</f>
        <v>21204219.21</v>
      </c>
      <c r="O23" s="168" t="n">
        <f aca="false">O21+O22</f>
        <v>28704259.51</v>
      </c>
      <c r="P23" s="161"/>
      <c r="Q23" s="168" t="n">
        <f aca="false">Q21+Q22</f>
        <v>9493546.76</v>
      </c>
      <c r="R23" s="168" t="n">
        <f aca="false">R21+R22</f>
        <v>10465500.88</v>
      </c>
      <c r="S23" s="161"/>
      <c r="T23" s="168" t="n">
        <f aca="false">T21+T22</f>
        <v>47885538.4</v>
      </c>
      <c r="U23" s="168" t="n">
        <f aca="false">U21+U22</f>
        <v>28667992.66</v>
      </c>
      <c r="V23" s="168" t="n">
        <f aca="false">V21+V22</f>
        <v>33928337.59</v>
      </c>
      <c r="W23" s="168" t="n">
        <f aca="false">W21+W22</f>
        <v>82823429.93</v>
      </c>
      <c r="X23" s="161"/>
      <c r="Y23" s="168" t="n">
        <f aca="false">Y21+Y22</f>
        <v>10079633.47</v>
      </c>
      <c r="Z23" s="168" t="n">
        <f aca="false">Z21+Z22</f>
        <v>4813828.14</v>
      </c>
      <c r="AA23" s="168" t="n">
        <f aca="false">AA21+AA22</f>
        <v>4902231.95</v>
      </c>
      <c r="AB23" s="168" t="n">
        <f aca="false">AB21+AB22</f>
        <v>13344581.84</v>
      </c>
      <c r="AC23" s="168" t="n">
        <f aca="false">AC21+AC22</f>
        <v>8606408.96</v>
      </c>
      <c r="AD23" s="168" t="n">
        <f aca="false">AD21+AD22</f>
        <v>2737568.65</v>
      </c>
      <c r="AE23" s="168" t="n">
        <f aca="false">AE21+AE22</f>
        <v>8121977.1</v>
      </c>
      <c r="AF23" s="168" t="n">
        <f aca="false">AF21+AF22</f>
        <v>21519103.92</v>
      </c>
      <c r="AG23" s="168" t="n">
        <f aca="false">AG21+AG22</f>
        <v>732489.81</v>
      </c>
      <c r="AH23" s="168" t="n">
        <f aca="false">AH21+AH22</f>
        <v>162035.48</v>
      </c>
      <c r="AI23" s="163"/>
      <c r="AJ23" s="168" t="n">
        <f aca="false">AJ21+AJ22</f>
        <v>802943113.04</v>
      </c>
      <c r="AK23" s="166" t="n">
        <f aca="false">+AJ23/AJ$18*100</f>
        <v>85.6568267184078</v>
      </c>
    </row>
    <row r="24" customFormat="false" ht="15" hidden="false" customHeight="false" outlineLevel="0" collapsed="false">
      <c r="A24" s="158"/>
      <c r="B24" s="170"/>
      <c r="C24" s="171" t="n">
        <f aca="false">C23/C18</f>
        <v>0.85669647450561</v>
      </c>
      <c r="D24" s="171" t="n">
        <f aca="false">D23/D18</f>
        <v>0.83057522034805</v>
      </c>
      <c r="E24" s="171" t="n">
        <f aca="false">E23/E18</f>
        <v>0.866579657062554</v>
      </c>
      <c r="F24" s="171" t="n">
        <f aca="false">F23/F18</f>
        <v>0.853030997023426</v>
      </c>
      <c r="G24" s="171" t="n">
        <f aca="false">G23/G18</f>
        <v>0.845808442825117</v>
      </c>
      <c r="H24" s="171" t="n">
        <v>0</v>
      </c>
      <c r="I24" s="171" t="n">
        <f aca="false">I23/I18</f>
        <v>0.835768872032848</v>
      </c>
      <c r="J24" s="172"/>
      <c r="K24" s="171" t="n">
        <f aca="false">K23/K18</f>
        <v>0.864468586842497</v>
      </c>
      <c r="L24" s="171" t="n">
        <f aca="false">L23/L18</f>
        <v>0.848526876339297</v>
      </c>
      <c r="M24" s="171" t="n">
        <f aca="false">M23/M18</f>
        <v>0.835979757153115</v>
      </c>
      <c r="N24" s="171" t="n">
        <f aca="false">N23/N18</f>
        <v>0.851488090021211</v>
      </c>
      <c r="O24" s="171" t="n">
        <f aca="false">O23/O18</f>
        <v>0.846936851295452</v>
      </c>
      <c r="P24" s="172"/>
      <c r="Q24" s="171" t="n">
        <f aca="false">Q23/Q18</f>
        <v>0.858863961666675</v>
      </c>
      <c r="R24" s="171" t="n">
        <f aca="false">R23/R18</f>
        <v>0.837403684341616</v>
      </c>
      <c r="S24" s="172"/>
      <c r="T24" s="171" t="n">
        <f aca="false">T23/T18</f>
        <v>0.857676981897332</v>
      </c>
      <c r="U24" s="171" t="n">
        <f aca="false">U23/U18</f>
        <v>0.842786041793993</v>
      </c>
      <c r="V24" s="171" t="n">
        <f aca="false">V23/V18</f>
        <v>0.883547759110621</v>
      </c>
      <c r="W24" s="171" t="n">
        <f aca="false">W23/W18</f>
        <v>0.847598037024019</v>
      </c>
      <c r="X24" s="172"/>
      <c r="Y24" s="171" t="n">
        <f aca="false">Y23/Y18</f>
        <v>0.979924295898329</v>
      </c>
      <c r="Z24" s="171" t="n">
        <f aca="false">Z23/Z18</f>
        <v>0.792987008069898</v>
      </c>
      <c r="AA24" s="171" t="n">
        <f aca="false">AA23/AA18</f>
        <v>0.850020665778171</v>
      </c>
      <c r="AB24" s="171" t="n">
        <f aca="false">AB23/AB18</f>
        <v>0.988735840174667</v>
      </c>
      <c r="AC24" s="171" t="n">
        <f aca="false">AC23/AC18</f>
        <v>0.884212591604672</v>
      </c>
      <c r="AD24" s="171" t="n">
        <f aca="false">AD23/AD18</f>
        <v>0.900365112166547</v>
      </c>
      <c r="AE24" s="171" t="n">
        <f aca="false">AE23/AE18</f>
        <v>0.796922155504993</v>
      </c>
      <c r="AF24" s="171" t="n">
        <f aca="false">AF23/AF18</f>
        <v>0.918844061306801</v>
      </c>
      <c r="AG24" s="171" t="n">
        <f aca="false">AG23/AG18</f>
        <v>0.625193671903902</v>
      </c>
      <c r="AH24" s="171" t="n">
        <f aca="false">AH23/AH18</f>
        <v>0.668051016048019</v>
      </c>
      <c r="AI24" s="173"/>
      <c r="AJ24" s="171" t="n">
        <f aca="false">AJ23/AJ18</f>
        <v>0.856568267184078</v>
      </c>
      <c r="AK24" s="165"/>
    </row>
    <row r="25" customFormat="false" ht="15" hidden="false" customHeight="false" outlineLevel="0" collapsed="false">
      <c r="A25" s="135"/>
      <c r="B25" s="157"/>
      <c r="C25" s="155"/>
      <c r="D25" s="155"/>
      <c r="E25" s="155"/>
      <c r="F25" s="155"/>
      <c r="G25" s="155"/>
      <c r="H25" s="155"/>
      <c r="I25" s="155"/>
      <c r="J25" s="174"/>
      <c r="K25" s="175"/>
      <c r="L25" s="155"/>
      <c r="M25" s="155"/>
      <c r="N25" s="155"/>
      <c r="O25" s="155"/>
      <c r="P25" s="174"/>
      <c r="Q25" s="155"/>
      <c r="R25" s="155"/>
      <c r="S25" s="174"/>
      <c r="T25" s="155"/>
      <c r="U25" s="155"/>
      <c r="V25" s="155"/>
      <c r="W25" s="155"/>
      <c r="X25" s="174"/>
      <c r="Y25" s="155"/>
      <c r="Z25" s="155"/>
      <c r="AA25" s="155"/>
      <c r="AB25" s="155"/>
      <c r="AC25" s="175"/>
      <c r="AD25" s="175"/>
      <c r="AE25" s="175"/>
      <c r="AF25" s="175"/>
      <c r="AG25" s="175"/>
      <c r="AH25" s="175"/>
      <c r="AI25" s="176"/>
      <c r="AJ25" s="177"/>
      <c r="AK25" s="141"/>
    </row>
    <row r="26" customFormat="false" ht="15" hidden="false" customHeight="false" outlineLevel="0" collapsed="false">
      <c r="A26" s="135"/>
      <c r="B26" s="157" t="s">
        <v>159</v>
      </c>
      <c r="C26" s="144" t="n">
        <v>380295.48</v>
      </c>
      <c r="D26" s="144" t="n">
        <v>122122.77</v>
      </c>
      <c r="E26" s="144" t="n">
        <v>182929.03</v>
      </c>
      <c r="F26" s="144" t="n">
        <v>106462.66</v>
      </c>
      <c r="G26" s="144" t="n">
        <v>53147.64</v>
      </c>
      <c r="H26" s="144" t="n">
        <v>0</v>
      </c>
      <c r="I26" s="144" t="n">
        <v>138651.22</v>
      </c>
      <c r="J26" s="145"/>
      <c r="K26" s="146" t="n">
        <v>242549.21</v>
      </c>
      <c r="L26" s="144" t="n">
        <v>124695.26</v>
      </c>
      <c r="M26" s="144" t="n">
        <v>144506.45</v>
      </c>
      <c r="N26" s="144" t="n">
        <v>67288.63</v>
      </c>
      <c r="O26" s="144" t="n">
        <v>96928.5</v>
      </c>
      <c r="P26" s="145"/>
      <c r="Q26" s="144" t="n">
        <v>29755.14</v>
      </c>
      <c r="R26" s="144" t="n">
        <v>33614.36</v>
      </c>
      <c r="S26" s="145"/>
      <c r="T26" s="144" t="n">
        <v>156328.46</v>
      </c>
      <c r="U26" s="144" t="n">
        <v>94193.11</v>
      </c>
      <c r="V26" s="144" t="n">
        <v>106545.82</v>
      </c>
      <c r="W26" s="144" t="n">
        <v>271097.32</v>
      </c>
      <c r="X26" s="145"/>
      <c r="Y26" s="144" t="n">
        <v>0</v>
      </c>
      <c r="Z26" s="144" t="n">
        <v>0</v>
      </c>
      <c r="AA26" s="144" t="n">
        <v>0</v>
      </c>
      <c r="AB26" s="144" t="n">
        <v>0</v>
      </c>
      <c r="AC26" s="146" t="n">
        <v>0</v>
      </c>
      <c r="AD26" s="146" t="n">
        <v>0</v>
      </c>
      <c r="AE26" s="146" t="n">
        <v>0</v>
      </c>
      <c r="AF26" s="146" t="n">
        <v>0</v>
      </c>
      <c r="AG26" s="146" t="n">
        <v>0</v>
      </c>
      <c r="AH26" s="146" t="n">
        <v>0</v>
      </c>
      <c r="AI26" s="147"/>
      <c r="AJ26" s="137" t="n">
        <f aca="false">SUM(C26:AH26)</f>
        <v>2351111.06</v>
      </c>
      <c r="AK26" s="141" t="n">
        <f aca="false">+AJ26/AJ$18*100</f>
        <v>0.250813176415051</v>
      </c>
    </row>
    <row r="27" customFormat="false" ht="15" hidden="false" customHeight="false" outlineLevel="0" collapsed="false">
      <c r="A27" s="135"/>
      <c r="B27" s="157" t="s">
        <v>160</v>
      </c>
      <c r="C27" s="144" t="n">
        <v>230335.65</v>
      </c>
      <c r="D27" s="144" t="n">
        <v>0</v>
      </c>
      <c r="E27" s="144" t="n">
        <v>0</v>
      </c>
      <c r="F27" s="144" t="n">
        <v>0</v>
      </c>
      <c r="G27" s="144" t="n">
        <v>0</v>
      </c>
      <c r="H27" s="144" t="n">
        <v>0</v>
      </c>
      <c r="I27" s="144" t="n">
        <v>0</v>
      </c>
      <c r="J27" s="145"/>
      <c r="K27" s="146" t="n">
        <v>0</v>
      </c>
      <c r="L27" s="144" t="n">
        <v>0</v>
      </c>
      <c r="M27" s="144" t="n">
        <v>0</v>
      </c>
      <c r="N27" s="144" t="n">
        <v>0</v>
      </c>
      <c r="O27" s="144" t="n">
        <v>0</v>
      </c>
      <c r="P27" s="145"/>
      <c r="Q27" s="144" t="n">
        <v>0</v>
      </c>
      <c r="R27" s="144" t="n">
        <v>0</v>
      </c>
      <c r="S27" s="145"/>
      <c r="T27" s="144" t="n">
        <v>0</v>
      </c>
      <c r="U27" s="144" t="n">
        <v>0</v>
      </c>
      <c r="V27" s="144" t="n">
        <v>0</v>
      </c>
      <c r="W27" s="144" t="n">
        <v>0</v>
      </c>
      <c r="X27" s="145"/>
      <c r="Y27" s="144" t="n">
        <v>1526237.68</v>
      </c>
      <c r="Z27" s="144" t="n">
        <v>512560.08</v>
      </c>
      <c r="AA27" s="144" t="n">
        <v>616297.17</v>
      </c>
      <c r="AB27" s="144" t="n">
        <v>1013113.17</v>
      </c>
      <c r="AC27" s="146" t="n">
        <v>1417045.38</v>
      </c>
      <c r="AD27" s="146" t="n">
        <v>50</v>
      </c>
      <c r="AE27" s="146" t="n">
        <v>1168985.35</v>
      </c>
      <c r="AF27" s="146" t="n">
        <v>1701312.08</v>
      </c>
      <c r="AG27" s="146" t="n">
        <v>0</v>
      </c>
      <c r="AH27" s="146" t="n">
        <v>0</v>
      </c>
      <c r="AI27" s="147"/>
      <c r="AJ27" s="137" t="n">
        <f aca="false">SUM(C27:AH27)</f>
        <v>8185936.56</v>
      </c>
      <c r="AK27" s="141" t="n">
        <f aca="false">+AJ27/AJ$18*100</f>
        <v>0.873264043318183</v>
      </c>
    </row>
    <row r="28" customFormat="false" ht="15" hidden="false" customHeight="false" outlineLevel="0" collapsed="false">
      <c r="A28" s="135"/>
      <c r="B28" s="129" t="s">
        <v>86</v>
      </c>
      <c r="C28" s="144" t="n">
        <v>5464837.09</v>
      </c>
      <c r="D28" s="144" t="n">
        <v>1736778.54</v>
      </c>
      <c r="E28" s="144" t="n">
        <v>2918529.9</v>
      </c>
      <c r="F28" s="144" t="n">
        <v>1341304.1</v>
      </c>
      <c r="G28" s="144" t="n">
        <v>992960.5</v>
      </c>
      <c r="H28" s="144" t="n">
        <v>0</v>
      </c>
      <c r="I28" s="144" t="n">
        <v>1372947.73</v>
      </c>
      <c r="J28" s="145"/>
      <c r="K28" s="146" t="n">
        <v>4104888.02</v>
      </c>
      <c r="L28" s="144" t="n">
        <v>1811919.83</v>
      </c>
      <c r="M28" s="144" t="n">
        <v>2104810.36</v>
      </c>
      <c r="N28" s="144" t="n">
        <v>1149278.09</v>
      </c>
      <c r="O28" s="144" t="n">
        <v>1543946.35</v>
      </c>
      <c r="P28" s="145"/>
      <c r="Q28" s="144" t="n">
        <v>635906.97</v>
      </c>
      <c r="R28" s="144" t="n">
        <v>687793.87</v>
      </c>
      <c r="S28" s="145"/>
      <c r="T28" s="144" t="n">
        <v>1958175.49</v>
      </c>
      <c r="U28" s="144" t="n">
        <v>1093680.72</v>
      </c>
      <c r="V28" s="144" t="n">
        <v>1903338.17</v>
      </c>
      <c r="W28" s="144" t="n">
        <v>2186932.23</v>
      </c>
      <c r="X28" s="145"/>
      <c r="Y28" s="144" t="n">
        <v>531095</v>
      </c>
      <c r="Z28" s="144" t="n">
        <v>271380.99</v>
      </c>
      <c r="AA28" s="144" t="n">
        <v>238769.57</v>
      </c>
      <c r="AB28" s="144" t="n">
        <v>482721.77</v>
      </c>
      <c r="AC28" s="146" t="n">
        <v>488929.83</v>
      </c>
      <c r="AD28" s="146" t="n">
        <v>0</v>
      </c>
      <c r="AE28" s="146" t="n">
        <v>432512.52</v>
      </c>
      <c r="AF28" s="146" t="n">
        <v>1040550.17</v>
      </c>
      <c r="AG28" s="146" t="n">
        <v>0</v>
      </c>
      <c r="AH28" s="146" t="n">
        <v>0</v>
      </c>
      <c r="AI28" s="147"/>
      <c r="AJ28" s="137" t="n">
        <f aca="false">SUM(C28:AH28)</f>
        <v>36493987.81</v>
      </c>
      <c r="AK28" s="141" t="n">
        <f aca="false">+AJ28/AJ$18*100</f>
        <v>3.89312659805967</v>
      </c>
    </row>
    <row r="29" customFormat="false" ht="15" hidden="false" customHeight="false" outlineLevel="0" collapsed="false">
      <c r="A29" s="135"/>
      <c r="B29" s="129" t="s">
        <v>87</v>
      </c>
      <c r="C29" s="144" t="n">
        <v>3979987.69</v>
      </c>
      <c r="D29" s="144" t="n">
        <v>1185723</v>
      </c>
      <c r="E29" s="144" t="n">
        <v>1675868.55</v>
      </c>
      <c r="F29" s="144" t="n">
        <v>587345.95</v>
      </c>
      <c r="G29" s="144" t="n">
        <v>689710.74</v>
      </c>
      <c r="H29" s="144" t="n">
        <v>0</v>
      </c>
      <c r="I29" s="144" t="n">
        <v>1348180.85</v>
      </c>
      <c r="J29" s="145"/>
      <c r="K29" s="146" t="n">
        <v>2250656.25</v>
      </c>
      <c r="L29" s="144" t="n">
        <v>1152595.17</v>
      </c>
      <c r="M29" s="144" t="n">
        <v>1354787.61</v>
      </c>
      <c r="N29" s="144" t="n">
        <v>695290.51</v>
      </c>
      <c r="O29" s="144" t="n">
        <v>851008.11</v>
      </c>
      <c r="P29" s="145"/>
      <c r="Q29" s="144" t="n">
        <v>343702.36</v>
      </c>
      <c r="R29" s="144" t="n">
        <v>267548.2</v>
      </c>
      <c r="S29" s="145"/>
      <c r="T29" s="144" t="n">
        <v>1436453.11</v>
      </c>
      <c r="U29" s="144" t="n">
        <v>1077842.83</v>
      </c>
      <c r="V29" s="144" t="n">
        <v>1175596.05</v>
      </c>
      <c r="W29" s="144" t="n">
        <v>2189756.7</v>
      </c>
      <c r="X29" s="145"/>
      <c r="Y29" s="144" t="n">
        <v>0</v>
      </c>
      <c r="Z29" s="144" t="n">
        <v>0</v>
      </c>
      <c r="AA29" s="144" t="n">
        <v>12604.35</v>
      </c>
      <c r="AB29" s="144" t="n">
        <v>0</v>
      </c>
      <c r="AC29" s="146" t="n">
        <v>0</v>
      </c>
      <c r="AD29" s="146" t="n">
        <v>0</v>
      </c>
      <c r="AE29" s="146" t="n">
        <v>0</v>
      </c>
      <c r="AF29" s="146" t="n">
        <v>0</v>
      </c>
      <c r="AG29" s="146" t="n">
        <v>0</v>
      </c>
      <c r="AH29" s="146" t="n">
        <v>0</v>
      </c>
      <c r="AI29" s="147"/>
      <c r="AJ29" s="137" t="n">
        <f aca="false">SUM(C29:AH29)</f>
        <v>22274658.03</v>
      </c>
      <c r="AK29" s="141" t="n">
        <f aca="false">+AJ29/AJ$18*100</f>
        <v>2.3762287665234</v>
      </c>
    </row>
    <row r="30" customFormat="false" ht="15" hidden="false" customHeight="false" outlineLevel="0" collapsed="false">
      <c r="A30" s="135"/>
      <c r="B30" s="178" t="s">
        <v>161</v>
      </c>
      <c r="C30" s="179" t="n">
        <f aca="false">SUM(C26:C29)</f>
        <v>10055455.91</v>
      </c>
      <c r="D30" s="179" t="n">
        <f aca="false">SUM(D26:D29)</f>
        <v>3044624.31</v>
      </c>
      <c r="E30" s="179" t="n">
        <f aca="false">SUM(E26:E29)</f>
        <v>4777327.48</v>
      </c>
      <c r="F30" s="179" t="n">
        <f aca="false">SUM(F26:F29)</f>
        <v>2035112.71</v>
      </c>
      <c r="G30" s="179" t="n">
        <f aca="false">SUM(G26:G29)</f>
        <v>1735818.88</v>
      </c>
      <c r="H30" s="179" t="n">
        <f aca="false">SUM(H26:H29)</f>
        <v>0</v>
      </c>
      <c r="I30" s="179" t="n">
        <f aca="false">SUM(I26:I29)</f>
        <v>2859779.8</v>
      </c>
      <c r="J30" s="145"/>
      <c r="K30" s="179" t="n">
        <f aca="false">SUM(K26:K29)</f>
        <v>6598093.48</v>
      </c>
      <c r="L30" s="179" t="n">
        <f aca="false">SUM(L26:L29)</f>
        <v>3089210.26</v>
      </c>
      <c r="M30" s="179" t="n">
        <f aca="false">SUM(M26:M29)</f>
        <v>3604104.42</v>
      </c>
      <c r="N30" s="179" t="n">
        <f aca="false">SUM(N26:N29)</f>
        <v>1911857.23</v>
      </c>
      <c r="O30" s="179" t="n">
        <f aca="false">SUM(O26:O29)</f>
        <v>2491882.96</v>
      </c>
      <c r="P30" s="145"/>
      <c r="Q30" s="179" t="n">
        <f aca="false">SUM(Q26:Q29)</f>
        <v>1009364.47</v>
      </c>
      <c r="R30" s="179" t="n">
        <f aca="false">SUM(R26:R29)</f>
        <v>988956.43</v>
      </c>
      <c r="S30" s="145"/>
      <c r="T30" s="179" t="n">
        <f aca="false">SUM(T26:T29)</f>
        <v>3550957.06</v>
      </c>
      <c r="U30" s="179" t="n">
        <f aca="false">SUM(U26:U29)</f>
        <v>2265716.66</v>
      </c>
      <c r="V30" s="179" t="n">
        <f aca="false">SUM(V26:V29)</f>
        <v>3185480.04</v>
      </c>
      <c r="W30" s="179" t="n">
        <f aca="false">SUM(W26:W29)</f>
        <v>4647786.25</v>
      </c>
      <c r="X30" s="145"/>
      <c r="Y30" s="179" t="n">
        <f aca="false">SUM(Y26:Y29)</f>
        <v>2057332.68</v>
      </c>
      <c r="Z30" s="179" t="n">
        <f aca="false">SUM(Z26:Z29)</f>
        <v>783941.07</v>
      </c>
      <c r="AA30" s="179" t="n">
        <f aca="false">SUM(AA26:AA29)</f>
        <v>867671.09</v>
      </c>
      <c r="AB30" s="179" t="n">
        <f aca="false">SUM(AB26:AB29)</f>
        <v>1495834.94</v>
      </c>
      <c r="AC30" s="179" t="n">
        <f aca="false">SUM(AC26:AC29)</f>
        <v>1905975.21</v>
      </c>
      <c r="AD30" s="179" t="n">
        <f aca="false">SUM(AD26:AD29)</f>
        <v>50</v>
      </c>
      <c r="AE30" s="179" t="n">
        <f aca="false">SUM(AE26:AE29)</f>
        <v>1601497.87</v>
      </c>
      <c r="AF30" s="179" t="n">
        <f aca="false">SUM(AF26:AF29)</f>
        <v>2741862.25</v>
      </c>
      <c r="AG30" s="179" t="n">
        <f aca="false">SUM(AG26:AG29)</f>
        <v>0</v>
      </c>
      <c r="AH30" s="179" t="n">
        <f aca="false">SUM(AH26:AH29)</f>
        <v>0</v>
      </c>
      <c r="AI30" s="147"/>
      <c r="AJ30" s="179" t="n">
        <f aca="false">SUM(AJ26:AJ29)</f>
        <v>69305693.46</v>
      </c>
      <c r="AK30" s="180" t="n">
        <f aca="false">+AJ30/AJ$18*100</f>
        <v>7.39343258431631</v>
      </c>
    </row>
    <row r="31" customFormat="false" ht="15" hidden="false" customHeight="false" outlineLevel="0" collapsed="false">
      <c r="A31" s="135"/>
      <c r="B31" s="157"/>
      <c r="C31" s="144"/>
      <c r="D31" s="144"/>
      <c r="E31" s="144"/>
      <c r="F31" s="144"/>
      <c r="G31" s="144"/>
      <c r="H31" s="144"/>
      <c r="I31" s="144"/>
      <c r="J31" s="145"/>
      <c r="K31" s="146"/>
      <c r="L31" s="144"/>
      <c r="M31" s="144"/>
      <c r="N31" s="144"/>
      <c r="O31" s="144"/>
      <c r="P31" s="145"/>
      <c r="Q31" s="144"/>
      <c r="R31" s="144"/>
      <c r="S31" s="145"/>
      <c r="T31" s="144"/>
      <c r="U31" s="144"/>
      <c r="V31" s="144"/>
      <c r="W31" s="144"/>
      <c r="X31" s="145"/>
      <c r="Y31" s="144"/>
      <c r="Z31" s="144"/>
      <c r="AA31" s="144"/>
      <c r="AB31" s="144"/>
      <c r="AC31" s="146"/>
      <c r="AD31" s="146"/>
      <c r="AE31" s="146"/>
      <c r="AF31" s="146"/>
      <c r="AG31" s="146"/>
      <c r="AH31" s="146"/>
      <c r="AI31" s="147"/>
      <c r="AJ31" s="144"/>
      <c r="AK31" s="141"/>
    </row>
    <row r="32" customFormat="false" ht="15" hidden="false" customHeight="false" outlineLevel="0" collapsed="false">
      <c r="A32" s="166"/>
      <c r="B32" s="181" t="s">
        <v>89</v>
      </c>
      <c r="C32" s="160" t="n">
        <f aca="false">+C23-C26-C27-C28-C29</f>
        <v>108056470.17</v>
      </c>
      <c r="D32" s="160" t="n">
        <f aca="false">+D23-D26-D27-D28-D29</f>
        <v>33757732.66</v>
      </c>
      <c r="E32" s="160" t="n">
        <f aca="false">+E23-E26-E27-E28-E29</f>
        <v>54168795.83</v>
      </c>
      <c r="F32" s="160" t="n">
        <f aca="false">+F23-F26-F27-F28-F29</f>
        <v>32011337.32</v>
      </c>
      <c r="G32" s="160" t="n">
        <f aca="false">+G23-G26-G27-G28-G29</f>
        <v>14808015.61</v>
      </c>
      <c r="H32" s="160" t="n">
        <f aca="false">+H23-H26-H27-H28-H29</f>
        <v>0</v>
      </c>
      <c r="I32" s="160" t="n">
        <f aca="false">+I23-I26-I27-I28-I29</f>
        <v>40079430</v>
      </c>
      <c r="J32" s="161"/>
      <c r="K32" s="160" t="n">
        <f aca="false">+K23-K26-K27-K28-K29</f>
        <v>67822488.8</v>
      </c>
      <c r="L32" s="160" t="n">
        <f aca="false">+L23-L26-L27-L28-L29</f>
        <v>35546750.67</v>
      </c>
      <c r="M32" s="160" t="n">
        <f aca="false">+M23-M26-M27-M28-M29</f>
        <v>40699880.47</v>
      </c>
      <c r="N32" s="160" t="n">
        <f aca="false">+N23-N26-N27-N28-N29</f>
        <v>19292361.98</v>
      </c>
      <c r="O32" s="160" t="n">
        <f aca="false">+O23-O26-O27-O28-O29</f>
        <v>26212376.55</v>
      </c>
      <c r="P32" s="161"/>
      <c r="Q32" s="160" t="n">
        <f aca="false">+Q23-Q26-Q27-Q28-Q29</f>
        <v>8484182.29</v>
      </c>
      <c r="R32" s="160" t="n">
        <f aca="false">+R23-R26-R27-R28-R29</f>
        <v>9476544.45</v>
      </c>
      <c r="S32" s="161"/>
      <c r="T32" s="160" t="n">
        <f aca="false">+T23-T26-T27-T28-T29</f>
        <v>44334581.34</v>
      </c>
      <c r="U32" s="160" t="n">
        <f aca="false">+U23-U26-U27-U28-U29</f>
        <v>26402276</v>
      </c>
      <c r="V32" s="160" t="n">
        <f aca="false">+V23-V26-V27-V28-V29</f>
        <v>30742857.55</v>
      </c>
      <c r="W32" s="160" t="n">
        <f aca="false">+W23-W26-W27-W28-W29</f>
        <v>78175643.68</v>
      </c>
      <c r="X32" s="161"/>
      <c r="Y32" s="160" t="n">
        <f aca="false">+Y23-Y26-Y27-Y28-Y29</f>
        <v>8022300.79</v>
      </c>
      <c r="Z32" s="160" t="n">
        <f aca="false">+Z23-Z26-Z27-Z28-Z29</f>
        <v>4029887.07</v>
      </c>
      <c r="AA32" s="160" t="n">
        <f aca="false">+AA23-AA26-AA27-AA28-AA29</f>
        <v>4034560.86</v>
      </c>
      <c r="AB32" s="160" t="n">
        <f aca="false">+AB23-AB26-AB27-AB28-AB29</f>
        <v>11848746.9</v>
      </c>
      <c r="AC32" s="160" t="n">
        <f aca="false">+AC23-AC26-AC27-AC28-AC29</f>
        <v>6700433.75</v>
      </c>
      <c r="AD32" s="160" t="n">
        <f aca="false">+AD23-AD26-AD27-AD28-AD29</f>
        <v>2737518.65</v>
      </c>
      <c r="AE32" s="160" t="n">
        <f aca="false">+AE23-AE26-AE27-AE28-AE29</f>
        <v>6520479.23</v>
      </c>
      <c r="AF32" s="160" t="n">
        <f aca="false">+AF23-AF26-AF27-AF28-AF29</f>
        <v>18777241.67</v>
      </c>
      <c r="AG32" s="160" t="n">
        <f aca="false">+AG23-AG26-AG27-AG28-AG29</f>
        <v>732489.81</v>
      </c>
      <c r="AH32" s="160" t="n">
        <f aca="false">+AH23-AH26-AH27-AH28-AH29</f>
        <v>162035.48</v>
      </c>
      <c r="AI32" s="163"/>
      <c r="AJ32" s="160" t="n">
        <f aca="false">+AJ23-AJ26-AJ27-AJ28-AJ29</f>
        <v>733637419.58</v>
      </c>
      <c r="AK32" s="166" t="n">
        <f aca="false">+AJ32/AJ$18*100</f>
        <v>78.2633941340915</v>
      </c>
    </row>
    <row r="33" customFormat="false" ht="15" hidden="false" customHeight="false" outlineLevel="0" collapsed="false">
      <c r="A33" s="158"/>
      <c r="B33" s="181"/>
      <c r="C33" s="182" t="n">
        <f aca="false">+C32/C18</f>
        <v>0.783761641305034</v>
      </c>
      <c r="D33" s="182" t="n">
        <f aca="false">+D32/D18</f>
        <v>0.76186251509342</v>
      </c>
      <c r="E33" s="182" t="n">
        <f aca="false">+E32/E18</f>
        <v>0.796347136638406</v>
      </c>
      <c r="F33" s="182" t="n">
        <f aca="false">+F32/F18</f>
        <v>0.80204141595002</v>
      </c>
      <c r="G33" s="182" t="n">
        <f aca="false">+G32/G18</f>
        <v>0.757064187990685</v>
      </c>
      <c r="H33" s="182" t="n">
        <v>0</v>
      </c>
      <c r="I33" s="182" t="n">
        <f aca="false">+I32/I18</f>
        <v>0.780106111846043</v>
      </c>
      <c r="J33" s="183"/>
      <c r="K33" s="182" t="n">
        <f aca="false">+K32/K18</f>
        <v>0.787825212499495</v>
      </c>
      <c r="L33" s="182" t="n">
        <f aca="false">+L32/L18</f>
        <v>0.780681328585942</v>
      </c>
      <c r="M33" s="182" t="n">
        <f aca="false">+M32/M18</f>
        <v>0.767973270935977</v>
      </c>
      <c r="N33" s="182" t="n">
        <f aca="false">+N32/N18</f>
        <v>0.774714517505124</v>
      </c>
      <c r="O33" s="182" t="n">
        <f aca="false">+O32/O18</f>
        <v>0.773412310200638</v>
      </c>
      <c r="P33" s="183"/>
      <c r="Q33" s="182" t="n">
        <f aca="false">+Q32/Q18</f>
        <v>0.767548588246659</v>
      </c>
      <c r="R33" s="182" t="n">
        <f aca="false">+R32/R18</f>
        <v>0.758271708946346</v>
      </c>
      <c r="S33" s="183"/>
      <c r="T33" s="182" t="n">
        <f aca="false">+T32/T18</f>
        <v>0.7940758564672</v>
      </c>
      <c r="U33" s="182" t="n">
        <f aca="false">+U32/U18</f>
        <v>0.776178156185998</v>
      </c>
      <c r="V33" s="182" t="n">
        <f aca="false">+V32/V18</f>
        <v>0.800592803137088</v>
      </c>
      <c r="W33" s="182" t="n">
        <f aca="false">+W32/W18</f>
        <v>0.80003354343402</v>
      </c>
      <c r="X33" s="183"/>
      <c r="Y33" s="182" t="n">
        <f aca="false">+Y32/Y18</f>
        <v>0.779914019346316</v>
      </c>
      <c r="Z33" s="182" t="n">
        <f aca="false">+Z32/Z18</f>
        <v>0.663847565297349</v>
      </c>
      <c r="AA33" s="182" t="n">
        <f aca="false">+AA32/AA18</f>
        <v>0.699571163363608</v>
      </c>
      <c r="AB33" s="182" t="n">
        <f aca="false">+AB32/AB18</f>
        <v>0.877905419716657</v>
      </c>
      <c r="AC33" s="184" t="n">
        <f aca="false">+AC32/AC18</f>
        <v>0.688394883220017</v>
      </c>
      <c r="AD33" s="184" t="n">
        <f aca="false">+AD32/AD18</f>
        <v>0.90034866755406</v>
      </c>
      <c r="AE33" s="184" t="n">
        <f aca="false">+AE32/AE18</f>
        <v>0.639784414425046</v>
      </c>
      <c r="AF33" s="184" t="n">
        <f aca="false">+AF32/AF18</f>
        <v>0.801769305094842</v>
      </c>
      <c r="AG33" s="184" t="n">
        <f aca="false">+AG32/AG18</f>
        <v>0.625193671903902</v>
      </c>
      <c r="AH33" s="184" t="n">
        <f aca="false">+AH32/AH18</f>
        <v>0.668051016048019</v>
      </c>
      <c r="AI33" s="185"/>
      <c r="AJ33" s="182" t="n">
        <f aca="false">+AJ32/AJ18</f>
        <v>0.782633941340915</v>
      </c>
      <c r="AK33" s="165"/>
    </row>
    <row r="34" customFormat="false" ht="15" hidden="false" customHeight="false" outlineLevel="0" collapsed="false">
      <c r="A34" s="135"/>
      <c r="B34" s="129"/>
      <c r="C34" s="186"/>
      <c r="D34" s="186"/>
      <c r="E34" s="186"/>
      <c r="F34" s="186"/>
      <c r="G34" s="186"/>
      <c r="H34" s="186"/>
      <c r="I34" s="186"/>
      <c r="J34" s="187"/>
      <c r="K34" s="188"/>
      <c r="L34" s="186"/>
      <c r="M34" s="186"/>
      <c r="N34" s="186"/>
      <c r="O34" s="186"/>
      <c r="P34" s="187"/>
      <c r="Q34" s="186"/>
      <c r="R34" s="186"/>
      <c r="S34" s="187"/>
      <c r="T34" s="186"/>
      <c r="U34" s="186"/>
      <c r="V34" s="186"/>
      <c r="W34" s="186"/>
      <c r="X34" s="187"/>
      <c r="Y34" s="186"/>
      <c r="Z34" s="186"/>
      <c r="AA34" s="186"/>
      <c r="AB34" s="186"/>
      <c r="AC34" s="188"/>
      <c r="AD34" s="188"/>
      <c r="AE34" s="188"/>
      <c r="AF34" s="188"/>
      <c r="AG34" s="188"/>
      <c r="AH34" s="188"/>
      <c r="AI34" s="189"/>
      <c r="AJ34" s="186"/>
      <c r="AK34" s="129"/>
    </row>
    <row r="35" customFormat="false" ht="15" hidden="false" customHeight="false" outlineLevel="0" collapsed="false">
      <c r="A35" s="135"/>
      <c r="B35" s="190" t="s">
        <v>90</v>
      </c>
      <c r="C35" s="191" t="n">
        <f aca="false">+C18-C32</f>
        <v>29812576.33</v>
      </c>
      <c r="D35" s="191" t="n">
        <f aca="false">+D18-D32</f>
        <v>10551748.37</v>
      </c>
      <c r="E35" s="191" t="n">
        <f aca="false">+E18-E32</f>
        <v>13852790.91</v>
      </c>
      <c r="F35" s="191" t="n">
        <f aca="false">+F18-F32</f>
        <v>7900987.25999999</v>
      </c>
      <c r="G35" s="191" t="n">
        <f aca="false">+G18-G32</f>
        <v>4751773.17</v>
      </c>
      <c r="H35" s="191" t="n">
        <f aca="false">+H18-H32</f>
        <v>0</v>
      </c>
      <c r="I35" s="191" t="n">
        <f aca="false">+I18-I32</f>
        <v>11297465.26</v>
      </c>
      <c r="J35" s="192"/>
      <c r="K35" s="193" t="n">
        <f aca="false">+K18-K32</f>
        <v>18265754.79</v>
      </c>
      <c r="L35" s="191" t="n">
        <f aca="false">+L18-L32</f>
        <v>9986233.62</v>
      </c>
      <c r="M35" s="191" t="n">
        <f aca="false">+M18-M32</f>
        <v>12296600.02</v>
      </c>
      <c r="N35" s="191" t="n">
        <f aca="false">+N18-N32</f>
        <v>5610181.53</v>
      </c>
      <c r="O35" s="191" t="n">
        <f aca="false">+O18-O32</f>
        <v>7679476.74</v>
      </c>
      <c r="P35" s="192"/>
      <c r="Q35" s="191" t="n">
        <f aca="false">+Q18-Q32</f>
        <v>2569427.11</v>
      </c>
      <c r="R35" s="191" t="n">
        <f aca="false">+R18-R32</f>
        <v>3021013.27</v>
      </c>
      <c r="S35" s="192"/>
      <c r="T35" s="191" t="n">
        <f aca="false">+T18-T32</f>
        <v>11497088.87</v>
      </c>
      <c r="U35" s="191" t="n">
        <f aca="false">+U18-U32</f>
        <v>7613466.12</v>
      </c>
      <c r="V35" s="191" t="n">
        <f aca="false">+V18-V32</f>
        <v>7657259.75</v>
      </c>
      <c r="W35" s="191" t="n">
        <f aca="false">+W18-W32</f>
        <v>19539813.78</v>
      </c>
      <c r="X35" s="192"/>
      <c r="Y35" s="191" t="n">
        <f aca="false">+Y18-Y32</f>
        <v>2263834.08</v>
      </c>
      <c r="Z35" s="191" t="n">
        <f aca="false">+Z18-Z32</f>
        <v>2040613.57</v>
      </c>
      <c r="AA35" s="191" t="n">
        <f aca="false">+AA18-AA32</f>
        <v>1732630.63</v>
      </c>
      <c r="AB35" s="191" t="n">
        <f aca="false">+AB18-AB32</f>
        <v>1647862.91</v>
      </c>
      <c r="AC35" s="193" t="n">
        <f aca="false">+AC18-AC32</f>
        <v>3032982.22</v>
      </c>
      <c r="AD35" s="193" t="n">
        <f aca="false">+AD18-AD32</f>
        <v>302990.82</v>
      </c>
      <c r="AE35" s="193" t="n">
        <f aca="false">+AE18-AE32</f>
        <v>3671202.66</v>
      </c>
      <c r="AF35" s="193" t="n">
        <f aca="false">+AF18-AF32</f>
        <v>4642514.55</v>
      </c>
      <c r="AG35" s="193" t="n">
        <f aca="false">+AG18-AG32</f>
        <v>439130.83</v>
      </c>
      <c r="AH35" s="193" t="n">
        <f aca="false">+AH18-AH32</f>
        <v>80514.08</v>
      </c>
      <c r="AI35" s="194"/>
      <c r="AJ35" s="179" t="n">
        <f aca="false">+AJ18-AJ32</f>
        <v>203757933.249999</v>
      </c>
      <c r="AK35" s="180" t="n">
        <f aca="false">+AJ35/AJ$18*100</f>
        <v>21.7366058659085</v>
      </c>
    </row>
    <row r="36" customFormat="false" ht="15" hidden="false" customHeight="false" outlineLevel="0" collapsed="false">
      <c r="A36" s="195"/>
      <c r="B36" s="156" t="s">
        <v>162</v>
      </c>
      <c r="C36" s="196" t="n">
        <f aca="false">+C35/C18</f>
        <v>0.216238358694966</v>
      </c>
      <c r="D36" s="196" t="n">
        <f aca="false">+D35/D18</f>
        <v>0.23813748490658</v>
      </c>
      <c r="E36" s="196" t="n">
        <f aca="false">+E35/E18</f>
        <v>0.203652863361593</v>
      </c>
      <c r="F36" s="196" t="n">
        <f aca="false">+F35/F18</f>
        <v>0.19795858404998</v>
      </c>
      <c r="G36" s="196" t="n">
        <f aca="false">+G35/G18</f>
        <v>0.242935812009315</v>
      </c>
      <c r="H36" s="196" t="n">
        <v>0</v>
      </c>
      <c r="I36" s="196" t="n">
        <f aca="false">+I35/I18</f>
        <v>0.219893888153957</v>
      </c>
      <c r="J36" s="197"/>
      <c r="K36" s="198" t="n">
        <f aca="false">+K35/K18</f>
        <v>0.212174787500505</v>
      </c>
      <c r="L36" s="196" t="n">
        <f aca="false">+L35/L18</f>
        <v>0.219318671414058</v>
      </c>
      <c r="M36" s="196" t="n">
        <f aca="false">+M35/M18</f>
        <v>0.232026729064023</v>
      </c>
      <c r="N36" s="196" t="n">
        <f aca="false">+N35/N18</f>
        <v>0.225285482494876</v>
      </c>
      <c r="O36" s="196" t="n">
        <f aca="false">+O35/O18</f>
        <v>0.226587689799362</v>
      </c>
      <c r="P36" s="197"/>
      <c r="Q36" s="196" t="n">
        <f aca="false">+Q35/Q18</f>
        <v>0.232451411753341</v>
      </c>
      <c r="R36" s="196" t="n">
        <f aca="false">+R35/R18</f>
        <v>0.241728291053654</v>
      </c>
      <c r="S36" s="197"/>
      <c r="T36" s="196" t="n">
        <f aca="false">+T35/T18</f>
        <v>0.2059241435328</v>
      </c>
      <c r="U36" s="196" t="n">
        <f aca="false">+U35/U18</f>
        <v>0.223821843814002</v>
      </c>
      <c r="V36" s="196" t="n">
        <f aca="false">+V35/V18</f>
        <v>0.199407196862912</v>
      </c>
      <c r="W36" s="196" t="n">
        <f aca="false">+W35/W18</f>
        <v>0.19996645656598</v>
      </c>
      <c r="X36" s="197"/>
      <c r="Y36" s="196" t="n">
        <f aca="false">+Y35/Y18</f>
        <v>0.220085980653684</v>
      </c>
      <c r="Z36" s="196" t="n">
        <f aca="false">+Z35/Z18</f>
        <v>0.336152434702651</v>
      </c>
      <c r="AA36" s="196" t="n">
        <f aca="false">+AA35/AA18</f>
        <v>0.300428836636392</v>
      </c>
      <c r="AB36" s="196" t="n">
        <f aca="false">+AB35/AB18</f>
        <v>0.122094580283343</v>
      </c>
      <c r="AC36" s="198" t="n">
        <f aca="false">+AC35/AC18</f>
        <v>0.311605116779983</v>
      </c>
      <c r="AD36" s="198" t="n">
        <f aca="false">+AD35/AD18</f>
        <v>0.0996513324459405</v>
      </c>
      <c r="AE36" s="198" t="n">
        <f aca="false">+AE35/AE18</f>
        <v>0.360215585574954</v>
      </c>
      <c r="AF36" s="198" t="n">
        <f aca="false">+AF35/AF18</f>
        <v>0.198230694905158</v>
      </c>
      <c r="AG36" s="198" t="n">
        <f aca="false">+AG35/AG18</f>
        <v>0.374806328096098</v>
      </c>
      <c r="AH36" s="198" t="n">
        <f aca="false">+AH35/AH18</f>
        <v>0.331948983951981</v>
      </c>
      <c r="AI36" s="199"/>
      <c r="AJ36" s="196" t="n">
        <f aca="false">+AJ35/AJ18</f>
        <v>0.217366058659085</v>
      </c>
      <c r="AK36" s="200"/>
    </row>
    <row r="37" customFormat="false" ht="15" hidden="false" customHeight="false" outlineLevel="0" collapsed="false">
      <c r="A37" s="195"/>
      <c r="B37" s="106"/>
      <c r="C37" s="201"/>
      <c r="D37" s="201"/>
      <c r="E37" s="201"/>
      <c r="F37" s="201"/>
      <c r="G37" s="201"/>
      <c r="H37" s="201"/>
      <c r="I37" s="201"/>
      <c r="J37" s="106"/>
      <c r="K37" s="201"/>
      <c r="L37" s="201"/>
      <c r="M37" s="201"/>
      <c r="N37" s="201"/>
      <c r="O37" s="201"/>
      <c r="P37" s="106"/>
      <c r="Q37" s="201"/>
      <c r="R37" s="201"/>
      <c r="S37" s="106"/>
      <c r="T37" s="201"/>
      <c r="U37" s="201"/>
      <c r="V37" s="201"/>
      <c r="W37" s="201"/>
      <c r="X37" s="106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106"/>
      <c r="AJ37" s="201"/>
      <c r="AK37" s="201"/>
    </row>
    <row r="38" customFormat="false" ht="15" hidden="false" customHeight="false" outlineLevel="0" collapsed="false">
      <c r="A38" s="135"/>
      <c r="B38" s="202" t="s">
        <v>163</v>
      </c>
      <c r="C38" s="129"/>
      <c r="D38" s="129"/>
      <c r="E38" s="129"/>
      <c r="F38" s="129"/>
      <c r="G38" s="129"/>
      <c r="H38" s="129"/>
      <c r="I38" s="129"/>
      <c r="J38" s="110"/>
      <c r="K38" s="154"/>
      <c r="L38" s="129"/>
      <c r="M38" s="129"/>
      <c r="N38" s="129"/>
      <c r="O38" s="203"/>
      <c r="P38" s="110"/>
      <c r="Q38" s="129"/>
      <c r="R38" s="129"/>
      <c r="S38" s="110"/>
      <c r="T38" s="129"/>
      <c r="U38" s="129"/>
      <c r="V38" s="129"/>
      <c r="W38" s="129"/>
      <c r="X38" s="110"/>
      <c r="Y38" s="129"/>
      <c r="Z38" s="129"/>
      <c r="AA38" s="129"/>
      <c r="AB38" s="129"/>
      <c r="AC38" s="154"/>
      <c r="AD38" s="154"/>
      <c r="AE38" s="154"/>
      <c r="AF38" s="154"/>
      <c r="AG38" s="154"/>
      <c r="AH38" s="154"/>
      <c r="AI38" s="133"/>
      <c r="AJ38" s="129"/>
      <c r="AK38" s="204"/>
    </row>
    <row r="39" customFormat="false" ht="15" hidden="false" customHeight="false" outlineLevel="0" collapsed="false">
      <c r="A39" s="135"/>
      <c r="B39" s="157" t="s">
        <v>164</v>
      </c>
      <c r="C39" s="144" t="n">
        <v>3002917.42</v>
      </c>
      <c r="D39" s="144" t="n">
        <v>395004.26</v>
      </c>
      <c r="E39" s="144" t="n">
        <v>923071.76</v>
      </c>
      <c r="F39" s="144" t="n">
        <v>890715.6</v>
      </c>
      <c r="G39" s="144" t="n">
        <v>387969.05</v>
      </c>
      <c r="H39" s="144" t="n">
        <v>162719.59</v>
      </c>
      <c r="I39" s="144" t="n">
        <v>345949.2</v>
      </c>
      <c r="J39" s="145"/>
      <c r="K39" s="144" t="n">
        <v>1489489.86</v>
      </c>
      <c r="L39" s="144" t="n">
        <v>583861.980000001</v>
      </c>
      <c r="M39" s="144" t="n">
        <v>1185214.24</v>
      </c>
      <c r="N39" s="144" t="n">
        <v>453174.5</v>
      </c>
      <c r="O39" s="144" t="n">
        <v>854290.219999999</v>
      </c>
      <c r="P39" s="145"/>
      <c r="Q39" s="144" t="n">
        <v>220096.98</v>
      </c>
      <c r="R39" s="144" t="n">
        <v>184040.01</v>
      </c>
      <c r="S39" s="145"/>
      <c r="T39" s="144" t="n">
        <v>828708.38</v>
      </c>
      <c r="U39" s="144" t="n">
        <v>583007.71</v>
      </c>
      <c r="V39" s="144" t="n">
        <v>663226.11</v>
      </c>
      <c r="W39" s="144" t="n">
        <v>2188883.62</v>
      </c>
      <c r="X39" s="145"/>
      <c r="Y39" s="144" t="n">
        <v>276918.23</v>
      </c>
      <c r="Z39" s="144" t="n">
        <v>108528.07</v>
      </c>
      <c r="AA39" s="144" t="n">
        <v>146119.91</v>
      </c>
      <c r="AB39" s="144" t="n">
        <v>108421.4</v>
      </c>
      <c r="AC39" s="144" t="n">
        <v>86400.64</v>
      </c>
      <c r="AD39" s="144" t="n">
        <v>200946.77</v>
      </c>
      <c r="AE39" s="144" t="n">
        <v>101111.81</v>
      </c>
      <c r="AF39" s="144" t="n">
        <v>118099.93</v>
      </c>
      <c r="AG39" s="144" t="n">
        <v>2524.11999999997</v>
      </c>
      <c r="AH39" s="144" t="n">
        <v>5313.57999999999</v>
      </c>
      <c r="AI39" s="147"/>
      <c r="AJ39" s="137" t="n">
        <f aca="false">SUM(C39:AH39)</f>
        <v>16496724.95</v>
      </c>
      <c r="AK39" s="141" t="n">
        <f aca="false">+AJ39/AJ$18*100</f>
        <v>1.75984710188677</v>
      </c>
    </row>
    <row r="40" customFormat="false" ht="15" hidden="false" customHeight="false" outlineLevel="0" collapsed="false">
      <c r="A40" s="135"/>
      <c r="B40" s="157" t="s">
        <v>165</v>
      </c>
      <c r="C40" s="144" t="n">
        <v>117397.73</v>
      </c>
      <c r="D40" s="144" t="n">
        <v>374317.45</v>
      </c>
      <c r="E40" s="144" t="n">
        <v>97458.65</v>
      </c>
      <c r="F40" s="144" t="n">
        <v>112583.37</v>
      </c>
      <c r="G40" s="144" t="n">
        <v>55418.0200000001</v>
      </c>
      <c r="H40" s="144" t="n">
        <v>0</v>
      </c>
      <c r="I40" s="144" t="n">
        <v>75960.6</v>
      </c>
      <c r="J40" s="145"/>
      <c r="K40" s="144" t="n">
        <v>188498.67</v>
      </c>
      <c r="L40" s="144" t="n">
        <v>60954.24</v>
      </c>
      <c r="M40" s="144" t="n">
        <v>7832.85000000009</v>
      </c>
      <c r="N40" s="144" t="n">
        <v>29325.86</v>
      </c>
      <c r="O40" s="144" t="n">
        <v>61299.8</v>
      </c>
      <c r="P40" s="145"/>
      <c r="Q40" s="144" t="n">
        <v>33215.03</v>
      </c>
      <c r="R40" s="144" t="n">
        <v>17022.04</v>
      </c>
      <c r="S40" s="145"/>
      <c r="T40" s="144" t="n">
        <v>118044.49</v>
      </c>
      <c r="U40" s="144" t="n">
        <v>53713.94</v>
      </c>
      <c r="V40" s="144" t="n">
        <v>34144.5</v>
      </c>
      <c r="W40" s="144" t="n">
        <v>56733.11</v>
      </c>
      <c r="X40" s="145"/>
      <c r="Y40" s="144" t="n">
        <v>33357.04</v>
      </c>
      <c r="Z40" s="144" t="n">
        <v>53015.26</v>
      </c>
      <c r="AA40" s="144" t="n">
        <v>20237.24</v>
      </c>
      <c r="AB40" s="144" t="n">
        <v>59639.82</v>
      </c>
      <c r="AC40" s="144" t="n">
        <v>19803</v>
      </c>
      <c r="AD40" s="144" t="n">
        <v>55569.73</v>
      </c>
      <c r="AE40" s="144" t="n">
        <v>36606.07</v>
      </c>
      <c r="AF40" s="144" t="n">
        <v>31148.17</v>
      </c>
      <c r="AG40" s="144" t="n">
        <v>897.17</v>
      </c>
      <c r="AH40" s="144" t="n">
        <v>1772.04</v>
      </c>
      <c r="AI40" s="147"/>
      <c r="AJ40" s="137" t="n">
        <f aca="false">SUM(C40:AH40)</f>
        <v>1805965.89</v>
      </c>
      <c r="AK40" s="141" t="n">
        <f aca="false">+AJ40/AJ$18*100</f>
        <v>0.192657866773905</v>
      </c>
    </row>
    <row r="41" customFormat="false" ht="15" hidden="false" customHeight="false" outlineLevel="0" collapsed="false">
      <c r="A41" s="135"/>
      <c r="B41" s="157" t="s">
        <v>166</v>
      </c>
      <c r="C41" s="144" t="n">
        <v>830857.08</v>
      </c>
      <c r="D41" s="144" t="n">
        <v>438551.04</v>
      </c>
      <c r="E41" s="144" t="n">
        <v>497106.19</v>
      </c>
      <c r="F41" s="144" t="n">
        <v>391201.94</v>
      </c>
      <c r="G41" s="144" t="n">
        <v>148469.32</v>
      </c>
      <c r="H41" s="144" t="n">
        <v>0</v>
      </c>
      <c r="I41" s="144" t="n">
        <v>897745.42</v>
      </c>
      <c r="J41" s="145"/>
      <c r="K41" s="144" t="n">
        <v>461754.76</v>
      </c>
      <c r="L41" s="144" t="n">
        <v>240935.54</v>
      </c>
      <c r="M41" s="144" t="n">
        <v>165438.5</v>
      </c>
      <c r="N41" s="144" t="n">
        <v>119843.02</v>
      </c>
      <c r="O41" s="144" t="n">
        <v>51827.35</v>
      </c>
      <c r="P41" s="145"/>
      <c r="Q41" s="144" t="n">
        <v>124106.38</v>
      </c>
      <c r="R41" s="144" t="n">
        <v>61907.98</v>
      </c>
      <c r="S41" s="145"/>
      <c r="T41" s="144" t="n">
        <v>122952.89</v>
      </c>
      <c r="U41" s="144" t="n">
        <v>66110.54</v>
      </c>
      <c r="V41" s="144" t="n">
        <v>68309.31</v>
      </c>
      <c r="W41" s="144" t="n">
        <v>245059.6</v>
      </c>
      <c r="X41" s="145"/>
      <c r="Y41" s="144" t="n">
        <v>197061.04</v>
      </c>
      <c r="Z41" s="144" t="n">
        <v>125873.54</v>
      </c>
      <c r="AA41" s="144" t="n">
        <v>81317.08</v>
      </c>
      <c r="AB41" s="144" t="n">
        <v>140856.89</v>
      </c>
      <c r="AC41" s="144" t="n">
        <v>141761.57</v>
      </c>
      <c r="AD41" s="144" t="n">
        <v>37855.23</v>
      </c>
      <c r="AE41" s="144" t="n">
        <v>165171.39</v>
      </c>
      <c r="AF41" s="144" t="n">
        <v>487469.9</v>
      </c>
      <c r="AG41" s="144" t="n">
        <v>12747.01</v>
      </c>
      <c r="AH41" s="144" t="n">
        <v>3353.6</v>
      </c>
      <c r="AI41" s="147"/>
      <c r="AJ41" s="137" t="n">
        <f aca="false">SUM(C41:AH41)</f>
        <v>6325644.11</v>
      </c>
      <c r="AK41" s="141" t="n">
        <f aca="false">+AJ41/AJ$18*100</f>
        <v>0.674810696564993</v>
      </c>
    </row>
    <row r="42" customFormat="false" ht="15" hidden="false" customHeight="false" outlineLevel="0" collapsed="false">
      <c r="A42" s="135"/>
      <c r="B42" s="157" t="s">
        <v>167</v>
      </c>
      <c r="C42" s="144" t="n">
        <v>9630733.16</v>
      </c>
      <c r="D42" s="144" t="n">
        <v>2773620.34</v>
      </c>
      <c r="E42" s="144" t="n">
        <v>3102735.5</v>
      </c>
      <c r="F42" s="144" t="n">
        <v>2681683.76</v>
      </c>
      <c r="G42" s="144" t="n">
        <v>1806678.69</v>
      </c>
      <c r="H42" s="144" t="n">
        <v>0</v>
      </c>
      <c r="I42" s="144" t="n">
        <v>2734546.83</v>
      </c>
      <c r="J42" s="145"/>
      <c r="K42" s="144" t="n">
        <v>5262893.35</v>
      </c>
      <c r="L42" s="144" t="n">
        <v>2621437.56</v>
      </c>
      <c r="M42" s="144" t="n">
        <v>3563062.77</v>
      </c>
      <c r="N42" s="144" t="n">
        <v>2133396.38</v>
      </c>
      <c r="O42" s="144" t="n">
        <v>1713986.16</v>
      </c>
      <c r="P42" s="145"/>
      <c r="Q42" s="144" t="n">
        <v>979225.83</v>
      </c>
      <c r="R42" s="144" t="n">
        <v>1013418.87</v>
      </c>
      <c r="S42" s="145"/>
      <c r="T42" s="144" t="n">
        <v>3537636.95</v>
      </c>
      <c r="U42" s="144" t="n">
        <v>2147555.53</v>
      </c>
      <c r="V42" s="144" t="n">
        <v>2021695.23</v>
      </c>
      <c r="W42" s="144" t="n">
        <v>5277205.51</v>
      </c>
      <c r="X42" s="145"/>
      <c r="Y42" s="144" t="n">
        <v>1369432.39</v>
      </c>
      <c r="Z42" s="144" t="n">
        <v>791752.57</v>
      </c>
      <c r="AA42" s="144" t="n">
        <v>611247.78</v>
      </c>
      <c r="AB42" s="144" t="n">
        <v>938164.01</v>
      </c>
      <c r="AC42" s="144" t="n">
        <v>1403544.47</v>
      </c>
      <c r="AD42" s="144" t="n">
        <v>554025.67</v>
      </c>
      <c r="AE42" s="144" t="n">
        <v>1515429.3</v>
      </c>
      <c r="AF42" s="144" t="n">
        <v>1631869.68</v>
      </c>
      <c r="AG42" s="144" t="n">
        <v>141799.05</v>
      </c>
      <c r="AH42" s="144" t="n">
        <v>140346.92</v>
      </c>
      <c r="AI42" s="147"/>
      <c r="AJ42" s="137" t="n">
        <f aca="false">SUM(C42:AH42)</f>
        <v>62099124.26</v>
      </c>
      <c r="AK42" s="141" t="n">
        <f aca="false">+AJ42/AJ$18*100</f>
        <v>6.62464605489269</v>
      </c>
    </row>
    <row r="43" customFormat="false" ht="15" hidden="false" customHeight="false" outlineLevel="0" collapsed="false">
      <c r="A43" s="135"/>
      <c r="B43" s="157" t="s">
        <v>168</v>
      </c>
      <c r="C43" s="144" t="n">
        <v>965806.47</v>
      </c>
      <c r="D43" s="144" t="n">
        <v>150790.42</v>
      </c>
      <c r="E43" s="144" t="n">
        <v>272985</v>
      </c>
      <c r="F43" s="144" t="n">
        <v>839259.3</v>
      </c>
      <c r="G43" s="144" t="n">
        <v>264000</v>
      </c>
      <c r="H43" s="144" t="n">
        <v>450000</v>
      </c>
      <c r="I43" s="144" t="n">
        <v>294000</v>
      </c>
      <c r="J43" s="145"/>
      <c r="K43" s="144" t="n">
        <v>537425.28</v>
      </c>
      <c r="L43" s="144" t="n">
        <v>261248.4</v>
      </c>
      <c r="M43" s="144" t="n">
        <v>900000</v>
      </c>
      <c r="N43" s="144" t="n">
        <v>300950</v>
      </c>
      <c r="O43" s="144" t="n">
        <v>311010</v>
      </c>
      <c r="P43" s="145"/>
      <c r="Q43" s="144" t="n">
        <v>161276.88</v>
      </c>
      <c r="R43" s="144" t="n">
        <v>111963.6</v>
      </c>
      <c r="S43" s="145"/>
      <c r="T43" s="144" t="n">
        <v>347703.15</v>
      </c>
      <c r="U43" s="144" t="n">
        <v>268075.44</v>
      </c>
      <c r="V43" s="144" t="n">
        <v>288000</v>
      </c>
      <c r="W43" s="144" t="n">
        <v>977670</v>
      </c>
      <c r="X43" s="145"/>
      <c r="Y43" s="144" t="n">
        <v>279909</v>
      </c>
      <c r="Z43" s="144" t="n">
        <v>108000</v>
      </c>
      <c r="AA43" s="144" t="n">
        <v>93484.56</v>
      </c>
      <c r="AB43" s="144" t="n">
        <v>133279.83</v>
      </c>
      <c r="AC43" s="144" t="n">
        <v>137792.61</v>
      </c>
      <c r="AD43" s="144" t="n">
        <v>127777.8</v>
      </c>
      <c r="AE43" s="144" t="n">
        <v>72000</v>
      </c>
      <c r="AF43" s="144" t="n">
        <v>218115</v>
      </c>
      <c r="AG43" s="144" t="n">
        <v>98700</v>
      </c>
      <c r="AH43" s="144" t="n">
        <v>63000</v>
      </c>
      <c r="AI43" s="147"/>
      <c r="AJ43" s="137" t="n">
        <f aca="false">SUM(C43:AH43)</f>
        <v>9034222.74</v>
      </c>
      <c r="AK43" s="141" t="n">
        <f aca="false">+AJ43/AJ$18*100</f>
        <v>0.963758003784172</v>
      </c>
    </row>
    <row r="44" customFormat="false" ht="15" hidden="false" customHeight="false" outlineLevel="0" collapsed="false">
      <c r="A44" s="135"/>
      <c r="B44" s="157" t="s">
        <v>169</v>
      </c>
      <c r="C44" s="144" t="n">
        <v>2972891.85</v>
      </c>
      <c r="D44" s="144" t="n">
        <v>1145760.24</v>
      </c>
      <c r="E44" s="144" t="n">
        <v>1455096.45</v>
      </c>
      <c r="F44" s="144" t="n">
        <v>948526.15</v>
      </c>
      <c r="G44" s="144" t="n">
        <v>422238.3</v>
      </c>
      <c r="H44" s="144" t="n">
        <v>0</v>
      </c>
      <c r="I44" s="144" t="n">
        <v>858224.95</v>
      </c>
      <c r="J44" s="145"/>
      <c r="K44" s="144" t="n">
        <v>1846179.55</v>
      </c>
      <c r="L44" s="144" t="n">
        <v>945265.86</v>
      </c>
      <c r="M44" s="144" t="n">
        <v>1306316.01</v>
      </c>
      <c r="N44" s="144" t="n">
        <v>459700.79</v>
      </c>
      <c r="O44" s="144" t="n">
        <v>669474.12</v>
      </c>
      <c r="P44" s="145"/>
      <c r="Q44" s="144" t="n">
        <v>0</v>
      </c>
      <c r="R44" s="144" t="n">
        <v>0</v>
      </c>
      <c r="S44" s="145"/>
      <c r="T44" s="144" t="n">
        <v>1071373.96</v>
      </c>
      <c r="U44" s="144" t="n">
        <v>510007.61</v>
      </c>
      <c r="V44" s="144" t="n">
        <v>622612.9</v>
      </c>
      <c r="W44" s="144" t="n">
        <v>1871660.75</v>
      </c>
      <c r="X44" s="145"/>
      <c r="Y44" s="144" t="n">
        <v>0</v>
      </c>
      <c r="Z44" s="144" t="n">
        <v>0</v>
      </c>
      <c r="AA44" s="144" t="n">
        <v>0</v>
      </c>
      <c r="AB44" s="144" t="n">
        <v>0</v>
      </c>
      <c r="AC44" s="144" t="n">
        <v>0</v>
      </c>
      <c r="AD44" s="144" t="n">
        <v>0</v>
      </c>
      <c r="AE44" s="144" t="n">
        <v>0</v>
      </c>
      <c r="AF44" s="144" t="n">
        <v>0</v>
      </c>
      <c r="AG44" s="144" t="n">
        <v>0</v>
      </c>
      <c r="AH44" s="144" t="n">
        <v>0</v>
      </c>
      <c r="AI44" s="147"/>
      <c r="AJ44" s="137" t="n">
        <f aca="false">SUM(C44:AH44)</f>
        <v>17105329.49</v>
      </c>
      <c r="AK44" s="141" t="n">
        <f aca="false">+AJ44/AJ$18*100</f>
        <v>1.82477216665934</v>
      </c>
    </row>
    <row r="45" customFormat="false" ht="15" hidden="false" customHeight="false" outlineLevel="0" collapsed="false">
      <c r="A45" s="135"/>
      <c r="B45" s="157" t="s">
        <v>113</v>
      </c>
      <c r="C45" s="144" t="n">
        <v>311357.69</v>
      </c>
      <c r="D45" s="144" t="n">
        <v>51546.7</v>
      </c>
      <c r="E45" s="144" t="n">
        <v>60230.32</v>
      </c>
      <c r="F45" s="144" t="n">
        <v>386048.25</v>
      </c>
      <c r="G45" s="144" t="n">
        <v>13721.97</v>
      </c>
      <c r="H45" s="144" t="n">
        <v>0</v>
      </c>
      <c r="I45" s="144" t="n">
        <v>39027</v>
      </c>
      <c r="J45" s="145"/>
      <c r="K45" s="146" t="n">
        <v>85315.21</v>
      </c>
      <c r="L45" s="144" t="n">
        <v>14032.56</v>
      </c>
      <c r="M45" s="144" t="n">
        <v>364185.38</v>
      </c>
      <c r="N45" s="144" t="n">
        <v>3080.86</v>
      </c>
      <c r="O45" s="144" t="n">
        <v>9374.66</v>
      </c>
      <c r="P45" s="145"/>
      <c r="Q45" s="144" t="n">
        <v>67565.48</v>
      </c>
      <c r="R45" s="144" t="n">
        <v>20528.49</v>
      </c>
      <c r="S45" s="145"/>
      <c r="T45" s="144" t="n">
        <v>42668.63</v>
      </c>
      <c r="U45" s="144" t="n">
        <v>152798.27</v>
      </c>
      <c r="V45" s="144" t="n">
        <v>22864.06</v>
      </c>
      <c r="W45" s="144" t="n">
        <v>72646.8</v>
      </c>
      <c r="X45" s="145"/>
      <c r="Y45" s="144" t="n">
        <v>31566.19</v>
      </c>
      <c r="Z45" s="144" t="n">
        <v>54137.75</v>
      </c>
      <c r="AA45" s="144" t="n">
        <v>37909.28</v>
      </c>
      <c r="AB45" s="144" t="n">
        <v>33235.74</v>
      </c>
      <c r="AC45" s="146" t="n">
        <v>194915.89</v>
      </c>
      <c r="AD45" s="146" t="n">
        <v>24534.79</v>
      </c>
      <c r="AE45" s="146" t="n">
        <v>60314.83</v>
      </c>
      <c r="AF45" s="146" t="n">
        <v>177360.9</v>
      </c>
      <c r="AG45" s="146" t="n">
        <v>459.09</v>
      </c>
      <c r="AH45" s="146" t="n">
        <v>1.98</v>
      </c>
      <c r="AI45" s="147"/>
      <c r="AJ45" s="137" t="n">
        <f aca="false">SUM(C45:AH45)</f>
        <v>2331428.77</v>
      </c>
      <c r="AK45" s="141" t="n">
        <f aca="false">+AJ45/AJ$18*100</f>
        <v>0.248713497774595</v>
      </c>
    </row>
    <row r="46" customFormat="false" ht="15.75" hidden="false" customHeight="false" outlineLevel="0" collapsed="false">
      <c r="A46" s="135"/>
      <c r="B46" s="157" t="s">
        <v>170</v>
      </c>
      <c r="C46" s="144" t="n">
        <v>113304.807629514</v>
      </c>
      <c r="D46" s="144" t="n">
        <v>35812.9978471914</v>
      </c>
      <c r="E46" s="144" t="n">
        <v>55293.1256718022</v>
      </c>
      <c r="F46" s="144" t="n">
        <v>32815.9580247704</v>
      </c>
      <c r="G46" s="144" t="n">
        <v>15771.5955410773</v>
      </c>
      <c r="H46" s="144" t="n">
        <v>0</v>
      </c>
      <c r="I46" s="144" t="n">
        <v>42143.1</v>
      </c>
      <c r="J46" s="145"/>
      <c r="K46" s="146" t="n">
        <v>67952.0095986014</v>
      </c>
      <c r="L46" s="144" t="n">
        <v>36701.5264226636</v>
      </c>
      <c r="M46" s="144" t="n">
        <v>42643.7830208525</v>
      </c>
      <c r="N46" s="144" t="n">
        <v>20230.8748805718</v>
      </c>
      <c r="O46" s="144" t="n">
        <v>20519.58</v>
      </c>
      <c r="P46" s="145"/>
      <c r="Q46" s="144" t="n">
        <v>8815.84695540287</v>
      </c>
      <c r="R46" s="144" t="n">
        <v>9889.11706842955</v>
      </c>
      <c r="S46" s="145"/>
      <c r="T46" s="144" t="n">
        <v>45304.6824310814</v>
      </c>
      <c r="U46" s="144" t="n">
        <v>26802.7568611831</v>
      </c>
      <c r="V46" s="144" t="n">
        <v>31410.0988538823</v>
      </c>
      <c r="W46" s="144" t="n">
        <v>79067.3491429621</v>
      </c>
      <c r="X46" s="145"/>
      <c r="Y46" s="144" t="n">
        <v>0</v>
      </c>
      <c r="Z46" s="144" t="n">
        <v>0</v>
      </c>
      <c r="AA46" s="144" t="n">
        <v>0</v>
      </c>
      <c r="AB46" s="144" t="n">
        <v>0</v>
      </c>
      <c r="AC46" s="146" t="n">
        <v>0</v>
      </c>
      <c r="AD46" s="146" t="n">
        <v>0</v>
      </c>
      <c r="AE46" s="146" t="n">
        <v>0</v>
      </c>
      <c r="AF46" s="146" t="n">
        <v>0</v>
      </c>
      <c r="AG46" s="146" t="n">
        <v>0</v>
      </c>
      <c r="AH46" s="146" t="n">
        <v>0</v>
      </c>
      <c r="AI46" s="147"/>
      <c r="AJ46" s="137" t="n">
        <f aca="false">SUM(C46:AH46)</f>
        <v>684479.209949986</v>
      </c>
      <c r="AK46" s="141" t="n">
        <f aca="false">+AJ46/AJ$18*100</f>
        <v>0.0730192664048889</v>
      </c>
    </row>
    <row r="47" customFormat="false" ht="15" hidden="false" customHeight="false" outlineLevel="0" collapsed="false">
      <c r="A47" s="205" t="n">
        <v>1</v>
      </c>
      <c r="B47" s="206" t="s">
        <v>171</v>
      </c>
      <c r="C47" s="207" t="n">
        <f aca="false">SUM(C39:C46)</f>
        <v>17945266.2076295</v>
      </c>
      <c r="D47" s="207" t="n">
        <f aca="false">SUM(D39:D46)</f>
        <v>5365403.44784719</v>
      </c>
      <c r="E47" s="207" t="n">
        <f aca="false">SUM(E39:E46)</f>
        <v>6463976.9956718</v>
      </c>
      <c r="F47" s="207" t="n">
        <f aca="false">SUM(F39:F46)</f>
        <v>6282834.32802477</v>
      </c>
      <c r="G47" s="207" t="n">
        <f aca="false">SUM(G39:G46)</f>
        <v>3114266.94554108</v>
      </c>
      <c r="H47" s="207" t="n">
        <f aca="false">SUM(H39:H46)</f>
        <v>612719.59</v>
      </c>
      <c r="I47" s="207" t="n">
        <f aca="false">SUM(I39:I46)</f>
        <v>5287597.1</v>
      </c>
      <c r="J47" s="207"/>
      <c r="K47" s="207" t="n">
        <f aca="false">SUM(K39:K46)</f>
        <v>9939508.6895986</v>
      </c>
      <c r="L47" s="207" t="n">
        <f aca="false">SUM(L39:L46)</f>
        <v>4764437.66642266</v>
      </c>
      <c r="M47" s="207" t="n">
        <f aca="false">SUM(M39:M46)</f>
        <v>7534693.53302085</v>
      </c>
      <c r="N47" s="207" t="n">
        <f aca="false">SUM(N39:N46)</f>
        <v>3519702.28488057</v>
      </c>
      <c r="O47" s="207" t="n">
        <f aca="false">SUM(O39:O46)</f>
        <v>3691781.89</v>
      </c>
      <c r="P47" s="145"/>
      <c r="Q47" s="207" t="n">
        <f aca="false">SUM(Q39:Q46)</f>
        <v>1594302.4269554</v>
      </c>
      <c r="R47" s="207" t="n">
        <f aca="false">SUM(R39:R46)</f>
        <v>1418770.10706843</v>
      </c>
      <c r="S47" s="145"/>
      <c r="T47" s="207" t="n">
        <f aca="false">SUM(T39:T46)</f>
        <v>6114393.13243108</v>
      </c>
      <c r="U47" s="207" t="n">
        <f aca="false">SUM(U39:U46)</f>
        <v>3808071.79686118</v>
      </c>
      <c r="V47" s="207" t="n">
        <f aca="false">SUM(V39:V46)</f>
        <v>3752262.20885388</v>
      </c>
      <c r="W47" s="207" t="n">
        <f aca="false">SUM(W39:W46)</f>
        <v>10768926.739143</v>
      </c>
      <c r="X47" s="145"/>
      <c r="Y47" s="207" t="n">
        <f aca="false">SUM(Y39:Y46)</f>
        <v>2188243.89</v>
      </c>
      <c r="Z47" s="207" t="n">
        <f aca="false">SUM(Z39:Z46)</f>
        <v>1241307.19</v>
      </c>
      <c r="AA47" s="207" t="n">
        <f aca="false">SUM(AA39:AA46)</f>
        <v>990315.85</v>
      </c>
      <c r="AB47" s="207" t="n">
        <f aca="false">SUM(AB39:AB46)</f>
        <v>1413597.69</v>
      </c>
      <c r="AC47" s="207" t="n">
        <f aca="false">SUM(AC39:AC46)</f>
        <v>1984218.18</v>
      </c>
      <c r="AD47" s="207" t="n">
        <f aca="false">SUM(AD39:AD46)</f>
        <v>1000709.99</v>
      </c>
      <c r="AE47" s="207" t="n">
        <f aca="false">SUM(AE39:AE46)</f>
        <v>1950633.4</v>
      </c>
      <c r="AF47" s="207" t="n">
        <f aca="false">SUM(AF39:AF46)</f>
        <v>2664063.58</v>
      </c>
      <c r="AG47" s="207" t="n">
        <f aca="false">SUM(AG39:AG46)</f>
        <v>257126.44</v>
      </c>
      <c r="AH47" s="207" t="n">
        <f aca="false">SUM(AH39:AH46)</f>
        <v>213788.12</v>
      </c>
      <c r="AI47" s="147"/>
      <c r="AJ47" s="207" t="n">
        <f aca="false">SUM(AJ39:AJ46)</f>
        <v>115882919.41995</v>
      </c>
      <c r="AK47" s="180" t="n">
        <f aca="false">+AJ47/AJ$18*100</f>
        <v>12.3622246547414</v>
      </c>
    </row>
    <row r="48" customFormat="false" ht="15.75" hidden="false" customHeight="false" outlineLevel="0" collapsed="false">
      <c r="A48" s="205"/>
      <c r="B48" s="206"/>
      <c r="C48" s="208" t="n">
        <f aca="false">C$47/C$18</f>
        <v>0.130161676338492</v>
      </c>
      <c r="D48" s="208" t="n">
        <f aca="false">D$47/D$18</f>
        <v>0.121089286606957</v>
      </c>
      <c r="E48" s="208" t="n">
        <f aca="false">E$47/E$18</f>
        <v>0.0950283182951783</v>
      </c>
      <c r="F48" s="208" t="n">
        <f aca="false">F$47/F$18</f>
        <v>0.157415895820137</v>
      </c>
      <c r="G48" s="208" t="n">
        <f aca="false">G$47/G$18</f>
        <v>0.159217820834826</v>
      </c>
      <c r="H48" s="208" t="n">
        <v>0</v>
      </c>
      <c r="I48" s="208" t="n">
        <f aca="false">I$47/I$18</f>
        <v>0.102917801343218</v>
      </c>
      <c r="J48" s="174"/>
      <c r="K48" s="208" t="n">
        <f aca="false">K$47/K$18</f>
        <v>0.115457213146734</v>
      </c>
      <c r="L48" s="208" t="n">
        <f aca="false">L$47/L$18</f>
        <v>0.104637061258228</v>
      </c>
      <c r="M48" s="208" t="n">
        <f aca="false">M$47/M$18</f>
        <v>0.142173470074915</v>
      </c>
      <c r="N48" s="208" t="n">
        <f aca="false">N$47/N$18</f>
        <v>0.141339067773024</v>
      </c>
      <c r="O48" s="208" t="n">
        <f aca="false">O$47/O$18</f>
        <v>0.108928297854083</v>
      </c>
      <c r="P48" s="174"/>
      <c r="Q48" s="208" t="n">
        <f aca="false">Q$47/Q$18</f>
        <v>0.144233649775557</v>
      </c>
      <c r="R48" s="208" t="n">
        <f aca="false">R$47/R$18</f>
        <v>0.113523789115849</v>
      </c>
      <c r="S48" s="174"/>
      <c r="T48" s="208" t="n">
        <f aca="false">T$47/T$18</f>
        <v>0.109514780937647</v>
      </c>
      <c r="U48" s="208" t="n">
        <f aca="false">U$47/U$18</f>
        <v>0.111950278298417</v>
      </c>
      <c r="V48" s="208" t="n">
        <f aca="false">V$47/V$18</f>
        <v>0.097714863200532</v>
      </c>
      <c r="W48" s="208" t="n">
        <f aca="false">W$47/W$18</f>
        <v>0.110206993029237</v>
      </c>
      <c r="X48" s="174"/>
      <c r="Y48" s="208" t="n">
        <f aca="false">Y$47/Y$18</f>
        <v>0.212737234894918</v>
      </c>
      <c r="Z48" s="208" t="n">
        <f aca="false">Z$47/Z$18</f>
        <v>0.204481848139629</v>
      </c>
      <c r="AA48" s="208" t="n">
        <f aca="false">AA$47/AA$18</f>
        <v>0.171715444461512</v>
      </c>
      <c r="AB48" s="208" t="n">
        <f aca="false">AB$47/AB$18</f>
        <v>0.104737242159333</v>
      </c>
      <c r="AC48" s="208" t="n">
        <f aca="false">AC$47/AC$18</f>
        <v>0.203856301437819</v>
      </c>
      <c r="AD48" s="208" t="n">
        <f aca="false">AD$47/AD$18</f>
        <v>0.329125759966799</v>
      </c>
      <c r="AE48" s="208" t="n">
        <f aca="false">AE$47/AE$18</f>
        <v>0.191394651153108</v>
      </c>
      <c r="AF48" s="208" t="n">
        <f aca="false">AF$47/AF$18</f>
        <v>0.113752831369139</v>
      </c>
      <c r="AG48" s="208" t="n">
        <f aca="false">AG$47/AG$18</f>
        <v>0.219462197251834</v>
      </c>
      <c r="AH48" s="208" t="n">
        <f aca="false">AH$47/AH$18</f>
        <v>0.881420357967254</v>
      </c>
      <c r="AI48" s="176"/>
      <c r="AJ48" s="208" t="n">
        <f aca="false">AJ$47/AJ$18</f>
        <v>0.123622246547414</v>
      </c>
      <c r="AK48" s="141"/>
    </row>
    <row r="49" customFormat="false" ht="15" hidden="false" customHeight="false" outlineLevel="0" collapsed="false">
      <c r="A49" s="135"/>
      <c r="B49" s="157"/>
      <c r="C49" s="155"/>
      <c r="D49" s="155"/>
      <c r="E49" s="155"/>
      <c r="F49" s="155"/>
      <c r="G49" s="155"/>
      <c r="H49" s="155"/>
      <c r="I49" s="155"/>
      <c r="J49" s="174"/>
      <c r="K49" s="175"/>
      <c r="L49" s="155"/>
      <c r="M49" s="155"/>
      <c r="N49" s="155"/>
      <c r="O49" s="155"/>
      <c r="P49" s="174"/>
      <c r="Q49" s="155"/>
      <c r="R49" s="155"/>
      <c r="S49" s="174"/>
      <c r="T49" s="155"/>
      <c r="U49" s="155"/>
      <c r="V49" s="155"/>
      <c r="W49" s="155"/>
      <c r="X49" s="174"/>
      <c r="Y49" s="155"/>
      <c r="Z49" s="155"/>
      <c r="AA49" s="155"/>
      <c r="AB49" s="175"/>
      <c r="AC49" s="175"/>
      <c r="AD49" s="175"/>
      <c r="AE49" s="175"/>
      <c r="AF49" s="175"/>
      <c r="AG49" s="175"/>
      <c r="AH49" s="175"/>
      <c r="AI49" s="176"/>
      <c r="AJ49" s="177"/>
      <c r="AK49" s="141"/>
    </row>
    <row r="50" customFormat="false" ht="15" hidden="false" customHeight="false" outlineLevel="0" collapsed="false">
      <c r="A50" s="141"/>
      <c r="B50" s="209" t="s">
        <v>172</v>
      </c>
      <c r="C50" s="210" t="n">
        <f aca="false">+C35-C47</f>
        <v>11867310.1223705</v>
      </c>
      <c r="D50" s="210" t="n">
        <f aca="false">+D35-D47</f>
        <v>5186344.92215281</v>
      </c>
      <c r="E50" s="210" t="n">
        <f aca="false">+E35-E47</f>
        <v>7388813.9143282</v>
      </c>
      <c r="F50" s="210" t="n">
        <f aca="false">+F35-F47</f>
        <v>1618152.93197522</v>
      </c>
      <c r="G50" s="210" t="n">
        <f aca="false">+G35-G47</f>
        <v>1637506.22445892</v>
      </c>
      <c r="H50" s="210" t="n">
        <f aca="false">+H35-H47</f>
        <v>-612719.59</v>
      </c>
      <c r="I50" s="210" t="n">
        <f aca="false">+I35-I47</f>
        <v>6009868.16000001</v>
      </c>
      <c r="J50" s="145"/>
      <c r="K50" s="210" t="n">
        <f aca="false">+K35-K47</f>
        <v>8326246.10040139</v>
      </c>
      <c r="L50" s="210" t="n">
        <f aca="false">+L35-L47</f>
        <v>5221795.95357733</v>
      </c>
      <c r="M50" s="210" t="n">
        <f aca="false">+M35-M47</f>
        <v>4761906.48697914</v>
      </c>
      <c r="N50" s="210" t="n">
        <f aca="false">+N35-N47</f>
        <v>2090479.24511943</v>
      </c>
      <c r="O50" s="211" t="n">
        <f aca="false">+O35-O47</f>
        <v>3987694.85</v>
      </c>
      <c r="P50" s="145"/>
      <c r="Q50" s="211" t="n">
        <f aca="false">+Q35-Q47</f>
        <v>975124.683044597</v>
      </c>
      <c r="R50" s="211" t="n">
        <f aca="false">+R35-R47</f>
        <v>1602243.16293157</v>
      </c>
      <c r="S50" s="145"/>
      <c r="T50" s="211" t="n">
        <f aca="false">+T35-T47</f>
        <v>5382695.73756892</v>
      </c>
      <c r="U50" s="210" t="n">
        <f aca="false">+U35-U47</f>
        <v>3805394.32313882</v>
      </c>
      <c r="V50" s="210" t="n">
        <f aca="false">+V35-V47</f>
        <v>3904997.54114612</v>
      </c>
      <c r="W50" s="210" t="n">
        <f aca="false">+W35-W47</f>
        <v>8770887.04085704</v>
      </c>
      <c r="X50" s="145"/>
      <c r="Y50" s="211" t="n">
        <f aca="false">+Y35-Y47</f>
        <v>75590.1900000023</v>
      </c>
      <c r="Z50" s="210" t="n">
        <f aca="false">+Z35-Z47</f>
        <v>799306.38</v>
      </c>
      <c r="AA50" s="210" t="n">
        <f aca="false">+AA35-AA47</f>
        <v>742314.78</v>
      </c>
      <c r="AB50" s="210" t="n">
        <f aca="false">+AB35-AB47</f>
        <v>234265.220000002</v>
      </c>
      <c r="AC50" s="210" t="n">
        <f aca="false">+AC35-AC47</f>
        <v>1048764.04</v>
      </c>
      <c r="AD50" s="210" t="n">
        <f aca="false">+AD35-AD47</f>
        <v>-697719.17</v>
      </c>
      <c r="AE50" s="210" t="n">
        <f aca="false">+AE35-AE47</f>
        <v>1720569.26</v>
      </c>
      <c r="AF50" s="210" t="n">
        <f aca="false">+AF35-AF47</f>
        <v>1978450.97</v>
      </c>
      <c r="AG50" s="210" t="n">
        <f aca="false">+AG35-AG47</f>
        <v>182004.39</v>
      </c>
      <c r="AH50" s="210" t="n">
        <f aca="false">+AH35-AH47</f>
        <v>-133274.04</v>
      </c>
      <c r="AI50" s="147"/>
      <c r="AJ50" s="210" t="n">
        <f aca="false">+AJ35-AJ47</f>
        <v>87875013.8300494</v>
      </c>
      <c r="AK50" s="212" t="n">
        <f aca="false">+AK35-AK47</f>
        <v>9.37438121116714</v>
      </c>
    </row>
    <row r="51" customFormat="false" ht="15" hidden="false" customHeight="false" outlineLevel="0" collapsed="false">
      <c r="A51" s="135"/>
      <c r="B51" s="209"/>
      <c r="C51" s="213" t="n">
        <f aca="false">+C50/C18</f>
        <v>0.0860766823564744</v>
      </c>
      <c r="D51" s="213" t="n">
        <f aca="false">+D50/D18</f>
        <v>0.117048198299623</v>
      </c>
      <c r="E51" s="213" t="n">
        <f aca="false">+E50/E18</f>
        <v>0.108624545066415</v>
      </c>
      <c r="F51" s="213" t="n">
        <f aca="false">+F50/F18</f>
        <v>0.0405426882298426</v>
      </c>
      <c r="G51" s="213" t="n">
        <f aca="false">+G50/G18</f>
        <v>0.0837179911744896</v>
      </c>
      <c r="H51" s="213" t="n">
        <v>0</v>
      </c>
      <c r="I51" s="213" t="n">
        <f aca="false">+I50/I18</f>
        <v>0.116976086810739</v>
      </c>
      <c r="J51" s="174"/>
      <c r="K51" s="213" t="n">
        <f aca="false">+K50/K18</f>
        <v>0.0967175743537712</v>
      </c>
      <c r="L51" s="213" t="n">
        <f aca="false">+L50/L18</f>
        <v>0.11468161015583</v>
      </c>
      <c r="M51" s="213" t="n">
        <f aca="false">+M50/M18</f>
        <v>0.0898532589891073</v>
      </c>
      <c r="N51" s="213" t="n">
        <f aca="false">+N50/N18</f>
        <v>0.0839464147218524</v>
      </c>
      <c r="O51" s="214" t="n">
        <f aca="false">+O50/O18</f>
        <v>0.117659391945279</v>
      </c>
      <c r="P51" s="174"/>
      <c r="Q51" s="214" t="n">
        <f aca="false">+Q50/Q18</f>
        <v>0.0882177619777841</v>
      </c>
      <c r="R51" s="214" t="n">
        <f aca="false">+R50/R18</f>
        <v>0.128204501937805</v>
      </c>
      <c r="S51" s="174"/>
      <c r="T51" s="214" t="n">
        <f aca="false">+T50/T18</f>
        <v>0.0964093625951534</v>
      </c>
      <c r="U51" s="213" t="n">
        <f aca="false">+U50/U18</f>
        <v>0.111871565515585</v>
      </c>
      <c r="V51" s="213" t="n">
        <f aca="false">+V50/V18</f>
        <v>0.10169233366238</v>
      </c>
      <c r="W51" s="213" t="n">
        <f aca="false">+W50/W18</f>
        <v>0.0897594635367431</v>
      </c>
      <c r="X51" s="174"/>
      <c r="Y51" s="214" t="n">
        <f aca="false">+Y50/Y18</f>
        <v>0.00734874575876548</v>
      </c>
      <c r="Z51" s="213" t="n">
        <f aca="false">+Z50/Z18</f>
        <v>0.131670586563022</v>
      </c>
      <c r="AA51" s="213" t="n">
        <f aca="false">+AA50/AA18</f>
        <v>0.12871339217488</v>
      </c>
      <c r="AB51" s="213" t="n">
        <f aca="false">+AB50/AB18</f>
        <v>0.0173573381240101</v>
      </c>
      <c r="AC51" s="213" t="n">
        <f aca="false">+AC50/AC18</f>
        <v>0.107748815342164</v>
      </c>
      <c r="AD51" s="213" t="n">
        <f aca="false">+AD50/AD18</f>
        <v>-0.229474427520859</v>
      </c>
      <c r="AE51" s="213" t="n">
        <f aca="false">+AE50/AE18</f>
        <v>0.168820934421845</v>
      </c>
      <c r="AF51" s="213" t="n">
        <f aca="false">+AF50/AF18</f>
        <v>0.0844778635360194</v>
      </c>
      <c r="AG51" s="213" t="n">
        <f aca="false">+AG50/AG18</f>
        <v>0.155344130844264</v>
      </c>
      <c r="AH51" s="213" t="n">
        <f aca="false">+AH50/AH18</f>
        <v>-0.549471374015273</v>
      </c>
      <c r="AI51" s="176"/>
      <c r="AJ51" s="213" t="n">
        <f aca="false">+AJ50/AJ18</f>
        <v>0.0937438121116714</v>
      </c>
      <c r="AK51" s="213"/>
    </row>
    <row r="52" customFormat="false" ht="15" hidden="false" customHeight="false" outlineLevel="0" collapsed="false">
      <c r="A52" s="135"/>
      <c r="B52" s="157"/>
      <c r="C52" s="155"/>
      <c r="D52" s="155"/>
      <c r="E52" s="155"/>
      <c r="F52" s="155"/>
      <c r="G52" s="155"/>
      <c r="H52" s="155"/>
      <c r="I52" s="155"/>
      <c r="J52" s="174"/>
      <c r="K52" s="175"/>
      <c r="L52" s="155"/>
      <c r="M52" s="155"/>
      <c r="N52" s="155"/>
      <c r="O52" s="155"/>
      <c r="P52" s="174"/>
      <c r="Q52" s="155"/>
      <c r="R52" s="215"/>
      <c r="S52" s="174"/>
      <c r="T52" s="155"/>
      <c r="U52" s="155"/>
      <c r="V52" s="155"/>
      <c r="W52" s="155"/>
      <c r="X52" s="174"/>
      <c r="Y52" s="155"/>
      <c r="Z52" s="155"/>
      <c r="AA52" s="155"/>
      <c r="AB52" s="175"/>
      <c r="AC52" s="175"/>
      <c r="AD52" s="175"/>
      <c r="AE52" s="175"/>
      <c r="AF52" s="175"/>
      <c r="AG52" s="175"/>
      <c r="AH52" s="175"/>
      <c r="AI52" s="176"/>
      <c r="AJ52" s="177"/>
      <c r="AK52" s="141"/>
    </row>
    <row r="53" customFormat="false" ht="15" hidden="false" customHeight="false" outlineLevel="0" collapsed="false">
      <c r="A53" s="135"/>
      <c r="B53" s="216" t="s">
        <v>173</v>
      </c>
      <c r="C53" s="215"/>
      <c r="D53" s="155"/>
      <c r="E53" s="155"/>
      <c r="F53" s="155"/>
      <c r="G53" s="155"/>
      <c r="H53" s="155"/>
      <c r="I53" s="155"/>
      <c r="J53" s="174"/>
      <c r="K53" s="175"/>
      <c r="L53" s="155"/>
      <c r="M53" s="155"/>
      <c r="N53" s="155"/>
      <c r="O53" s="155"/>
      <c r="P53" s="174"/>
      <c r="Q53" s="155"/>
      <c r="R53" s="155"/>
      <c r="S53" s="174"/>
      <c r="T53" s="155"/>
      <c r="U53" s="155"/>
      <c r="V53" s="155"/>
      <c r="W53" s="155"/>
      <c r="X53" s="174"/>
      <c r="Y53" s="155"/>
      <c r="Z53" s="155"/>
      <c r="AA53" s="155"/>
      <c r="AB53" s="175"/>
      <c r="AC53" s="175"/>
      <c r="AD53" s="175"/>
      <c r="AE53" s="175"/>
      <c r="AF53" s="175"/>
      <c r="AG53" s="175"/>
      <c r="AH53" s="175"/>
      <c r="AI53" s="176"/>
      <c r="AJ53" s="177"/>
      <c r="AK53" s="141"/>
    </row>
    <row r="54" customFormat="false" ht="15" hidden="false" customHeight="false" outlineLevel="0" collapsed="false">
      <c r="A54" s="141"/>
      <c r="B54" s="217" t="s">
        <v>174</v>
      </c>
      <c r="C54" s="218" t="n">
        <v>542370.16</v>
      </c>
      <c r="D54" s="218" t="n">
        <v>224139.55</v>
      </c>
      <c r="E54" s="218" t="n">
        <v>256217.31</v>
      </c>
      <c r="F54" s="218" t="n">
        <v>432011.82</v>
      </c>
      <c r="G54" s="218" t="n">
        <v>116361.62</v>
      </c>
      <c r="H54" s="218" t="n">
        <v>0</v>
      </c>
      <c r="I54" s="218" t="n">
        <v>306980.26</v>
      </c>
      <c r="J54" s="145"/>
      <c r="K54" s="218" t="n">
        <v>407926.68</v>
      </c>
      <c r="L54" s="218" t="n">
        <v>123928.84</v>
      </c>
      <c r="M54" s="218" t="n">
        <v>434024.08</v>
      </c>
      <c r="N54" s="218" t="n">
        <v>143469.62</v>
      </c>
      <c r="O54" s="218" t="n">
        <v>87183.28</v>
      </c>
      <c r="P54" s="145"/>
      <c r="Q54" s="218" t="n">
        <v>67074.49</v>
      </c>
      <c r="R54" s="218" t="n">
        <v>28349.79</v>
      </c>
      <c r="S54" s="145"/>
      <c r="T54" s="218" t="n">
        <v>376262.39</v>
      </c>
      <c r="U54" s="218" t="n">
        <v>107640.02</v>
      </c>
      <c r="V54" s="218" t="n">
        <v>92342.07</v>
      </c>
      <c r="W54" s="218" t="n">
        <v>297750.27</v>
      </c>
      <c r="X54" s="145"/>
      <c r="Y54" s="218" t="n">
        <v>85770.94</v>
      </c>
      <c r="Z54" s="218" t="n">
        <v>66213.65</v>
      </c>
      <c r="AA54" s="218" t="n">
        <v>86721.01</v>
      </c>
      <c r="AB54" s="218" t="n">
        <v>146954.72</v>
      </c>
      <c r="AC54" s="218" t="n">
        <v>125326.86</v>
      </c>
      <c r="AD54" s="218" t="n">
        <v>80030.89</v>
      </c>
      <c r="AE54" s="218" t="n">
        <v>162864.72</v>
      </c>
      <c r="AF54" s="218" t="n">
        <v>179162.81</v>
      </c>
      <c r="AG54" s="218" t="n">
        <v>16165.32</v>
      </c>
      <c r="AH54" s="218" t="n">
        <v>0</v>
      </c>
      <c r="AI54" s="147"/>
      <c r="AJ54" s="137" t="n">
        <f aca="false">SUM(C54:AH54)</f>
        <v>4993243.17</v>
      </c>
      <c r="AK54" s="141" t="n">
        <f aca="false">+AJ54/AJ$18*100</f>
        <v>0.532672063598927</v>
      </c>
    </row>
    <row r="55" customFormat="false" ht="15" hidden="false" customHeight="false" outlineLevel="0" collapsed="false">
      <c r="A55" s="141"/>
      <c r="B55" s="217" t="s">
        <v>175</v>
      </c>
      <c r="C55" s="218" t="n">
        <v>284615.98</v>
      </c>
      <c r="D55" s="218" t="n">
        <v>91951.85</v>
      </c>
      <c r="E55" s="218" t="n">
        <v>95705.87</v>
      </c>
      <c r="F55" s="218" t="n">
        <v>98343.04</v>
      </c>
      <c r="G55" s="218" t="n">
        <v>62702.22</v>
      </c>
      <c r="H55" s="218" t="n">
        <v>0</v>
      </c>
      <c r="I55" s="218" t="n">
        <v>93500.37</v>
      </c>
      <c r="J55" s="145"/>
      <c r="K55" s="218" t="n">
        <v>147825.55</v>
      </c>
      <c r="L55" s="218" t="n">
        <v>83715.3</v>
      </c>
      <c r="M55" s="218" t="n">
        <v>87917.31</v>
      </c>
      <c r="N55" s="218" t="n">
        <v>61745.14</v>
      </c>
      <c r="O55" s="218" t="n">
        <v>55034.18</v>
      </c>
      <c r="P55" s="145"/>
      <c r="Q55" s="218" t="n">
        <v>43619.61</v>
      </c>
      <c r="R55" s="218" t="n">
        <v>36655.79</v>
      </c>
      <c r="S55" s="145"/>
      <c r="T55" s="218" t="n">
        <v>99285.06</v>
      </c>
      <c r="U55" s="218" t="n">
        <v>77947.83</v>
      </c>
      <c r="V55" s="218" t="n">
        <v>61721.99</v>
      </c>
      <c r="W55" s="218" t="n">
        <v>140099.88</v>
      </c>
      <c r="X55" s="145"/>
      <c r="Y55" s="218" t="n">
        <v>48715.55</v>
      </c>
      <c r="Z55" s="218" t="n">
        <v>27023.45</v>
      </c>
      <c r="AA55" s="218" t="n">
        <v>28612.24</v>
      </c>
      <c r="AB55" s="218" t="n">
        <v>60465.26</v>
      </c>
      <c r="AC55" s="218" t="n">
        <v>55269.88</v>
      </c>
      <c r="AD55" s="218" t="n">
        <v>24925.61</v>
      </c>
      <c r="AE55" s="218" t="n">
        <v>52166.94</v>
      </c>
      <c r="AF55" s="218" t="n">
        <v>91090.06</v>
      </c>
      <c r="AG55" s="218" t="n">
        <v>4031.45</v>
      </c>
      <c r="AH55" s="218" t="n">
        <v>-2295.8</v>
      </c>
      <c r="AI55" s="147"/>
      <c r="AJ55" s="137" t="n">
        <f aca="false">SUM(C55:AH55)</f>
        <v>2012391.61</v>
      </c>
      <c r="AK55" s="141" t="n">
        <f aca="false">+AJ55/AJ$18*100</f>
        <v>0.214679068327423</v>
      </c>
    </row>
    <row r="56" customFormat="false" ht="15" hidden="false" customHeight="false" outlineLevel="0" collapsed="false">
      <c r="A56" s="141"/>
      <c r="B56" s="217" t="s">
        <v>176</v>
      </c>
      <c r="C56" s="144" t="n">
        <v>0</v>
      </c>
      <c r="D56" s="144" t="n">
        <v>0</v>
      </c>
      <c r="E56" s="144" t="n">
        <v>0</v>
      </c>
      <c r="F56" s="144" t="n">
        <v>0</v>
      </c>
      <c r="G56" s="144" t="n">
        <v>80600.6</v>
      </c>
      <c r="H56" s="144" t="n">
        <v>172599.35</v>
      </c>
      <c r="I56" s="144" t="n">
        <v>0</v>
      </c>
      <c r="J56" s="145"/>
      <c r="K56" s="144" t="n">
        <v>57536.88</v>
      </c>
      <c r="L56" s="144" t="n">
        <v>0</v>
      </c>
      <c r="M56" s="144" t="n">
        <v>374971.22</v>
      </c>
      <c r="N56" s="144" t="n">
        <v>0</v>
      </c>
      <c r="O56" s="144" t="n">
        <v>0</v>
      </c>
      <c r="P56" s="145"/>
      <c r="Q56" s="144" t="n">
        <v>0</v>
      </c>
      <c r="R56" s="144" t="n">
        <v>34196.68</v>
      </c>
      <c r="S56" s="145"/>
      <c r="T56" s="144" t="n">
        <v>0</v>
      </c>
      <c r="U56" s="144" t="n">
        <v>0</v>
      </c>
      <c r="V56" s="144" t="n">
        <v>0</v>
      </c>
      <c r="W56" s="144" t="n">
        <v>0</v>
      </c>
      <c r="X56" s="145"/>
      <c r="Y56" s="144" t="n">
        <v>18000</v>
      </c>
      <c r="Z56" s="144" t="n">
        <v>0</v>
      </c>
      <c r="AA56" s="144" t="n">
        <v>53195.34</v>
      </c>
      <c r="AB56" s="144" t="n">
        <v>0</v>
      </c>
      <c r="AC56" s="144" t="n">
        <v>0</v>
      </c>
      <c r="AD56" s="144" t="n">
        <v>0</v>
      </c>
      <c r="AE56" s="144" t="n">
        <v>0</v>
      </c>
      <c r="AF56" s="144" t="n">
        <v>0</v>
      </c>
      <c r="AG56" s="144" t="n">
        <v>0</v>
      </c>
      <c r="AH56" s="144" t="n">
        <v>0</v>
      </c>
      <c r="AI56" s="147"/>
      <c r="AJ56" s="137" t="n">
        <f aca="false">SUM(C56:AH56)</f>
        <v>791100.07</v>
      </c>
      <c r="AK56" s="141" t="n">
        <f aca="false">+AJ56/AJ$18*100</f>
        <v>0.0843934277689415</v>
      </c>
    </row>
    <row r="57" customFormat="false" ht="15" hidden="false" customHeight="false" outlineLevel="0" collapsed="false">
      <c r="A57" s="141"/>
      <c r="B57" s="157" t="s">
        <v>177</v>
      </c>
      <c r="C57" s="144" t="n">
        <v>445732.11</v>
      </c>
      <c r="D57" s="144" t="n">
        <v>19837.5</v>
      </c>
      <c r="E57" s="144" t="n">
        <v>19837.5</v>
      </c>
      <c r="F57" s="144" t="n">
        <v>388700.91</v>
      </c>
      <c r="G57" s="144" t="n">
        <v>13225</v>
      </c>
      <c r="H57" s="144" t="n">
        <v>0</v>
      </c>
      <c r="I57" s="144" t="n">
        <v>19837.5</v>
      </c>
      <c r="J57" s="145"/>
      <c r="K57" s="144" t="n">
        <v>309162.47</v>
      </c>
      <c r="L57" s="144" t="n">
        <v>189680.78</v>
      </c>
      <c r="M57" s="144" t="n">
        <v>0</v>
      </c>
      <c r="N57" s="144" t="n">
        <v>0</v>
      </c>
      <c r="O57" s="144" t="n">
        <v>0</v>
      </c>
      <c r="P57" s="145"/>
      <c r="Q57" s="144" t="n">
        <v>0</v>
      </c>
      <c r="R57" s="144" t="n">
        <v>0</v>
      </c>
      <c r="S57" s="145"/>
      <c r="T57" s="144" t="n">
        <v>171044.82</v>
      </c>
      <c r="U57" s="144" t="n">
        <v>229399.37</v>
      </c>
      <c r="V57" s="144" t="n">
        <v>0</v>
      </c>
      <c r="W57" s="144" t="n">
        <v>0</v>
      </c>
      <c r="X57" s="145"/>
      <c r="Y57" s="144" t="n">
        <v>34160</v>
      </c>
      <c r="Z57" s="144" t="n">
        <v>0</v>
      </c>
      <c r="AA57" s="144" t="n">
        <v>0</v>
      </c>
      <c r="AB57" s="144" t="n">
        <v>18025.01</v>
      </c>
      <c r="AC57" s="144" t="n">
        <v>75319</v>
      </c>
      <c r="AD57" s="144" t="n">
        <v>0</v>
      </c>
      <c r="AE57" s="144" t="n">
        <v>85665.11</v>
      </c>
      <c r="AF57" s="144" t="n">
        <v>24430</v>
      </c>
      <c r="AG57" s="144" t="n">
        <v>0</v>
      </c>
      <c r="AH57" s="144" t="n">
        <v>0</v>
      </c>
      <c r="AI57" s="147"/>
      <c r="AJ57" s="137" t="n">
        <f aca="false">SUM(C57:AH57)</f>
        <v>2044057.08</v>
      </c>
      <c r="AK57" s="141" t="n">
        <f aca="false">+AJ57/AJ$18*100</f>
        <v>0.218057095528475</v>
      </c>
    </row>
    <row r="58" customFormat="false" ht="15.75" hidden="false" customHeight="false" outlineLevel="0" collapsed="false">
      <c r="A58" s="141"/>
      <c r="B58" s="143" t="s">
        <v>114</v>
      </c>
      <c r="C58" s="144" t="n">
        <v>662479.69</v>
      </c>
      <c r="D58" s="144" t="n">
        <v>151117.21</v>
      </c>
      <c r="E58" s="144" t="n">
        <v>72415.05</v>
      </c>
      <c r="F58" s="144" t="n">
        <v>164457.04</v>
      </c>
      <c r="G58" s="144" t="n">
        <v>82781.73</v>
      </c>
      <c r="H58" s="144" t="n">
        <v>29633.28</v>
      </c>
      <c r="I58" s="144" t="n">
        <v>82797</v>
      </c>
      <c r="J58" s="145"/>
      <c r="K58" s="144" t="n">
        <v>470053.97</v>
      </c>
      <c r="L58" s="144" t="n">
        <v>58842.96</v>
      </c>
      <c r="M58" s="144" t="n">
        <v>119259.36</v>
      </c>
      <c r="N58" s="144" t="n">
        <v>39868.68</v>
      </c>
      <c r="O58" s="144" t="n">
        <v>510096.64</v>
      </c>
      <c r="P58" s="145"/>
      <c r="Q58" s="144" t="n">
        <v>187385.21</v>
      </c>
      <c r="R58" s="144" t="n">
        <v>37316.56</v>
      </c>
      <c r="S58" s="145"/>
      <c r="T58" s="144" t="n">
        <v>226951.19</v>
      </c>
      <c r="U58" s="144" t="n">
        <v>189042.93</v>
      </c>
      <c r="V58" s="144" t="n">
        <v>171949.45</v>
      </c>
      <c r="W58" s="144" t="n">
        <v>168156.96</v>
      </c>
      <c r="X58" s="145"/>
      <c r="Y58" s="144" t="n">
        <v>90729.7</v>
      </c>
      <c r="Z58" s="144" t="n">
        <v>57450.35</v>
      </c>
      <c r="AA58" s="144" t="n">
        <v>34341.63</v>
      </c>
      <c r="AB58" s="144" t="n">
        <v>4980.54</v>
      </c>
      <c r="AC58" s="144" t="n">
        <v>735.85</v>
      </c>
      <c r="AD58" s="144" t="n">
        <v>4854.24</v>
      </c>
      <c r="AE58" s="144" t="n">
        <v>915.4</v>
      </c>
      <c r="AF58" s="144" t="n">
        <v>145042.57</v>
      </c>
      <c r="AG58" s="144" t="n">
        <v>3260.07</v>
      </c>
      <c r="AH58" s="144" t="n">
        <v>0.91</v>
      </c>
      <c r="AI58" s="147"/>
      <c r="AJ58" s="137" t="n">
        <f aca="false">SUM(C58:AH58)</f>
        <v>3766916.17</v>
      </c>
      <c r="AK58" s="141" t="n">
        <f aca="false">+AJ58/AJ$18*100</f>
        <v>0.401849247345602</v>
      </c>
    </row>
    <row r="59" customFormat="false" ht="15" hidden="false" customHeight="false" outlineLevel="0" collapsed="false">
      <c r="A59" s="219" t="n">
        <v>2</v>
      </c>
      <c r="B59" s="206" t="s">
        <v>178</v>
      </c>
      <c r="C59" s="220" t="n">
        <f aca="false">C54+C55+C56+C57-C58</f>
        <v>610238.56</v>
      </c>
      <c r="D59" s="220" t="n">
        <f aca="false">D54+D55+D56+D57-D58</f>
        <v>184811.69</v>
      </c>
      <c r="E59" s="220" t="n">
        <f aca="false">E54+E55+E56+E57-E58</f>
        <v>299345.63</v>
      </c>
      <c r="F59" s="220" t="n">
        <f aca="false">F54+F55+F56+F57-F58</f>
        <v>754598.73</v>
      </c>
      <c r="G59" s="220" t="n">
        <f aca="false">G54+G55+G56+G57-G58</f>
        <v>190107.71</v>
      </c>
      <c r="H59" s="220" t="n">
        <f aca="false">H54+H55+H56+H57-H58</f>
        <v>142966.07</v>
      </c>
      <c r="I59" s="220" t="n">
        <f aca="false">I54+I55+I56+I57-I58</f>
        <v>337521.13</v>
      </c>
      <c r="J59" s="145"/>
      <c r="K59" s="220" t="n">
        <f aca="false">K54+K55+K56+K57-K58</f>
        <v>452397.61</v>
      </c>
      <c r="L59" s="220" t="n">
        <f aca="false">L54+L55+L56+L57-L58</f>
        <v>338481.96</v>
      </c>
      <c r="M59" s="220" t="n">
        <f aca="false">M54+M55+M56+M57-M58</f>
        <v>777653.25</v>
      </c>
      <c r="N59" s="220" t="n">
        <f aca="false">N54+N55+N56+N57-N58</f>
        <v>165346.08</v>
      </c>
      <c r="O59" s="179" t="n">
        <f aca="false">O54+O55+O56+O57-O58</f>
        <v>-367879.18</v>
      </c>
      <c r="P59" s="145"/>
      <c r="Q59" s="179" t="n">
        <f aca="false">Q54+Q55+Q56+Q57-Q58</f>
        <v>-76691.11</v>
      </c>
      <c r="R59" s="179" t="n">
        <f aca="false">R54+R55+R56+R57-R58</f>
        <v>61885.7</v>
      </c>
      <c r="S59" s="145"/>
      <c r="T59" s="179" t="n">
        <f aca="false">T54+T55+T56+T57-T58</f>
        <v>419641.08</v>
      </c>
      <c r="U59" s="220" t="n">
        <f aca="false">U54+U55+U56+U57-U58</f>
        <v>225944.29</v>
      </c>
      <c r="V59" s="220" t="n">
        <f aca="false">V54+V55+V56+V57-V58</f>
        <v>-17885.39</v>
      </c>
      <c r="W59" s="220" t="n">
        <f aca="false">W54+W55+W56+W57-W58</f>
        <v>269693.19</v>
      </c>
      <c r="X59" s="145"/>
      <c r="Y59" s="179" t="n">
        <f aca="false">Y54+Y55+Y56+Y57-Y58</f>
        <v>95916.79</v>
      </c>
      <c r="Z59" s="220" t="n">
        <f aca="false">Z54+Z55+Z56+Z57-Z58</f>
        <v>35786.75</v>
      </c>
      <c r="AA59" s="220" t="n">
        <f aca="false">AA54+AA55+AA56+AA57-AA58</f>
        <v>134186.96</v>
      </c>
      <c r="AB59" s="220" t="n">
        <f aca="false">AB54+AB55+AB56+AB57-AB58</f>
        <v>220464.45</v>
      </c>
      <c r="AC59" s="220" t="n">
        <f aca="false">AC54+AC55+AC56+AC57-AC58</f>
        <v>255179.89</v>
      </c>
      <c r="AD59" s="220" t="n">
        <f aca="false">AD54+AD55+AD56+AD57-AD58</f>
        <v>100102.26</v>
      </c>
      <c r="AE59" s="220" t="n">
        <f aca="false">AE54+AE55+AE56+AE57-AE58</f>
        <v>299781.37</v>
      </c>
      <c r="AF59" s="220" t="n">
        <f aca="false">AF54+AF55+AF56+AF57-AF58</f>
        <v>149640.3</v>
      </c>
      <c r="AG59" s="220" t="n">
        <f aca="false">AG54+AG55+AG56+AG57-AG58</f>
        <v>16936.7</v>
      </c>
      <c r="AH59" s="220" t="n">
        <f aca="false">AH54+AH55+AH56+AH57-AH58</f>
        <v>-2296.71</v>
      </c>
      <c r="AI59" s="147"/>
      <c r="AJ59" s="220" t="n">
        <f aca="false">AJ54+AJ55+AJ56+AJ57-AJ58</f>
        <v>6073875.76</v>
      </c>
      <c r="AK59" s="180" t="n">
        <f aca="false">+AJ59/AJ$18*100</f>
        <v>0.647952407878164</v>
      </c>
    </row>
    <row r="60" customFormat="false" ht="15.75" hidden="false" customHeight="false" outlineLevel="0" collapsed="false">
      <c r="A60" s="219"/>
      <c r="B60" s="206"/>
      <c r="C60" s="221" t="n">
        <f aca="false">+C59/C18</f>
        <v>0.00442621875969818</v>
      </c>
      <c r="D60" s="221" t="n">
        <f aca="false">+D59/D18</f>
        <v>0.0041709287877886</v>
      </c>
      <c r="E60" s="221" t="n">
        <f aca="false">+E59/E18</f>
        <v>0.0044007445922159</v>
      </c>
      <c r="F60" s="221" t="n">
        <f aca="false">+F59/F18</f>
        <v>0.0189064089335986</v>
      </c>
      <c r="G60" s="221" t="n">
        <f aca="false">+G59/G18</f>
        <v>0.00971931303237724</v>
      </c>
      <c r="H60" s="221" t="n">
        <v>0</v>
      </c>
      <c r="I60" s="221" t="n">
        <f aca="false">+I59/I18</f>
        <v>0.00656951200129799</v>
      </c>
      <c r="J60" s="174"/>
      <c r="K60" s="221" t="n">
        <f aca="false">+K59/K18</f>
        <v>0.00525504518543285</v>
      </c>
      <c r="L60" s="221" t="n">
        <f aca="false">+L59/L18</f>
        <v>0.00743377499362232</v>
      </c>
      <c r="M60" s="221" t="n">
        <f aca="false">+M59/M18</f>
        <v>0.0146736772481851</v>
      </c>
      <c r="N60" s="221" t="n">
        <f aca="false">+N59/N18</f>
        <v>0.00663972657787357</v>
      </c>
      <c r="O60" s="222" t="n">
        <f aca="false">+O59/O18</f>
        <v>-0.0108545017250073</v>
      </c>
      <c r="P60" s="174"/>
      <c r="Q60" s="222" t="n">
        <f aca="false">+Q59/Q18</f>
        <v>-0.00693810566528613</v>
      </c>
      <c r="R60" s="222" t="n">
        <f aca="false">+R59/R18</f>
        <v>0.00495182349915964</v>
      </c>
      <c r="S60" s="174"/>
      <c r="T60" s="222" t="n">
        <f aca="false">+T59/T18</f>
        <v>0.00751618352848126</v>
      </c>
      <c r="U60" s="221" t="n">
        <f aca="false">+U59/U18</f>
        <v>0.00664234486500158</v>
      </c>
      <c r="V60" s="221" t="n">
        <f aca="false">+V59/V18</f>
        <v>-0.000465763941820043</v>
      </c>
      <c r="W60" s="221" t="n">
        <f aca="false">+W59/W18</f>
        <v>0.00275998492981931</v>
      </c>
      <c r="X60" s="174"/>
      <c r="Y60" s="222" t="n">
        <f aca="false">+Y59/Y18</f>
        <v>0.00932486217731267</v>
      </c>
      <c r="Z60" s="221" t="n">
        <f aca="false">+Z59/Z18</f>
        <v>0.00589518923104833</v>
      </c>
      <c r="AA60" s="221" t="n">
        <f aca="false">+AA59/AA18</f>
        <v>0.0232672974761932</v>
      </c>
      <c r="AB60" s="221" t="n">
        <f aca="false">+AB59/AB18</f>
        <v>0.0163348020801974</v>
      </c>
      <c r="AC60" s="221" t="n">
        <f aca="false">+AC59/AC18</f>
        <v>0.0262168894031147</v>
      </c>
      <c r="AD60" s="221" t="n">
        <f aca="false">+AD59/AD18</f>
        <v>0.0329228574972996</v>
      </c>
      <c r="AE60" s="221" t="n">
        <f aca="false">+AE59/AE18</f>
        <v>0.029414317797158</v>
      </c>
      <c r="AF60" s="221" t="n">
        <f aca="false">+AF59/AF18</f>
        <v>0.0063894900781337</v>
      </c>
      <c r="AG60" s="221" t="n">
        <f aca="false">+AG59/AG18</f>
        <v>0.0144557883514241</v>
      </c>
      <c r="AH60" s="221" t="n">
        <f aca="false">+AH59/AH18</f>
        <v>-0.00946903387497384</v>
      </c>
      <c r="AI60" s="223"/>
      <c r="AJ60" s="221" t="n">
        <f aca="false">+AJ59/AJ18</f>
        <v>0.00647952407878165</v>
      </c>
      <c r="AK60" s="141"/>
    </row>
    <row r="61" customFormat="false" ht="24.75" hidden="false" customHeight="false" outlineLevel="0" collapsed="false">
      <c r="A61" s="224"/>
      <c r="B61" s="225"/>
      <c r="C61" s="155"/>
      <c r="D61" s="155"/>
      <c r="E61" s="155"/>
      <c r="F61" s="155"/>
      <c r="G61" s="155"/>
      <c r="H61" s="155"/>
      <c r="I61" s="155"/>
      <c r="J61" s="174"/>
      <c r="K61" s="155"/>
      <c r="L61" s="155"/>
      <c r="M61" s="155"/>
      <c r="N61" s="155"/>
      <c r="O61" s="155"/>
      <c r="P61" s="174"/>
      <c r="Q61" s="155"/>
      <c r="R61" s="155"/>
      <c r="S61" s="174"/>
      <c r="T61" s="155"/>
      <c r="U61" s="155"/>
      <c r="V61" s="155"/>
      <c r="W61" s="155"/>
      <c r="X61" s="174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223"/>
      <c r="AJ61" s="226"/>
      <c r="AK61" s="141"/>
    </row>
    <row r="62" customFormat="false" ht="15" hidden="false" customHeight="false" outlineLevel="0" collapsed="false">
      <c r="A62" s="135"/>
      <c r="B62" s="227" t="s">
        <v>179</v>
      </c>
      <c r="C62" s="228" t="n">
        <f aca="false">C50-C59</f>
        <v>11257071.5623705</v>
      </c>
      <c r="D62" s="228" t="n">
        <f aca="false">D50-D59</f>
        <v>5001533.23215281</v>
      </c>
      <c r="E62" s="228" t="n">
        <f aca="false">E50-E59</f>
        <v>7089468.2843282</v>
      </c>
      <c r="F62" s="228" t="n">
        <f aca="false">F50-F59</f>
        <v>863554.201975224</v>
      </c>
      <c r="G62" s="228" t="n">
        <f aca="false">G50-G59</f>
        <v>1447398.51445892</v>
      </c>
      <c r="H62" s="228" t="n">
        <f aca="false">H50-H59</f>
        <v>-755685.66</v>
      </c>
      <c r="I62" s="228" t="n">
        <f aca="false">I50-I59</f>
        <v>5672347.03000001</v>
      </c>
      <c r="J62" s="145"/>
      <c r="K62" s="228" t="n">
        <f aca="false">K50-K59</f>
        <v>7873848.49040139</v>
      </c>
      <c r="L62" s="228" t="n">
        <f aca="false">L50-L59</f>
        <v>4883313.99357733</v>
      </c>
      <c r="M62" s="228" t="n">
        <f aca="false">M50-M59</f>
        <v>3984253.23697914</v>
      </c>
      <c r="N62" s="228" t="n">
        <f aca="false">N50-N59</f>
        <v>1925133.16511943</v>
      </c>
      <c r="O62" s="229" t="n">
        <f aca="false">O50-O59</f>
        <v>4355574.03</v>
      </c>
      <c r="P62" s="145"/>
      <c r="Q62" s="229" t="n">
        <f aca="false">Q50-Q59</f>
        <v>1051815.7930446</v>
      </c>
      <c r="R62" s="229" t="n">
        <f aca="false">R50-R59</f>
        <v>1540357.46293157</v>
      </c>
      <c r="S62" s="145"/>
      <c r="T62" s="229" t="n">
        <f aca="false">T50-T59</f>
        <v>4963054.65756892</v>
      </c>
      <c r="U62" s="228" t="n">
        <f aca="false">U50-U59</f>
        <v>3579450.03313882</v>
      </c>
      <c r="V62" s="228" t="n">
        <f aca="false">V50-V59</f>
        <v>3922882.93114612</v>
      </c>
      <c r="W62" s="228" t="n">
        <f aca="false">W50-W59</f>
        <v>8501193.85085704</v>
      </c>
      <c r="X62" s="145"/>
      <c r="Y62" s="229" t="n">
        <f aca="false">Y50-Y59</f>
        <v>-20326.5999999977</v>
      </c>
      <c r="Z62" s="228" t="n">
        <f aca="false">Z50-Z59</f>
        <v>763519.63</v>
      </c>
      <c r="AA62" s="228" t="n">
        <f aca="false">AA50-AA59</f>
        <v>608127.82</v>
      </c>
      <c r="AB62" s="228" t="n">
        <f aca="false">AB50-AB59</f>
        <v>13800.7700000021</v>
      </c>
      <c r="AC62" s="228" t="n">
        <f aca="false">AC50-AC59</f>
        <v>793584.15</v>
      </c>
      <c r="AD62" s="228" t="n">
        <f aca="false">AD50-AD59</f>
        <v>-797821.43</v>
      </c>
      <c r="AE62" s="228" t="n">
        <f aca="false">AE50-AE59</f>
        <v>1420787.89</v>
      </c>
      <c r="AF62" s="228" t="n">
        <f aca="false">AF50-AF59</f>
        <v>1828810.67</v>
      </c>
      <c r="AG62" s="228" t="n">
        <f aca="false">AG50-AG59</f>
        <v>165067.69</v>
      </c>
      <c r="AH62" s="228" t="n">
        <f aca="false">AH50-AH59</f>
        <v>-130977.33</v>
      </c>
      <c r="AI62" s="147"/>
      <c r="AJ62" s="228" t="n">
        <f aca="false">AJ50-AJ59</f>
        <v>81801138.0700494</v>
      </c>
      <c r="AK62" s="230" t="n">
        <f aca="false">AK50-AK59</f>
        <v>8.72642880328898</v>
      </c>
    </row>
    <row r="63" customFormat="false" ht="15" hidden="false" customHeight="false" outlineLevel="0" collapsed="false">
      <c r="A63" s="135"/>
      <c r="B63" s="227"/>
      <c r="C63" s="213" t="n">
        <f aca="false">C62/C18</f>
        <v>0.0816504635967762</v>
      </c>
      <c r="D63" s="213" t="n">
        <f aca="false">D62/D18</f>
        <v>0.112877269511834</v>
      </c>
      <c r="E63" s="213" t="n">
        <f aca="false">E62/E18</f>
        <v>0.104223800474199</v>
      </c>
      <c r="F63" s="213" t="n">
        <f aca="false">F62/F18</f>
        <v>0.021636279296244</v>
      </c>
      <c r="G63" s="213" t="n">
        <f aca="false">G62/G18</f>
        <v>0.0739986781421124</v>
      </c>
      <c r="H63" s="213" t="n">
        <v>0</v>
      </c>
      <c r="I63" s="213" t="n">
        <f aca="false">I62/I18</f>
        <v>0.110406574809441</v>
      </c>
      <c r="J63" s="174"/>
      <c r="K63" s="213" t="n">
        <f aca="false">K62/K18</f>
        <v>0.0914625291683383</v>
      </c>
      <c r="L63" s="213" t="n">
        <f aca="false">L62/L18</f>
        <v>0.107247835162208</v>
      </c>
      <c r="M63" s="213" t="n">
        <f aca="false">M62/M18</f>
        <v>0.0751795817409222</v>
      </c>
      <c r="N63" s="213" t="n">
        <f aca="false">N62/N18</f>
        <v>0.0773066881439788</v>
      </c>
      <c r="O63" s="214" t="n">
        <f aca="false">O62/O18</f>
        <v>0.128513893670286</v>
      </c>
      <c r="P63" s="174"/>
      <c r="Q63" s="214" t="n">
        <f aca="false">Q62/Q18</f>
        <v>0.0951558676430702</v>
      </c>
      <c r="R63" s="214" t="n">
        <f aca="false">R62/R18</f>
        <v>0.123252678438645</v>
      </c>
      <c r="S63" s="174"/>
      <c r="T63" s="214" t="n">
        <f aca="false">T62/T18</f>
        <v>0.0888931790666722</v>
      </c>
      <c r="U63" s="213" t="n">
        <f aca="false">U62/U18</f>
        <v>0.105229220650583</v>
      </c>
      <c r="V63" s="213" t="n">
        <f aca="false">V62/V18</f>
        <v>0.1021580976042</v>
      </c>
      <c r="W63" s="213" t="n">
        <f aca="false">W62/W18</f>
        <v>0.0869994786069238</v>
      </c>
      <c r="X63" s="174"/>
      <c r="Y63" s="214" t="n">
        <f aca="false">Y62/Y18</f>
        <v>-0.00197611641854719</v>
      </c>
      <c r="Z63" s="213" t="n">
        <f aca="false">Z62/Z18</f>
        <v>0.125775397331974</v>
      </c>
      <c r="AA63" s="213" t="n">
        <f aca="false">AA62/AA18</f>
        <v>0.105446094698687</v>
      </c>
      <c r="AB63" s="213" t="n">
        <f aca="false">AB62/AB18</f>
        <v>0.00102253604381277</v>
      </c>
      <c r="AC63" s="213" t="n">
        <f aca="false">AC62/AC18</f>
        <v>0.0815319259390493</v>
      </c>
      <c r="AD63" s="213" t="n">
        <f aca="false">AD62/AD18</f>
        <v>-0.262397285018158</v>
      </c>
      <c r="AE63" s="213" t="n">
        <f aca="false">AE62/AE18</f>
        <v>0.139406616624687</v>
      </c>
      <c r="AF63" s="213" t="n">
        <f aca="false">AF62/AF18</f>
        <v>0.0780883734578857</v>
      </c>
      <c r="AG63" s="213" t="n">
        <f aca="false">AG62/AG18</f>
        <v>0.14088834249284</v>
      </c>
      <c r="AH63" s="213" t="n">
        <f aca="false">AH62/AH18</f>
        <v>-0.5400023401403</v>
      </c>
      <c r="AI63" s="176"/>
      <c r="AJ63" s="213" t="n">
        <f aca="false">AJ62/AJ18</f>
        <v>0.0872642880328898</v>
      </c>
      <c r="AK63" s="213"/>
    </row>
    <row r="64" customFormat="false" ht="15" hidden="false" customHeight="false" outlineLevel="0" collapsed="false">
      <c r="A64" s="135"/>
      <c r="B64" s="215"/>
      <c r="C64" s="215"/>
      <c r="D64" s="215"/>
      <c r="E64" s="215"/>
      <c r="F64" s="215"/>
      <c r="G64" s="215"/>
      <c r="H64" s="215"/>
      <c r="I64" s="215"/>
      <c r="J64" s="174"/>
      <c r="K64" s="231"/>
      <c r="L64" s="215"/>
      <c r="M64" s="215"/>
      <c r="N64" s="215"/>
      <c r="O64" s="215"/>
      <c r="P64" s="174"/>
      <c r="Q64" s="215"/>
      <c r="R64" s="215"/>
      <c r="S64" s="174"/>
      <c r="T64" s="215"/>
      <c r="U64" s="215"/>
      <c r="V64" s="215"/>
      <c r="W64" s="215"/>
      <c r="X64" s="174"/>
      <c r="Y64" s="215"/>
      <c r="Z64" s="215"/>
      <c r="AA64" s="215"/>
      <c r="AB64" s="231"/>
      <c r="AC64" s="231"/>
      <c r="AD64" s="231"/>
      <c r="AE64" s="231"/>
      <c r="AF64" s="231"/>
      <c r="AG64" s="231"/>
      <c r="AH64" s="231"/>
      <c r="AI64" s="176"/>
      <c r="AJ64" s="215"/>
      <c r="AK64" s="141"/>
    </row>
    <row r="65" customFormat="false" ht="15" hidden="false" customHeight="false" outlineLevel="0" collapsed="false">
      <c r="A65" s="135"/>
      <c r="B65" s="232" t="s">
        <v>180</v>
      </c>
      <c r="C65" s="155"/>
      <c r="D65" s="155"/>
      <c r="E65" s="155"/>
      <c r="F65" s="155"/>
      <c r="G65" s="155"/>
      <c r="H65" s="155"/>
      <c r="I65" s="155"/>
      <c r="J65" s="174"/>
      <c r="K65" s="175"/>
      <c r="L65" s="155"/>
      <c r="M65" s="155"/>
      <c r="N65" s="155"/>
      <c r="O65" s="155"/>
      <c r="P65" s="174"/>
      <c r="Q65" s="155"/>
      <c r="R65" s="155"/>
      <c r="S65" s="174"/>
      <c r="T65" s="155"/>
      <c r="U65" s="155"/>
      <c r="V65" s="155"/>
      <c r="W65" s="155"/>
      <c r="X65" s="174"/>
      <c r="Y65" s="155"/>
      <c r="Z65" s="155"/>
      <c r="AA65" s="155"/>
      <c r="AB65" s="175"/>
      <c r="AC65" s="175"/>
      <c r="AD65" s="175"/>
      <c r="AE65" s="175"/>
      <c r="AF65" s="175"/>
      <c r="AG65" s="175"/>
      <c r="AH65" s="175"/>
      <c r="AI65" s="176"/>
      <c r="AJ65" s="177"/>
      <c r="AK65" s="141"/>
    </row>
    <row r="66" customFormat="false" ht="15" hidden="false" customHeight="false" outlineLevel="0" collapsed="false">
      <c r="A66" s="141"/>
      <c r="B66" s="233" t="s">
        <v>181</v>
      </c>
      <c r="C66" s="144"/>
      <c r="D66" s="144"/>
      <c r="E66" s="144"/>
      <c r="F66" s="144"/>
      <c r="G66" s="144"/>
      <c r="H66" s="144"/>
      <c r="I66" s="144"/>
      <c r="J66" s="145"/>
      <c r="K66" s="146"/>
      <c r="L66" s="144"/>
      <c r="M66" s="144"/>
      <c r="N66" s="144"/>
      <c r="O66" s="144"/>
      <c r="P66" s="145"/>
      <c r="Q66" s="144"/>
      <c r="R66" s="144"/>
      <c r="S66" s="145"/>
      <c r="T66" s="144" t="n">
        <v>615618.977635602</v>
      </c>
      <c r="U66" s="144" t="n">
        <v>378649.942943782</v>
      </c>
      <c r="V66" s="144" t="n">
        <v>421447.619570224</v>
      </c>
      <c r="W66" s="144" t="n">
        <v>1069029.07985039</v>
      </c>
      <c r="X66" s="145"/>
      <c r="Y66" s="144"/>
      <c r="Z66" s="144"/>
      <c r="AA66" s="144"/>
      <c r="AB66" s="146"/>
      <c r="AC66" s="146"/>
      <c r="AD66" s="146"/>
      <c r="AE66" s="146"/>
      <c r="AF66" s="146"/>
      <c r="AG66" s="146"/>
      <c r="AH66" s="146"/>
      <c r="AI66" s="147"/>
      <c r="AJ66" s="137" t="n">
        <f aca="false">SUM(C66:AH66)</f>
        <v>2484745.62</v>
      </c>
      <c r="AK66" s="141" t="n">
        <f aca="false">+AJ66/AJ$18*100</f>
        <v>0.265069120782234</v>
      </c>
    </row>
    <row r="67" customFormat="false" ht="15" hidden="false" customHeight="false" outlineLevel="0" collapsed="false">
      <c r="A67" s="141"/>
      <c r="B67" s="233" t="s">
        <v>182</v>
      </c>
      <c r="C67" s="144"/>
      <c r="D67" s="144"/>
      <c r="E67" s="145"/>
      <c r="F67" s="145"/>
      <c r="G67" s="145"/>
      <c r="H67" s="144"/>
      <c r="I67" s="144"/>
      <c r="J67" s="145"/>
      <c r="K67" s="146" t="n">
        <v>1093571.42004258</v>
      </c>
      <c r="L67" s="146" t="n">
        <v>573676.953084327</v>
      </c>
      <c r="M67" s="144" t="n">
        <v>656595.291872992</v>
      </c>
      <c r="N67" s="144" t="n">
        <v>309295.013003264</v>
      </c>
      <c r="O67" s="144" t="n">
        <v>420724.719793683</v>
      </c>
      <c r="P67" s="145"/>
      <c r="Q67" s="144" t="n">
        <v>140231.738307096</v>
      </c>
      <c r="R67" s="144" t="n">
        <v>157627.973896063</v>
      </c>
      <c r="S67" s="145"/>
      <c r="T67" s="144"/>
      <c r="U67" s="144"/>
      <c r="V67" s="144"/>
      <c r="W67" s="144"/>
      <c r="X67" s="145"/>
      <c r="Y67" s="144"/>
      <c r="Z67" s="144"/>
      <c r="AA67" s="144"/>
      <c r="AB67" s="144"/>
      <c r="AC67" s="146"/>
      <c r="AD67" s="146"/>
      <c r="AE67" s="146"/>
      <c r="AF67" s="146"/>
      <c r="AG67" s="146"/>
      <c r="AH67" s="146"/>
      <c r="AI67" s="147"/>
      <c r="AJ67" s="137" t="n">
        <f aca="false">SUM(C67:AH67)</f>
        <v>3351723.11</v>
      </c>
      <c r="AK67" s="141" t="n">
        <f aca="false">+AJ67/AJ$18*100</f>
        <v>0.357557043554904</v>
      </c>
    </row>
    <row r="68" customFormat="false" ht="15" hidden="false" customHeight="false" outlineLevel="0" collapsed="false">
      <c r="A68" s="141"/>
      <c r="B68" s="233" t="s">
        <v>183</v>
      </c>
      <c r="C68" s="144" t="n">
        <v>803060.896546283</v>
      </c>
      <c r="D68" s="144" t="n">
        <v>257767.180562484</v>
      </c>
      <c r="E68" s="144" t="n">
        <v>388038.008601691</v>
      </c>
      <c r="F68" s="144" t="n">
        <v>223984.718241408</v>
      </c>
      <c r="G68" s="144" t="n">
        <v>118235.099430711</v>
      </c>
      <c r="H68" s="144" t="n">
        <v>0</v>
      </c>
      <c r="I68" s="144" t="n">
        <v>290863.285112997</v>
      </c>
      <c r="J68" s="145"/>
      <c r="K68" s="146"/>
      <c r="L68" s="144"/>
      <c r="M68" s="144"/>
      <c r="N68" s="144"/>
      <c r="O68" s="144"/>
      <c r="P68" s="145"/>
      <c r="Q68" s="144"/>
      <c r="R68" s="144"/>
      <c r="S68" s="145"/>
      <c r="T68" s="144"/>
      <c r="U68" s="144"/>
      <c r="V68" s="144"/>
      <c r="W68" s="144"/>
      <c r="X68" s="145"/>
      <c r="Y68" s="144"/>
      <c r="Z68" s="144"/>
      <c r="AA68" s="144"/>
      <c r="AB68" s="144"/>
      <c r="AC68" s="146"/>
      <c r="AD68" s="146"/>
      <c r="AE68" s="146"/>
      <c r="AF68" s="146"/>
      <c r="AG68" s="146"/>
      <c r="AH68" s="146"/>
      <c r="AI68" s="147"/>
      <c r="AJ68" s="137" t="n">
        <f aca="false">SUM(C68:AH68)</f>
        <v>2081949.18849557</v>
      </c>
      <c r="AK68" s="141" t="n">
        <f aca="false">+AJ68/AJ$18*100</f>
        <v>0.222099371648276</v>
      </c>
    </row>
    <row r="69" customFormat="false" ht="15" hidden="false" customHeight="false" outlineLevel="0" collapsed="false">
      <c r="A69" s="141"/>
      <c r="B69" s="148" t="s">
        <v>184</v>
      </c>
      <c r="C69" s="144"/>
      <c r="D69" s="144"/>
      <c r="E69" s="144"/>
      <c r="F69" s="144"/>
      <c r="G69" s="144"/>
      <c r="H69" s="144"/>
      <c r="I69" s="144"/>
      <c r="J69" s="145"/>
      <c r="K69" s="146"/>
      <c r="L69" s="144"/>
      <c r="M69" s="144"/>
      <c r="N69" s="144"/>
      <c r="O69" s="144"/>
      <c r="P69" s="145"/>
      <c r="Q69" s="144"/>
      <c r="R69" s="144"/>
      <c r="S69" s="145"/>
      <c r="T69" s="144"/>
      <c r="U69" s="144"/>
      <c r="V69" s="144"/>
      <c r="W69" s="144"/>
      <c r="X69" s="145"/>
      <c r="Y69" s="144" t="n">
        <v>134305.138354764</v>
      </c>
      <c r="Z69" s="144" t="n">
        <v>80993.2905325207</v>
      </c>
      <c r="AA69" s="144" t="n">
        <v>75210.8130364063</v>
      </c>
      <c r="AB69" s="144"/>
      <c r="AC69" s="146"/>
      <c r="AD69" s="146"/>
      <c r="AE69" s="146"/>
      <c r="AF69" s="146" t="n">
        <v>316100.29545541</v>
      </c>
      <c r="AG69" s="146" t="n">
        <v>13160.9231956443</v>
      </c>
      <c r="AH69" s="146" t="n">
        <v>2560.6994252554</v>
      </c>
      <c r="AI69" s="147"/>
      <c r="AJ69" s="137" t="n">
        <f aca="false">SUM(C69:AH69)</f>
        <v>622331.160000001</v>
      </c>
      <c r="AK69" s="141" t="n">
        <f aca="false">+AJ69/AJ$18*100</f>
        <v>0.0663894010271313</v>
      </c>
    </row>
    <row r="70" customFormat="false" ht="15" hidden="false" customHeight="false" outlineLevel="0" collapsed="false">
      <c r="A70" s="141"/>
      <c r="B70" s="148" t="s">
        <v>185</v>
      </c>
      <c r="C70" s="144"/>
      <c r="D70" s="144"/>
      <c r="E70" s="144"/>
      <c r="F70" s="144"/>
      <c r="G70" s="144"/>
      <c r="H70" s="144"/>
      <c r="I70" s="144"/>
      <c r="J70" s="145"/>
      <c r="K70" s="146"/>
      <c r="L70" s="144"/>
      <c r="M70" s="144"/>
      <c r="N70" s="144"/>
      <c r="O70" s="144"/>
      <c r="P70" s="145"/>
      <c r="Q70" s="144"/>
      <c r="R70" s="144"/>
      <c r="S70" s="145"/>
      <c r="T70" s="144"/>
      <c r="U70" s="144"/>
      <c r="V70" s="144"/>
      <c r="W70" s="144"/>
      <c r="X70" s="145"/>
      <c r="Y70" s="144"/>
      <c r="Z70" s="144"/>
      <c r="AA70" s="144"/>
      <c r="AB70" s="146" t="n">
        <v>476.996763949763</v>
      </c>
      <c r="AC70" s="146" t="n">
        <v>304.517767683665</v>
      </c>
      <c r="AD70" s="146" t="n">
        <v>141.1355288141</v>
      </c>
      <c r="AE70" s="146" t="n">
        <v>360.519939552471</v>
      </c>
      <c r="AF70" s="146"/>
      <c r="AG70" s="146"/>
      <c r="AH70" s="146"/>
      <c r="AI70" s="147"/>
      <c r="AJ70" s="137" t="n">
        <f aca="false">SUM(C70:AH70)</f>
        <v>1283.17</v>
      </c>
      <c r="AK70" s="141" t="n">
        <f aca="false">+AJ70/AJ$18*100</f>
        <v>0.00013688674646467</v>
      </c>
    </row>
    <row r="71" customFormat="false" ht="15" hidden="false" customHeight="false" outlineLevel="0" collapsed="false">
      <c r="A71" s="141"/>
      <c r="B71" s="234" t="s">
        <v>186</v>
      </c>
      <c r="C71" s="235" t="n">
        <v>23979.9585443773</v>
      </c>
      <c r="D71" s="235" t="n">
        <v>7707.6028203815</v>
      </c>
      <c r="E71" s="235" t="n">
        <v>11897.1233694146</v>
      </c>
      <c r="F71" s="235" t="n">
        <v>7004.20759549936</v>
      </c>
      <c r="G71" s="235" t="n">
        <v>661.134271003141</v>
      </c>
      <c r="H71" s="235" t="n">
        <v>0</v>
      </c>
      <c r="I71" s="235" t="n">
        <v>8991.75809915173</v>
      </c>
      <c r="J71" s="145"/>
      <c r="K71" s="235" t="n">
        <v>22036.6365754874</v>
      </c>
      <c r="L71" s="235" t="n">
        <v>11675.830374686</v>
      </c>
      <c r="M71" s="235" t="n">
        <v>13591.5499461445</v>
      </c>
      <c r="N71" s="235" t="n">
        <v>6392.44156968599</v>
      </c>
      <c r="O71" s="235" t="n">
        <v>8672.27957136465</v>
      </c>
      <c r="P71" s="145"/>
      <c r="Q71" s="235" t="n">
        <v>2834.32740795377</v>
      </c>
      <c r="R71" s="235" t="n">
        <v>3207.67455467762</v>
      </c>
      <c r="S71" s="145"/>
      <c r="T71" s="235" t="n">
        <v>13515.2388305724</v>
      </c>
      <c r="U71" s="235" t="n">
        <v>8233.94501662128</v>
      </c>
      <c r="V71" s="235" t="n">
        <v>9304.84970183512</v>
      </c>
      <c r="W71" s="235" t="n">
        <v>23664.2864509712</v>
      </c>
      <c r="X71" s="145"/>
      <c r="Y71" s="235" t="n">
        <v>0</v>
      </c>
      <c r="Z71" s="235" t="n">
        <v>0</v>
      </c>
      <c r="AA71" s="235" t="n">
        <v>0</v>
      </c>
      <c r="AB71" s="235" t="n">
        <v>0</v>
      </c>
      <c r="AC71" s="235" t="n">
        <v>0</v>
      </c>
      <c r="AD71" s="235" t="n">
        <v>0</v>
      </c>
      <c r="AE71" s="235" t="n">
        <v>0</v>
      </c>
      <c r="AF71" s="235" t="n">
        <v>0</v>
      </c>
      <c r="AG71" s="235" t="n">
        <v>0</v>
      </c>
      <c r="AH71" s="235" t="n">
        <v>0</v>
      </c>
      <c r="AI71" s="147"/>
      <c r="AJ71" s="137" t="n">
        <f aca="false">SUM(C71:AH71)</f>
        <v>183370.844699828</v>
      </c>
      <c r="AK71" s="141" t="n">
        <f aca="false">+AJ71/AJ$18*100</f>
        <v>0.0195617403207975</v>
      </c>
    </row>
    <row r="72" customFormat="false" ht="15" hidden="false" customHeight="false" outlineLevel="0" collapsed="false">
      <c r="A72" s="141"/>
      <c r="B72" s="234" t="s">
        <v>187</v>
      </c>
      <c r="C72" s="235" t="n">
        <v>4258.47572286532</v>
      </c>
      <c r="D72" s="235" t="n">
        <v>1368.65732783058</v>
      </c>
      <c r="E72" s="235" t="n">
        <v>2115.42429704806</v>
      </c>
      <c r="F72" s="235" t="n">
        <v>1246.40443946249</v>
      </c>
      <c r="G72" s="235" t="n">
        <v>122.052015804163</v>
      </c>
      <c r="H72" s="235" t="n">
        <v>0</v>
      </c>
      <c r="I72" s="235" t="n">
        <v>1597.99300158733</v>
      </c>
      <c r="J72" s="145"/>
      <c r="K72" s="235" t="n">
        <v>3665.25868927657</v>
      </c>
      <c r="L72" s="235" t="n">
        <v>1936.46926942299</v>
      </c>
      <c r="M72" s="235" t="n">
        <v>2253.89080522491</v>
      </c>
      <c r="N72" s="235" t="n">
        <v>1059.22388791972</v>
      </c>
      <c r="O72" s="235" t="n">
        <v>1426.26066540005</v>
      </c>
      <c r="P72" s="145"/>
      <c r="Q72" s="235" t="n">
        <v>469.978094337679</v>
      </c>
      <c r="R72" s="235" t="n">
        <v>536.808588418077</v>
      </c>
      <c r="S72" s="145"/>
      <c r="T72" s="235" t="n">
        <v>2478.56329645014</v>
      </c>
      <c r="U72" s="235" t="n">
        <v>1511.4357420909</v>
      </c>
      <c r="V72" s="235" t="n">
        <v>1705.30137763121</v>
      </c>
      <c r="W72" s="235" t="n">
        <v>4339.73958382776</v>
      </c>
      <c r="X72" s="145"/>
      <c r="Y72" s="235" t="n">
        <v>-72.0293357547423</v>
      </c>
      <c r="Z72" s="235" t="n">
        <v>-76.7165684750358</v>
      </c>
      <c r="AA72" s="235" t="n">
        <v>-39.888007396695</v>
      </c>
      <c r="AB72" s="235" t="n">
        <v>0</v>
      </c>
      <c r="AC72" s="235" t="n">
        <v>0</v>
      </c>
      <c r="AD72" s="235" t="n">
        <v>0</v>
      </c>
      <c r="AE72" s="235" t="n">
        <v>0</v>
      </c>
      <c r="AF72" s="235" t="n">
        <v>-184.37944570537</v>
      </c>
      <c r="AG72" s="235" t="n">
        <v>-7.69291514724884</v>
      </c>
      <c r="AH72" s="235" t="n">
        <v>-0.843727520907693</v>
      </c>
      <c r="AI72" s="147"/>
      <c r="AJ72" s="137" t="n">
        <f aca="false">SUM(C72:AH72)</f>
        <v>31710.3868045979</v>
      </c>
      <c r="AK72" s="141" t="n">
        <f aca="false">+AJ72/AJ$18*100</f>
        <v>0.00338281886173899</v>
      </c>
    </row>
    <row r="73" customFormat="false" ht="15.75" hidden="false" customHeight="false" outlineLevel="0" collapsed="false">
      <c r="A73" s="236"/>
      <c r="B73" s="233" t="s">
        <v>167</v>
      </c>
      <c r="C73" s="235" t="n">
        <v>66364.7886499154</v>
      </c>
      <c r="D73" s="235" t="n">
        <v>21285.5176581051</v>
      </c>
      <c r="E73" s="235" t="n">
        <v>36522.483062167</v>
      </c>
      <c r="F73" s="235" t="n">
        <v>22908.1641521982</v>
      </c>
      <c r="G73" s="235" t="n">
        <v>9194.78103112892</v>
      </c>
      <c r="H73" s="235" t="n">
        <v>0</v>
      </c>
      <c r="I73" s="235" t="n">
        <v>28239.1154464854</v>
      </c>
      <c r="J73" s="145"/>
      <c r="K73" s="235" t="n">
        <v>144039.132714569</v>
      </c>
      <c r="L73" s="235" t="n">
        <v>80581.0564513461</v>
      </c>
      <c r="M73" s="235" t="n">
        <v>104510.252057124</v>
      </c>
      <c r="N73" s="235" t="n">
        <v>47875.2889729166</v>
      </c>
      <c r="O73" s="235" t="n">
        <v>62458.0699139914</v>
      </c>
      <c r="P73" s="145"/>
      <c r="Q73" s="235" t="n">
        <v>19379.2133144557</v>
      </c>
      <c r="R73" s="235" t="n">
        <v>22871.3865755966</v>
      </c>
      <c r="S73" s="145"/>
      <c r="T73" s="235" t="n">
        <v>120117.345954217</v>
      </c>
      <c r="U73" s="235" t="n">
        <v>74554.6362691022</v>
      </c>
      <c r="V73" s="235" t="n">
        <v>86014.0360702959</v>
      </c>
      <c r="W73" s="235" t="n">
        <v>221637.681706385</v>
      </c>
      <c r="X73" s="145"/>
      <c r="Y73" s="235" t="n">
        <v>18563.0014389723</v>
      </c>
      <c r="Z73" s="235" t="n">
        <v>9636.64451811236</v>
      </c>
      <c r="AA73" s="235" t="n">
        <v>10250.4446748804</v>
      </c>
      <c r="AB73" s="235" t="n">
        <v>0</v>
      </c>
      <c r="AC73" s="235" t="n">
        <v>0</v>
      </c>
      <c r="AD73" s="235" t="n">
        <v>0</v>
      </c>
      <c r="AE73" s="235" t="n">
        <v>0</v>
      </c>
      <c r="AF73" s="235" t="n">
        <v>35596.437011931</v>
      </c>
      <c r="AG73" s="235" t="n">
        <v>2052.2876413419</v>
      </c>
      <c r="AH73" s="235" t="n">
        <v>577.054714761972</v>
      </c>
      <c r="AI73" s="147"/>
      <c r="AJ73" s="137" t="n">
        <f aca="false">SUM(C73:AH73)</f>
        <v>1245228.82</v>
      </c>
      <c r="AK73" s="141" t="n">
        <f aca="false">+AJ73/AJ$18*100</f>
        <v>0.132839235466727</v>
      </c>
    </row>
    <row r="74" customFormat="false" ht="15" hidden="false" customHeight="false" outlineLevel="0" collapsed="false">
      <c r="A74" s="237" t="n">
        <v>3</v>
      </c>
      <c r="B74" s="238" t="s">
        <v>188</v>
      </c>
      <c r="C74" s="239" t="n">
        <f aca="false">SUM(C66:C73)</f>
        <v>897664.119463441</v>
      </c>
      <c r="D74" s="239" t="n">
        <f aca="false">SUM(D66:D73)</f>
        <v>288128.958368801</v>
      </c>
      <c r="E74" s="239" t="n">
        <f aca="false">SUM(E66:E73)</f>
        <v>438573.039330321</v>
      </c>
      <c r="F74" s="239" t="n">
        <f aca="false">SUM(F66:F73)</f>
        <v>255143.494428568</v>
      </c>
      <c r="G74" s="239" t="n">
        <f aca="false">SUM(G66:G73)</f>
        <v>128213.066748647</v>
      </c>
      <c r="H74" s="239" t="n">
        <f aca="false">SUM(H66:H73)</f>
        <v>0</v>
      </c>
      <c r="I74" s="239" t="n">
        <f aca="false">SUM(I66:I73)</f>
        <v>329692.151660221</v>
      </c>
      <c r="J74" s="145"/>
      <c r="K74" s="239" t="n">
        <f aca="false">SUM(K66:K73)</f>
        <v>1263312.44802191</v>
      </c>
      <c r="L74" s="239" t="n">
        <f aca="false">SUM(L66:L73)</f>
        <v>667870.309179782</v>
      </c>
      <c r="M74" s="239" t="n">
        <f aca="false">SUM(M66:M73)</f>
        <v>776950.984681485</v>
      </c>
      <c r="N74" s="239" t="n">
        <f aca="false">SUM(N66:N73)</f>
        <v>364621.967433786</v>
      </c>
      <c r="O74" s="239" t="n">
        <f aca="false">SUM(O66:O73)</f>
        <v>493281.329944439</v>
      </c>
      <c r="P74" s="145"/>
      <c r="Q74" s="239" t="n">
        <f aca="false">SUM(Q66:Q73)</f>
        <v>162915.257123843</v>
      </c>
      <c r="R74" s="239" t="n">
        <f aca="false">SUM(R66:R73)</f>
        <v>184243.843614755</v>
      </c>
      <c r="S74" s="145"/>
      <c r="T74" s="239" t="n">
        <f aca="false">SUM(T66:T73)</f>
        <v>751730.125716842</v>
      </c>
      <c r="U74" s="239" t="n">
        <f aca="false">SUM(U66:U73)</f>
        <v>462949.959971596</v>
      </c>
      <c r="V74" s="239" t="n">
        <f aca="false">SUM(V66:V73)</f>
        <v>518471.806719986</v>
      </c>
      <c r="W74" s="239" t="n">
        <f aca="false">SUM(W66:W73)</f>
        <v>1318670.78759157</v>
      </c>
      <c r="X74" s="145"/>
      <c r="Y74" s="239" t="n">
        <f aca="false">SUM(Y66:Y73)</f>
        <v>152796.110457982</v>
      </c>
      <c r="Z74" s="239" t="n">
        <f aca="false">SUM(Z66:Z73)</f>
        <v>90553.218482158</v>
      </c>
      <c r="AA74" s="239" t="n">
        <f aca="false">SUM(AA66:AA73)</f>
        <v>85421.36970389</v>
      </c>
      <c r="AB74" s="239" t="n">
        <f aca="false">SUM(AB66:AB73)</f>
        <v>476.996763949763</v>
      </c>
      <c r="AC74" s="239" t="n">
        <f aca="false">SUM(AC66:AC73)</f>
        <v>304.517767683665</v>
      </c>
      <c r="AD74" s="239" t="n">
        <f aca="false">SUM(AD66:AD73)</f>
        <v>141.1355288141</v>
      </c>
      <c r="AE74" s="239" t="n">
        <f aca="false">SUM(AE66:AE73)</f>
        <v>360.519939552471</v>
      </c>
      <c r="AF74" s="239" t="n">
        <f aca="false">SUM(AF66:AF73)</f>
        <v>351512.353021636</v>
      </c>
      <c r="AG74" s="239" t="n">
        <f aca="false">SUM(AG66:AG73)</f>
        <v>15205.517921839</v>
      </c>
      <c r="AH74" s="239" t="n">
        <f aca="false">SUM(AH66:AH73)</f>
        <v>3136.91041249646</v>
      </c>
      <c r="AI74" s="147"/>
      <c r="AJ74" s="239" t="n">
        <f aca="false">SUM(AJ66:AJ73)</f>
        <v>10002342.3</v>
      </c>
      <c r="AK74" s="180" t="n">
        <f aca="false">+AJ74/AJ$18*100</f>
        <v>1.06703561840827</v>
      </c>
    </row>
    <row r="75" customFormat="false" ht="15.75" hidden="false" customHeight="false" outlineLevel="0" collapsed="false">
      <c r="A75" s="237"/>
      <c r="B75" s="238"/>
      <c r="C75" s="240" t="n">
        <f aca="false">C74/C18</f>
        <v>0.00651099098928954</v>
      </c>
      <c r="D75" s="240" t="n">
        <f aca="false">D74/D18</f>
        <v>0.00650264800379228</v>
      </c>
      <c r="E75" s="240" t="n">
        <f aca="false">E74/E18</f>
        <v>0.00644755672940541</v>
      </c>
      <c r="F75" s="240" t="n">
        <f aca="false">F74/F18</f>
        <v>0.00639259920622163</v>
      </c>
      <c r="G75" s="240" t="n">
        <f aca="false">G74/G18</f>
        <v>0.00655493104709525</v>
      </c>
      <c r="H75" s="240" t="n">
        <v>0</v>
      </c>
      <c r="I75" s="240" t="n">
        <f aca="false">I74/I18</f>
        <v>0.00641712875002991</v>
      </c>
      <c r="J75" s="174"/>
      <c r="K75" s="240" t="n">
        <f aca="false">K74/K18</f>
        <v>0.0146746221706939</v>
      </c>
      <c r="L75" s="240" t="n">
        <f aca="false">L74/L18</f>
        <v>0.0146678351879181</v>
      </c>
      <c r="M75" s="240" t="n">
        <f aca="false">M74/M18</f>
        <v>0.0146604260792014</v>
      </c>
      <c r="N75" s="240" t="n">
        <f aca="false">N74/N18</f>
        <v>0.0146419568461899</v>
      </c>
      <c r="O75" s="240" t="n">
        <f aca="false">O74/O18</f>
        <v>0.0145545693746404</v>
      </c>
      <c r="P75" s="174"/>
      <c r="Q75" s="240" t="n">
        <f aca="false">Q74/Q18</f>
        <v>0.0147386479138518</v>
      </c>
      <c r="R75" s="240" t="n">
        <f aca="false">R74/R18</f>
        <v>0.0147423878923086</v>
      </c>
      <c r="S75" s="174"/>
      <c r="T75" s="240" t="n">
        <f aca="false">T74/T18</f>
        <v>0.0134642242098321</v>
      </c>
      <c r="U75" s="240" t="n">
        <f aca="false">U74/U18</f>
        <v>0.0136098738736439</v>
      </c>
      <c r="V75" s="240" t="n">
        <f aca="false">V74/V18</f>
        <v>0.0135018287227989</v>
      </c>
      <c r="W75" s="240" t="n">
        <f aca="false">W74/W18</f>
        <v>0.0134950070528133</v>
      </c>
      <c r="X75" s="174"/>
      <c r="Y75" s="240" t="n">
        <f aca="false">Y74/Y18</f>
        <v>0.0148545700002067</v>
      </c>
      <c r="Z75" s="240" t="n">
        <f aca="false">Z74/Z18</f>
        <v>0.0149169275900378</v>
      </c>
      <c r="AA75" s="240" t="n">
        <f aca="false">AA74/AA18</f>
        <v>0.0148116062821923</v>
      </c>
      <c r="AB75" s="240" t="n">
        <f aca="false">AB74/AB18</f>
        <v>3.53419688843893E-005</v>
      </c>
      <c r="AC75" s="240" t="n">
        <f aca="false">AC74/AC18</f>
        <v>3.12858064036551E-005</v>
      </c>
      <c r="AD75" s="240" t="n">
        <f aca="false">AD74/AD18</f>
        <v>4.64183815925099E-005</v>
      </c>
      <c r="AE75" s="240" t="n">
        <f aca="false">AE74/AE18</f>
        <v>3.53739395954077E-005</v>
      </c>
      <c r="AF75" s="240" t="n">
        <f aca="false">AF74/AF18</f>
        <v>0.0150092233975284</v>
      </c>
      <c r="AG75" s="240" t="n">
        <f aca="false">AG74/AG18</f>
        <v>0.012978192260115</v>
      </c>
      <c r="AH75" s="240" t="n">
        <f aca="false">AH74/AH18</f>
        <v>0.0129330698950617</v>
      </c>
      <c r="AI75" s="176"/>
      <c r="AJ75" s="240" t="n">
        <f aca="false">AJ74/AJ18</f>
        <v>0.0106703561840827</v>
      </c>
      <c r="AK75" s="141"/>
    </row>
    <row r="76" customFormat="false" ht="15" hidden="false" customHeight="false" outlineLevel="0" collapsed="false">
      <c r="A76" s="135"/>
      <c r="B76" s="129"/>
      <c r="C76" s="155"/>
      <c r="D76" s="155"/>
      <c r="E76" s="155"/>
      <c r="F76" s="155"/>
      <c r="G76" s="155"/>
      <c r="H76" s="155"/>
      <c r="I76" s="155"/>
      <c r="J76" s="174"/>
      <c r="K76" s="175"/>
      <c r="L76" s="155"/>
      <c r="M76" s="155"/>
      <c r="N76" s="155"/>
      <c r="O76" s="155"/>
      <c r="P76" s="174"/>
      <c r="Q76" s="155"/>
      <c r="R76" s="155"/>
      <c r="S76" s="174"/>
      <c r="T76" s="155"/>
      <c r="U76" s="155"/>
      <c r="V76" s="155"/>
      <c r="W76" s="155"/>
      <c r="X76" s="174"/>
      <c r="Y76" s="155"/>
      <c r="Z76" s="155"/>
      <c r="AA76" s="155"/>
      <c r="AB76" s="175"/>
      <c r="AC76" s="175"/>
      <c r="AD76" s="175"/>
      <c r="AE76" s="175"/>
      <c r="AF76" s="175"/>
      <c r="AG76" s="175"/>
      <c r="AH76" s="175"/>
      <c r="AI76" s="176"/>
      <c r="AJ76" s="177"/>
      <c r="AK76" s="141"/>
    </row>
    <row r="77" customFormat="false" ht="15" hidden="false" customHeight="false" outlineLevel="0" collapsed="false">
      <c r="A77" s="135"/>
      <c r="B77" s="190" t="s">
        <v>189</v>
      </c>
      <c r="C77" s="241" t="n">
        <f aca="false">C47+C59+C74</f>
        <v>19453168.887093</v>
      </c>
      <c r="D77" s="241" t="n">
        <f aca="false">D47+D59+D74</f>
        <v>5838344.09621599</v>
      </c>
      <c r="E77" s="241" t="n">
        <f aca="false">E47+E59+E74</f>
        <v>7201895.66500212</v>
      </c>
      <c r="F77" s="241" t="n">
        <f aca="false">F47+F59+F74</f>
        <v>7292576.55245334</v>
      </c>
      <c r="G77" s="241" t="n">
        <f aca="false">G47+G59+G74</f>
        <v>3432587.72228972</v>
      </c>
      <c r="H77" s="241" t="n">
        <f aca="false">H47+H59+H74</f>
        <v>755685.66</v>
      </c>
      <c r="I77" s="241" t="n">
        <f aca="false">I47+I59+I74</f>
        <v>5954810.38166022</v>
      </c>
      <c r="J77" s="241"/>
      <c r="K77" s="241" t="n">
        <f aca="false">K47+K59+K74</f>
        <v>11655218.7476205</v>
      </c>
      <c r="L77" s="241" t="n">
        <f aca="false">L47+L59+L74</f>
        <v>5770789.93560245</v>
      </c>
      <c r="M77" s="241" t="n">
        <f aca="false">M47+M59+M74</f>
        <v>9089297.76770234</v>
      </c>
      <c r="N77" s="241" t="n">
        <f aca="false">N47+N59+N74</f>
        <v>4049670.33231436</v>
      </c>
      <c r="O77" s="241" t="n">
        <f aca="false">O47+O59+O74</f>
        <v>3817184.03994444</v>
      </c>
      <c r="P77" s="241"/>
      <c r="Q77" s="241" t="n">
        <f aca="false">Q47+Q59+Q74</f>
        <v>1680526.57407925</v>
      </c>
      <c r="R77" s="241" t="n">
        <f aca="false">R47+R59+R74</f>
        <v>1664899.65068318</v>
      </c>
      <c r="S77" s="241"/>
      <c r="T77" s="241" t="n">
        <f aca="false">T47+T59+T74</f>
        <v>7285764.33814792</v>
      </c>
      <c r="U77" s="241" t="n">
        <f aca="false">U47+U59+U74</f>
        <v>4496966.04683278</v>
      </c>
      <c r="V77" s="241" t="n">
        <f aca="false">V47+V59+V74</f>
        <v>4252848.62557387</v>
      </c>
      <c r="W77" s="241" t="n">
        <f aca="false">W47+W59+W74</f>
        <v>12357290.7167345</v>
      </c>
      <c r="X77" s="241"/>
      <c r="Y77" s="241" t="n">
        <f aca="false">Y47+Y59+Y74</f>
        <v>2436956.79045798</v>
      </c>
      <c r="Z77" s="241" t="n">
        <f aca="false">Z47+Z59+Z74</f>
        <v>1367647.15848216</v>
      </c>
      <c r="AA77" s="241" t="n">
        <f aca="false">AA47+AA59+AA74</f>
        <v>1209924.17970389</v>
      </c>
      <c r="AB77" s="241" t="n">
        <f aca="false">AB47+AB59+AB74</f>
        <v>1634539.13676395</v>
      </c>
      <c r="AC77" s="241" t="n">
        <f aca="false">AC47+AC59+AC74</f>
        <v>2239702.58776768</v>
      </c>
      <c r="AD77" s="241" t="n">
        <f aca="false">AD47+AD59+AD74</f>
        <v>1100953.38552881</v>
      </c>
      <c r="AE77" s="241" t="n">
        <f aca="false">AE47+AE59+AE74</f>
        <v>2250775.28993955</v>
      </c>
      <c r="AF77" s="241" t="n">
        <f aca="false">AF47+AF59+AF74</f>
        <v>3165216.23302164</v>
      </c>
      <c r="AG77" s="241" t="n">
        <f aca="false">AG47+AG59+AG74</f>
        <v>289268.657921839</v>
      </c>
      <c r="AH77" s="241" t="n">
        <f aca="false">AH47+AH59+AH74</f>
        <v>214628.320412496</v>
      </c>
      <c r="AI77" s="242"/>
      <c r="AJ77" s="241" t="n">
        <f aca="false">AJ47+AJ59+AJ74</f>
        <v>131959137.47995</v>
      </c>
      <c r="AK77" s="180" t="n">
        <f aca="false">+AJ77/AJ$18*100</f>
        <v>14.0772126810278</v>
      </c>
    </row>
    <row r="78" customFormat="false" ht="15" hidden="false" customHeight="false" outlineLevel="0" collapsed="false">
      <c r="A78" s="135"/>
      <c r="B78" s="190" t="s">
        <v>190</v>
      </c>
      <c r="C78" s="243" t="n">
        <f aca="false">C$77/C$18</f>
        <v>0.14109888608748</v>
      </c>
      <c r="D78" s="243" t="n">
        <f aca="false">D$77/D$18</f>
        <v>0.131762863398538</v>
      </c>
      <c r="E78" s="243" t="n">
        <f aca="false">E$77/E$18</f>
        <v>0.1058766196168</v>
      </c>
      <c r="F78" s="243" t="n">
        <f aca="false">F$77/F$18</f>
        <v>0.182714903959957</v>
      </c>
      <c r="G78" s="243" t="n">
        <f aca="false">G$77/G$18</f>
        <v>0.175492064914298</v>
      </c>
      <c r="H78" s="243" t="n">
        <v>0</v>
      </c>
      <c r="I78" s="243" t="n">
        <f aca="false">I$77/I$18</f>
        <v>0.115904442094546</v>
      </c>
      <c r="J78" s="244"/>
      <c r="K78" s="245" t="n">
        <f aca="false">K$77/K$18</f>
        <v>0.135386880502861</v>
      </c>
      <c r="L78" s="243" t="n">
        <f aca="false">L$77/L$18</f>
        <v>0.126738671439768</v>
      </c>
      <c r="M78" s="243" t="n">
        <f aca="false">M$77/M$18</f>
        <v>0.171507573402302</v>
      </c>
      <c r="N78" s="243" t="n">
        <f aca="false">N$77/N$18</f>
        <v>0.162620751197088</v>
      </c>
      <c r="O78" s="243" t="n">
        <f aca="false">O$77/O$18</f>
        <v>0.112628365503716</v>
      </c>
      <c r="P78" s="244"/>
      <c r="Q78" s="243" t="n">
        <f aca="false">Q$77/Q$18</f>
        <v>0.152034192024123</v>
      </c>
      <c r="R78" s="243" t="n">
        <f aca="false">R$77/R$18</f>
        <v>0.133218000507317</v>
      </c>
      <c r="S78" s="244"/>
      <c r="T78" s="243" t="n">
        <f aca="false">T$77/T$18</f>
        <v>0.13049518867596</v>
      </c>
      <c r="U78" s="243" t="n">
        <f aca="false">U$77/U$18</f>
        <v>0.132202497037062</v>
      </c>
      <c r="V78" s="243" t="n">
        <f aca="false">V$77/V$18</f>
        <v>0.110750927981511</v>
      </c>
      <c r="W78" s="243" t="n">
        <f aca="false">W$77/W$18</f>
        <v>0.12646198501187</v>
      </c>
      <c r="X78" s="244"/>
      <c r="Y78" s="243" t="n">
        <f aca="false">Y$77/Y$18</f>
        <v>0.236916667072438</v>
      </c>
      <c r="Z78" s="243" t="n">
        <f aca="false">Z$77/Z$18</f>
        <v>0.225293964960715</v>
      </c>
      <c r="AA78" s="243" t="n">
        <f aca="false">AA$77/AA$18</f>
        <v>0.209794348219898</v>
      </c>
      <c r="AB78" s="243" t="n">
        <f aca="false">AB$77/AB$18</f>
        <v>0.121107386208415</v>
      </c>
      <c r="AC78" s="245" t="n">
        <f aca="false">AC$77/AC$18</f>
        <v>0.230104476647337</v>
      </c>
      <c r="AD78" s="245" t="n">
        <f aca="false">AD$77/AD$18</f>
        <v>0.362095035845691</v>
      </c>
      <c r="AE78" s="245" t="n">
        <f aca="false">AE$77/AE$18</f>
        <v>0.220844342889862</v>
      </c>
      <c r="AF78" s="245" t="n">
        <f aca="false">AF$77/AF$18</f>
        <v>0.135151544844801</v>
      </c>
      <c r="AG78" s="245" t="n">
        <f aca="false">AG$77/AG$18</f>
        <v>0.246896177863373</v>
      </c>
      <c r="AH78" s="245" t="n">
        <f aca="false">AH$77/AH$18</f>
        <v>0.884884393987342</v>
      </c>
      <c r="AI78" s="246"/>
      <c r="AJ78" s="243" t="n">
        <f aca="false">AJ$77/AJ$18</f>
        <v>0.140772126810278</v>
      </c>
      <c r="AK78" s="180"/>
    </row>
    <row r="79" customFormat="false" ht="15" hidden="false" customHeight="false" outlineLevel="0" collapsed="false">
      <c r="A79" s="135"/>
      <c r="B79" s="129"/>
      <c r="C79" s="155"/>
      <c r="D79" s="155"/>
      <c r="E79" s="155"/>
      <c r="F79" s="155"/>
      <c r="G79" s="155"/>
      <c r="H79" s="155"/>
      <c r="I79" s="155"/>
      <c r="J79" s="174"/>
      <c r="K79" s="175"/>
      <c r="L79" s="155"/>
      <c r="M79" s="155"/>
      <c r="N79" s="155"/>
      <c r="O79" s="155"/>
      <c r="P79" s="174"/>
      <c r="Q79" s="155"/>
      <c r="R79" s="155"/>
      <c r="S79" s="174"/>
      <c r="T79" s="155"/>
      <c r="U79" s="155"/>
      <c r="V79" s="155"/>
      <c r="W79" s="155"/>
      <c r="X79" s="174"/>
      <c r="Y79" s="155"/>
      <c r="Z79" s="155"/>
      <c r="AA79" s="155"/>
      <c r="AB79" s="175"/>
      <c r="AC79" s="175"/>
      <c r="AD79" s="175"/>
      <c r="AE79" s="175"/>
      <c r="AF79" s="175"/>
      <c r="AG79" s="175"/>
      <c r="AH79" s="175"/>
      <c r="AI79" s="176"/>
      <c r="AJ79" s="177"/>
      <c r="AK79" s="141"/>
    </row>
    <row r="80" customFormat="false" ht="15" hidden="false" customHeight="false" outlineLevel="0" collapsed="false">
      <c r="A80" s="135"/>
      <c r="B80" s="247" t="s">
        <v>191</v>
      </c>
      <c r="C80" s="248" t="n">
        <f aca="false">+C35-C77</f>
        <v>10359407.4429071</v>
      </c>
      <c r="D80" s="248" t="n">
        <f aca="false">+D35-D77</f>
        <v>4713404.27378401</v>
      </c>
      <c r="E80" s="248" t="n">
        <f aca="false">+E35-E77</f>
        <v>6650895.24499788</v>
      </c>
      <c r="F80" s="248" t="n">
        <f aca="false">+F35-F77</f>
        <v>608410.707546657</v>
      </c>
      <c r="G80" s="248" t="n">
        <f aca="false">+G35-G77</f>
        <v>1319185.44771027</v>
      </c>
      <c r="H80" s="248" t="n">
        <f aca="false">+H35-H77</f>
        <v>-755685.66</v>
      </c>
      <c r="I80" s="248" t="n">
        <f aca="false">+I35-I77</f>
        <v>5342654.87833978</v>
      </c>
      <c r="J80" s="249"/>
      <c r="K80" s="250" t="n">
        <f aca="false">+K35-K77</f>
        <v>6610536.04237948</v>
      </c>
      <c r="L80" s="248" t="n">
        <f aca="false">+L35-L77</f>
        <v>4215443.68439755</v>
      </c>
      <c r="M80" s="248" t="n">
        <f aca="false">+M35-M77</f>
        <v>3207302.25229766</v>
      </c>
      <c r="N80" s="248" t="n">
        <f aca="false">+N35-N77</f>
        <v>1560511.19768565</v>
      </c>
      <c r="O80" s="248" t="n">
        <f aca="false">+O35-O77</f>
        <v>3862292.70005556</v>
      </c>
      <c r="P80" s="249"/>
      <c r="Q80" s="248" t="n">
        <f aca="false">+Q35-Q77</f>
        <v>888900.535920753</v>
      </c>
      <c r="R80" s="248" t="n">
        <f aca="false">+R35-R77</f>
        <v>1356113.61931681</v>
      </c>
      <c r="S80" s="249"/>
      <c r="T80" s="248" t="n">
        <f aca="false">+T35-T77</f>
        <v>4211324.53185207</v>
      </c>
      <c r="U80" s="248" t="n">
        <f aca="false">+U35-U77</f>
        <v>3116500.07316723</v>
      </c>
      <c r="V80" s="248" t="n">
        <f aca="false">+V35-V77</f>
        <v>3404411.12442614</v>
      </c>
      <c r="W80" s="248" t="n">
        <f aca="false">+W35-W77</f>
        <v>7182523.06326547</v>
      </c>
      <c r="X80" s="249"/>
      <c r="Y80" s="248" t="n">
        <f aca="false">+Y35-Y77</f>
        <v>-173122.710457979</v>
      </c>
      <c r="Z80" s="248" t="n">
        <f aca="false">+Z35-Z77</f>
        <v>672966.411517842</v>
      </c>
      <c r="AA80" s="248" t="n">
        <f aca="false">+AA35-AA77</f>
        <v>522706.45029611</v>
      </c>
      <c r="AB80" s="248" t="n">
        <f aca="false">+AB35-AB77</f>
        <v>13323.7732360524</v>
      </c>
      <c r="AC80" s="250" t="n">
        <f aca="false">+AC35-AC77</f>
        <v>793279.632232316</v>
      </c>
      <c r="AD80" s="250" t="n">
        <f aca="false">+AD35-AD77</f>
        <v>-797962.565528814</v>
      </c>
      <c r="AE80" s="250" t="n">
        <f aca="false">+AE35-AE77</f>
        <v>1420427.37006045</v>
      </c>
      <c r="AF80" s="250" t="n">
        <f aca="false">+AF35-AF77</f>
        <v>1477298.31697837</v>
      </c>
      <c r="AG80" s="250" t="n">
        <f aca="false">+AG35-AG77</f>
        <v>149862.172078161</v>
      </c>
      <c r="AH80" s="250" t="n">
        <f aca="false">+AH35-AH77</f>
        <v>-134114.240412496</v>
      </c>
      <c r="AI80" s="251"/>
      <c r="AJ80" s="252" t="n">
        <f aca="false">+AJ35-AJ77</f>
        <v>71798795.7700494</v>
      </c>
      <c r="AK80" s="253" t="n">
        <f aca="false">+AJ80/AJ$18*100</f>
        <v>7.6593931848807</v>
      </c>
    </row>
    <row r="81" customFormat="false" ht="15" hidden="false" customHeight="false" outlineLevel="0" collapsed="false">
      <c r="A81" s="135"/>
      <c r="B81" s="247"/>
      <c r="C81" s="254" t="n">
        <f aca="false">+C80/C18</f>
        <v>0.0751394726074867</v>
      </c>
      <c r="D81" s="254" t="n">
        <f aca="false">+D80/D18</f>
        <v>0.106374621508042</v>
      </c>
      <c r="E81" s="254" t="n">
        <f aca="false">+E80/E18</f>
        <v>0.0977762437447939</v>
      </c>
      <c r="F81" s="254" t="n">
        <f aca="false">+F80/F18</f>
        <v>0.0152436800900224</v>
      </c>
      <c r="G81" s="254" t="n">
        <f aca="false">+G80/G18</f>
        <v>0.0674437470950172</v>
      </c>
      <c r="H81" s="254" t="n">
        <v>0</v>
      </c>
      <c r="I81" s="254" t="n">
        <f aca="false">+I80/I18</f>
        <v>0.103989446059411</v>
      </c>
      <c r="J81" s="254"/>
      <c r="K81" s="254" t="n">
        <f aca="false">+K80/K18</f>
        <v>0.0767879069976444</v>
      </c>
      <c r="L81" s="254" t="n">
        <f aca="false">+L80/L18</f>
        <v>0.0925799999742901</v>
      </c>
      <c r="M81" s="254" t="n">
        <f aca="false">+M80/M18</f>
        <v>0.0605191556617208</v>
      </c>
      <c r="N81" s="254" t="n">
        <f aca="false">+N80/N18</f>
        <v>0.0626647312977889</v>
      </c>
      <c r="O81" s="254" t="n">
        <f aca="false">+O80/O18</f>
        <v>0.113959324295646</v>
      </c>
      <c r="P81" s="254"/>
      <c r="Q81" s="254" t="n">
        <f aca="false">+Q80/Q18</f>
        <v>0.0804172197292184</v>
      </c>
      <c r="R81" s="254" t="n">
        <f aca="false">+R80/R18</f>
        <v>0.108510290546337</v>
      </c>
      <c r="S81" s="254"/>
      <c r="T81" s="254" t="n">
        <f aca="false">+T80/T18</f>
        <v>0.0754289548568401</v>
      </c>
      <c r="U81" s="254" t="n">
        <f aca="false">+U80/U18</f>
        <v>0.0916193467769394</v>
      </c>
      <c r="V81" s="254" t="n">
        <f aca="false">+V80/V18</f>
        <v>0.088656268881401</v>
      </c>
      <c r="W81" s="254" t="n">
        <f aca="false">+W80/W18</f>
        <v>0.0735044715541105</v>
      </c>
      <c r="X81" s="254"/>
      <c r="Y81" s="254" t="n">
        <f aca="false">+Y80/Y18</f>
        <v>-0.0168306864187538</v>
      </c>
      <c r="Z81" s="254" t="n">
        <f aca="false">+Z80/Z18</f>
        <v>0.110858469741936</v>
      </c>
      <c r="AA81" s="254" t="n">
        <f aca="false">+AA80/AA18</f>
        <v>0.0906344884164943</v>
      </c>
      <c r="AB81" s="254" t="n">
        <f aca="false">+AB80/AB18</f>
        <v>0.000987194074928389</v>
      </c>
      <c r="AC81" s="254" t="n">
        <f aca="false">+AC80/AC18</f>
        <v>0.0815006401326457</v>
      </c>
      <c r="AD81" s="254" t="n">
        <f aca="false">+AD80/AD18</f>
        <v>-0.262443703399751</v>
      </c>
      <c r="AE81" s="254" t="n">
        <f aca="false">+AE80/AE18</f>
        <v>0.139371242685092</v>
      </c>
      <c r="AF81" s="254" t="n">
        <f aca="false">+AF80/AF18</f>
        <v>0.0630791500603573</v>
      </c>
      <c r="AG81" s="254" t="n">
        <f aca="false">+AG80/AG18</f>
        <v>0.127910150232725</v>
      </c>
      <c r="AH81" s="254" t="n">
        <f aca="false">+AH80/AH18</f>
        <v>-0.552935410035361</v>
      </c>
      <c r="AI81" s="255"/>
      <c r="AJ81" s="254" t="n">
        <f aca="false">+AJ80/AJ18</f>
        <v>0.076593931848807</v>
      </c>
      <c r="AK81" s="256"/>
    </row>
    <row r="82" customFormat="false" ht="15" hidden="false" customHeight="false" outlineLevel="0" collapsed="false">
      <c r="A82" s="135"/>
      <c r="B82" s="257"/>
      <c r="C82" s="258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4"/>
      <c r="AK82" s="256"/>
    </row>
    <row r="83" customFormat="false" ht="15" hidden="false" customHeight="false" outlineLevel="0" collapsed="false">
      <c r="A83" s="135"/>
      <c r="B83" s="259" t="s">
        <v>192</v>
      </c>
      <c r="C83" s="176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7"/>
      <c r="AK83" s="141"/>
    </row>
    <row r="84" customFormat="false" ht="15" hidden="false" customHeight="false" outlineLevel="0" collapsed="false">
      <c r="A84" s="135"/>
      <c r="B84" s="260" t="s">
        <v>193</v>
      </c>
      <c r="C84" s="176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261" t="n">
        <v>24161621.91</v>
      </c>
      <c r="AK84" s="262" t="n">
        <f aca="false">+AJ84/AJ$18*100</f>
        <v>2.57752738340936</v>
      </c>
    </row>
    <row r="85" customFormat="false" ht="15" hidden="false" customHeight="false" outlineLevel="0" collapsed="false">
      <c r="A85" s="135"/>
      <c r="B85" s="263" t="s">
        <v>194</v>
      </c>
      <c r="C85" s="176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264" t="n">
        <v>39958816.07</v>
      </c>
      <c r="AK85" s="265" t="n">
        <f aca="false">+AJ85/AJ$18*100</f>
        <v>4.26274953778725</v>
      </c>
    </row>
    <row r="86" customFormat="false" ht="15" hidden="false" customHeight="false" outlineLevel="0" collapsed="false">
      <c r="A86" s="135"/>
      <c r="B86" s="266" t="s">
        <v>195</v>
      </c>
      <c r="C86" s="176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37" t="n">
        <v>128774.72</v>
      </c>
      <c r="AK86" s="141" t="n">
        <f aca="false">+AJ86/AJ$18*100</f>
        <v>0.0137375035635955</v>
      </c>
    </row>
    <row r="87" customFormat="false" ht="15" hidden="false" customHeight="false" outlineLevel="0" collapsed="false">
      <c r="A87" s="135"/>
      <c r="B87" s="266" t="s">
        <v>196</v>
      </c>
      <c r="C87" s="176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37" t="n">
        <v>36891.97</v>
      </c>
      <c r="AK87" s="141" t="n">
        <f aca="false">+AJ87/AJ$18*100</f>
        <v>0.00393558277077255</v>
      </c>
    </row>
    <row r="88" customFormat="false" ht="15" hidden="false" customHeight="false" outlineLevel="0" collapsed="false">
      <c r="A88" s="135"/>
      <c r="B88" s="266" t="s">
        <v>112</v>
      </c>
      <c r="C88" s="267"/>
      <c r="D88" s="268"/>
      <c r="E88" s="268"/>
      <c r="F88" s="268"/>
      <c r="G88" s="268"/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  <c r="AB88" s="268"/>
      <c r="AC88" s="268"/>
      <c r="AD88" s="268"/>
      <c r="AE88" s="268"/>
      <c r="AF88" s="268"/>
      <c r="AG88" s="268"/>
      <c r="AH88" s="268"/>
      <c r="AI88" s="268"/>
      <c r="AJ88" s="269" t="n">
        <v>3390574.44</v>
      </c>
      <c r="AK88" s="141" t="n">
        <f aca="false">+AJ88/AJ$18*100</f>
        <v>0.361701648057444</v>
      </c>
    </row>
    <row r="89" customFormat="false" ht="15" hidden="false" customHeight="false" outlineLevel="0" collapsed="false">
      <c r="A89" s="135"/>
      <c r="B89" s="266" t="s">
        <v>197</v>
      </c>
      <c r="C89" s="267"/>
      <c r="D89" s="268"/>
      <c r="E89" s="268"/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268"/>
      <c r="AG89" s="268"/>
      <c r="AH89" s="268"/>
      <c r="AI89" s="268"/>
      <c r="AJ89" s="269" t="n">
        <v>7537212.54</v>
      </c>
      <c r="AK89" s="141" t="n">
        <f aca="false">+AJ89/AJ$18*100</f>
        <v>0.80405908960879</v>
      </c>
    </row>
    <row r="90" customFormat="false" ht="15" hidden="false" customHeight="false" outlineLevel="0" collapsed="false">
      <c r="A90" s="135"/>
      <c r="B90" s="266" t="s">
        <v>198</v>
      </c>
      <c r="C90" s="267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  <c r="AB90" s="268"/>
      <c r="AC90" s="268"/>
      <c r="AD90" s="268"/>
      <c r="AE90" s="268"/>
      <c r="AF90" s="268"/>
      <c r="AG90" s="268"/>
      <c r="AH90" s="268"/>
      <c r="AI90" s="268"/>
      <c r="AJ90" s="269" t="n">
        <v>107317.09</v>
      </c>
      <c r="AK90" s="141" t="n">
        <f aca="false">+AJ90/AJ$18*100</f>
        <v>0.011448434182654</v>
      </c>
    </row>
    <row r="91" customFormat="false" ht="15" hidden="false" customHeight="false" outlineLevel="0" collapsed="false">
      <c r="A91" s="135"/>
      <c r="B91" s="270" t="s">
        <v>199</v>
      </c>
      <c r="C91" s="223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144" t="n">
        <v>266105.59</v>
      </c>
      <c r="AK91" s="141" t="n">
        <f aca="false">+AJ91/AJ$18*100</f>
        <v>0.0283877650125559</v>
      </c>
    </row>
    <row r="92" customFormat="false" ht="15.75" hidden="false" customHeight="false" outlineLevel="0" collapsed="false">
      <c r="A92" s="135"/>
      <c r="B92" s="270" t="s">
        <v>115</v>
      </c>
      <c r="C92" s="176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44" t="n">
        <v>1644950.04</v>
      </c>
      <c r="AK92" s="141" t="n">
        <f aca="false">+AJ92/AJ$18*100</f>
        <v>0.17548092542105</v>
      </c>
    </row>
    <row r="93" customFormat="false" ht="16.5" hidden="false" customHeight="false" outlineLevel="0" collapsed="false">
      <c r="A93" s="135"/>
      <c r="B93" s="272" t="s">
        <v>200</v>
      </c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79" t="n">
        <f aca="false">SUM(AJ84:AJ90)-AJ91-AJ92</f>
        <v>73410153.11</v>
      </c>
      <c r="AK93" s="180" t="n">
        <f aca="false">+AJ93/AJ$18*100</f>
        <v>7.83129048894626</v>
      </c>
    </row>
    <row r="94" customFormat="false" ht="15" hidden="false" customHeight="false" outlineLevel="0" collapsed="false">
      <c r="A94" s="135"/>
      <c r="B94" s="110"/>
      <c r="C94" s="133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240" t="n">
        <f aca="false">AJ93/AJ18</f>
        <v>0.0783129048894626</v>
      </c>
      <c r="AK94" s="110"/>
    </row>
    <row r="95" customFormat="false" ht="15" hidden="false" customHeight="false" outlineLevel="0" collapsed="false">
      <c r="A95" s="273"/>
      <c r="B95" s="274" t="s">
        <v>201</v>
      </c>
      <c r="C95" s="275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7" t="n">
        <f aca="false">AJ80-AJ93</f>
        <v>-1611357.33995056</v>
      </c>
      <c r="AK95" s="273" t="n">
        <f aca="false">+AJ95/AJ$18*100</f>
        <v>-0.171897304065554</v>
      </c>
    </row>
    <row r="96" customFormat="false" ht="15" hidden="false" customHeight="false" outlineLevel="0" collapsed="false">
      <c r="A96" s="278"/>
      <c r="B96" s="279" t="s">
        <v>202</v>
      </c>
      <c r="C96" s="280"/>
      <c r="D96" s="281"/>
      <c r="E96" s="281"/>
      <c r="F96" s="281"/>
      <c r="G96" s="281"/>
      <c r="H96" s="281"/>
      <c r="I96" s="281"/>
      <c r="J96" s="281"/>
      <c r="K96" s="282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81"/>
      <c r="AI96" s="281"/>
      <c r="AJ96" s="283" t="n">
        <f aca="false">+AJ95/AJ18</f>
        <v>-0.00171897304065554</v>
      </c>
      <c r="AK96" s="283"/>
    </row>
    <row r="97" customFormat="false" ht="15" hidden="false" customHeight="false" outlineLevel="0" collapsed="false">
      <c r="A97" s="135"/>
      <c r="B97" s="154"/>
      <c r="C97" s="133"/>
      <c r="D97" s="110"/>
      <c r="E97" s="110"/>
      <c r="F97" s="110"/>
      <c r="G97" s="110"/>
      <c r="H97" s="110"/>
      <c r="I97" s="110"/>
      <c r="J97" s="110"/>
      <c r="K97" s="284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29"/>
      <c r="AK97" s="148"/>
    </row>
    <row r="98" customFormat="false" ht="15" hidden="false" customHeight="false" outlineLevel="0" collapsed="false">
      <c r="A98" s="135"/>
      <c r="B98" s="154" t="s">
        <v>203</v>
      </c>
      <c r="C98" s="285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6"/>
      <c r="AG98" s="286"/>
      <c r="AH98" s="286"/>
      <c r="AI98" s="286"/>
      <c r="AJ98" s="269" t="n">
        <v>4432732</v>
      </c>
      <c r="AK98" s="141" t="n">
        <f aca="false">+AJ98/AJ$18*100</f>
        <v>0.472877530981732</v>
      </c>
    </row>
    <row r="99" customFormat="false" ht="15.75" hidden="false" customHeight="false" outlineLevel="0" collapsed="false">
      <c r="A99" s="135"/>
      <c r="B99" s="154"/>
      <c r="C99" s="133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287"/>
      <c r="AK99" s="288"/>
    </row>
    <row r="100" customFormat="false" ht="15.75" hidden="false" customHeight="false" outlineLevel="0" collapsed="false">
      <c r="A100" s="289"/>
      <c r="B100" s="290" t="s">
        <v>204</v>
      </c>
      <c r="C100" s="291"/>
      <c r="D100" s="292"/>
      <c r="E100" s="292"/>
      <c r="F100" s="292"/>
      <c r="G100" s="292"/>
      <c r="H100" s="292"/>
      <c r="I100" s="292"/>
      <c r="J100" s="292"/>
      <c r="K100" s="292"/>
      <c r="L100" s="292"/>
      <c r="M100" s="292"/>
      <c r="N100" s="292"/>
      <c r="O100" s="292"/>
      <c r="P100" s="292"/>
      <c r="Q100" s="292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D100" s="292"/>
      <c r="AE100" s="292"/>
      <c r="AF100" s="292"/>
      <c r="AG100" s="292"/>
      <c r="AH100" s="292"/>
      <c r="AI100" s="292"/>
      <c r="AJ100" s="293" t="n">
        <f aca="false">+AJ95-AJ98</f>
        <v>-6044089.33995056</v>
      </c>
      <c r="AK100" s="294" t="n">
        <f aca="false">+AJ100/AJ$18*100</f>
        <v>-0.644774835047287</v>
      </c>
    </row>
    <row r="101" customFormat="false" ht="15.75" hidden="false" customHeight="false" outlineLevel="0" collapsed="false">
      <c r="A101" s="295"/>
      <c r="B101" s="296"/>
      <c r="C101" s="297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9" t="n">
        <f aca="false">+AJ100/$AJ$18</f>
        <v>-0.00644774835047287</v>
      </c>
      <c r="AK101" s="299"/>
    </row>
  </sheetData>
  <mergeCells count="19">
    <mergeCell ref="B1:W1"/>
    <mergeCell ref="B2:W2"/>
    <mergeCell ref="B3:W3"/>
    <mergeCell ref="C4:I4"/>
    <mergeCell ref="K4:O4"/>
    <mergeCell ref="Q4:R4"/>
    <mergeCell ref="T4:W4"/>
    <mergeCell ref="Y4:AH4"/>
    <mergeCell ref="B23:B24"/>
    <mergeCell ref="B32:B33"/>
    <mergeCell ref="A47:A48"/>
    <mergeCell ref="B47:B48"/>
    <mergeCell ref="B50:B51"/>
    <mergeCell ref="A59:A60"/>
    <mergeCell ref="B59:B60"/>
    <mergeCell ref="B62:B63"/>
    <mergeCell ref="A74:A75"/>
    <mergeCell ref="B74:B75"/>
    <mergeCell ref="B80:B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7"/>
  <sheetViews>
    <sheetView showFormulas="false" showGridLines="true" showRowColHeaders="true" showZeros="true" rightToLeft="false" tabSelected="false" showOutlineSymbols="true" defaultGridColor="true" view="normal" topLeftCell="S70" colorId="64" zoomScale="85" zoomScaleNormal="85" zoomScalePageLayoutView="100" workbookViewId="0">
      <selection pane="topLeft" activeCell="AJ83" activeCellId="0" sqref="AJ83"/>
    </sheetView>
  </sheetViews>
  <sheetFormatPr defaultRowHeight="15" zeroHeight="false" outlineLevelRow="0" outlineLevelCol="0"/>
  <cols>
    <col collapsed="false" customWidth="false" hidden="false" outlineLevel="0" max="1" min="1" style="0" width="11.4"/>
    <col collapsed="false" customWidth="true" hidden="false" outlineLevel="0" max="2" min="2" style="0" width="51.36"/>
    <col collapsed="false" customWidth="true" hidden="false" outlineLevel="0" max="3" min="3" style="0" width="19.12"/>
    <col collapsed="false" customWidth="true" hidden="false" outlineLevel="0" max="4" min="4" style="0" width="15.54"/>
    <col collapsed="false" customWidth="true" hidden="false" outlineLevel="0" max="6" min="5" style="0" width="15.4"/>
    <col collapsed="false" customWidth="true" hidden="false" outlineLevel="0" max="7" min="7" style="0" width="13.83"/>
    <col collapsed="false" customWidth="true" hidden="false" outlineLevel="0" max="9" min="8" style="0" width="15.4"/>
    <col collapsed="false" customWidth="true" hidden="false" outlineLevel="0" max="10" min="10" style="0" width="2.28"/>
    <col collapsed="false" customWidth="true" hidden="false" outlineLevel="0" max="12" min="11" style="0" width="15.27"/>
    <col collapsed="false" customWidth="true" hidden="false" outlineLevel="0" max="13" min="13" style="0" width="13.83"/>
    <col collapsed="false" customWidth="true" hidden="false" outlineLevel="0" max="15" min="14" style="0" width="14.69"/>
    <col collapsed="false" customWidth="true" hidden="false" outlineLevel="0" max="16" min="16" style="0" width="2.28"/>
    <col collapsed="false" customWidth="true" hidden="false" outlineLevel="0" max="18" min="17" style="0" width="14.54"/>
    <col collapsed="false" customWidth="true" hidden="false" outlineLevel="0" max="19" min="19" style="0" width="2.28"/>
    <col collapsed="false" customWidth="true" hidden="false" outlineLevel="0" max="20" min="20" style="0" width="14.69"/>
    <col collapsed="false" customWidth="true" hidden="false" outlineLevel="0" max="21" min="21" style="0" width="13.55"/>
    <col collapsed="false" customWidth="true" hidden="false" outlineLevel="0" max="22" min="22" style="0" width="16.83"/>
    <col collapsed="false" customWidth="true" hidden="false" outlineLevel="0" max="23" min="23" style="0" width="15.95"/>
    <col collapsed="false" customWidth="true" hidden="false" outlineLevel="0" max="24" min="24" style="0" width="2.28"/>
    <col collapsed="false" customWidth="true" hidden="false" outlineLevel="0" max="25" min="25" style="0" width="14.54"/>
    <col collapsed="false" customWidth="true" hidden="false" outlineLevel="0" max="26" min="26" style="0" width="13.4"/>
    <col collapsed="false" customWidth="true" hidden="false" outlineLevel="0" max="27" min="27" style="0" width="13.29"/>
    <col collapsed="false" customWidth="true" hidden="false" outlineLevel="0" max="28" min="28" style="0" width="13.55"/>
    <col collapsed="false" customWidth="true" hidden="false" outlineLevel="0" max="29" min="29" style="0" width="13.29"/>
    <col collapsed="false" customWidth="true" hidden="false" outlineLevel="0" max="30" min="30" style="0" width="15.83"/>
    <col collapsed="false" customWidth="true" hidden="false" outlineLevel="0" max="33" min="31" style="0" width="15.12"/>
    <col collapsed="false" customWidth="true" hidden="false" outlineLevel="0" max="34" min="34" style="0" width="22.68"/>
    <col collapsed="false" customWidth="true" hidden="false" outlineLevel="0" max="35" min="35" style="0" width="2.28"/>
    <col collapsed="false" customWidth="true" hidden="false" outlineLevel="0" max="36" min="36" style="0" width="17.26"/>
    <col collapsed="false" customWidth="true" hidden="false" outlineLevel="0" max="37" min="37" style="0" width="10.69"/>
    <col collapsed="false" customWidth="false" hidden="false" outlineLevel="0" max="1025" min="38" style="0" width="11.4"/>
  </cols>
  <sheetData>
    <row r="1" customFormat="false" ht="15" hidden="false" customHeight="false" outlineLevel="0" collapsed="false">
      <c r="A1" s="106"/>
      <c r="B1" s="107" t="s">
        <v>205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</row>
    <row r="2" customFormat="false" ht="15" hidden="false" customHeight="false" outlineLevel="0" collapsed="false">
      <c r="A2" s="106"/>
      <c r="B2" s="107" t="s">
        <v>206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</row>
    <row r="3" customFormat="false" ht="15.75" hidden="false" customHeight="false" outlineLevel="0" collapsed="false">
      <c r="A3" s="106"/>
      <c r="B3" s="107" t="s">
        <v>124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</row>
    <row r="4" customFormat="false" ht="15.75" hidden="false" customHeight="false" outlineLevel="0" collapsed="false">
      <c r="A4" s="110"/>
      <c r="B4" s="110"/>
      <c r="C4" s="112" t="s">
        <v>125</v>
      </c>
      <c r="D4" s="112"/>
      <c r="E4" s="112"/>
      <c r="F4" s="112"/>
      <c r="G4" s="112"/>
      <c r="H4" s="112"/>
      <c r="I4" s="112"/>
      <c r="J4" s="110"/>
      <c r="K4" s="112" t="s">
        <v>126</v>
      </c>
      <c r="L4" s="112"/>
      <c r="M4" s="112"/>
      <c r="N4" s="112"/>
      <c r="O4" s="112"/>
      <c r="P4" s="300"/>
      <c r="Q4" s="112" t="s">
        <v>127</v>
      </c>
      <c r="R4" s="112"/>
      <c r="S4" s="110"/>
      <c r="T4" s="112" t="s">
        <v>128</v>
      </c>
      <c r="U4" s="112"/>
      <c r="V4" s="112"/>
      <c r="W4" s="112"/>
      <c r="X4" s="110"/>
      <c r="Y4" s="111" t="s">
        <v>129</v>
      </c>
      <c r="Z4" s="111"/>
      <c r="AA4" s="111"/>
      <c r="AB4" s="111"/>
      <c r="AC4" s="111"/>
      <c r="AD4" s="111"/>
      <c r="AE4" s="111"/>
      <c r="AF4" s="111"/>
      <c r="AG4" s="111"/>
      <c r="AH4" s="111"/>
      <c r="AI4" s="110"/>
      <c r="AJ4" s="110"/>
      <c r="AK4" s="110"/>
    </row>
    <row r="5" customFormat="false" ht="15" hidden="false" customHeight="false" outlineLevel="0" collapsed="false">
      <c r="A5" s="110"/>
      <c r="B5" s="110"/>
      <c r="C5" s="301" t="s">
        <v>130</v>
      </c>
      <c r="D5" s="114" t="s">
        <v>131</v>
      </c>
      <c r="E5" s="115" t="s">
        <v>132</v>
      </c>
      <c r="F5" s="115" t="s">
        <v>133</v>
      </c>
      <c r="G5" s="120" t="s">
        <v>134</v>
      </c>
      <c r="H5" s="121" t="s">
        <v>135</v>
      </c>
      <c r="I5" s="121" t="s">
        <v>136</v>
      </c>
      <c r="J5" s="107"/>
      <c r="K5" s="118" t="s">
        <v>137</v>
      </c>
      <c r="L5" s="118" t="s">
        <v>151</v>
      </c>
      <c r="M5" s="116" t="s">
        <v>139</v>
      </c>
      <c r="N5" s="120" t="s">
        <v>140</v>
      </c>
      <c r="O5" s="116" t="s">
        <v>141</v>
      </c>
      <c r="P5" s="107"/>
      <c r="Q5" s="301" t="s">
        <v>142</v>
      </c>
      <c r="R5" s="117" t="s">
        <v>142</v>
      </c>
      <c r="S5" s="107"/>
      <c r="T5" s="113" t="s">
        <v>144</v>
      </c>
      <c r="U5" s="114" t="s">
        <v>145</v>
      </c>
      <c r="V5" s="115" t="s">
        <v>146</v>
      </c>
      <c r="W5" s="116" t="s">
        <v>147</v>
      </c>
      <c r="X5" s="107"/>
      <c r="Y5" s="113" t="s">
        <v>148</v>
      </c>
      <c r="Z5" s="113" t="s">
        <v>148</v>
      </c>
      <c r="AA5" s="114" t="s">
        <v>148</v>
      </c>
      <c r="AB5" s="113" t="s">
        <v>148</v>
      </c>
      <c r="AC5" s="115" t="s">
        <v>148</v>
      </c>
      <c r="AD5" s="115" t="s">
        <v>148</v>
      </c>
      <c r="AE5" s="115" t="s">
        <v>148</v>
      </c>
      <c r="AF5" s="115" t="s">
        <v>148</v>
      </c>
      <c r="AG5" s="115" t="s">
        <v>148</v>
      </c>
      <c r="AH5" s="115" t="s">
        <v>148</v>
      </c>
      <c r="AI5" s="107"/>
      <c r="AJ5" s="113" t="s">
        <v>149</v>
      </c>
      <c r="AK5" s="115" t="s">
        <v>6</v>
      </c>
    </row>
    <row r="6" customFormat="false" ht="15.75" hidden="false" customHeight="false" outlineLevel="0" collapsed="false">
      <c r="A6" s="110"/>
      <c r="B6" s="110"/>
      <c r="C6" s="302"/>
      <c r="D6" s="124"/>
      <c r="E6" s="125"/>
      <c r="F6" s="125"/>
      <c r="G6" s="125"/>
      <c r="H6" s="126"/>
      <c r="I6" s="126"/>
      <c r="J6" s="107"/>
      <c r="K6" s="123"/>
      <c r="L6" s="123"/>
      <c r="M6" s="126"/>
      <c r="N6" s="125"/>
      <c r="O6" s="126"/>
      <c r="P6" s="107"/>
      <c r="Q6" s="302" t="s">
        <v>150</v>
      </c>
      <c r="R6" s="127" t="s">
        <v>151</v>
      </c>
      <c r="S6" s="107"/>
      <c r="T6" s="123"/>
      <c r="U6" s="124"/>
      <c r="V6" s="125"/>
      <c r="W6" s="126"/>
      <c r="X6" s="107"/>
      <c r="Y6" s="123" t="s">
        <v>137</v>
      </c>
      <c r="Z6" s="123" t="s">
        <v>134</v>
      </c>
      <c r="AA6" s="124" t="s">
        <v>151</v>
      </c>
      <c r="AB6" s="123" t="s">
        <v>144</v>
      </c>
      <c r="AC6" s="125" t="s">
        <v>145</v>
      </c>
      <c r="AD6" s="125" t="s">
        <v>152</v>
      </c>
      <c r="AE6" s="125" t="s">
        <v>146</v>
      </c>
      <c r="AF6" s="125" t="s">
        <v>132</v>
      </c>
      <c r="AG6" s="125" t="s">
        <v>153</v>
      </c>
      <c r="AH6" s="125" t="s">
        <v>154</v>
      </c>
      <c r="AI6" s="107"/>
      <c r="AJ6" s="123"/>
      <c r="AK6" s="125"/>
    </row>
    <row r="7" customFormat="false" ht="15" hidden="false" customHeight="false" outlineLevel="0" collapsed="false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303"/>
      <c r="R7" s="303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customFormat="false" ht="15" hidden="false" customHeight="false" outlineLevel="0" collapsed="false">
      <c r="A8" s="286"/>
      <c r="B8" s="136" t="s">
        <v>75</v>
      </c>
      <c r="C8" s="304" t="n">
        <v>26396865.46</v>
      </c>
      <c r="D8" s="305" t="n">
        <v>8055996.25</v>
      </c>
      <c r="E8" s="304" t="n">
        <v>13497735.27</v>
      </c>
      <c r="F8" s="304" t="n">
        <v>8517456.84999999</v>
      </c>
      <c r="G8" s="304" t="n">
        <v>3527720.35</v>
      </c>
      <c r="H8" s="304" t="n">
        <v>0</v>
      </c>
      <c r="I8" s="304" t="n">
        <v>10284710.61</v>
      </c>
      <c r="J8" s="306"/>
      <c r="K8" s="304" t="n">
        <v>15317117.09</v>
      </c>
      <c r="L8" s="304" t="n">
        <v>7916372.05</v>
      </c>
      <c r="M8" s="304" t="n">
        <v>10383074.32</v>
      </c>
      <c r="N8" s="304" t="n">
        <v>4665684.19</v>
      </c>
      <c r="O8" s="304" t="n">
        <v>6001764.21</v>
      </c>
      <c r="P8" s="306"/>
      <c r="Q8" s="304" t="n">
        <v>1869165.55</v>
      </c>
      <c r="R8" s="307" t="n">
        <v>2276809.03</v>
      </c>
      <c r="S8" s="306"/>
      <c r="T8" s="304" t="n">
        <v>9641253.32</v>
      </c>
      <c r="U8" s="304" t="n">
        <v>5897790.71</v>
      </c>
      <c r="V8" s="304" t="n">
        <v>6840064.26</v>
      </c>
      <c r="W8" s="304" t="n">
        <v>17684747.37</v>
      </c>
      <c r="X8" s="306"/>
      <c r="Y8" s="304" t="n">
        <v>4458084.5</v>
      </c>
      <c r="Z8" s="304" t="n">
        <v>2132110.87</v>
      </c>
      <c r="AA8" s="304" t="n">
        <v>2017592.79</v>
      </c>
      <c r="AB8" s="304" t="n">
        <v>4260235.47</v>
      </c>
      <c r="AC8" s="304" t="n">
        <v>3843377.23</v>
      </c>
      <c r="AD8" s="304" t="n">
        <v>0</v>
      </c>
      <c r="AE8" s="304" t="n">
        <v>3689122.54</v>
      </c>
      <c r="AF8" s="304" t="n">
        <v>6700606.86</v>
      </c>
      <c r="AG8" s="304" t="n">
        <v>358489.92</v>
      </c>
      <c r="AH8" s="304" t="n">
        <v>103940.82</v>
      </c>
      <c r="AI8" s="308"/>
      <c r="AJ8" s="304" t="n">
        <f aca="false">SUM(C8:AH8)</f>
        <v>186337887.89</v>
      </c>
      <c r="AK8" s="141"/>
    </row>
    <row r="9" customFormat="false" ht="15" hidden="false" customHeight="false" outlineLevel="0" collapsed="false">
      <c r="A9" s="286"/>
      <c r="B9" s="142" t="s">
        <v>155</v>
      </c>
      <c r="C9" s="304"/>
      <c r="D9" s="305"/>
      <c r="E9" s="304"/>
      <c r="F9" s="304"/>
      <c r="G9" s="304"/>
      <c r="H9" s="304"/>
      <c r="I9" s="304"/>
      <c r="J9" s="306"/>
      <c r="K9" s="304"/>
      <c r="L9" s="304"/>
      <c r="M9" s="304"/>
      <c r="N9" s="304"/>
      <c r="O9" s="304"/>
      <c r="P9" s="306"/>
      <c r="Q9" s="304"/>
      <c r="R9" s="307"/>
      <c r="S9" s="306"/>
      <c r="T9" s="304"/>
      <c r="U9" s="304"/>
      <c r="V9" s="304"/>
      <c r="W9" s="304"/>
      <c r="X9" s="306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8"/>
      <c r="AJ9" s="304"/>
      <c r="AK9" s="141"/>
    </row>
    <row r="10" customFormat="false" ht="15" hidden="false" customHeight="false" outlineLevel="0" collapsed="false">
      <c r="A10" s="110"/>
      <c r="B10" s="143"/>
      <c r="C10" s="309"/>
      <c r="D10" s="309"/>
      <c r="E10" s="309"/>
      <c r="F10" s="309"/>
      <c r="G10" s="309"/>
      <c r="H10" s="309"/>
      <c r="I10" s="309"/>
      <c r="J10" s="310"/>
      <c r="K10" s="309"/>
      <c r="L10" s="309"/>
      <c r="M10" s="309"/>
      <c r="N10" s="309"/>
      <c r="O10" s="309"/>
      <c r="P10" s="310"/>
      <c r="Q10" s="309"/>
      <c r="R10" s="311"/>
      <c r="S10" s="310"/>
      <c r="T10" s="309"/>
      <c r="U10" s="309"/>
      <c r="V10" s="309"/>
      <c r="W10" s="309"/>
      <c r="X10" s="310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8"/>
      <c r="AJ10" s="309"/>
      <c r="AK10" s="148"/>
    </row>
    <row r="11" customFormat="false" ht="15" hidden="false" customHeight="false" outlineLevel="0" collapsed="false">
      <c r="A11" s="110"/>
      <c r="B11" s="143" t="s">
        <v>156</v>
      </c>
      <c r="C11" s="309" t="n">
        <v>2584685.47</v>
      </c>
      <c r="D11" s="309" t="n">
        <v>497838.63</v>
      </c>
      <c r="E11" s="309" t="n">
        <v>590612.7</v>
      </c>
      <c r="F11" s="309" t="n">
        <v>494612.63</v>
      </c>
      <c r="G11" s="309" t="n">
        <v>261868.65</v>
      </c>
      <c r="H11" s="309" t="n">
        <v>0</v>
      </c>
      <c r="I11" s="309" t="n">
        <v>380103.65</v>
      </c>
      <c r="J11" s="310"/>
      <c r="K11" s="309" t="n">
        <v>1289630.72</v>
      </c>
      <c r="L11" s="309" t="n">
        <v>339827.77</v>
      </c>
      <c r="M11" s="309" t="n">
        <v>704188.1</v>
      </c>
      <c r="N11" s="309" t="n">
        <v>230146</v>
      </c>
      <c r="O11" s="309" t="n">
        <v>98070.61</v>
      </c>
      <c r="P11" s="310"/>
      <c r="Q11" s="309" t="n">
        <v>85318.33</v>
      </c>
      <c r="R11" s="311" t="n">
        <v>190061.6</v>
      </c>
      <c r="S11" s="310"/>
      <c r="T11" s="309" t="n">
        <v>440219.06</v>
      </c>
      <c r="U11" s="309" t="n">
        <v>231424.8</v>
      </c>
      <c r="V11" s="309" t="n">
        <v>313111.88</v>
      </c>
      <c r="W11" s="309" t="n">
        <v>750401.63</v>
      </c>
      <c r="X11" s="310"/>
      <c r="Y11" s="309" t="n">
        <v>1926104.39</v>
      </c>
      <c r="Z11" s="309" t="n">
        <v>820223.27</v>
      </c>
      <c r="AA11" s="309" t="n">
        <v>658774.27</v>
      </c>
      <c r="AB11" s="309" t="n">
        <v>1524728.64</v>
      </c>
      <c r="AC11" s="309" t="n">
        <v>957561.689999999</v>
      </c>
      <c r="AD11" s="309" t="n">
        <v>150502</v>
      </c>
      <c r="AE11" s="309" t="n">
        <v>1479664.98</v>
      </c>
      <c r="AF11" s="309" t="n">
        <v>1869266.23</v>
      </c>
      <c r="AG11" s="309" t="n">
        <v>103085.53</v>
      </c>
      <c r="AH11" s="309" t="n">
        <v>32127.15</v>
      </c>
      <c r="AI11" s="308"/>
      <c r="AJ11" s="304" t="n">
        <f aca="false">SUM(C11:AH11)</f>
        <v>19004160.38</v>
      </c>
      <c r="AK11" s="141" t="n">
        <f aca="false">+AJ11/AJ$8*100</f>
        <v>10.1987634373202</v>
      </c>
    </row>
    <row r="12" customFormat="false" ht="15" hidden="false" customHeight="false" outlineLevel="0" collapsed="false">
      <c r="A12" s="110"/>
      <c r="B12" s="143"/>
      <c r="C12" s="149" t="n">
        <f aca="false">+C11/C8</f>
        <v>0.0979163785153451</v>
      </c>
      <c r="D12" s="149" t="n">
        <f aca="false">+D11/D8</f>
        <v>0.0617972767800134</v>
      </c>
      <c r="E12" s="149" t="n">
        <f aca="false">+E11/E8</f>
        <v>0.0437564293702435</v>
      </c>
      <c r="F12" s="149" t="n">
        <f aca="false">+F11/F8</f>
        <v>0.0580704591418036</v>
      </c>
      <c r="G12" s="149" t="n">
        <f aca="false">+G11/G8</f>
        <v>0.0742316918629902</v>
      </c>
      <c r="H12" s="149" t="n">
        <v>0</v>
      </c>
      <c r="I12" s="149" t="n">
        <f aca="false">+I11/I8</f>
        <v>0.0369581278864977</v>
      </c>
      <c r="J12" s="150"/>
      <c r="K12" s="149" t="n">
        <f aca="false">+K11/K8</f>
        <v>0.0841953947614564</v>
      </c>
      <c r="L12" s="149" t="n">
        <f aca="false">+L11/L8</f>
        <v>0.0429272105774766</v>
      </c>
      <c r="M12" s="149" t="n">
        <f aca="false">+M11/M8</f>
        <v>0.0678207704478802</v>
      </c>
      <c r="N12" s="149" t="n">
        <f aca="false">+N11/N8</f>
        <v>0.0493273849295831</v>
      </c>
      <c r="O12" s="149" t="n">
        <f aca="false">+O11/O8</f>
        <v>0.0163402970474243</v>
      </c>
      <c r="P12" s="150"/>
      <c r="Q12" s="149" t="n">
        <f aca="false">+Q11/Q8</f>
        <v>0.0456451436310711</v>
      </c>
      <c r="R12" s="312" t="n">
        <f aca="false">+R11/R8</f>
        <v>0.0834771812197178</v>
      </c>
      <c r="S12" s="150"/>
      <c r="T12" s="149" t="n">
        <f aca="false">+T11/T8</f>
        <v>0.0456599412326198</v>
      </c>
      <c r="U12" s="149" t="n">
        <f aca="false">+U11/U8</f>
        <v>0.0392392357374784</v>
      </c>
      <c r="V12" s="149" t="n">
        <f aca="false">+V11/V8</f>
        <v>0.0457761605882925</v>
      </c>
      <c r="W12" s="149" t="n">
        <f aca="false">+W11/W8</f>
        <v>0.0424321373837075</v>
      </c>
      <c r="X12" s="150"/>
      <c r="Y12" s="149" t="n">
        <f aca="false">+Y11/Y8</f>
        <v>0.432047528484487</v>
      </c>
      <c r="Z12" s="149" t="n">
        <f aca="false">+Z11/Z8</f>
        <v>0.384700102391955</v>
      </c>
      <c r="AA12" s="149" t="n">
        <f aca="false">+AA11/AA8</f>
        <v>0.326514980260214</v>
      </c>
      <c r="AB12" s="149" t="n">
        <f aca="false">+AB11/AB8</f>
        <v>0.357897738455288</v>
      </c>
      <c r="AC12" s="149" t="n">
        <f aca="false">+AC11/AC8</f>
        <v>0.249145902860022</v>
      </c>
      <c r="AD12" s="149" t="n">
        <v>0</v>
      </c>
      <c r="AE12" s="149" t="n">
        <f aca="false">+AE11/AE8</f>
        <v>0.401088595989007</v>
      </c>
      <c r="AF12" s="149" t="n">
        <f aca="false">+AF11/AF8</f>
        <v>0.278969691709386</v>
      </c>
      <c r="AG12" s="149" t="n">
        <f aca="false">+AG11/AG8</f>
        <v>0.287554891362078</v>
      </c>
      <c r="AH12" s="149" t="n">
        <f aca="false">+AH11/AH8</f>
        <v>0.309090788392857</v>
      </c>
      <c r="AI12" s="150"/>
      <c r="AJ12" s="149" t="n">
        <f aca="false">+AJ11/AJ8</f>
        <v>0.101987634373202</v>
      </c>
      <c r="AK12" s="141"/>
    </row>
    <row r="13" customFormat="false" ht="15" hidden="false" customHeight="false" outlineLevel="0" collapsed="false">
      <c r="A13" s="110"/>
      <c r="B13" s="153" t="s">
        <v>157</v>
      </c>
      <c r="C13" s="155"/>
      <c r="D13" s="155"/>
      <c r="E13" s="155"/>
      <c r="F13" s="155"/>
      <c r="G13" s="155"/>
      <c r="H13" s="155"/>
      <c r="I13" s="155"/>
      <c r="J13" s="174"/>
      <c r="K13" s="155"/>
      <c r="L13" s="155"/>
      <c r="M13" s="155"/>
      <c r="N13" s="155"/>
      <c r="O13" s="155"/>
      <c r="P13" s="174"/>
      <c r="Q13" s="155"/>
      <c r="R13" s="313"/>
      <c r="S13" s="174"/>
      <c r="T13" s="155"/>
      <c r="U13" s="155"/>
      <c r="V13" s="155"/>
      <c r="W13" s="155"/>
      <c r="X13" s="174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314"/>
      <c r="AJ13" s="315"/>
      <c r="AK13" s="141"/>
    </row>
    <row r="14" customFormat="false" ht="15" hidden="false" customHeight="false" outlineLevel="0" collapsed="false">
      <c r="A14" s="110"/>
      <c r="B14" s="143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41"/>
    </row>
    <row r="15" customFormat="false" ht="15" hidden="false" customHeight="false" outlineLevel="0" collapsed="false">
      <c r="A15" s="110"/>
      <c r="B15" s="143" t="s">
        <v>158</v>
      </c>
      <c r="C15" s="309" t="n">
        <v>1760170.52</v>
      </c>
      <c r="D15" s="309" t="n">
        <v>485303.98</v>
      </c>
      <c r="E15" s="309" t="n">
        <v>771257.17</v>
      </c>
      <c r="F15" s="309" t="n">
        <v>410809.84</v>
      </c>
      <c r="G15" s="309" t="n">
        <v>210565.87</v>
      </c>
      <c r="H15" s="309" t="n">
        <v>0</v>
      </c>
      <c r="I15" s="309" t="n">
        <v>521178.58</v>
      </c>
      <c r="J15" s="310"/>
      <c r="K15" s="309" t="n">
        <v>1397161.04</v>
      </c>
      <c r="L15" s="309" t="n">
        <v>510652.26</v>
      </c>
      <c r="M15" s="309" t="n">
        <v>514720.49</v>
      </c>
      <c r="N15" s="309" t="n">
        <v>237509.06</v>
      </c>
      <c r="O15" s="309" t="n">
        <v>426947.61</v>
      </c>
      <c r="P15" s="310"/>
      <c r="Q15" s="309" t="n">
        <v>84546.73</v>
      </c>
      <c r="R15" s="311" t="n">
        <v>81229.57</v>
      </c>
      <c r="S15" s="310"/>
      <c r="T15" s="309" t="n">
        <v>589589.99</v>
      </c>
      <c r="U15" s="309" t="n">
        <v>321400.2</v>
      </c>
      <c r="V15" s="309" t="n">
        <v>360440.19</v>
      </c>
      <c r="W15" s="309" t="n">
        <v>1044712.74</v>
      </c>
      <c r="X15" s="310"/>
      <c r="Y15" s="309" t="n">
        <v>221839.97</v>
      </c>
      <c r="Z15" s="309" t="n">
        <v>112620.37</v>
      </c>
      <c r="AA15" s="309" t="n">
        <v>83164.7</v>
      </c>
      <c r="AB15" s="309" t="n">
        <v>201269.7</v>
      </c>
      <c r="AC15" s="309" t="n">
        <v>104653.17</v>
      </c>
      <c r="AD15" s="309" t="n">
        <v>26718.96</v>
      </c>
      <c r="AE15" s="309" t="n">
        <v>184299.62</v>
      </c>
      <c r="AF15" s="309" t="n">
        <v>401412.73</v>
      </c>
      <c r="AG15" s="309" t="n">
        <v>0</v>
      </c>
      <c r="AH15" s="309" t="n">
        <v>0</v>
      </c>
      <c r="AI15" s="308"/>
      <c r="AJ15" s="304" t="n">
        <f aca="false">SUM(C15:AH15)</f>
        <v>11064175.06</v>
      </c>
      <c r="AK15" s="141" t="n">
        <f aca="false">+AJ15/AJ$8*100</f>
        <v>5.93769478944157</v>
      </c>
    </row>
    <row r="16" customFormat="false" ht="15" hidden="false" customHeight="false" outlineLevel="0" collapsed="false">
      <c r="A16" s="110"/>
      <c r="B16" s="143"/>
      <c r="C16" s="149" t="n">
        <f aca="false">+C15/C8</f>
        <v>0.0666810429695617</v>
      </c>
      <c r="D16" s="149" t="n">
        <f aca="false">+D15/D8</f>
        <v>0.0602413363834423</v>
      </c>
      <c r="E16" s="149" t="n">
        <f aca="false">+E15/E8</f>
        <v>0.0571397463776158</v>
      </c>
      <c r="F16" s="149" t="n">
        <f aca="false">+F15/F8</f>
        <v>0.0482315140815771</v>
      </c>
      <c r="G16" s="149" t="n">
        <f aca="false">+G15/G8</f>
        <v>0.0596889348102663</v>
      </c>
      <c r="H16" s="149" t="n">
        <v>0</v>
      </c>
      <c r="I16" s="149" t="n">
        <f aca="false">+I15/I8</f>
        <v>0.0506750845758605</v>
      </c>
      <c r="J16" s="150"/>
      <c r="K16" s="149" t="n">
        <f aca="false">+K15/K8</f>
        <v>0.0912156662243025</v>
      </c>
      <c r="L16" s="149" t="n">
        <f aca="false">+L15/L8</f>
        <v>0.0645058439364279</v>
      </c>
      <c r="M16" s="149" t="n">
        <f aca="false">+M15/M8</f>
        <v>0.0495730333942173</v>
      </c>
      <c r="N16" s="149" t="n">
        <f aca="false">+N15/N8</f>
        <v>0.0509055157460197</v>
      </c>
      <c r="O16" s="149" t="n">
        <f aca="false">+O15/O8</f>
        <v>0.0711370182268457</v>
      </c>
      <c r="P16" s="150"/>
      <c r="Q16" s="149" t="n">
        <f aca="false">+Q15/Q8</f>
        <v>0.0452323391044737</v>
      </c>
      <c r="R16" s="312" t="n">
        <f aca="false">+R15/R8</f>
        <v>0.0356769359791234</v>
      </c>
      <c r="S16" s="150"/>
      <c r="T16" s="149" t="n">
        <f aca="false">+T15/T8</f>
        <v>0.0611528367143868</v>
      </c>
      <c r="U16" s="149" t="n">
        <f aca="false">+U15/U8</f>
        <v>0.054495016151565</v>
      </c>
      <c r="V16" s="149" t="n">
        <f aca="false">+V15/V8</f>
        <v>0.0526954391507427</v>
      </c>
      <c r="W16" s="149" t="n">
        <f aca="false">+W15/W8</f>
        <v>0.0590742247057612</v>
      </c>
      <c r="X16" s="150"/>
      <c r="Y16" s="149" t="n">
        <f aca="false">+Y15/Y8</f>
        <v>0.0497612752741676</v>
      </c>
      <c r="Z16" s="149" t="n">
        <f aca="false">+Z15/Z8</f>
        <v>0.0528210664767166</v>
      </c>
      <c r="AA16" s="149" t="n">
        <f aca="false">+AA15/AA8</f>
        <v>0.0412197646681717</v>
      </c>
      <c r="AB16" s="149" t="n">
        <f aca="false">+AB15/AB8</f>
        <v>0.0472437970664565</v>
      </c>
      <c r="AC16" s="149" t="n">
        <f aca="false">+AC15/AC8</f>
        <v>0.0272294817128841</v>
      </c>
      <c r="AD16" s="149" t="n">
        <v>0</v>
      </c>
      <c r="AE16" s="149" t="n">
        <f aca="false">+AE15/AE8</f>
        <v>0.0499575760907091</v>
      </c>
      <c r="AF16" s="149" t="n">
        <f aca="false">+AF15/AF8</f>
        <v>0.0599069216247079</v>
      </c>
      <c r="AG16" s="149" t="n">
        <f aca="false">+AG15/AG8</f>
        <v>0</v>
      </c>
      <c r="AH16" s="149" t="n">
        <f aca="false">+AH15/AH8</f>
        <v>0</v>
      </c>
      <c r="AI16" s="150"/>
      <c r="AJ16" s="149" t="n">
        <f aca="false">+AJ15/AJ8</f>
        <v>0.0593769478944157</v>
      </c>
      <c r="AK16" s="141"/>
    </row>
    <row r="17" customFormat="false" ht="15" hidden="false" customHeight="false" outlineLevel="0" collapsed="false">
      <c r="A17" s="110"/>
      <c r="B17" s="143"/>
      <c r="C17" s="129"/>
      <c r="D17" s="129"/>
      <c r="E17" s="129"/>
      <c r="F17" s="129"/>
      <c r="G17" s="129"/>
      <c r="H17" s="129"/>
      <c r="I17" s="129"/>
      <c r="J17" s="110"/>
      <c r="K17" s="129"/>
      <c r="L17" s="129"/>
      <c r="M17" s="129"/>
      <c r="N17" s="129"/>
      <c r="O17" s="155"/>
      <c r="P17" s="110"/>
      <c r="Q17" s="129"/>
      <c r="R17" s="316"/>
      <c r="S17" s="110"/>
      <c r="T17" s="129"/>
      <c r="U17" s="129"/>
      <c r="V17" s="129"/>
      <c r="W17" s="129"/>
      <c r="X17" s="110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317"/>
      <c r="AJ17" s="129"/>
      <c r="AK17" s="204"/>
    </row>
    <row r="18" customFormat="false" ht="15" hidden="false" customHeight="false" outlineLevel="0" collapsed="false">
      <c r="A18" s="110"/>
      <c r="B18" s="156" t="s">
        <v>79</v>
      </c>
      <c r="C18" s="309" t="n">
        <f aca="false">+C8+C9-C11-C15-C13</f>
        <v>22052009.47</v>
      </c>
      <c r="D18" s="309" t="n">
        <f aca="false">+D8+D9-D11-D15-D13</f>
        <v>7072853.64</v>
      </c>
      <c r="E18" s="309" t="n">
        <f aca="false">+E8+E9-E11-E15-E13</f>
        <v>12135865.4</v>
      </c>
      <c r="F18" s="309" t="n">
        <f aca="false">+F8+F9-F11-F15-F13</f>
        <v>7612034.37999999</v>
      </c>
      <c r="G18" s="309" t="n">
        <f aca="false">+G8+G9-G11-G15-G13</f>
        <v>3055285.83</v>
      </c>
      <c r="H18" s="309" t="n">
        <f aca="false">+H8+H9-H11-H15-H13</f>
        <v>0</v>
      </c>
      <c r="I18" s="309" t="n">
        <f aca="false">+I8+I9-I11-I15-I13</f>
        <v>9383428.38</v>
      </c>
      <c r="J18" s="310"/>
      <c r="K18" s="309" t="n">
        <f aca="false">+K8+K9-K11-K15-K13</f>
        <v>12630325.33</v>
      </c>
      <c r="L18" s="309" t="n">
        <f aca="false">+L8+L9-L11-L15-L13</f>
        <v>7065892.02</v>
      </c>
      <c r="M18" s="309" t="n">
        <f aca="false">+M8+M9-M11-M15-M13</f>
        <v>9164165.73</v>
      </c>
      <c r="N18" s="309" t="n">
        <f aca="false">+N8+N9-N11-N15-N13</f>
        <v>4198029.13</v>
      </c>
      <c r="O18" s="309" t="n">
        <f aca="false">+O8+O9-O11-O15-O13</f>
        <v>5476745.99</v>
      </c>
      <c r="P18" s="310"/>
      <c r="Q18" s="309" t="n">
        <f aca="false">+Q8+Q9-Q11-Q15-Q13</f>
        <v>1699300.49</v>
      </c>
      <c r="R18" s="309" t="n">
        <f aca="false">+R8+R9-R11-R15-R13</f>
        <v>2005517.86</v>
      </c>
      <c r="S18" s="310"/>
      <c r="T18" s="309" t="n">
        <f aca="false">+T8+T9-T11-T15-T13</f>
        <v>8611444.27</v>
      </c>
      <c r="U18" s="309" t="n">
        <f aca="false">+U8+U9-U11-U15-U13</f>
        <v>5344965.71</v>
      </c>
      <c r="V18" s="309" t="n">
        <f aca="false">+V8+V9-V11-V15-V13</f>
        <v>6166512.19</v>
      </c>
      <c r="W18" s="309" t="n">
        <f aca="false">+W8+W9-W11-W15-W13</f>
        <v>15889633</v>
      </c>
      <c r="X18" s="310"/>
      <c r="Y18" s="309" t="n">
        <f aca="false">+Y8+Y9-Y11-Y15-Y13</f>
        <v>2310140.14</v>
      </c>
      <c r="Z18" s="309" t="n">
        <f aca="false">+Z8+Z9-Z11-Z15-Z13</f>
        <v>1199267.23</v>
      </c>
      <c r="AA18" s="309" t="n">
        <f aca="false">+AA8+AA9-AA11-AA15-AA13</f>
        <v>1275653.82</v>
      </c>
      <c r="AB18" s="309" t="n">
        <f aca="false">+AB8+AB9-AB11-AB15-AB13</f>
        <v>2534237.13</v>
      </c>
      <c r="AC18" s="309" t="n">
        <f aca="false">+AC8+AC9-AC11-AC15-AC13</f>
        <v>2781162.37</v>
      </c>
      <c r="AD18" s="309" t="n">
        <f aca="false">+AD8+AD9-AD11-AD15-AD13</f>
        <v>-177220.96</v>
      </c>
      <c r="AE18" s="309" t="n">
        <f aca="false">+AE8+AE9-AE11-AE15-AE13</f>
        <v>2025157.94</v>
      </c>
      <c r="AF18" s="309" t="n">
        <f aca="false">+AF8+AF9-AF11-AF15-AF13</f>
        <v>4429927.9</v>
      </c>
      <c r="AG18" s="309" t="n">
        <f aca="false">+AG8+AG9-AG11-AG15-AG13</f>
        <v>255404.39</v>
      </c>
      <c r="AH18" s="309" t="n">
        <f aca="false">+AH8+AH9-AH11-AH15-AH13</f>
        <v>71813.67</v>
      </c>
      <c r="AI18" s="308"/>
      <c r="AJ18" s="309" t="n">
        <f aca="false">+AJ8+AJ9-AJ11-AJ15-AJ13</f>
        <v>156269552.45</v>
      </c>
      <c r="AK18" s="141" t="n">
        <f aca="false">+AJ18/AJ$18*100</f>
        <v>100</v>
      </c>
    </row>
    <row r="19" customFormat="false" ht="15" hidden="false" customHeight="false" outlineLevel="0" collapsed="false">
      <c r="A19" s="110"/>
      <c r="B19" s="157"/>
      <c r="C19" s="309"/>
      <c r="D19" s="309"/>
      <c r="E19" s="309"/>
      <c r="F19" s="309"/>
      <c r="G19" s="309"/>
      <c r="H19" s="309"/>
      <c r="I19" s="309"/>
      <c r="J19" s="310"/>
      <c r="K19" s="309"/>
      <c r="L19" s="309"/>
      <c r="M19" s="309"/>
      <c r="N19" s="309"/>
      <c r="O19" s="309"/>
      <c r="P19" s="310"/>
      <c r="Q19" s="309"/>
      <c r="R19" s="311"/>
      <c r="S19" s="310"/>
      <c r="T19" s="309"/>
      <c r="U19" s="309"/>
      <c r="V19" s="309"/>
      <c r="W19" s="309"/>
      <c r="X19" s="310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8"/>
      <c r="AJ19" s="309"/>
      <c r="AK19" s="204"/>
    </row>
    <row r="20" customFormat="false" ht="15" hidden="false" customHeight="false" outlineLevel="0" collapsed="false">
      <c r="A20" s="110"/>
      <c r="B20" s="159" t="s">
        <v>80</v>
      </c>
      <c r="C20" s="318" t="n">
        <v>18821873.16</v>
      </c>
      <c r="D20" s="318" t="n">
        <v>5858282.54</v>
      </c>
      <c r="E20" s="318" t="n">
        <v>10209499.26</v>
      </c>
      <c r="F20" s="318" t="n">
        <v>6417963.32</v>
      </c>
      <c r="G20" s="318" t="n">
        <v>2591223.34</v>
      </c>
      <c r="H20" s="318" t="n">
        <v>0</v>
      </c>
      <c r="I20" s="318" t="n">
        <v>7722146.96999999</v>
      </c>
      <c r="J20" s="310"/>
      <c r="K20" s="318" t="n">
        <v>11116152.89</v>
      </c>
      <c r="L20" s="318" t="n">
        <v>5983822.03</v>
      </c>
      <c r="M20" s="318" t="n">
        <v>7545397.75</v>
      </c>
      <c r="N20" s="318" t="n">
        <v>3532031.52</v>
      </c>
      <c r="O20" s="318" t="n">
        <v>4562623.05</v>
      </c>
      <c r="P20" s="319"/>
      <c r="Q20" s="318" t="n">
        <v>1445242.74</v>
      </c>
      <c r="R20" s="320" t="n">
        <v>1642044.36</v>
      </c>
      <c r="S20" s="310"/>
      <c r="T20" s="318" t="n">
        <v>7428295.75</v>
      </c>
      <c r="U20" s="318" t="n">
        <v>4518063.75</v>
      </c>
      <c r="V20" s="318" t="n">
        <v>5426690.57</v>
      </c>
      <c r="W20" s="318" t="n">
        <v>13511048.21</v>
      </c>
      <c r="X20" s="310"/>
      <c r="Y20" s="318" t="n">
        <v>1787231.31</v>
      </c>
      <c r="Z20" s="318" t="n">
        <v>988437.09</v>
      </c>
      <c r="AA20" s="318" t="n">
        <v>1106389.63</v>
      </c>
      <c r="AB20" s="318" t="n">
        <v>2202701.05</v>
      </c>
      <c r="AC20" s="318" t="n">
        <v>2460354.66</v>
      </c>
      <c r="AD20" s="318" t="n">
        <v>-150171.89</v>
      </c>
      <c r="AE20" s="318" t="n">
        <v>1643243.81</v>
      </c>
      <c r="AF20" s="318" t="n">
        <v>4083476.98</v>
      </c>
      <c r="AG20" s="318" t="n">
        <v>161597.16</v>
      </c>
      <c r="AH20" s="318" t="n">
        <v>47279.46</v>
      </c>
      <c r="AI20" s="308"/>
      <c r="AJ20" s="318" t="n">
        <f aca="false">SUM(C20:AH20)</f>
        <v>132662940.47</v>
      </c>
      <c r="AK20" s="321" t="n">
        <f aca="false">+AJ20/AJ$18*100</f>
        <v>84.893658675094</v>
      </c>
    </row>
    <row r="21" customFormat="false" ht="15" hidden="false" customHeight="false" outlineLevel="0" collapsed="false">
      <c r="A21" s="289"/>
      <c r="B21" s="322" t="s">
        <v>81</v>
      </c>
      <c r="C21" s="323" t="n">
        <v>-52208.4</v>
      </c>
      <c r="D21" s="323" t="n">
        <v>-485.69</v>
      </c>
      <c r="E21" s="323" t="n">
        <v>-113.73</v>
      </c>
      <c r="F21" s="323" t="n">
        <v>-900.98</v>
      </c>
      <c r="G21" s="323" t="n">
        <v>-626.44</v>
      </c>
      <c r="H21" s="323" t="n">
        <v>0</v>
      </c>
      <c r="I21" s="323" t="n">
        <v>166.74</v>
      </c>
      <c r="J21" s="310"/>
      <c r="K21" s="323" t="n">
        <v>-1288.39</v>
      </c>
      <c r="L21" s="323" t="n">
        <v>-150.59</v>
      </c>
      <c r="M21" s="323" t="n">
        <v>979.22</v>
      </c>
      <c r="N21" s="323" t="n">
        <v>525.02</v>
      </c>
      <c r="O21" s="323" t="n">
        <v>-209.3</v>
      </c>
      <c r="P21" s="324"/>
      <c r="Q21" s="323" t="n">
        <v>13.97</v>
      </c>
      <c r="R21" s="323" t="n">
        <v>4380.23</v>
      </c>
      <c r="S21" s="310"/>
      <c r="T21" s="323" t="n">
        <v>-589.52</v>
      </c>
      <c r="U21" s="323" t="n">
        <v>-10.21</v>
      </c>
      <c r="V21" s="323" t="n">
        <v>81.59</v>
      </c>
      <c r="W21" s="323" t="n">
        <v>-1026.82</v>
      </c>
      <c r="X21" s="310"/>
      <c r="Y21" s="323" t="n">
        <v>-59959.64</v>
      </c>
      <c r="Z21" s="323" t="n">
        <v>-14218.73</v>
      </c>
      <c r="AA21" s="323" t="n">
        <v>-3148.17</v>
      </c>
      <c r="AB21" s="323" t="n">
        <v>-11293</v>
      </c>
      <c r="AC21" s="323" t="n">
        <v>-20856.13</v>
      </c>
      <c r="AD21" s="323" t="n">
        <v>0</v>
      </c>
      <c r="AE21" s="323" t="n">
        <v>7420.44</v>
      </c>
      <c r="AF21" s="323" t="n">
        <v>-6743.87</v>
      </c>
      <c r="AG21" s="323" t="n">
        <v>0</v>
      </c>
      <c r="AH21" s="323" t="n">
        <v>0</v>
      </c>
      <c r="AI21" s="310"/>
      <c r="AJ21" s="318" t="n">
        <f aca="false">SUM(C21:AH21)</f>
        <v>-160262.4</v>
      </c>
      <c r="AK21" s="166" t="n">
        <f aca="false">+AJ21/AJ$18*100</f>
        <v>-0.102555102697487</v>
      </c>
    </row>
    <row r="22" customFormat="false" ht="15" hidden="false" customHeight="false" outlineLevel="0" collapsed="false">
      <c r="A22" s="292"/>
      <c r="B22" s="325" t="s">
        <v>83</v>
      </c>
      <c r="C22" s="323" t="n">
        <f aca="false">C20+C21</f>
        <v>18769664.76</v>
      </c>
      <c r="D22" s="323" t="n">
        <f aca="false">D20+D21</f>
        <v>5857796.85</v>
      </c>
      <c r="E22" s="323" t="n">
        <f aca="false">E20+E21</f>
        <v>10209385.53</v>
      </c>
      <c r="F22" s="323" t="n">
        <f aca="false">F20+F21</f>
        <v>6417062.34</v>
      </c>
      <c r="G22" s="323" t="n">
        <f aca="false">G20+G21</f>
        <v>2590596.9</v>
      </c>
      <c r="H22" s="323" t="n">
        <f aca="false">H20+H21</f>
        <v>0</v>
      </c>
      <c r="I22" s="323" t="n">
        <f aca="false">I20+I21</f>
        <v>7722313.70999999</v>
      </c>
      <c r="J22" s="326"/>
      <c r="K22" s="323" t="n">
        <f aca="false">K20+K21</f>
        <v>11114864.5</v>
      </c>
      <c r="L22" s="323" t="n">
        <f aca="false">L20+L21</f>
        <v>5983671.44</v>
      </c>
      <c r="M22" s="323" t="n">
        <f aca="false">M20+M21</f>
        <v>7546376.97</v>
      </c>
      <c r="N22" s="323" t="n">
        <f aca="false">N20+N21</f>
        <v>3532556.54</v>
      </c>
      <c r="O22" s="323" t="n">
        <f aca="false">O20+O21</f>
        <v>4562413.75</v>
      </c>
      <c r="P22" s="324"/>
      <c r="Q22" s="323" t="n">
        <f aca="false">Q20+Q21</f>
        <v>1445256.71</v>
      </c>
      <c r="R22" s="323" t="n">
        <f aca="false">R20+R21</f>
        <v>1646424.59</v>
      </c>
      <c r="S22" s="326"/>
      <c r="T22" s="323" t="n">
        <f aca="false">T20+T21</f>
        <v>7427706.23</v>
      </c>
      <c r="U22" s="323" t="n">
        <f aca="false">U20+U21</f>
        <v>4518053.54</v>
      </c>
      <c r="V22" s="323" t="n">
        <f aca="false">V20+V21</f>
        <v>5426772.16</v>
      </c>
      <c r="W22" s="323" t="n">
        <f aca="false">W20+W21</f>
        <v>13510021.39</v>
      </c>
      <c r="X22" s="326"/>
      <c r="Y22" s="323" t="n">
        <f aca="false">Y20+Y21</f>
        <v>1727271.67</v>
      </c>
      <c r="Z22" s="323" t="n">
        <f aca="false">Z20+Z21</f>
        <v>974218.36</v>
      </c>
      <c r="AA22" s="323" t="n">
        <f aca="false">AA20+AA21</f>
        <v>1103241.46</v>
      </c>
      <c r="AB22" s="323" t="n">
        <f aca="false">AB20+AB21</f>
        <v>2191408.05</v>
      </c>
      <c r="AC22" s="323" t="n">
        <f aca="false">AC20+AC21</f>
        <v>2439498.53</v>
      </c>
      <c r="AD22" s="323" t="n">
        <f aca="false">AD20+AD21</f>
        <v>-150171.89</v>
      </c>
      <c r="AE22" s="323" t="n">
        <f aca="false">AE20+AE21</f>
        <v>1650664.25</v>
      </c>
      <c r="AF22" s="323" t="n">
        <f aca="false">AF20+AF21</f>
        <v>4076733.11</v>
      </c>
      <c r="AG22" s="323" t="n">
        <f aca="false">AG20+AG21</f>
        <v>161597.16</v>
      </c>
      <c r="AH22" s="323" t="n">
        <f aca="false">AH20+AH21</f>
        <v>47279.46</v>
      </c>
      <c r="AI22" s="326"/>
      <c r="AJ22" s="323" t="n">
        <f aca="false">AJ20+AJ21</f>
        <v>132502678.07</v>
      </c>
      <c r="AK22" s="321" t="n">
        <f aca="false">+AJ22/AJ$18*100</f>
        <v>84.7911035723965</v>
      </c>
    </row>
    <row r="23" customFormat="false" ht="15" hidden="false" customHeight="false" outlineLevel="0" collapsed="false">
      <c r="A23" s="110"/>
      <c r="B23" s="325"/>
      <c r="C23" s="327" t="n">
        <f aca="false">C22/C18</f>
        <v>0.851154394139665</v>
      </c>
      <c r="D23" s="327" t="n">
        <f aca="false">D22/D18</f>
        <v>0.828208407547367</v>
      </c>
      <c r="E23" s="327" t="n">
        <f aca="false">E22/E18</f>
        <v>0.84125731404371</v>
      </c>
      <c r="F23" s="327" t="n">
        <f aca="false">F22/F18</f>
        <v>0.843015417384387</v>
      </c>
      <c r="G23" s="327" t="n">
        <f aca="false">G22/G18</f>
        <v>0.847906560676845</v>
      </c>
      <c r="H23" s="327" t="n">
        <v>0</v>
      </c>
      <c r="I23" s="327" t="n">
        <f aca="false">I22/I18</f>
        <v>0.82297358676062</v>
      </c>
      <c r="J23" s="110"/>
      <c r="K23" s="327" t="n">
        <f aca="false">K22/K18</f>
        <v>0.880014109660309</v>
      </c>
      <c r="L23" s="327" t="n">
        <f aca="false">L22/L18</f>
        <v>0.846838788798813</v>
      </c>
      <c r="M23" s="327" t="n">
        <f aca="false">M22/M18</f>
        <v>0.823465789722247</v>
      </c>
      <c r="N23" s="327" t="n">
        <f aca="false">N22/N18</f>
        <v>0.841479758860082</v>
      </c>
      <c r="O23" s="327" t="n">
        <f aca="false">O22/O18</f>
        <v>0.83305191775016</v>
      </c>
      <c r="P23" s="328"/>
      <c r="Q23" s="327" t="n">
        <f aca="false">Q22/Q18</f>
        <v>0.850500967018493</v>
      </c>
      <c r="R23" s="327" t="n">
        <f aca="false">R22/R18</f>
        <v>0.820947358703652</v>
      </c>
      <c r="S23" s="110"/>
      <c r="T23" s="327" t="n">
        <f aca="false">T22/T18</f>
        <v>0.86253896525536</v>
      </c>
      <c r="U23" s="327" t="n">
        <f aca="false">U22/U18</f>
        <v>0.845291398511142</v>
      </c>
      <c r="V23" s="327" t="n">
        <f aca="false">V22/V18</f>
        <v>0.880039152245639</v>
      </c>
      <c r="W23" s="327" t="n">
        <f aca="false">W22/W18</f>
        <v>0.850241247862679</v>
      </c>
      <c r="X23" s="110"/>
      <c r="Y23" s="327" t="n">
        <f aca="false">Y22/Y18</f>
        <v>0.747691293741167</v>
      </c>
      <c r="Z23" s="327" t="n">
        <f aca="false">Z22/Z18</f>
        <v>0.812344684845595</v>
      </c>
      <c r="AA23" s="327" t="n">
        <f aca="false">AA22/AA18</f>
        <v>0.864843927641748</v>
      </c>
      <c r="AB23" s="327" t="n">
        <f aca="false">AB22/AB18</f>
        <v>0.864720993966338</v>
      </c>
      <c r="AC23" s="327" t="n">
        <f aca="false">AC22/AC18</f>
        <v>0.877150703718172</v>
      </c>
      <c r="AD23" s="327" t="n">
        <f aca="false">AD22/AD18</f>
        <v>0.84737093174532</v>
      </c>
      <c r="AE23" s="327" t="n">
        <f aca="false">AE22/AE18</f>
        <v>0.815079267348403</v>
      </c>
      <c r="AF23" s="327" t="n">
        <f aca="false">AF22/AF18</f>
        <v>0.920270758808512</v>
      </c>
      <c r="AG23" s="327" t="n">
        <f aca="false">AG22/AG18</f>
        <v>0.632710972587433</v>
      </c>
      <c r="AH23" s="327" t="n">
        <f aca="false">AH22/AH18</f>
        <v>0.658362955130966</v>
      </c>
      <c r="AI23" s="110"/>
      <c r="AJ23" s="327" t="n">
        <f aca="false">AJ22/AJ18</f>
        <v>0.847911035723965</v>
      </c>
      <c r="AK23" s="110"/>
    </row>
    <row r="24" customFormat="false" ht="15" hidden="false" customHeight="false" outlineLevel="0" collapsed="false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2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</row>
    <row r="25" customFormat="false" ht="15" hidden="false" customHeight="false" outlineLevel="0" collapsed="false">
      <c r="A25" s="110"/>
      <c r="B25" s="157" t="s">
        <v>207</v>
      </c>
      <c r="C25" s="309" t="n">
        <v>12243.36</v>
      </c>
      <c r="D25" s="309" t="n">
        <v>3997.85</v>
      </c>
      <c r="E25" s="309" t="n">
        <v>6124.46</v>
      </c>
      <c r="F25" s="309" t="n">
        <v>3862.89</v>
      </c>
      <c r="G25" s="309" t="n">
        <v>1661.81</v>
      </c>
      <c r="H25" s="309" t="n">
        <v>0</v>
      </c>
      <c r="I25" s="309" t="n">
        <v>4971.62</v>
      </c>
      <c r="J25" s="310"/>
      <c r="K25" s="309" t="n">
        <v>8864.39</v>
      </c>
      <c r="L25" s="309" t="n">
        <v>4057.69</v>
      </c>
      <c r="M25" s="309" t="n">
        <v>5179.78</v>
      </c>
      <c r="N25" s="309" t="n">
        <v>2110.79</v>
      </c>
      <c r="O25" s="309" t="n">
        <v>3268.43</v>
      </c>
      <c r="P25" s="310"/>
      <c r="Q25" s="309" t="n">
        <v>1019.28</v>
      </c>
      <c r="R25" s="311" t="n">
        <v>1242.95</v>
      </c>
      <c r="S25" s="310"/>
      <c r="T25" s="309" t="n">
        <v>5003.99</v>
      </c>
      <c r="U25" s="309" t="n">
        <v>3619.11</v>
      </c>
      <c r="V25" s="309" t="n">
        <v>3540.72</v>
      </c>
      <c r="W25" s="309" t="n">
        <v>8998.14</v>
      </c>
      <c r="X25" s="310"/>
      <c r="Y25" s="309" t="n">
        <v>0</v>
      </c>
      <c r="Z25" s="309" t="n">
        <v>0</v>
      </c>
      <c r="AA25" s="309" t="n">
        <v>0</v>
      </c>
      <c r="AB25" s="309" t="n">
        <v>0</v>
      </c>
      <c r="AC25" s="309" t="n">
        <v>0</v>
      </c>
      <c r="AD25" s="309" t="n">
        <v>0</v>
      </c>
      <c r="AE25" s="309" t="n">
        <v>0</v>
      </c>
      <c r="AF25" s="309" t="n">
        <v>0</v>
      </c>
      <c r="AG25" s="309" t="n">
        <v>0</v>
      </c>
      <c r="AH25" s="309" t="n">
        <v>0</v>
      </c>
      <c r="AI25" s="310"/>
      <c r="AJ25" s="304" t="n">
        <f aca="false">SUM(C25:AH25)</f>
        <v>79767.26</v>
      </c>
      <c r="AK25" s="141" t="n">
        <f aca="false">+AJ25/AJ$18*100</f>
        <v>0.0510446588918992</v>
      </c>
    </row>
    <row r="26" customFormat="false" ht="15" hidden="false" customHeight="false" outlineLevel="0" collapsed="false">
      <c r="A26" s="110"/>
      <c r="B26" s="157" t="s">
        <v>160</v>
      </c>
      <c r="C26" s="309" t="n">
        <v>60297.95</v>
      </c>
      <c r="D26" s="309" t="n">
        <v>0</v>
      </c>
      <c r="E26" s="309" t="n">
        <v>0</v>
      </c>
      <c r="F26" s="309" t="n">
        <v>0</v>
      </c>
      <c r="G26" s="309" t="n">
        <v>0</v>
      </c>
      <c r="H26" s="309" t="n">
        <v>0</v>
      </c>
      <c r="I26" s="309" t="n">
        <v>0</v>
      </c>
      <c r="J26" s="310"/>
      <c r="K26" s="309" t="n">
        <v>0</v>
      </c>
      <c r="L26" s="309" t="n">
        <v>0</v>
      </c>
      <c r="M26" s="309" t="n">
        <v>0</v>
      </c>
      <c r="N26" s="309" t="n">
        <v>0</v>
      </c>
      <c r="O26" s="309" t="n">
        <v>0</v>
      </c>
      <c r="P26" s="310"/>
      <c r="Q26" s="309" t="n">
        <v>0</v>
      </c>
      <c r="R26" s="311" t="n">
        <v>0</v>
      </c>
      <c r="S26" s="310"/>
      <c r="T26" s="309" t="n">
        <v>0</v>
      </c>
      <c r="U26" s="309" t="n">
        <v>0</v>
      </c>
      <c r="V26" s="309" t="n">
        <v>0</v>
      </c>
      <c r="W26" s="309" t="n">
        <v>0</v>
      </c>
      <c r="X26" s="310"/>
      <c r="Y26" s="309" t="n">
        <v>194971.09</v>
      </c>
      <c r="Z26" s="309" t="n">
        <v>89131.82</v>
      </c>
      <c r="AA26" s="309" t="n">
        <v>27289.99</v>
      </c>
      <c r="AB26" s="309" t="n">
        <v>284124.25</v>
      </c>
      <c r="AC26" s="309" t="n">
        <v>437855.43</v>
      </c>
      <c r="AD26" s="309" t="n">
        <v>0</v>
      </c>
      <c r="AE26" s="309" t="n">
        <v>340184.53</v>
      </c>
      <c r="AF26" s="309" t="n">
        <v>460110.22</v>
      </c>
      <c r="AG26" s="309" t="n">
        <v>0</v>
      </c>
      <c r="AH26" s="309" t="n">
        <v>0</v>
      </c>
      <c r="AI26" s="310"/>
      <c r="AJ26" s="304" t="n">
        <f aca="false">SUM(C26:AH26)</f>
        <v>1893965.28</v>
      </c>
      <c r="AK26" s="141" t="n">
        <f aca="false">+AJ26/AJ$18*100</f>
        <v>1.21198611649316</v>
      </c>
    </row>
    <row r="27" customFormat="false" ht="15" hidden="false" customHeight="false" outlineLevel="0" collapsed="false">
      <c r="A27" s="110"/>
      <c r="B27" s="129" t="s">
        <v>86</v>
      </c>
      <c r="C27" s="309" t="n">
        <v>1032698.69</v>
      </c>
      <c r="D27" s="309" t="n">
        <v>268935.75</v>
      </c>
      <c r="E27" s="309" t="n">
        <v>545582.24</v>
      </c>
      <c r="F27" s="309" t="n">
        <v>269244.69</v>
      </c>
      <c r="G27" s="309" t="n">
        <v>130205.06</v>
      </c>
      <c r="H27" s="309" t="n">
        <v>0</v>
      </c>
      <c r="I27" s="309" t="n">
        <v>218959.19</v>
      </c>
      <c r="J27" s="310"/>
      <c r="K27" s="309" t="n">
        <v>750436.48</v>
      </c>
      <c r="L27" s="309" t="n">
        <v>291083.68</v>
      </c>
      <c r="M27" s="309" t="n">
        <v>326257.29</v>
      </c>
      <c r="N27" s="309" t="n">
        <v>179592.49</v>
      </c>
      <c r="O27" s="309" t="n">
        <v>227534.77</v>
      </c>
      <c r="P27" s="310"/>
      <c r="Q27" s="309" t="n">
        <v>115135.49</v>
      </c>
      <c r="R27" s="311" t="n">
        <v>77803.14</v>
      </c>
      <c r="S27" s="310"/>
      <c r="T27" s="309" t="n">
        <v>324759.54</v>
      </c>
      <c r="U27" s="309" t="n">
        <v>204643.42</v>
      </c>
      <c r="V27" s="309" t="n">
        <v>318987.87</v>
      </c>
      <c r="W27" s="309" t="n">
        <v>410209.36</v>
      </c>
      <c r="X27" s="310"/>
      <c r="Y27" s="309" t="n">
        <v>116935.49</v>
      </c>
      <c r="Z27" s="309" t="n">
        <v>48092.52</v>
      </c>
      <c r="AA27" s="309" t="n">
        <v>41016.68</v>
      </c>
      <c r="AB27" s="309" t="n">
        <v>117344.87</v>
      </c>
      <c r="AC27" s="309" t="n">
        <v>135671.94</v>
      </c>
      <c r="AD27" s="309" t="n">
        <v>0</v>
      </c>
      <c r="AE27" s="309" t="n">
        <v>88427.62</v>
      </c>
      <c r="AF27" s="309" t="n">
        <v>196448.51</v>
      </c>
      <c r="AG27" s="309" t="n">
        <v>0</v>
      </c>
      <c r="AH27" s="309" t="n">
        <v>0</v>
      </c>
      <c r="AI27" s="310"/>
      <c r="AJ27" s="304" t="n">
        <f aca="false">SUM(C27:AH27)</f>
        <v>6436006.78</v>
      </c>
      <c r="AK27" s="141" t="n">
        <f aca="false">+AJ27/AJ$18*100</f>
        <v>4.11852896427746</v>
      </c>
    </row>
    <row r="28" customFormat="false" ht="15" hidden="false" customHeight="false" outlineLevel="0" collapsed="false">
      <c r="A28" s="110"/>
      <c r="B28" s="129" t="s">
        <v>87</v>
      </c>
      <c r="C28" s="309" t="n">
        <v>295297.57</v>
      </c>
      <c r="D28" s="309" t="n">
        <v>99369.27</v>
      </c>
      <c r="E28" s="309" t="n">
        <v>127472.13</v>
      </c>
      <c r="F28" s="309" t="n">
        <v>67424.64</v>
      </c>
      <c r="G28" s="309" t="n">
        <v>67965.29</v>
      </c>
      <c r="H28" s="309" t="n">
        <v>0</v>
      </c>
      <c r="I28" s="309" t="n">
        <v>70158.38</v>
      </c>
      <c r="J28" s="310"/>
      <c r="K28" s="309" t="n">
        <v>110263.98</v>
      </c>
      <c r="L28" s="309" t="n">
        <v>50723.23</v>
      </c>
      <c r="M28" s="309" t="n">
        <v>52254.33</v>
      </c>
      <c r="N28" s="309" t="n">
        <v>32413.37</v>
      </c>
      <c r="O28" s="309" t="n">
        <v>54275.11</v>
      </c>
      <c r="P28" s="310"/>
      <c r="Q28" s="309" t="n">
        <v>29829.65</v>
      </c>
      <c r="R28" s="311" t="n">
        <v>10679.75</v>
      </c>
      <c r="S28" s="310"/>
      <c r="T28" s="309" t="n">
        <v>113665.2</v>
      </c>
      <c r="U28" s="309" t="n">
        <v>113201.6</v>
      </c>
      <c r="V28" s="309" t="n">
        <v>134244</v>
      </c>
      <c r="W28" s="309" t="n">
        <v>163603.64</v>
      </c>
      <c r="X28" s="310"/>
      <c r="Y28" s="309" t="n">
        <v>0</v>
      </c>
      <c r="Z28" s="309" t="n">
        <v>0</v>
      </c>
      <c r="AA28" s="309" t="n">
        <v>0</v>
      </c>
      <c r="AB28" s="309" t="n">
        <v>0</v>
      </c>
      <c r="AC28" s="309" t="n">
        <v>0</v>
      </c>
      <c r="AD28" s="309" t="n">
        <v>0</v>
      </c>
      <c r="AE28" s="309" t="n">
        <v>0</v>
      </c>
      <c r="AF28" s="309" t="n">
        <v>0</v>
      </c>
      <c r="AG28" s="309" t="n">
        <v>0</v>
      </c>
      <c r="AH28" s="309" t="n">
        <v>0</v>
      </c>
      <c r="AI28" s="310"/>
      <c r="AJ28" s="304" t="n">
        <f aca="false">SUM(C28:AH28)</f>
        <v>1592841.14</v>
      </c>
      <c r="AK28" s="141" t="n">
        <f aca="false">+AJ28/AJ$18*100</f>
        <v>1.01929077995513</v>
      </c>
    </row>
    <row r="29" customFormat="false" ht="15" hidden="false" customHeight="false" outlineLevel="0" collapsed="false">
      <c r="A29" s="110"/>
      <c r="B29" s="178" t="s">
        <v>161</v>
      </c>
      <c r="C29" s="329" t="n">
        <f aca="false">SUM(C25:C28)</f>
        <v>1400537.57</v>
      </c>
      <c r="D29" s="329" t="n">
        <f aca="false">SUM(D25:D28)</f>
        <v>372302.87</v>
      </c>
      <c r="E29" s="329" t="n">
        <f aca="false">SUM(E25:E28)</f>
        <v>679178.83</v>
      </c>
      <c r="F29" s="329" t="n">
        <f aca="false">SUM(F25:F28)</f>
        <v>340532.22</v>
      </c>
      <c r="G29" s="329" t="n">
        <f aca="false">SUM(G25:G28)</f>
        <v>199832.16</v>
      </c>
      <c r="H29" s="329" t="n">
        <f aca="false">SUM(H25:H28)</f>
        <v>0</v>
      </c>
      <c r="I29" s="329" t="n">
        <f aca="false">SUM(I25:I28)</f>
        <v>294089.19</v>
      </c>
      <c r="J29" s="310"/>
      <c r="K29" s="329" t="n">
        <f aca="false">SUM(K25:K28)</f>
        <v>869564.85</v>
      </c>
      <c r="L29" s="329" t="n">
        <f aca="false">SUM(L25:L28)</f>
        <v>345864.6</v>
      </c>
      <c r="M29" s="329" t="n">
        <f aca="false">SUM(M25:M28)</f>
        <v>383691.4</v>
      </c>
      <c r="N29" s="329" t="n">
        <f aca="false">SUM(N25:N28)</f>
        <v>214116.65</v>
      </c>
      <c r="O29" s="329" t="n">
        <f aca="false">SUM(O25:O28)</f>
        <v>285078.31</v>
      </c>
      <c r="P29" s="326"/>
      <c r="Q29" s="329" t="n">
        <f aca="false">SUM(Q25:Q28)</f>
        <v>145984.42</v>
      </c>
      <c r="R29" s="329" t="n">
        <f aca="false">SUM(R25:R28)</f>
        <v>89725.84</v>
      </c>
      <c r="S29" s="310"/>
      <c r="T29" s="329" t="n">
        <f aca="false">SUM(T25:T28)</f>
        <v>443428.73</v>
      </c>
      <c r="U29" s="329" t="n">
        <f aca="false">SUM(U25:U28)</f>
        <v>321464.13</v>
      </c>
      <c r="V29" s="329" t="n">
        <f aca="false">SUM(V25:V28)</f>
        <v>456772.59</v>
      </c>
      <c r="W29" s="329" t="n">
        <f aca="false">SUM(W25:W28)</f>
        <v>582811.14</v>
      </c>
      <c r="X29" s="310"/>
      <c r="Y29" s="329" t="n">
        <f aca="false">SUM(Y25:Y28)</f>
        <v>311906.58</v>
      </c>
      <c r="Z29" s="329" t="n">
        <f aca="false">SUM(Z25:Z28)</f>
        <v>137224.34</v>
      </c>
      <c r="AA29" s="329" t="n">
        <f aca="false">SUM(AA25:AA28)</f>
        <v>68306.67</v>
      </c>
      <c r="AB29" s="329" t="n">
        <f aca="false">SUM(AB25:AB28)</f>
        <v>401469.12</v>
      </c>
      <c r="AC29" s="329" t="n">
        <f aca="false">SUM(AC25:AC28)</f>
        <v>573527.37</v>
      </c>
      <c r="AD29" s="329" t="n">
        <f aca="false">SUM(AD25:AD28)</f>
        <v>0</v>
      </c>
      <c r="AE29" s="329" t="n">
        <f aca="false">SUM(AE25:AE28)</f>
        <v>428612.15</v>
      </c>
      <c r="AF29" s="329" t="n">
        <f aca="false">SUM(AF25:AF28)</f>
        <v>656558.73</v>
      </c>
      <c r="AG29" s="329" t="n">
        <f aca="false">SUM(AG25:AG28)</f>
        <v>0</v>
      </c>
      <c r="AH29" s="329" t="n">
        <f aca="false">SUM(AH25:AH28)</f>
        <v>0</v>
      </c>
      <c r="AI29" s="310"/>
      <c r="AJ29" s="329" t="n">
        <f aca="false">SUM(AJ25:AJ28)</f>
        <v>10002580.46</v>
      </c>
      <c r="AK29" s="180" t="n">
        <f aca="false">+AJ29/AJ$18*100</f>
        <v>6.40085051961765</v>
      </c>
    </row>
    <row r="30" customFormat="false" ht="15" hidden="false" customHeight="false" outlineLevel="0" collapsed="false">
      <c r="A30" s="110"/>
      <c r="B30" s="157"/>
      <c r="C30" s="309"/>
      <c r="D30" s="309"/>
      <c r="E30" s="309"/>
      <c r="F30" s="309"/>
      <c r="G30" s="309"/>
      <c r="H30" s="309"/>
      <c r="I30" s="309"/>
      <c r="J30" s="310"/>
      <c r="K30" s="309"/>
      <c r="L30" s="309"/>
      <c r="M30" s="309"/>
      <c r="N30" s="309"/>
      <c r="O30" s="309"/>
      <c r="P30" s="310"/>
      <c r="Q30" s="309"/>
      <c r="R30" s="311"/>
      <c r="S30" s="310"/>
      <c r="T30" s="309"/>
      <c r="U30" s="309"/>
      <c r="V30" s="309"/>
      <c r="W30" s="309"/>
      <c r="X30" s="310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8"/>
      <c r="AJ30" s="309"/>
      <c r="AK30" s="141"/>
    </row>
    <row r="31" customFormat="false" ht="15" hidden="false" customHeight="false" outlineLevel="0" collapsed="false">
      <c r="A31" s="284"/>
      <c r="B31" s="181" t="s">
        <v>89</v>
      </c>
      <c r="C31" s="318" t="n">
        <f aca="false">+C22-C25-C26-C27-C28</f>
        <v>17369127.19</v>
      </c>
      <c r="D31" s="318" t="n">
        <f aca="false">+D22-D25-D26-D27-D28</f>
        <v>5485493.98</v>
      </c>
      <c r="E31" s="318" t="n">
        <f aca="false">+E22-E25-E26-E27-E28</f>
        <v>9530206.7</v>
      </c>
      <c r="F31" s="318" t="n">
        <f aca="false">+F22-F25-F26-F27-F28</f>
        <v>6076530.12</v>
      </c>
      <c r="G31" s="318" t="n">
        <f aca="false">+G22-G25-G26-G27-G28</f>
        <v>2390764.74</v>
      </c>
      <c r="H31" s="318" t="n">
        <f aca="false">+H22-H25-H26-H27-H28</f>
        <v>0</v>
      </c>
      <c r="I31" s="318" t="n">
        <f aca="false">+I22-I25-I26-I27-I28</f>
        <v>7428224.51999999</v>
      </c>
      <c r="J31" s="310"/>
      <c r="K31" s="318" t="n">
        <f aca="false">+K22-K25-K26-K27-K28</f>
        <v>10245299.65</v>
      </c>
      <c r="L31" s="318" t="n">
        <f aca="false">+L22-L25-L26-L27-L28</f>
        <v>5637806.84</v>
      </c>
      <c r="M31" s="318" t="n">
        <f aca="false">+M22-M25-M26-M27-M28</f>
        <v>7162685.57</v>
      </c>
      <c r="N31" s="318" t="n">
        <f aca="false">+N22-N25-N26-N27-N28</f>
        <v>3318439.89</v>
      </c>
      <c r="O31" s="318" t="n">
        <f aca="false">+O22-O25-O26-O27-O28</f>
        <v>4277335.44</v>
      </c>
      <c r="P31" s="319"/>
      <c r="Q31" s="318" t="n">
        <f aca="false">+Q22-Q25-Q26-Q27-Q28</f>
        <v>1299272.29</v>
      </c>
      <c r="R31" s="318" t="n">
        <f aca="false">+R22-R25-R26-R27-R28</f>
        <v>1556698.75</v>
      </c>
      <c r="S31" s="310"/>
      <c r="T31" s="318" t="n">
        <f aca="false">+T22-T25-T26-T27-T28</f>
        <v>6984277.5</v>
      </c>
      <c r="U31" s="318" t="n">
        <f aca="false">+U22-U25-U26-U27-U28</f>
        <v>4196589.41</v>
      </c>
      <c r="V31" s="318" t="n">
        <f aca="false">+V22-V25-V26-V27-V28</f>
        <v>4969999.57</v>
      </c>
      <c r="W31" s="318" t="n">
        <f aca="false">+W22-W25-W26-W27-W28</f>
        <v>12927210.25</v>
      </c>
      <c r="X31" s="310"/>
      <c r="Y31" s="318" t="n">
        <f aca="false">+Y22-Y25-Y26-Y27-Y28</f>
        <v>1415365.09</v>
      </c>
      <c r="Z31" s="318" t="n">
        <f aca="false">+Z22-Z25-Z26-Z27-Z28</f>
        <v>836994.02</v>
      </c>
      <c r="AA31" s="318" t="n">
        <f aca="false">+AA22-AA25-AA26-AA27-AA28</f>
        <v>1034934.79</v>
      </c>
      <c r="AB31" s="318" t="n">
        <f aca="false">+AB22-AB25-AB26-AB27-AB28</f>
        <v>1789938.93</v>
      </c>
      <c r="AC31" s="318" t="n">
        <f aca="false">+AC22-AC25-AC26-AC27-AC28</f>
        <v>1865971.16</v>
      </c>
      <c r="AD31" s="318" t="n">
        <f aca="false">+AD22-AD25-AD26-AD27-AD28</f>
        <v>-150171.89</v>
      </c>
      <c r="AE31" s="318" t="n">
        <f aca="false">+AE22-AE25-AE26-AE27-AE28</f>
        <v>1222052.1</v>
      </c>
      <c r="AF31" s="318" t="n">
        <f aca="false">+AF22-AF25-AF26-AF27-AF28</f>
        <v>3420174.38</v>
      </c>
      <c r="AG31" s="318" t="n">
        <f aca="false">+AG22-AG25-AG26-AG27-AG28</f>
        <v>161597.16</v>
      </c>
      <c r="AH31" s="318" t="n">
        <f aca="false">+AH22-AH25-AH26-AH27-AH28</f>
        <v>47279.46</v>
      </c>
      <c r="AI31" s="310"/>
      <c r="AJ31" s="318" t="n">
        <f aca="false">+AJ22-AJ25-AJ26-AJ27-AJ28</f>
        <v>122500097.61</v>
      </c>
      <c r="AK31" s="321" t="n">
        <f aca="false">+AJ31/AJ$18*100</f>
        <v>78.3902530527789</v>
      </c>
    </row>
    <row r="32" customFormat="false" ht="15" hidden="false" customHeight="false" outlineLevel="0" collapsed="false">
      <c r="A32" s="110"/>
      <c r="B32" s="181"/>
      <c r="C32" s="182" t="n">
        <f aca="false">+C31/C18</f>
        <v>0.787643738935869</v>
      </c>
      <c r="D32" s="182" t="n">
        <f aca="false">+D31/D18</f>
        <v>0.775570124762259</v>
      </c>
      <c r="E32" s="182" t="n">
        <f aca="false">+E31/E18</f>
        <v>0.785292715919542</v>
      </c>
      <c r="F32" s="182" t="n">
        <f aca="false">+F31/F18</f>
        <v>0.798279384544767</v>
      </c>
      <c r="G32" s="182" t="n">
        <f aca="false">+G31/G18</f>
        <v>0.782501171093377</v>
      </c>
      <c r="H32" s="182" t="n">
        <v>0</v>
      </c>
      <c r="I32" s="182" t="n">
        <f aca="false">+I31/I18</f>
        <v>0.791632249874964</v>
      </c>
      <c r="J32" s="150"/>
      <c r="K32" s="182" t="n">
        <f aca="false">+K31/K18</f>
        <v>0.811166726296828</v>
      </c>
      <c r="L32" s="182" t="n">
        <f aca="false">+L31/L18</f>
        <v>0.797890319303238</v>
      </c>
      <c r="M32" s="182" t="n">
        <f aca="false">+M31/M18</f>
        <v>0.7815971230804</v>
      </c>
      <c r="N32" s="182" t="n">
        <f aca="false">+N31/N18</f>
        <v>0.79047567018669</v>
      </c>
      <c r="O32" s="182" t="n">
        <f aca="false">+O31/O18</f>
        <v>0.780999419693737</v>
      </c>
      <c r="P32" s="183"/>
      <c r="Q32" s="182" t="n">
        <f aca="false">+Q31/Q18</f>
        <v>0.764592429441364</v>
      </c>
      <c r="R32" s="182" t="n">
        <f aca="false">+R31/R18</f>
        <v>0.77620787181621</v>
      </c>
      <c r="S32" s="150"/>
      <c r="T32" s="182" t="n">
        <f aca="false">+T31/T18</f>
        <v>0.811046008197647</v>
      </c>
      <c r="U32" s="182" t="n">
        <f aca="false">+U31/U18</f>
        <v>0.785148051024634</v>
      </c>
      <c r="V32" s="182" t="n">
        <f aca="false">+V31/V18</f>
        <v>0.805966065883995</v>
      </c>
      <c r="W32" s="182" t="n">
        <f aca="false">+W31/W18</f>
        <v>0.813562544207283</v>
      </c>
      <c r="X32" s="150"/>
      <c r="Y32" s="182" t="n">
        <f aca="false">+Y31/Y18</f>
        <v>0.612674991223693</v>
      </c>
      <c r="Z32" s="182" t="n">
        <f aca="false">+Z31/Z18</f>
        <v>0.697921196429256</v>
      </c>
      <c r="AA32" s="182" t="n">
        <f aca="false">+AA31/AA18</f>
        <v>0.811297527412257</v>
      </c>
      <c r="AB32" s="182" t="n">
        <f aca="false">+AB31/AB18</f>
        <v>0.706302858880455</v>
      </c>
      <c r="AC32" s="182" t="n">
        <f aca="false">+AC31/AC18</f>
        <v>0.67093211821358</v>
      </c>
      <c r="AD32" s="182" t="n">
        <f aca="false">+AD31/AD18</f>
        <v>0.84737093174532</v>
      </c>
      <c r="AE32" s="182" t="n">
        <f aca="false">+AE31/AE18</f>
        <v>0.603435453533071</v>
      </c>
      <c r="AF32" s="182" t="n">
        <f aca="false">+AF31/AF18</f>
        <v>0.772060958373611</v>
      </c>
      <c r="AG32" s="182" t="n">
        <f aca="false">+AG31/AG18</f>
        <v>0.632710972587433</v>
      </c>
      <c r="AH32" s="182" t="n">
        <f aca="false">+AH31/AH18</f>
        <v>0.658362955130966</v>
      </c>
      <c r="AI32" s="150"/>
      <c r="AJ32" s="182" t="n">
        <f aca="false">+AJ31/AJ18</f>
        <v>0.783902530527789</v>
      </c>
      <c r="AK32" s="182"/>
    </row>
    <row r="33" customFormat="false" ht="15" hidden="false" customHeight="false" outlineLevel="0" collapsed="false">
      <c r="A33" s="110"/>
      <c r="B33" s="129"/>
      <c r="C33" s="149"/>
      <c r="D33" s="149"/>
      <c r="E33" s="149"/>
      <c r="F33" s="149"/>
      <c r="G33" s="149"/>
      <c r="H33" s="149"/>
      <c r="I33" s="149"/>
      <c r="J33" s="150"/>
      <c r="K33" s="149"/>
      <c r="L33" s="149"/>
      <c r="M33" s="149"/>
      <c r="N33" s="149"/>
      <c r="O33" s="149"/>
      <c r="P33" s="150"/>
      <c r="Q33" s="149"/>
      <c r="R33" s="312"/>
      <c r="S33" s="150"/>
      <c r="T33" s="149"/>
      <c r="U33" s="149"/>
      <c r="V33" s="149"/>
      <c r="W33" s="149"/>
      <c r="X33" s="150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314"/>
      <c r="AJ33" s="186"/>
      <c r="AK33" s="141"/>
    </row>
    <row r="34" customFormat="false" ht="15" hidden="false" customHeight="false" outlineLevel="0" collapsed="false">
      <c r="A34" s="110"/>
      <c r="B34" s="190" t="s">
        <v>90</v>
      </c>
      <c r="C34" s="330" t="n">
        <f aca="false">+C18-C31</f>
        <v>4682882.28</v>
      </c>
      <c r="D34" s="330" t="n">
        <f aca="false">+D18-D31</f>
        <v>1587359.66</v>
      </c>
      <c r="E34" s="330" t="n">
        <f aca="false">+E18-E31</f>
        <v>2605658.7</v>
      </c>
      <c r="F34" s="330" t="n">
        <f aca="false">+F18-F31</f>
        <v>1535504.25999999</v>
      </c>
      <c r="G34" s="330" t="n">
        <f aca="false">+G18-G31</f>
        <v>664521.09</v>
      </c>
      <c r="H34" s="330" t="n">
        <f aca="false">+H18-H31</f>
        <v>0</v>
      </c>
      <c r="I34" s="330" t="n">
        <f aca="false">+I18-I31</f>
        <v>1955203.86000001</v>
      </c>
      <c r="J34" s="331"/>
      <c r="K34" s="330" t="n">
        <f aca="false">+K18-K31</f>
        <v>2385025.68</v>
      </c>
      <c r="L34" s="330" t="n">
        <f aca="false">+L18-L31</f>
        <v>1428085.18</v>
      </c>
      <c r="M34" s="330" t="n">
        <f aca="false">+M18-M31</f>
        <v>2001480.16</v>
      </c>
      <c r="N34" s="330" t="n">
        <f aca="false">+N18-N31</f>
        <v>879589.240000001</v>
      </c>
      <c r="O34" s="330" t="n">
        <f aca="false">+O18-O31</f>
        <v>1199410.55</v>
      </c>
      <c r="P34" s="331"/>
      <c r="Q34" s="330" t="n">
        <f aca="false">+Q18-Q31</f>
        <v>400028.2</v>
      </c>
      <c r="R34" s="332" t="n">
        <f aca="false">+R18-R31</f>
        <v>448819.109999999</v>
      </c>
      <c r="S34" s="331"/>
      <c r="T34" s="330" t="n">
        <f aca="false">+T18-T31</f>
        <v>1627166.77</v>
      </c>
      <c r="U34" s="330" t="n">
        <f aca="false">+U18-U31</f>
        <v>1148376.3</v>
      </c>
      <c r="V34" s="330" t="n">
        <f aca="false">+V18-V31</f>
        <v>1196512.62</v>
      </c>
      <c r="W34" s="330" t="n">
        <f aca="false">+W18-W31</f>
        <v>2962422.75</v>
      </c>
      <c r="X34" s="331"/>
      <c r="Y34" s="330" t="n">
        <f aca="false">+Y18-Y31</f>
        <v>894775.05</v>
      </c>
      <c r="Z34" s="330" t="n">
        <f aca="false">+Z18-Z31</f>
        <v>362273.21</v>
      </c>
      <c r="AA34" s="330" t="n">
        <f aca="false">+AA18-AA31</f>
        <v>240719.03</v>
      </c>
      <c r="AB34" s="330" t="n">
        <f aca="false">+AB18-AB31</f>
        <v>744298.2</v>
      </c>
      <c r="AC34" s="330" t="n">
        <f aca="false">+AC18-AC31</f>
        <v>915191.210000001</v>
      </c>
      <c r="AD34" s="330" t="n">
        <f aca="false">+AD18-AD31</f>
        <v>-27049.07</v>
      </c>
      <c r="AE34" s="330" t="n">
        <f aca="false">+AE18-AE31</f>
        <v>803105.84</v>
      </c>
      <c r="AF34" s="330" t="n">
        <f aca="false">+AF18-AF31</f>
        <v>1009753.52</v>
      </c>
      <c r="AG34" s="330" t="n">
        <f aca="false">+AG18-AG31</f>
        <v>93807.23</v>
      </c>
      <c r="AH34" s="330" t="n">
        <f aca="false">+AH18-AH31</f>
        <v>24534.21</v>
      </c>
      <c r="AI34" s="331"/>
      <c r="AJ34" s="329" t="n">
        <f aca="false">+AJ18-AJ31</f>
        <v>33769454.84</v>
      </c>
      <c r="AK34" s="180" t="n">
        <f aca="false">+AJ34/AJ$18*100</f>
        <v>21.6097469472211</v>
      </c>
    </row>
    <row r="35" customFormat="false" ht="15" hidden="false" customHeight="false" outlineLevel="0" collapsed="false">
      <c r="A35" s="106"/>
      <c r="B35" s="156" t="s">
        <v>162</v>
      </c>
      <c r="C35" s="196" t="n">
        <f aca="false">+C34/C18</f>
        <v>0.212356261064131</v>
      </c>
      <c r="D35" s="196" t="n">
        <f aca="false">+D34/D18</f>
        <v>0.224429875237741</v>
      </c>
      <c r="E35" s="196" t="n">
        <f aca="false">+E34/E18</f>
        <v>0.214707284080458</v>
      </c>
      <c r="F35" s="196" t="n">
        <f aca="false">+F34/F18</f>
        <v>0.201720615455233</v>
      </c>
      <c r="G35" s="196" t="n">
        <f aca="false">+G34/G18</f>
        <v>0.217498828906623</v>
      </c>
      <c r="H35" s="196" t="n">
        <v>0</v>
      </c>
      <c r="I35" s="196" t="n">
        <f aca="false">+I34/I18</f>
        <v>0.208367750125036</v>
      </c>
      <c r="J35" s="197"/>
      <c r="K35" s="196" t="n">
        <f aca="false">+K34/K18</f>
        <v>0.188833273703172</v>
      </c>
      <c r="L35" s="196" t="n">
        <f aca="false">+L34/L18</f>
        <v>0.202109680696762</v>
      </c>
      <c r="M35" s="196" t="n">
        <f aca="false">+M34/M18</f>
        <v>0.218402876919599</v>
      </c>
      <c r="N35" s="196" t="n">
        <f aca="false">+N34/N18</f>
        <v>0.20952432981331</v>
      </c>
      <c r="O35" s="196" t="n">
        <f aca="false">+O34/O18</f>
        <v>0.219000580306263</v>
      </c>
      <c r="P35" s="197"/>
      <c r="Q35" s="196" t="n">
        <f aca="false">+Q34/Q18</f>
        <v>0.235407570558636</v>
      </c>
      <c r="R35" s="333" t="n">
        <f aca="false">+R34/R18</f>
        <v>0.22379212818379</v>
      </c>
      <c r="S35" s="197"/>
      <c r="T35" s="196" t="n">
        <f aca="false">+T34/T18</f>
        <v>0.188953991802353</v>
      </c>
      <c r="U35" s="196" t="n">
        <f aca="false">+U34/U18</f>
        <v>0.214851948975366</v>
      </c>
      <c r="V35" s="196" t="n">
        <f aca="false">+V34/V18</f>
        <v>0.194033934116005</v>
      </c>
      <c r="W35" s="196" t="n">
        <f aca="false">+W34/W18</f>
        <v>0.186437455792717</v>
      </c>
      <c r="X35" s="197"/>
      <c r="Y35" s="196" t="n">
        <f aca="false">+Y34/Y18</f>
        <v>0.387325008776307</v>
      </c>
      <c r="Z35" s="196" t="n">
        <f aca="false">+Z34/Z18</f>
        <v>0.302078803570744</v>
      </c>
      <c r="AA35" s="196" t="n">
        <f aca="false">+AA34/AA18</f>
        <v>0.188702472587743</v>
      </c>
      <c r="AB35" s="196" t="n">
        <f aca="false">+AB34/AB18</f>
        <v>0.293697141119545</v>
      </c>
      <c r="AC35" s="196" t="n">
        <f aca="false">+AC34/AC18</f>
        <v>0.32906788178642</v>
      </c>
      <c r="AD35" s="196" t="n">
        <f aca="false">+AD34/AD18</f>
        <v>0.15262906825468</v>
      </c>
      <c r="AE35" s="196" t="n">
        <f aca="false">+AE34/AE18</f>
        <v>0.396564546466929</v>
      </c>
      <c r="AF35" s="196" t="n">
        <f aca="false">+AF34/AF18</f>
        <v>0.227939041626389</v>
      </c>
      <c r="AG35" s="196" t="n">
        <f aca="false">+AG34/AG18</f>
        <v>0.367289027412567</v>
      </c>
      <c r="AH35" s="196" t="n">
        <f aca="false">+AH34/AH18</f>
        <v>0.341637044869034</v>
      </c>
      <c r="AI35" s="197"/>
      <c r="AJ35" s="196" t="n">
        <f aca="false">+AJ34/AJ18</f>
        <v>0.216097469472211</v>
      </c>
      <c r="AK35" s="334"/>
    </row>
    <row r="36" customFormat="false" ht="15" hidden="false" customHeight="false" outlineLevel="0" collapsed="false">
      <c r="A36" s="110"/>
      <c r="B36" s="190"/>
      <c r="C36" s="335"/>
      <c r="D36" s="336"/>
      <c r="E36" s="336"/>
      <c r="F36" s="336"/>
      <c r="G36" s="336"/>
      <c r="H36" s="336"/>
      <c r="I36" s="336"/>
      <c r="J36" s="337"/>
      <c r="K36" s="336"/>
      <c r="L36" s="336"/>
      <c r="M36" s="336"/>
      <c r="N36" s="336"/>
      <c r="O36" s="336"/>
      <c r="P36" s="337"/>
      <c r="Q36" s="335"/>
      <c r="R36" s="338"/>
      <c r="S36" s="337"/>
      <c r="T36" s="336"/>
      <c r="U36" s="335"/>
      <c r="V36" s="336"/>
      <c r="W36" s="336"/>
      <c r="X36" s="337"/>
      <c r="Y36" s="336"/>
      <c r="Z36" s="336"/>
      <c r="AA36" s="336"/>
      <c r="AB36" s="336"/>
      <c r="AC36" s="336"/>
      <c r="AD36" s="336"/>
      <c r="AE36" s="336"/>
      <c r="AF36" s="336"/>
      <c r="AG36" s="336"/>
      <c r="AH36" s="336"/>
      <c r="AI36" s="339"/>
      <c r="AJ36" s="340"/>
      <c r="AK36" s="141"/>
    </row>
    <row r="37" customFormat="false" ht="15" hidden="false" customHeight="false" outlineLevel="0" collapsed="false">
      <c r="A37" s="110"/>
      <c r="B37" s="202" t="s">
        <v>163</v>
      </c>
      <c r="C37" s="129"/>
      <c r="D37" s="129"/>
      <c r="E37" s="129"/>
      <c r="F37" s="129"/>
      <c r="G37" s="129"/>
      <c r="H37" s="129"/>
      <c r="I37" s="129"/>
      <c r="J37" s="110"/>
      <c r="K37" s="129"/>
      <c r="L37" s="129"/>
      <c r="M37" s="129"/>
      <c r="N37" s="129"/>
      <c r="O37" s="203"/>
      <c r="P37" s="110"/>
      <c r="Q37" s="129"/>
      <c r="R37" s="316"/>
      <c r="S37" s="110"/>
      <c r="T37" s="129"/>
      <c r="U37" s="129"/>
      <c r="V37" s="129"/>
      <c r="W37" s="129"/>
      <c r="X37" s="110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10"/>
      <c r="AJ37" s="129"/>
      <c r="AK37" s="204"/>
    </row>
    <row r="38" customFormat="false" ht="15" hidden="false" customHeight="false" outlineLevel="0" collapsed="false">
      <c r="A38" s="110"/>
      <c r="B38" s="157" t="s">
        <v>164</v>
      </c>
      <c r="C38" s="309" t="n">
        <v>465588.72</v>
      </c>
      <c r="D38" s="309" t="n">
        <v>83913.6899999999</v>
      </c>
      <c r="E38" s="309" t="n">
        <v>202647.38</v>
      </c>
      <c r="F38" s="309" t="n">
        <v>279088.92</v>
      </c>
      <c r="G38" s="309" t="n">
        <v>85212.5499999997</v>
      </c>
      <c r="H38" s="309" t="n">
        <v>137433.86</v>
      </c>
      <c r="I38" s="309" t="n">
        <v>76100.55</v>
      </c>
      <c r="J38" s="310"/>
      <c r="K38" s="309" t="n">
        <v>277174.42</v>
      </c>
      <c r="L38" s="309" t="n">
        <v>131819.76</v>
      </c>
      <c r="M38" s="309" t="n">
        <v>115839.9</v>
      </c>
      <c r="N38" s="309" t="n">
        <v>84715.5599999997</v>
      </c>
      <c r="O38" s="309" t="n">
        <v>150307.95</v>
      </c>
      <c r="P38" s="310"/>
      <c r="Q38" s="309" t="n">
        <v>31985.0200000001</v>
      </c>
      <c r="R38" s="309" t="n">
        <v>36980.6200000002</v>
      </c>
      <c r="S38" s="310"/>
      <c r="T38" s="309" t="n">
        <v>174952.53</v>
      </c>
      <c r="U38" s="309" t="n">
        <v>182035.56</v>
      </c>
      <c r="V38" s="309" t="n">
        <v>189791.41</v>
      </c>
      <c r="W38" s="309" t="n">
        <v>294299.16</v>
      </c>
      <c r="X38" s="310"/>
      <c r="Y38" s="309" t="n">
        <v>50691.3999999999</v>
      </c>
      <c r="Z38" s="309" t="n">
        <v>18377.2300000001</v>
      </c>
      <c r="AA38" s="309" t="n">
        <v>25641.64</v>
      </c>
      <c r="AB38" s="309" t="n">
        <v>18599.95</v>
      </c>
      <c r="AC38" s="309" t="n">
        <v>11475.57</v>
      </c>
      <c r="AD38" s="309" t="n">
        <v>35959.4399999999</v>
      </c>
      <c r="AE38" s="309" t="n">
        <v>6662.6700000001</v>
      </c>
      <c r="AF38" s="309" t="n">
        <v>9971.62999999995</v>
      </c>
      <c r="AG38" s="309" t="n">
        <v>792.669999999984</v>
      </c>
      <c r="AH38" s="309" t="n">
        <v>497.209999999999</v>
      </c>
      <c r="AI38" s="310"/>
      <c r="AJ38" s="304" t="n">
        <f aca="false">SUM(C38:AH38)</f>
        <v>3178556.97</v>
      </c>
      <c r="AK38" s="141" t="n">
        <f aca="false">+AJ38/AJ$18*100</f>
        <v>2.03402193208239</v>
      </c>
    </row>
    <row r="39" customFormat="false" ht="15" hidden="false" customHeight="false" outlineLevel="0" collapsed="false">
      <c r="A39" s="110"/>
      <c r="B39" s="157" t="s">
        <v>165</v>
      </c>
      <c r="C39" s="309" t="n">
        <v>12086.6699999997</v>
      </c>
      <c r="D39" s="309" t="n">
        <v>33335.35</v>
      </c>
      <c r="E39" s="309" t="n">
        <v>24059.79</v>
      </c>
      <c r="F39" s="309" t="n">
        <v>40505.52</v>
      </c>
      <c r="G39" s="309" t="n">
        <v>13030.5200000001</v>
      </c>
      <c r="H39" s="309" t="n">
        <v>0</v>
      </c>
      <c r="I39" s="309" t="n">
        <v>11858.76</v>
      </c>
      <c r="J39" s="310"/>
      <c r="K39" s="309" t="n">
        <v>58338.1699999998</v>
      </c>
      <c r="L39" s="309" t="n">
        <v>16100.5100000001</v>
      </c>
      <c r="M39" s="309" t="n">
        <v>792.600000000108</v>
      </c>
      <c r="N39" s="309" t="n">
        <v>11863.4099999999</v>
      </c>
      <c r="O39" s="309" t="n">
        <v>14378.94</v>
      </c>
      <c r="P39" s="310"/>
      <c r="Q39" s="309" t="n">
        <v>8383.34000000001</v>
      </c>
      <c r="R39" s="309" t="n">
        <v>3194.28999999997</v>
      </c>
      <c r="S39" s="310"/>
      <c r="T39" s="309" t="n">
        <v>21531.5200000001</v>
      </c>
      <c r="U39" s="309" t="n">
        <v>9690.17999999992</v>
      </c>
      <c r="V39" s="309" t="n">
        <v>6824.61999999992</v>
      </c>
      <c r="W39" s="309" t="n">
        <v>6535.36000000007</v>
      </c>
      <c r="X39" s="310"/>
      <c r="Y39" s="309" t="n">
        <v>6126.71999999997</v>
      </c>
      <c r="Z39" s="309" t="n">
        <v>8132.96000000003</v>
      </c>
      <c r="AA39" s="309" t="n">
        <v>4119.45000000002</v>
      </c>
      <c r="AB39" s="309" t="n">
        <v>9714.53000000004</v>
      </c>
      <c r="AC39" s="309" t="n">
        <v>4189.03999999999</v>
      </c>
      <c r="AD39" s="309" t="n">
        <v>2721.08</v>
      </c>
      <c r="AE39" s="309" t="n">
        <v>2425.94</v>
      </c>
      <c r="AF39" s="309" t="n">
        <v>4116.18999999996</v>
      </c>
      <c r="AG39" s="309" t="n">
        <v>3.5527136788005E-014</v>
      </c>
      <c r="AH39" s="309" t="n">
        <v>267.06</v>
      </c>
      <c r="AI39" s="310"/>
      <c r="AJ39" s="304" t="n">
        <f aca="false">SUM(C39:AH39)</f>
        <v>334322.52</v>
      </c>
      <c r="AK39" s="141" t="n">
        <f aca="false">+AJ39/AJ$18*100</f>
        <v>0.213939641317505</v>
      </c>
    </row>
    <row r="40" customFormat="false" ht="15" hidden="false" customHeight="false" outlineLevel="0" collapsed="false">
      <c r="A40" s="110"/>
      <c r="B40" s="157" t="s">
        <v>166</v>
      </c>
      <c r="C40" s="309" t="n">
        <v>153920.05</v>
      </c>
      <c r="D40" s="309" t="n">
        <v>100384.59</v>
      </c>
      <c r="E40" s="309" t="n">
        <v>85595.0700000001</v>
      </c>
      <c r="F40" s="309" t="n">
        <v>79923.01</v>
      </c>
      <c r="G40" s="309" t="n">
        <v>25954.49</v>
      </c>
      <c r="H40" s="309" t="n">
        <v>0</v>
      </c>
      <c r="I40" s="309" t="n">
        <v>192579.72</v>
      </c>
      <c r="J40" s="310"/>
      <c r="K40" s="309" t="n">
        <v>77564.77</v>
      </c>
      <c r="L40" s="309" t="n">
        <v>39047.02</v>
      </c>
      <c r="M40" s="309" t="n">
        <v>23140.3600000001</v>
      </c>
      <c r="N40" s="309" t="n">
        <v>17141.21</v>
      </c>
      <c r="O40" s="309" t="n">
        <v>8267.62000000001</v>
      </c>
      <c r="P40" s="310"/>
      <c r="Q40" s="309" t="n">
        <v>12242.94</v>
      </c>
      <c r="R40" s="309" t="n">
        <v>8309.91999999998</v>
      </c>
      <c r="S40" s="310"/>
      <c r="T40" s="309" t="n">
        <v>21517.98</v>
      </c>
      <c r="U40" s="309" t="n">
        <v>17956.73</v>
      </c>
      <c r="V40" s="309" t="n">
        <v>14003.05</v>
      </c>
      <c r="W40" s="309" t="n">
        <v>52370.8399999999</v>
      </c>
      <c r="X40" s="310"/>
      <c r="Y40" s="309" t="n">
        <v>34040.64</v>
      </c>
      <c r="Z40" s="309" t="n">
        <v>31748.04</v>
      </c>
      <c r="AA40" s="309" t="n">
        <v>13914.33</v>
      </c>
      <c r="AB40" s="309" t="n">
        <v>30319.59</v>
      </c>
      <c r="AC40" s="309" t="n">
        <v>24088.87</v>
      </c>
      <c r="AD40" s="309" t="n">
        <v>4926.81000000001</v>
      </c>
      <c r="AE40" s="309" t="n">
        <v>30052.68</v>
      </c>
      <c r="AF40" s="309" t="n">
        <v>77739.18</v>
      </c>
      <c r="AG40" s="309" t="n">
        <v>4150.69</v>
      </c>
      <c r="AH40" s="309" t="n">
        <v>1.77635683940025E-014</v>
      </c>
      <c r="AI40" s="308"/>
      <c r="AJ40" s="304" t="n">
        <f aca="false">SUM(C40:AH40)</f>
        <v>1180900.2</v>
      </c>
      <c r="AK40" s="141" t="n">
        <f aca="false">+AJ40/AJ$18*100</f>
        <v>0.755681565273466</v>
      </c>
    </row>
    <row r="41" customFormat="false" ht="15" hidden="false" customHeight="false" outlineLevel="0" collapsed="false">
      <c r="A41" s="110"/>
      <c r="B41" s="157" t="s">
        <v>167</v>
      </c>
      <c r="C41" s="341" t="n">
        <v>1595543.3</v>
      </c>
      <c r="D41" s="341" t="n">
        <v>430774.91</v>
      </c>
      <c r="E41" s="341" t="n">
        <v>472744.15</v>
      </c>
      <c r="F41" s="341" t="n">
        <v>394744.05</v>
      </c>
      <c r="G41" s="341" t="n">
        <v>256651.46</v>
      </c>
      <c r="H41" s="341" t="n">
        <v>0</v>
      </c>
      <c r="I41" s="341" t="n">
        <v>431340.04</v>
      </c>
      <c r="J41" s="310"/>
      <c r="K41" s="341" t="n">
        <v>775854.75</v>
      </c>
      <c r="L41" s="341" t="n">
        <v>411750.66</v>
      </c>
      <c r="M41" s="341" t="n">
        <v>580576.57</v>
      </c>
      <c r="N41" s="341" t="n">
        <v>366095.91</v>
      </c>
      <c r="O41" s="341" t="n">
        <v>250596.95</v>
      </c>
      <c r="P41" s="310"/>
      <c r="Q41" s="341" t="n">
        <v>137864.16</v>
      </c>
      <c r="R41" s="341" t="n">
        <v>159170.3</v>
      </c>
      <c r="S41" s="310"/>
      <c r="T41" s="341" t="n">
        <v>546999.62</v>
      </c>
      <c r="U41" s="341" t="n">
        <v>328577.67</v>
      </c>
      <c r="V41" s="341" t="n">
        <v>293602.93</v>
      </c>
      <c r="W41" s="341" t="n">
        <v>844294.98</v>
      </c>
      <c r="X41" s="310"/>
      <c r="Y41" s="341" t="n">
        <v>196783.69</v>
      </c>
      <c r="Z41" s="341" t="n">
        <v>110194.51</v>
      </c>
      <c r="AA41" s="341" t="n">
        <v>88960.32</v>
      </c>
      <c r="AB41" s="341" t="n">
        <v>161946.74</v>
      </c>
      <c r="AC41" s="341" t="n">
        <v>219454.82</v>
      </c>
      <c r="AD41" s="341" t="n">
        <v>12921.91</v>
      </c>
      <c r="AE41" s="341" t="n">
        <v>192054.13</v>
      </c>
      <c r="AF41" s="341" t="n">
        <v>262166.28</v>
      </c>
      <c r="AG41" s="341" t="n">
        <v>20226.99</v>
      </c>
      <c r="AH41" s="341" t="n">
        <v>15225.84</v>
      </c>
      <c r="AI41" s="308"/>
      <c r="AJ41" s="304" t="n">
        <f aca="false">SUM(C41:AH41)</f>
        <v>9557117.64</v>
      </c>
      <c r="AK41" s="141" t="n">
        <f aca="false">+AJ41/AJ$18*100</f>
        <v>6.11578998606136</v>
      </c>
    </row>
    <row r="42" customFormat="false" ht="15" hidden="false" customHeight="false" outlineLevel="0" collapsed="false">
      <c r="A42" s="110"/>
      <c r="B42" s="157" t="s">
        <v>168</v>
      </c>
      <c r="C42" s="309" t="n">
        <v>166208.51</v>
      </c>
      <c r="D42" s="309" t="n">
        <v>25788.89</v>
      </c>
      <c r="E42" s="309" t="n">
        <v>48445</v>
      </c>
      <c r="F42" s="309" t="n">
        <v>139876.55</v>
      </c>
      <c r="G42" s="309" t="n">
        <v>44000</v>
      </c>
      <c r="H42" s="309" t="n">
        <v>150000</v>
      </c>
      <c r="I42" s="309" t="n">
        <v>49000</v>
      </c>
      <c r="J42" s="310"/>
      <c r="K42" s="309" t="n">
        <v>92741.76</v>
      </c>
      <c r="L42" s="309" t="n">
        <v>45082.8</v>
      </c>
      <c r="M42" s="309" t="n">
        <v>150000</v>
      </c>
      <c r="N42" s="309" t="n">
        <v>51626.4</v>
      </c>
      <c r="O42" s="309" t="n">
        <v>53670</v>
      </c>
      <c r="P42" s="310"/>
      <c r="Q42" s="309" t="n">
        <v>53758.96</v>
      </c>
      <c r="R42" s="309" t="n">
        <v>19321.2</v>
      </c>
      <c r="S42" s="310"/>
      <c r="T42" s="309" t="n">
        <v>61119.55</v>
      </c>
      <c r="U42" s="309" t="n">
        <v>46225.98</v>
      </c>
      <c r="V42" s="309" t="n">
        <v>48000</v>
      </c>
      <c r="W42" s="309" t="n">
        <v>162945</v>
      </c>
      <c r="X42" s="310"/>
      <c r="Y42" s="309" t="n">
        <v>48303</v>
      </c>
      <c r="Z42" s="309" t="n">
        <v>18000</v>
      </c>
      <c r="AA42" s="309" t="n">
        <v>15580.76</v>
      </c>
      <c r="AB42" s="309" t="n">
        <v>21520.86</v>
      </c>
      <c r="AC42" s="309" t="n">
        <v>23813.37</v>
      </c>
      <c r="AD42" s="309" t="n">
        <v>0</v>
      </c>
      <c r="AE42" s="309" t="n">
        <v>12000</v>
      </c>
      <c r="AF42" s="309" t="n">
        <v>33405</v>
      </c>
      <c r="AG42" s="309" t="n">
        <v>16450</v>
      </c>
      <c r="AH42" s="309" t="n">
        <v>31500</v>
      </c>
      <c r="AI42" s="308"/>
      <c r="AJ42" s="304" t="n">
        <f aca="false">SUM(C42:AH42)</f>
        <v>1628383.59</v>
      </c>
      <c r="AK42" s="141" t="n">
        <f aca="false">+AJ42/AJ$18*100</f>
        <v>1.04203510182895</v>
      </c>
    </row>
    <row r="43" customFormat="false" ht="15" hidden="false" customHeight="false" outlineLevel="0" collapsed="false">
      <c r="A43" s="110"/>
      <c r="B43" s="157" t="s">
        <v>169</v>
      </c>
      <c r="C43" s="309" t="n">
        <v>455151.73</v>
      </c>
      <c r="D43" s="309" t="n">
        <v>188795.2</v>
      </c>
      <c r="E43" s="309" t="n">
        <v>205457.94</v>
      </c>
      <c r="F43" s="309" t="n">
        <v>172772.79</v>
      </c>
      <c r="G43" s="309" t="n">
        <v>81864.95</v>
      </c>
      <c r="H43" s="309" t="n">
        <v>0</v>
      </c>
      <c r="I43" s="309" t="n">
        <v>138308.88</v>
      </c>
      <c r="J43" s="310"/>
      <c r="K43" s="309" t="n">
        <v>283684.3</v>
      </c>
      <c r="L43" s="309" t="n">
        <v>142584.95</v>
      </c>
      <c r="M43" s="309" t="n">
        <v>211814.18</v>
      </c>
      <c r="N43" s="309" t="n">
        <v>75410.67</v>
      </c>
      <c r="O43" s="309" t="n">
        <v>122576.17</v>
      </c>
      <c r="P43" s="310"/>
      <c r="Q43" s="309" t="n">
        <v>0</v>
      </c>
      <c r="R43" s="309" t="n">
        <v>0</v>
      </c>
      <c r="S43" s="310"/>
      <c r="T43" s="309" t="n">
        <v>163478.07</v>
      </c>
      <c r="U43" s="309" t="n">
        <v>79775.09</v>
      </c>
      <c r="V43" s="309" t="n">
        <v>111472.98</v>
      </c>
      <c r="W43" s="309" t="n">
        <v>283643.2</v>
      </c>
      <c r="X43" s="310"/>
      <c r="Y43" s="309" t="n">
        <v>0</v>
      </c>
      <c r="Z43" s="309" t="n">
        <v>0</v>
      </c>
      <c r="AA43" s="309" t="n">
        <v>0</v>
      </c>
      <c r="AB43" s="309" t="n">
        <v>0</v>
      </c>
      <c r="AC43" s="309" t="n">
        <v>0</v>
      </c>
      <c r="AD43" s="309" t="n">
        <v>0</v>
      </c>
      <c r="AE43" s="309" t="n">
        <v>0</v>
      </c>
      <c r="AF43" s="309" t="n">
        <v>0</v>
      </c>
      <c r="AG43" s="309" t="n">
        <v>0</v>
      </c>
      <c r="AH43" s="309" t="n">
        <v>0</v>
      </c>
      <c r="AI43" s="308"/>
      <c r="AJ43" s="304" t="n">
        <f aca="false">SUM(C43:AH43)</f>
        <v>2716791.1</v>
      </c>
      <c r="AK43" s="141" t="n">
        <f aca="false">+AJ43/AJ$18*100</f>
        <v>1.73852875202242</v>
      </c>
    </row>
    <row r="44" customFormat="false" ht="15" hidden="false" customHeight="false" outlineLevel="0" collapsed="false">
      <c r="A44" s="110"/>
      <c r="B44" s="157" t="s">
        <v>113</v>
      </c>
      <c r="C44" s="341" t="n">
        <v>0</v>
      </c>
      <c r="D44" s="341" t="n">
        <v>1177.5</v>
      </c>
      <c r="E44" s="341" t="n">
        <v>995.470000000001</v>
      </c>
      <c r="F44" s="341" t="n">
        <v>10328.79</v>
      </c>
      <c r="G44" s="341" t="n">
        <v>5634.62</v>
      </c>
      <c r="H44" s="341" t="n">
        <v>0</v>
      </c>
      <c r="I44" s="341" t="n">
        <v>485.67</v>
      </c>
      <c r="J44" s="308"/>
      <c r="K44" s="341" t="n">
        <v>30991.45</v>
      </c>
      <c r="L44" s="341" t="n">
        <v>8392.69</v>
      </c>
      <c r="M44" s="341" t="n">
        <v>2175.88</v>
      </c>
      <c r="N44" s="341" t="n">
        <v>33.1700000000001</v>
      </c>
      <c r="O44" s="341" t="n">
        <v>4725.74</v>
      </c>
      <c r="P44" s="308"/>
      <c r="Q44" s="341" t="n">
        <v>4069.56999999999</v>
      </c>
      <c r="R44" s="342" t="n">
        <v>4538.1</v>
      </c>
      <c r="S44" s="308"/>
      <c r="T44" s="341" t="n">
        <v>390.589999999997</v>
      </c>
      <c r="U44" s="341" t="n">
        <v>6221.03999999998</v>
      </c>
      <c r="V44" s="341" t="n">
        <v>3733.8</v>
      </c>
      <c r="W44" s="341" t="n">
        <v>25580.4</v>
      </c>
      <c r="X44" s="308"/>
      <c r="Y44" s="341" t="n">
        <v>777.789999999997</v>
      </c>
      <c r="Z44" s="341" t="n">
        <v>134.07</v>
      </c>
      <c r="AA44" s="341" t="n">
        <v>0</v>
      </c>
      <c r="AB44" s="341" t="n">
        <v>192.949999999997</v>
      </c>
      <c r="AC44" s="341" t="n">
        <v>11325.76</v>
      </c>
      <c r="AD44" s="341" t="n">
        <v>0</v>
      </c>
      <c r="AE44" s="341" t="n">
        <v>2436.94</v>
      </c>
      <c r="AF44" s="341" t="n">
        <v>33864.35</v>
      </c>
      <c r="AG44" s="341" t="n">
        <v>0</v>
      </c>
      <c r="AH44" s="341" t="n">
        <v>0</v>
      </c>
      <c r="AI44" s="308"/>
      <c r="AJ44" s="304" t="n">
        <f aca="false">SUM(C44:AH44)</f>
        <v>158206.34</v>
      </c>
      <c r="AK44" s="141" t="n">
        <f aca="false">+AJ44/AJ$18*100</f>
        <v>0.101239388940222</v>
      </c>
    </row>
    <row r="45" customFormat="false" ht="15.75" hidden="false" customHeight="false" outlineLevel="0" collapsed="false">
      <c r="A45" s="110"/>
      <c r="B45" s="157" t="s">
        <v>170</v>
      </c>
      <c r="C45" s="341" t="n">
        <v>20524.2812409806</v>
      </c>
      <c r="D45" s="341" t="n">
        <v>6582.85756139998</v>
      </c>
      <c r="E45" s="341" t="n">
        <v>11295.111899491</v>
      </c>
      <c r="F45" s="341" t="n">
        <v>7084.6847151809</v>
      </c>
      <c r="G45" s="341" t="n">
        <v>2843.62047512321</v>
      </c>
      <c r="H45" s="341" t="n">
        <v>0</v>
      </c>
      <c r="I45" s="341" t="n">
        <v>8733.36</v>
      </c>
      <c r="J45" s="308"/>
      <c r="K45" s="341" t="n">
        <v>11755.316430036</v>
      </c>
      <c r="L45" s="341" t="n">
        <v>6576.37823138848</v>
      </c>
      <c r="M45" s="341" t="n">
        <v>8529.28686781833</v>
      </c>
      <c r="N45" s="341" t="n">
        <v>3907.19633234174</v>
      </c>
      <c r="O45" s="341" t="n">
        <v>0</v>
      </c>
      <c r="P45" s="308"/>
      <c r="Q45" s="341" t="n">
        <v>1581.57564811241</v>
      </c>
      <c r="R45" s="342" t="n">
        <v>1866.57876455418</v>
      </c>
      <c r="S45" s="308"/>
      <c r="T45" s="341" t="n">
        <v>8014.85707363571</v>
      </c>
      <c r="U45" s="341" t="n">
        <v>4974.67496577479</v>
      </c>
      <c r="V45" s="341" t="n">
        <v>5739.3060090816</v>
      </c>
      <c r="W45" s="341" t="n">
        <v>14788.824435779</v>
      </c>
      <c r="X45" s="308"/>
      <c r="Y45" s="341" t="n">
        <v>0</v>
      </c>
      <c r="Z45" s="341" t="n">
        <v>0</v>
      </c>
      <c r="AA45" s="341" t="n">
        <v>0</v>
      </c>
      <c r="AB45" s="341" t="n">
        <v>0</v>
      </c>
      <c r="AC45" s="341" t="n">
        <v>0</v>
      </c>
      <c r="AD45" s="341" t="n">
        <v>0</v>
      </c>
      <c r="AE45" s="341" t="n">
        <v>0</v>
      </c>
      <c r="AF45" s="341" t="n">
        <v>0</v>
      </c>
      <c r="AG45" s="341" t="n">
        <v>0</v>
      </c>
      <c r="AH45" s="341" t="n">
        <v>0</v>
      </c>
      <c r="AI45" s="308"/>
      <c r="AJ45" s="304" t="n">
        <f aca="false">SUM(C45:AH45)</f>
        <v>124797.910650698</v>
      </c>
      <c r="AK45" s="141" t="n">
        <f aca="false">+AJ45/AJ$18*100</f>
        <v>0.0798606693972764</v>
      </c>
    </row>
    <row r="46" customFormat="false" ht="15" hidden="false" customHeight="false" outlineLevel="0" collapsed="false">
      <c r="A46" s="205" t="n">
        <v>1</v>
      </c>
      <c r="B46" s="206" t="s">
        <v>171</v>
      </c>
      <c r="C46" s="343" t="n">
        <f aca="false">SUM(C38:C45)</f>
        <v>2869023.26124098</v>
      </c>
      <c r="D46" s="343" t="n">
        <f aca="false">SUM(D38:D45)</f>
        <v>870752.9875614</v>
      </c>
      <c r="E46" s="343" t="n">
        <f aca="false">SUM(E38:E45)</f>
        <v>1051239.91189949</v>
      </c>
      <c r="F46" s="343" t="n">
        <f aca="false">SUM(F38:F45)</f>
        <v>1124324.31471518</v>
      </c>
      <c r="G46" s="343" t="n">
        <f aca="false">SUM(G38:G45)</f>
        <v>515192.210475123</v>
      </c>
      <c r="H46" s="343" t="n">
        <f aca="false">SUM(H38:H45)</f>
        <v>287433.86</v>
      </c>
      <c r="I46" s="343" t="n">
        <f aca="false">SUM(I38:I45)</f>
        <v>908406.98</v>
      </c>
      <c r="J46" s="308"/>
      <c r="K46" s="343" t="n">
        <f aca="false">SUM(K38:K45)</f>
        <v>1608104.93643004</v>
      </c>
      <c r="L46" s="343" t="n">
        <f aca="false">SUM(L38:L45)</f>
        <v>801354.768231388</v>
      </c>
      <c r="M46" s="343" t="n">
        <f aca="false">SUM(M38:M45)</f>
        <v>1092868.77686782</v>
      </c>
      <c r="N46" s="343" t="n">
        <f aca="false">SUM(N38:N45)</f>
        <v>610793.526332341</v>
      </c>
      <c r="O46" s="343" t="n">
        <f aca="false">SUM(O38:O45)</f>
        <v>604523.37</v>
      </c>
      <c r="P46" s="344"/>
      <c r="Q46" s="343" t="n">
        <f aca="false">SUM(Q38:Q45)</f>
        <v>249885.565648112</v>
      </c>
      <c r="R46" s="343" t="n">
        <f aca="false">SUM(R38:R45)</f>
        <v>233381.008764554</v>
      </c>
      <c r="S46" s="308"/>
      <c r="T46" s="343" t="n">
        <f aca="false">SUM(T38:T45)</f>
        <v>998004.717073636</v>
      </c>
      <c r="U46" s="343" t="n">
        <f aca="false">SUM(U38:U45)</f>
        <v>675456.924965775</v>
      </c>
      <c r="V46" s="343" t="n">
        <f aca="false">SUM(V38:V45)</f>
        <v>673168.096009082</v>
      </c>
      <c r="W46" s="343" t="n">
        <f aca="false">SUM(W38:W45)</f>
        <v>1684457.76443578</v>
      </c>
      <c r="X46" s="308"/>
      <c r="Y46" s="343" t="n">
        <f aca="false">SUM(Y38:Y45)</f>
        <v>336723.24</v>
      </c>
      <c r="Z46" s="343" t="n">
        <f aca="false">SUM(Z38:Z45)</f>
        <v>186586.81</v>
      </c>
      <c r="AA46" s="343" t="n">
        <f aca="false">SUM(AA38:AA45)</f>
        <v>148216.5</v>
      </c>
      <c r="AB46" s="343" t="n">
        <f aca="false">SUM(AB38:AB45)</f>
        <v>242294.62</v>
      </c>
      <c r="AC46" s="343" t="n">
        <f aca="false">SUM(AC38:AC45)</f>
        <v>294347.43</v>
      </c>
      <c r="AD46" s="343" t="n">
        <f aca="false">SUM(AD38:AD45)</f>
        <v>56529.2399999999</v>
      </c>
      <c r="AE46" s="343" t="n">
        <f aca="false">SUM(AE38:AE45)</f>
        <v>245632.36</v>
      </c>
      <c r="AF46" s="343" t="n">
        <f aca="false">SUM(AF38:AF45)</f>
        <v>421262.63</v>
      </c>
      <c r="AG46" s="343" t="n">
        <f aca="false">SUM(AG38:AG45)</f>
        <v>41620.35</v>
      </c>
      <c r="AH46" s="343" t="n">
        <f aca="false">SUM(AH38:AH45)</f>
        <v>47490.11</v>
      </c>
      <c r="AI46" s="308"/>
      <c r="AJ46" s="343" t="n">
        <f aca="false">SUM(AJ38:AJ45)</f>
        <v>18879076.2706507</v>
      </c>
      <c r="AK46" s="180" t="n">
        <f aca="false">+AJ46/AJ$18*100</f>
        <v>12.0810970369236</v>
      </c>
    </row>
    <row r="47" customFormat="false" ht="15.75" hidden="false" customHeight="false" outlineLevel="0" collapsed="false">
      <c r="A47" s="205"/>
      <c r="B47" s="206"/>
      <c r="C47" s="208" t="n">
        <f aca="false">C$46/C$18</f>
        <v>0.130102577052856</v>
      </c>
      <c r="D47" s="208" t="n">
        <f aca="false">D$46/D$18</f>
        <v>0.123111975997484</v>
      </c>
      <c r="E47" s="208" t="n">
        <f aca="false">E$46/E$18</f>
        <v>0.0866225750904827</v>
      </c>
      <c r="F47" s="208" t="n">
        <f aca="false">F$46/F$18</f>
        <v>0.147703525573827</v>
      </c>
      <c r="G47" s="208" t="n">
        <f aca="false">G$46/G$18</f>
        <v>0.168623244809512</v>
      </c>
      <c r="H47" s="208" t="n">
        <v>0</v>
      </c>
      <c r="I47" s="208" t="n">
        <f aca="false">I$46/I$18</f>
        <v>0.0968097099708455</v>
      </c>
      <c r="J47" s="314"/>
      <c r="K47" s="208" t="n">
        <f aca="false">K$46/K$18</f>
        <v>0.12732094339727</v>
      </c>
      <c r="L47" s="208" t="n">
        <f aca="false">L$46/L$18</f>
        <v>0.113411691823644</v>
      </c>
      <c r="M47" s="208" t="n">
        <f aca="false">M$46/M$18</f>
        <v>0.119254584548835</v>
      </c>
      <c r="N47" s="208" t="n">
        <f aca="false">N$46/N$18</f>
        <v>0.145495304443574</v>
      </c>
      <c r="O47" s="208" t="n">
        <f aca="false">O$46/O$18</f>
        <v>0.110380026954655</v>
      </c>
      <c r="P47" s="19"/>
      <c r="Q47" s="208" t="n">
        <f aca="false">Q$46/Q$18</f>
        <v>0.147052017649988</v>
      </c>
      <c r="R47" s="208" t="n">
        <f aca="false">R$46/R$18</f>
        <v>0.116369449217747</v>
      </c>
      <c r="S47" s="314"/>
      <c r="T47" s="208" t="n">
        <f aca="false">T$46/T$18</f>
        <v>0.115892838156129</v>
      </c>
      <c r="U47" s="208" t="n">
        <f aca="false">U$46/U$18</f>
        <v>0.126372545983232</v>
      </c>
      <c r="V47" s="208" t="n">
        <f aca="false">V$46/V$18</f>
        <v>0.109165128563393</v>
      </c>
      <c r="W47" s="208" t="n">
        <f aca="false">W$46/W$18</f>
        <v>0.106009859663579</v>
      </c>
      <c r="X47" s="314"/>
      <c r="Y47" s="208" t="n">
        <f aca="false">Y$46/Y$18</f>
        <v>0.145758793663487</v>
      </c>
      <c r="Z47" s="208" t="n">
        <f aca="false">Z$46/Z$18</f>
        <v>0.155584014415203</v>
      </c>
      <c r="AA47" s="208" t="n">
        <f aca="false">AA$46/AA$18</f>
        <v>0.116188653752473</v>
      </c>
      <c r="AB47" s="208" t="n">
        <f aca="false">AB$46/AB$18</f>
        <v>0.0956085036919967</v>
      </c>
      <c r="AC47" s="208" t="n">
        <f aca="false">AC$46/AC$18</f>
        <v>0.105836118442808</v>
      </c>
      <c r="AD47" s="208" t="n">
        <f aca="false">AD$46/AD$18</f>
        <v>-0.318976039854428</v>
      </c>
      <c r="AE47" s="208" t="n">
        <f aca="false">AE$46/AE$18</f>
        <v>0.12129047080644</v>
      </c>
      <c r="AF47" s="208" t="n">
        <f aca="false">AF$46/AF$18</f>
        <v>0.0950946921732067</v>
      </c>
      <c r="AG47" s="208" t="n">
        <f aca="false">AG$46/AG$18</f>
        <v>0.162958631995323</v>
      </c>
      <c r="AH47" s="208" t="n">
        <f aca="false">AH$46/AH$18</f>
        <v>0.661296240673955</v>
      </c>
      <c r="AI47" s="314"/>
      <c r="AJ47" s="208" t="n">
        <f aca="false">AJ$46/AJ$18</f>
        <v>0.120810970369236</v>
      </c>
      <c r="AK47" s="141"/>
    </row>
    <row r="48" customFormat="false" ht="15" hidden="false" customHeight="false" outlineLevel="0" collapsed="false">
      <c r="A48" s="110"/>
      <c r="B48" s="157"/>
      <c r="C48" s="208"/>
      <c r="D48" s="345"/>
      <c r="E48" s="345"/>
      <c r="F48" s="345"/>
      <c r="G48" s="345"/>
      <c r="H48" s="345"/>
      <c r="I48" s="345"/>
      <c r="J48" s="314"/>
      <c r="K48" s="345"/>
      <c r="L48" s="345"/>
      <c r="M48" s="345"/>
      <c r="N48" s="345"/>
      <c r="O48" s="345"/>
      <c r="P48" s="314"/>
      <c r="Q48" s="345"/>
      <c r="R48" s="346"/>
      <c r="S48" s="314"/>
      <c r="T48" s="345"/>
      <c r="U48" s="345"/>
      <c r="V48" s="345"/>
      <c r="W48" s="345"/>
      <c r="X48" s="314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14"/>
      <c r="AJ48" s="315"/>
      <c r="AK48" s="141"/>
    </row>
    <row r="49" customFormat="false" ht="15" hidden="false" customHeight="false" outlineLevel="0" collapsed="false">
      <c r="A49" s="286"/>
      <c r="B49" s="347" t="s">
        <v>208</v>
      </c>
      <c r="C49" s="348" t="n">
        <f aca="false">+C34-C46</f>
        <v>1813859.01875902</v>
      </c>
      <c r="D49" s="348" t="n">
        <f aca="false">+D34-D46</f>
        <v>716606.6724386</v>
      </c>
      <c r="E49" s="348" t="n">
        <f aca="false">+E34-E46</f>
        <v>1554418.78810051</v>
      </c>
      <c r="F49" s="348" t="n">
        <f aca="false">+F34-F46</f>
        <v>411179.94528481</v>
      </c>
      <c r="G49" s="348" t="n">
        <f aca="false">+G34-G46</f>
        <v>149328.879524877</v>
      </c>
      <c r="H49" s="348" t="n">
        <f aca="false">+H34-H46</f>
        <v>-287433.86</v>
      </c>
      <c r="I49" s="348" t="n">
        <f aca="false">+I34-I46</f>
        <v>1046796.88000001</v>
      </c>
      <c r="J49" s="348"/>
      <c r="K49" s="348" t="n">
        <f aca="false">+K34-K46</f>
        <v>776920.743569964</v>
      </c>
      <c r="L49" s="348" t="n">
        <f aca="false">+L34-L46</f>
        <v>626730.411768611</v>
      </c>
      <c r="M49" s="348" t="n">
        <f aca="false">+M34-M46</f>
        <v>908611.383132183</v>
      </c>
      <c r="N49" s="348" t="n">
        <f aca="false">+N34-N46</f>
        <v>268795.71366766</v>
      </c>
      <c r="O49" s="348" t="n">
        <f aca="false">+O34-O46</f>
        <v>594887.179999999</v>
      </c>
      <c r="P49" s="348"/>
      <c r="Q49" s="348" t="n">
        <f aca="false">+Q34-Q46</f>
        <v>150142.634351887</v>
      </c>
      <c r="R49" s="348" t="n">
        <f aca="false">+R34-R46</f>
        <v>215438.101235445</v>
      </c>
      <c r="S49" s="348"/>
      <c r="T49" s="348" t="n">
        <f aca="false">+T34-T46</f>
        <v>629162.052926364</v>
      </c>
      <c r="U49" s="348" t="n">
        <f aca="false">+U34-U46</f>
        <v>472919.375034225</v>
      </c>
      <c r="V49" s="348" t="n">
        <f aca="false">+V34-V46</f>
        <v>523344.523990918</v>
      </c>
      <c r="W49" s="348" t="n">
        <f aca="false">+W34-W46</f>
        <v>1277964.98556422</v>
      </c>
      <c r="X49" s="348"/>
      <c r="Y49" s="348" t="n">
        <f aca="false">+Y34-Y46</f>
        <v>558051.81</v>
      </c>
      <c r="Z49" s="348" t="n">
        <f aca="false">+Z34-Z46</f>
        <v>175686.4</v>
      </c>
      <c r="AA49" s="348" t="n">
        <f aca="false">+AA34-AA46</f>
        <v>92502.5300000001</v>
      </c>
      <c r="AB49" s="348" t="n">
        <f aca="false">+AB34-AB46</f>
        <v>502003.58</v>
      </c>
      <c r="AC49" s="348" t="n">
        <f aca="false">+AC34-AC46</f>
        <v>620843.780000001</v>
      </c>
      <c r="AD49" s="348" t="n">
        <f aca="false">+AD34-AD46</f>
        <v>-83578.3099999999</v>
      </c>
      <c r="AE49" s="348" t="n">
        <f aca="false">+AE34-AE46</f>
        <v>557473.48</v>
      </c>
      <c r="AF49" s="348" t="n">
        <f aca="false">+AF34-AF46</f>
        <v>588490.890000001</v>
      </c>
      <c r="AG49" s="348" t="n">
        <f aca="false">+AG34-AG46</f>
        <v>52186.88</v>
      </c>
      <c r="AH49" s="348" t="n">
        <f aca="false">+AH34-AH46</f>
        <v>-22955.9</v>
      </c>
      <c r="AI49" s="348"/>
      <c r="AJ49" s="348" t="n">
        <f aca="false">+AJ34-AJ46</f>
        <v>14890378.5693493</v>
      </c>
      <c r="AK49" s="349" t="n">
        <f aca="false">+AJ49/AJ$18*100</f>
        <v>9.52864991029753</v>
      </c>
    </row>
    <row r="50" customFormat="false" ht="15" hidden="false" customHeight="false" outlineLevel="0" collapsed="false">
      <c r="A50" s="110"/>
      <c r="B50" s="347"/>
      <c r="C50" s="213" t="n">
        <f aca="false">+C49/C18</f>
        <v>0.0822536840112748</v>
      </c>
      <c r="D50" s="213" t="n">
        <f aca="false">+D49/D18</f>
        <v>0.101317899240256</v>
      </c>
      <c r="E50" s="213" t="n">
        <f aca="false">+E49/E18</f>
        <v>0.128084708989975</v>
      </c>
      <c r="F50" s="213" t="n">
        <f aca="false">+F49/F18</f>
        <v>0.0540170898814057</v>
      </c>
      <c r="G50" s="213" t="n">
        <f aca="false">+G49/G18</f>
        <v>0.0488755840971112</v>
      </c>
      <c r="H50" s="213" t="n">
        <v>0</v>
      </c>
      <c r="I50" s="213" t="n">
        <f aca="false">+I49/I18</f>
        <v>0.11155804015419</v>
      </c>
      <c r="J50" s="350"/>
      <c r="K50" s="213" t="n">
        <f aca="false">+K49/K18</f>
        <v>0.0615123303059023</v>
      </c>
      <c r="L50" s="213" t="n">
        <f aca="false">+L49/L18</f>
        <v>0.0886979888731177</v>
      </c>
      <c r="M50" s="213" t="n">
        <f aca="false">+M49/M18</f>
        <v>0.0991482923707647</v>
      </c>
      <c r="N50" s="213" t="n">
        <f aca="false">+N49/N18</f>
        <v>0.0640290253697358</v>
      </c>
      <c r="O50" s="213" t="n">
        <f aca="false">+O49/O18</f>
        <v>0.108620553351608</v>
      </c>
      <c r="P50" s="350"/>
      <c r="Q50" s="213" t="n">
        <f aca="false">+Q49/Q18</f>
        <v>0.0883555529086486</v>
      </c>
      <c r="R50" s="213" t="n">
        <f aca="false">+R49/R18</f>
        <v>0.107422678966043</v>
      </c>
      <c r="S50" s="350"/>
      <c r="T50" s="213" t="n">
        <f aca="false">+T49/T18</f>
        <v>0.0730611536462238</v>
      </c>
      <c r="U50" s="213" t="n">
        <f aca="false">+U49/U18</f>
        <v>0.0884794029921335</v>
      </c>
      <c r="V50" s="213" t="n">
        <f aca="false">+V49/V18</f>
        <v>0.0848688055526114</v>
      </c>
      <c r="W50" s="213" t="n">
        <f aca="false">+W49/W18</f>
        <v>0.080427596129138</v>
      </c>
      <c r="X50" s="350"/>
      <c r="Y50" s="213" t="n">
        <f aca="false">+Y49/Y18</f>
        <v>0.24156621511282</v>
      </c>
      <c r="Z50" s="213" t="n">
        <f aca="false">+Z49/Z18</f>
        <v>0.146494789155541</v>
      </c>
      <c r="AA50" s="213" t="n">
        <f aca="false">+AA49/AA18</f>
        <v>0.07251381883527</v>
      </c>
      <c r="AB50" s="213" t="n">
        <f aca="false">+AB49/AB18</f>
        <v>0.198088637427548</v>
      </c>
      <c r="AC50" s="213" t="n">
        <f aca="false">+AC49/AC18</f>
        <v>0.223231763343612</v>
      </c>
      <c r="AD50" s="213" t="n">
        <f aca="false">+AD49/AD18</f>
        <v>0.471605108109108</v>
      </c>
      <c r="AE50" s="213" t="n">
        <f aca="false">+AE49/AE18</f>
        <v>0.275274075660489</v>
      </c>
      <c r="AF50" s="213" t="n">
        <f aca="false">+AF49/AF18</f>
        <v>0.132844349453182</v>
      </c>
      <c r="AG50" s="213" t="n">
        <f aca="false">+AG49/AG18</f>
        <v>0.204330395417244</v>
      </c>
      <c r="AH50" s="213" t="n">
        <f aca="false">+AH49/AH18</f>
        <v>-0.319659195804921</v>
      </c>
      <c r="AI50" s="350"/>
      <c r="AJ50" s="213" t="n">
        <f aca="false">+AJ49/AJ18</f>
        <v>0.0952864991029753</v>
      </c>
      <c r="AK50" s="350"/>
    </row>
    <row r="51" customFormat="false" ht="15" hidden="false" customHeight="false" outlineLevel="0" collapsed="false">
      <c r="A51" s="110"/>
      <c r="B51" s="351"/>
      <c r="C51" s="352"/>
      <c r="D51" s="215"/>
      <c r="E51" s="215"/>
      <c r="F51" s="215"/>
      <c r="G51" s="215"/>
      <c r="H51" s="215"/>
      <c r="I51" s="215"/>
      <c r="J51" s="314"/>
      <c r="K51" s="215"/>
      <c r="L51" s="215"/>
      <c r="M51" s="215"/>
      <c r="N51" s="215"/>
      <c r="O51" s="215"/>
      <c r="P51" s="353"/>
      <c r="Q51" s="215"/>
      <c r="R51" s="354"/>
      <c r="S51" s="314"/>
      <c r="T51" s="215"/>
      <c r="U51" s="215"/>
      <c r="V51" s="215"/>
      <c r="W51" s="215"/>
      <c r="X51" s="314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314"/>
      <c r="AJ51" s="215"/>
      <c r="AK51" s="141"/>
    </row>
    <row r="52" customFormat="false" ht="15" hidden="false" customHeight="false" outlineLevel="0" collapsed="false">
      <c r="A52" s="110"/>
      <c r="B52" s="216" t="s">
        <v>173</v>
      </c>
      <c r="C52" s="352"/>
      <c r="D52" s="215"/>
      <c r="E52" s="215"/>
      <c r="F52" s="215"/>
      <c r="G52" s="215"/>
      <c r="H52" s="215"/>
      <c r="I52" s="215"/>
      <c r="J52" s="314"/>
      <c r="K52" s="215"/>
      <c r="L52" s="215"/>
      <c r="M52" s="215"/>
      <c r="N52" s="215"/>
      <c r="O52" s="215"/>
      <c r="P52" s="353"/>
      <c r="Q52" s="215"/>
      <c r="R52" s="354"/>
      <c r="S52" s="314"/>
      <c r="T52" s="215"/>
      <c r="U52" s="215"/>
      <c r="V52" s="215"/>
      <c r="W52" s="215"/>
      <c r="X52" s="314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314"/>
      <c r="AJ52" s="215"/>
      <c r="AK52" s="141"/>
    </row>
    <row r="53" customFormat="false" ht="15" hidden="false" customHeight="false" outlineLevel="0" collapsed="false">
      <c r="A53" s="286"/>
      <c r="B53" s="217" t="s">
        <v>174</v>
      </c>
      <c r="C53" s="355" t="n">
        <v>97881.1</v>
      </c>
      <c r="D53" s="355" t="n">
        <v>37822.28</v>
      </c>
      <c r="E53" s="355" t="n">
        <v>45298.44</v>
      </c>
      <c r="F53" s="355" t="n">
        <v>71032.51</v>
      </c>
      <c r="G53" s="355" t="n">
        <v>19496.45</v>
      </c>
      <c r="H53" s="355" t="n">
        <v>0</v>
      </c>
      <c r="I53" s="355" t="n">
        <v>51681.14</v>
      </c>
      <c r="J53" s="308"/>
      <c r="K53" s="355" t="n">
        <v>71584.31</v>
      </c>
      <c r="L53" s="355" t="n">
        <v>20462.18</v>
      </c>
      <c r="M53" s="355" t="n">
        <v>72391.24</v>
      </c>
      <c r="N53" s="355" t="n">
        <v>24076.94</v>
      </c>
      <c r="O53" s="355" t="n">
        <v>14762.61</v>
      </c>
      <c r="P53" s="356"/>
      <c r="Q53" s="355" t="n">
        <v>13659.09</v>
      </c>
      <c r="R53" s="355" t="n">
        <v>7951.26</v>
      </c>
      <c r="S53" s="308"/>
      <c r="T53" s="355" t="n">
        <v>62846.71</v>
      </c>
      <c r="U53" s="355" t="n">
        <v>17914.96</v>
      </c>
      <c r="V53" s="355" t="n">
        <v>19217.88</v>
      </c>
      <c r="W53" s="355" t="n">
        <v>54746.46</v>
      </c>
      <c r="X53" s="308"/>
      <c r="Y53" s="355" t="n">
        <v>20081.49</v>
      </c>
      <c r="Z53" s="355" t="n">
        <v>17615.27</v>
      </c>
      <c r="AA53" s="355" t="n">
        <v>16105.21</v>
      </c>
      <c r="AB53" s="355" t="n">
        <v>27263.57</v>
      </c>
      <c r="AC53" s="355" t="n">
        <v>20887.81</v>
      </c>
      <c r="AD53" s="355" t="n">
        <v>9151.14</v>
      </c>
      <c r="AE53" s="355" t="n">
        <v>27144.12</v>
      </c>
      <c r="AF53" s="355" t="n">
        <v>37238.34</v>
      </c>
      <c r="AG53" s="355" t="n">
        <v>2694.22</v>
      </c>
      <c r="AH53" s="355" t="n">
        <v>0</v>
      </c>
      <c r="AI53" s="308"/>
      <c r="AJ53" s="304" t="n">
        <f aca="false">SUM(C53:AH53)</f>
        <v>881006.73</v>
      </c>
      <c r="AK53" s="141" t="n">
        <f aca="false">+AJ53/AJ$18*100</f>
        <v>0.563773758987303</v>
      </c>
    </row>
    <row r="54" customFormat="false" ht="15" hidden="false" customHeight="false" outlineLevel="0" collapsed="false">
      <c r="A54" s="286"/>
      <c r="B54" s="217" t="s">
        <v>175</v>
      </c>
      <c r="C54" s="355" t="n">
        <v>47741.31</v>
      </c>
      <c r="D54" s="355" t="n">
        <v>14544.12</v>
      </c>
      <c r="E54" s="355" t="n">
        <v>16387.1</v>
      </c>
      <c r="F54" s="355" t="n">
        <v>15062.46</v>
      </c>
      <c r="G54" s="355" t="n">
        <v>10641.46</v>
      </c>
      <c r="H54" s="355" t="n">
        <v>0</v>
      </c>
      <c r="I54" s="355" t="n">
        <v>18079.99</v>
      </c>
      <c r="J54" s="308"/>
      <c r="K54" s="355" t="n">
        <v>24996.37</v>
      </c>
      <c r="L54" s="355" t="n">
        <v>13255.74</v>
      </c>
      <c r="M54" s="355" t="n">
        <v>14170.47</v>
      </c>
      <c r="N54" s="355" t="n">
        <v>10581.4</v>
      </c>
      <c r="O54" s="355" t="n">
        <v>9287.82</v>
      </c>
      <c r="P54" s="356"/>
      <c r="Q54" s="355" t="n">
        <v>8082.17</v>
      </c>
      <c r="R54" s="355" t="n">
        <v>7355.99</v>
      </c>
      <c r="S54" s="308"/>
      <c r="T54" s="355" t="n">
        <v>16014.15</v>
      </c>
      <c r="U54" s="355" t="n">
        <v>12283.69</v>
      </c>
      <c r="V54" s="355" t="n">
        <v>10724.94</v>
      </c>
      <c r="W54" s="355" t="n">
        <v>22970.5</v>
      </c>
      <c r="X54" s="308"/>
      <c r="Y54" s="355" t="n">
        <v>9102.6</v>
      </c>
      <c r="Z54" s="355" t="n">
        <v>5898.82</v>
      </c>
      <c r="AA54" s="355" t="n">
        <v>5324.57</v>
      </c>
      <c r="AB54" s="355" t="n">
        <v>9745.3</v>
      </c>
      <c r="AC54" s="355" t="n">
        <v>8437.94</v>
      </c>
      <c r="AD54" s="355" t="n">
        <v>4115.18</v>
      </c>
      <c r="AE54" s="355" t="n">
        <v>8108.68</v>
      </c>
      <c r="AF54" s="355" t="n">
        <v>16900.14</v>
      </c>
      <c r="AG54" s="355" t="n">
        <v>789.58</v>
      </c>
      <c r="AH54" s="355" t="n">
        <v>31.02</v>
      </c>
      <c r="AI54" s="308"/>
      <c r="AJ54" s="304" t="n">
        <f aca="false">SUM(C54:AH54)</f>
        <v>340633.51</v>
      </c>
      <c r="AK54" s="141" t="n">
        <f aca="false">+AJ54/AJ$18*100</f>
        <v>0.217978169553528</v>
      </c>
    </row>
    <row r="55" customFormat="false" ht="15" hidden="false" customHeight="false" outlineLevel="0" collapsed="false">
      <c r="A55" s="286"/>
      <c r="B55" s="217" t="s">
        <v>176</v>
      </c>
      <c r="C55" s="309" t="n">
        <v>0</v>
      </c>
      <c r="D55" s="309" t="n">
        <v>0</v>
      </c>
      <c r="E55" s="309" t="n">
        <v>0</v>
      </c>
      <c r="F55" s="309" t="n">
        <v>0</v>
      </c>
      <c r="G55" s="309" t="n">
        <v>21840</v>
      </c>
      <c r="H55" s="309" t="n">
        <v>152435.56</v>
      </c>
      <c r="I55" s="309" t="n">
        <v>0</v>
      </c>
      <c r="J55" s="308"/>
      <c r="K55" s="309" t="n">
        <v>0</v>
      </c>
      <c r="L55" s="309" t="n">
        <v>0</v>
      </c>
      <c r="M55" s="309" t="n">
        <v>0</v>
      </c>
      <c r="N55" s="309" t="n">
        <v>0</v>
      </c>
      <c r="O55" s="309" t="n">
        <v>0</v>
      </c>
      <c r="P55" s="356"/>
      <c r="Q55" s="309" t="n">
        <v>0</v>
      </c>
      <c r="R55" s="309" t="n">
        <v>0</v>
      </c>
      <c r="S55" s="308"/>
      <c r="T55" s="309" t="n">
        <v>0</v>
      </c>
      <c r="U55" s="309" t="n">
        <v>0</v>
      </c>
      <c r="V55" s="309" t="n">
        <v>0</v>
      </c>
      <c r="W55" s="309" t="n">
        <v>0</v>
      </c>
      <c r="X55" s="308"/>
      <c r="Y55" s="309" t="n">
        <v>0</v>
      </c>
      <c r="Z55" s="309" t="n">
        <v>0</v>
      </c>
      <c r="AA55" s="309" t="n">
        <v>0</v>
      </c>
      <c r="AB55" s="309" t="n">
        <v>0</v>
      </c>
      <c r="AC55" s="309" t="n">
        <v>0</v>
      </c>
      <c r="AD55" s="309" t="n">
        <v>0</v>
      </c>
      <c r="AE55" s="309" t="n">
        <v>0</v>
      </c>
      <c r="AF55" s="309" t="n">
        <v>0</v>
      </c>
      <c r="AG55" s="309" t="n">
        <v>0</v>
      </c>
      <c r="AH55" s="309" t="n">
        <v>0</v>
      </c>
      <c r="AI55" s="308"/>
      <c r="AJ55" s="304" t="n">
        <f aca="false">SUM(C55:AH55)</f>
        <v>174275.56</v>
      </c>
      <c r="AK55" s="141" t="n">
        <f aca="false">+AJ55/AJ$18*100</f>
        <v>0.111522402968269</v>
      </c>
    </row>
    <row r="56" customFormat="false" ht="15" hidden="false" customHeight="false" outlineLevel="0" collapsed="false">
      <c r="A56" s="286"/>
      <c r="B56" s="357" t="s">
        <v>177</v>
      </c>
      <c r="C56" s="341" t="n">
        <v>0</v>
      </c>
      <c r="D56" s="341" t="n">
        <v>0</v>
      </c>
      <c r="E56" s="341" t="n">
        <v>0</v>
      </c>
      <c r="F56" s="341" t="n">
        <v>196449.61</v>
      </c>
      <c r="G56" s="341" t="n">
        <v>0</v>
      </c>
      <c r="H56" s="341" t="n">
        <v>0</v>
      </c>
      <c r="I56" s="341" t="n">
        <v>0</v>
      </c>
      <c r="J56" s="358"/>
      <c r="K56" s="341" t="n">
        <v>99591.02</v>
      </c>
      <c r="L56" s="341" t="n">
        <v>189680.78</v>
      </c>
      <c r="M56" s="341" t="n">
        <v>0</v>
      </c>
      <c r="N56" s="341" t="n">
        <v>0</v>
      </c>
      <c r="O56" s="341" t="n">
        <v>0</v>
      </c>
      <c r="P56" s="359"/>
      <c r="Q56" s="341" t="n">
        <v>0</v>
      </c>
      <c r="R56" s="342" t="n">
        <v>0</v>
      </c>
      <c r="S56" s="358"/>
      <c r="T56" s="341" t="n">
        <v>171044.82</v>
      </c>
      <c r="U56" s="341" t="n">
        <v>45500.78</v>
      </c>
      <c r="V56" s="341" t="n">
        <v>0</v>
      </c>
      <c r="W56" s="341" t="n">
        <v>0</v>
      </c>
      <c r="X56" s="308"/>
      <c r="Y56" s="341" t="n">
        <v>9500</v>
      </c>
      <c r="Z56" s="341" t="n">
        <v>0</v>
      </c>
      <c r="AA56" s="341" t="n">
        <v>0</v>
      </c>
      <c r="AB56" s="341" t="n">
        <v>4700</v>
      </c>
      <c r="AC56" s="341" t="n">
        <v>4900</v>
      </c>
      <c r="AD56" s="341" t="n">
        <v>0</v>
      </c>
      <c r="AE56" s="341" t="n">
        <v>80265.11</v>
      </c>
      <c r="AF56" s="341" t="n">
        <v>0</v>
      </c>
      <c r="AG56" s="341" t="n">
        <v>0</v>
      </c>
      <c r="AH56" s="341" t="n">
        <v>0</v>
      </c>
      <c r="AI56" s="308"/>
      <c r="AJ56" s="304" t="n">
        <f aca="false">SUM(C56:AH56)</f>
        <v>801632.12</v>
      </c>
      <c r="AK56" s="141" t="n">
        <f aca="false">+AJ56/AJ$18*100</f>
        <v>0.512980364653243</v>
      </c>
    </row>
    <row r="57" customFormat="false" ht="15.75" hidden="false" customHeight="false" outlineLevel="0" collapsed="false">
      <c r="A57" s="110"/>
      <c r="B57" s="143" t="s">
        <v>114</v>
      </c>
      <c r="C57" s="309" t="n">
        <v>103597.62</v>
      </c>
      <c r="D57" s="309" t="n">
        <v>13798.1</v>
      </c>
      <c r="E57" s="309" t="n">
        <v>24081.5</v>
      </c>
      <c r="F57" s="309" t="n">
        <v>45041.09</v>
      </c>
      <c r="G57" s="309" t="n">
        <v>3630.59</v>
      </c>
      <c r="H57" s="309" t="n">
        <v>2.73999999999796</v>
      </c>
      <c r="I57" s="309" t="n">
        <v>17162.48</v>
      </c>
      <c r="J57" s="360"/>
      <c r="K57" s="309" t="n">
        <v>145001.1</v>
      </c>
      <c r="L57" s="309" t="n">
        <v>17669.98</v>
      </c>
      <c r="M57" s="309" t="n">
        <v>31362.85</v>
      </c>
      <c r="N57" s="309" t="n">
        <v>8525.42</v>
      </c>
      <c r="O57" s="309" t="n">
        <v>78647.29</v>
      </c>
      <c r="P57" s="361"/>
      <c r="Q57" s="309" t="n">
        <v>38608.1</v>
      </c>
      <c r="R57" s="309" t="n">
        <v>9661.67</v>
      </c>
      <c r="S57" s="360"/>
      <c r="T57" s="309" t="n">
        <v>108446.97</v>
      </c>
      <c r="U57" s="309" t="n">
        <v>2233.69</v>
      </c>
      <c r="V57" s="309" t="n">
        <v>57749.77</v>
      </c>
      <c r="W57" s="309" t="n">
        <v>15309.76</v>
      </c>
      <c r="X57" s="310"/>
      <c r="Y57" s="309" t="n">
        <v>59317.16</v>
      </c>
      <c r="Z57" s="309" t="n">
        <v>47354.99</v>
      </c>
      <c r="AA57" s="309" t="n">
        <v>19507.4</v>
      </c>
      <c r="AB57" s="309" t="n">
        <v>389.78</v>
      </c>
      <c r="AC57" s="309" t="n">
        <v>9.80000000000007</v>
      </c>
      <c r="AD57" s="309" t="n">
        <v>-0.0600000000004002</v>
      </c>
      <c r="AE57" s="309" t="n">
        <v>836.57</v>
      </c>
      <c r="AF57" s="309" t="n">
        <v>32266.86</v>
      </c>
      <c r="AG57" s="309" t="n">
        <v>0.800000000000182</v>
      </c>
      <c r="AH57" s="309" t="n">
        <v>0.63</v>
      </c>
      <c r="AI57" s="308"/>
      <c r="AJ57" s="304" t="n">
        <f aca="false">SUM(C57:AH57)</f>
        <v>880214.65</v>
      </c>
      <c r="AK57" s="141" t="n">
        <f aca="false">+AJ57/AJ$18*100</f>
        <v>0.563266891214546</v>
      </c>
    </row>
    <row r="58" customFormat="false" ht="15" hidden="false" customHeight="false" outlineLevel="0" collapsed="false">
      <c r="A58" s="219" t="n">
        <v>2</v>
      </c>
      <c r="B58" s="206" t="s">
        <v>178</v>
      </c>
      <c r="C58" s="362" t="n">
        <f aca="false">C53+C54+C55+C56-C57</f>
        <v>42024.79</v>
      </c>
      <c r="D58" s="362" t="n">
        <f aca="false">D53+D54+D55+D56-D57</f>
        <v>38568.3</v>
      </c>
      <c r="E58" s="362" t="n">
        <f aca="false">E53+E54+E55+E56-E57</f>
        <v>37604.04</v>
      </c>
      <c r="F58" s="362" t="n">
        <f aca="false">F53+F54+F55+F56-F57</f>
        <v>237503.49</v>
      </c>
      <c r="G58" s="362" t="n">
        <f aca="false">G53+G54+G55+G56-G57</f>
        <v>48347.32</v>
      </c>
      <c r="H58" s="362" t="n">
        <f aca="false">H53+H54+H55+H56-H57</f>
        <v>152432.82</v>
      </c>
      <c r="I58" s="362" t="n">
        <f aca="false">I53+I54+I55+I56-I57</f>
        <v>52598.65</v>
      </c>
      <c r="J58" s="362"/>
      <c r="K58" s="362" t="n">
        <f aca="false">K53+K54+K55+K56-K57</f>
        <v>51170.6</v>
      </c>
      <c r="L58" s="362" t="n">
        <f aca="false">L53+L54+L55+L56-L57</f>
        <v>205728.72</v>
      </c>
      <c r="M58" s="362" t="n">
        <f aca="false">M53+M54+M55+M56-M57</f>
        <v>55198.86</v>
      </c>
      <c r="N58" s="362" t="n">
        <f aca="false">N53+N54+N55+N56-N57</f>
        <v>26132.92</v>
      </c>
      <c r="O58" s="362" t="n">
        <f aca="false">O53+O54+O55+O56-O57</f>
        <v>-54596.86</v>
      </c>
      <c r="P58" s="362"/>
      <c r="Q58" s="362" t="n">
        <f aca="false">Q53+Q54+Q55+Q56-Q57</f>
        <v>-16866.84</v>
      </c>
      <c r="R58" s="362" t="n">
        <f aca="false">R53+R54+R55+R56-R57</f>
        <v>5645.58</v>
      </c>
      <c r="S58" s="362"/>
      <c r="T58" s="362" t="n">
        <f aca="false">T53+T54+T55+T56-T57</f>
        <v>141458.71</v>
      </c>
      <c r="U58" s="362" t="n">
        <f aca="false">U53+U54+U55+U56-U57</f>
        <v>73465.74</v>
      </c>
      <c r="V58" s="362" t="n">
        <f aca="false">V53+V54+V55+V56-V57</f>
        <v>-27806.95</v>
      </c>
      <c r="W58" s="362" t="n">
        <f aca="false">W53+W54+W55+W56-W57</f>
        <v>62407.2</v>
      </c>
      <c r="X58" s="362"/>
      <c r="Y58" s="362" t="n">
        <f aca="false">Y53+Y54+Y55+Y56-Y57</f>
        <v>-20633.07</v>
      </c>
      <c r="Z58" s="362" t="n">
        <f aca="false">Z53+Z54+Z55+Z56-Z57</f>
        <v>-23840.9</v>
      </c>
      <c r="AA58" s="362" t="n">
        <f aca="false">AA53+AA54+AA55+AA56-AA57</f>
        <v>1922.38</v>
      </c>
      <c r="AB58" s="362" t="n">
        <f aca="false">AB53+AB54+AB55+AB56-AB57</f>
        <v>41319.09</v>
      </c>
      <c r="AC58" s="362" t="n">
        <f aca="false">AC53+AC54+AC55+AC56-AC57</f>
        <v>34215.95</v>
      </c>
      <c r="AD58" s="362" t="n">
        <f aca="false">AD53+AD54+AD55+AD56-AD57</f>
        <v>13266.38</v>
      </c>
      <c r="AE58" s="362" t="n">
        <f aca="false">AE53+AE54+AE55+AE56-AE57</f>
        <v>114681.34</v>
      </c>
      <c r="AF58" s="362" t="n">
        <f aca="false">AF53+AF54+AF55+AF56-AF57</f>
        <v>21871.62</v>
      </c>
      <c r="AG58" s="362" t="n">
        <f aca="false">AG53+AG54+AG55+AG56-AG57</f>
        <v>3483</v>
      </c>
      <c r="AH58" s="362" t="n">
        <f aca="false">AH53+AH54+AH55+AH56-AH57</f>
        <v>30.39</v>
      </c>
      <c r="AI58" s="362"/>
      <c r="AJ58" s="362" t="n">
        <f aca="false">AJ53+AJ54+AJ55+AJ56-AJ57</f>
        <v>1317333.27</v>
      </c>
      <c r="AK58" s="363" t="n">
        <f aca="false">+AJ58/AJ$18*100</f>
        <v>0.842987804947796</v>
      </c>
    </row>
    <row r="59" customFormat="false" ht="15.75" hidden="false" customHeight="false" outlineLevel="0" collapsed="false">
      <c r="A59" s="219"/>
      <c r="B59" s="206"/>
      <c r="C59" s="221" t="n">
        <f aca="false">+C58/C18</f>
        <v>0.00190571249559689</v>
      </c>
      <c r="D59" s="221" t="n">
        <f aca="false">+D58/D18</f>
        <v>0.00545300411447507</v>
      </c>
      <c r="E59" s="221" t="n">
        <f aca="false">+E58/E18</f>
        <v>0.00309858743159758</v>
      </c>
      <c r="F59" s="221" t="n">
        <f aca="false">+F58/F18</f>
        <v>0.0312010532458999</v>
      </c>
      <c r="G59" s="221" t="n">
        <f aca="false">+G58/G18</f>
        <v>0.0158241561314085</v>
      </c>
      <c r="H59" s="221" t="n">
        <v>0</v>
      </c>
      <c r="I59" s="221" t="n">
        <f aca="false">+I58/I18</f>
        <v>0.00560548318481438</v>
      </c>
      <c r="J59" s="221"/>
      <c r="K59" s="221" t="n">
        <f aca="false">+K58/K18</f>
        <v>0.00405140791413011</v>
      </c>
      <c r="L59" s="221" t="n">
        <f aca="false">+L58/L18</f>
        <v>0.0291157463796057</v>
      </c>
      <c r="M59" s="221" t="n">
        <f aca="false">+M58/M18</f>
        <v>0.00602333716197426</v>
      </c>
      <c r="N59" s="221" t="n">
        <f aca="false">+N58/N18</f>
        <v>0.00622504494150568</v>
      </c>
      <c r="O59" s="221" t="n">
        <f aca="false">+O58/O18</f>
        <v>-0.00996885013467641</v>
      </c>
      <c r="P59" s="221"/>
      <c r="Q59" s="221" t="n">
        <f aca="false">+Q58/Q18</f>
        <v>-0.00992575480278947</v>
      </c>
      <c r="R59" s="221" t="n">
        <f aca="false">+R58/R18</f>
        <v>0.00281502354708524</v>
      </c>
      <c r="S59" s="221"/>
      <c r="T59" s="221" t="n">
        <f aca="false">+T58/T18</f>
        <v>0.0164268275523544</v>
      </c>
      <c r="U59" s="221" t="n">
        <f aca="false">+U58/U18</f>
        <v>0.0137448477662918</v>
      </c>
      <c r="V59" s="221" t="n">
        <f aca="false">+V58/V18</f>
        <v>-0.00450934809552367</v>
      </c>
      <c r="W59" s="221" t="n">
        <f aca="false">+W58/W18</f>
        <v>0.00392754193882263</v>
      </c>
      <c r="X59" s="221"/>
      <c r="Y59" s="221" t="n">
        <f aca="false">+Y58/Y18</f>
        <v>-0.00893152308933085</v>
      </c>
      <c r="Z59" s="221" t="n">
        <f aca="false">+Z58/Z18</f>
        <v>-0.0198795559518457</v>
      </c>
      <c r="AA59" s="221" t="n">
        <f aca="false">+AA58/AA18</f>
        <v>0.00150697624219085</v>
      </c>
      <c r="AB59" s="221" t="n">
        <f aca="false">+AB58/AB18</f>
        <v>0.0163043503352032</v>
      </c>
      <c r="AC59" s="221" t="n">
        <f aca="false">+AC58/AC18</f>
        <v>0.0123027516728554</v>
      </c>
      <c r="AD59" s="221" t="n">
        <f aca="false">+AD58/AD18</f>
        <v>-0.0748578497712686</v>
      </c>
      <c r="AE59" s="221" t="n">
        <f aca="false">+AE58/AE18</f>
        <v>0.0566283437626598</v>
      </c>
      <c r="AF59" s="221" t="n">
        <f aca="false">+AF58/AF18</f>
        <v>0.00493724062642193</v>
      </c>
      <c r="AG59" s="221" t="n">
        <f aca="false">+AG58/AG18</f>
        <v>0.0136371970740205</v>
      </c>
      <c r="AH59" s="221" t="n">
        <f aca="false">+AH58/AH18</f>
        <v>0.000423178483985013</v>
      </c>
      <c r="AI59" s="221"/>
      <c r="AJ59" s="221" t="n">
        <f aca="false">+AJ58/AJ18</f>
        <v>0.00842987804947796</v>
      </c>
      <c r="AK59" s="221"/>
    </row>
    <row r="60" customFormat="false" ht="15" hidden="false" customHeight="false" outlineLevel="0" collapsed="false">
      <c r="A60" s="110"/>
      <c r="B60" s="157"/>
      <c r="C60" s="208"/>
      <c r="D60" s="345"/>
      <c r="E60" s="345"/>
      <c r="F60" s="345"/>
      <c r="G60" s="345"/>
      <c r="H60" s="345"/>
      <c r="I60" s="345"/>
      <c r="J60" s="314"/>
      <c r="K60" s="345"/>
      <c r="L60" s="345"/>
      <c r="M60" s="345"/>
      <c r="N60" s="345"/>
      <c r="O60" s="345"/>
      <c r="P60" s="314"/>
      <c r="Q60" s="345"/>
      <c r="R60" s="346"/>
      <c r="S60" s="314"/>
      <c r="T60" s="345"/>
      <c r="U60" s="345"/>
      <c r="V60" s="345"/>
      <c r="W60" s="345"/>
      <c r="X60" s="314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  <c r="AI60" s="314"/>
      <c r="AJ60" s="315"/>
      <c r="AK60" s="141"/>
    </row>
    <row r="61" customFormat="false" ht="15" hidden="false" customHeight="false" outlineLevel="0" collapsed="false">
      <c r="A61" s="110"/>
      <c r="B61" s="227" t="s">
        <v>179</v>
      </c>
      <c r="C61" s="364" t="n">
        <f aca="false">C49-C58</f>
        <v>1771834.22875902</v>
      </c>
      <c r="D61" s="364" t="n">
        <f aca="false">D49-D58</f>
        <v>678038.3724386</v>
      </c>
      <c r="E61" s="364" t="n">
        <f aca="false">E49-E58</f>
        <v>1516814.74810051</v>
      </c>
      <c r="F61" s="364" t="n">
        <f aca="false">F49-F58</f>
        <v>173676.45528481</v>
      </c>
      <c r="G61" s="364" t="n">
        <f aca="false">G49-G58</f>
        <v>100981.559524877</v>
      </c>
      <c r="H61" s="364" t="n">
        <f aca="false">H49-H58</f>
        <v>-439866.68</v>
      </c>
      <c r="I61" s="364" t="n">
        <f aca="false">I49-I58</f>
        <v>994198.230000009</v>
      </c>
      <c r="J61" s="308"/>
      <c r="K61" s="364" t="n">
        <f aca="false">K49-K58</f>
        <v>725750.143569964</v>
      </c>
      <c r="L61" s="364" t="n">
        <f aca="false">L49-L58</f>
        <v>421001.691768611</v>
      </c>
      <c r="M61" s="364" t="n">
        <f aca="false">M49-M58</f>
        <v>853412.523132183</v>
      </c>
      <c r="N61" s="364" t="n">
        <f aca="false">N49-N58</f>
        <v>242662.79366766</v>
      </c>
      <c r="O61" s="364" t="n">
        <f aca="false">O49-O58</f>
        <v>649484.039999999</v>
      </c>
      <c r="P61" s="308"/>
      <c r="Q61" s="364" t="n">
        <f aca="false">Q49-Q58</f>
        <v>167009.474351887</v>
      </c>
      <c r="R61" s="364" t="n">
        <f aca="false">R49-R58</f>
        <v>209792.521235445</v>
      </c>
      <c r="S61" s="308"/>
      <c r="T61" s="364" t="n">
        <f aca="false">T49-T58</f>
        <v>487703.342926364</v>
      </c>
      <c r="U61" s="364" t="n">
        <f aca="false">U49-U58</f>
        <v>399453.635034225</v>
      </c>
      <c r="V61" s="364" t="n">
        <f aca="false">V49-V58</f>
        <v>551151.473990918</v>
      </c>
      <c r="W61" s="364" t="n">
        <f aca="false">W49-W58</f>
        <v>1215557.78556422</v>
      </c>
      <c r="X61" s="308"/>
      <c r="Y61" s="364" t="n">
        <f aca="false">Y49-Y58</f>
        <v>578684.88</v>
      </c>
      <c r="Z61" s="364" t="n">
        <f aca="false">Z49-Z58</f>
        <v>199527.3</v>
      </c>
      <c r="AA61" s="364" t="n">
        <f aca="false">AA49-AA58</f>
        <v>90580.1500000001</v>
      </c>
      <c r="AB61" s="364" t="n">
        <f aca="false">AB49-AB58</f>
        <v>460684.49</v>
      </c>
      <c r="AC61" s="364" t="n">
        <f aca="false">AC49-AC58</f>
        <v>586627.830000001</v>
      </c>
      <c r="AD61" s="364" t="n">
        <f aca="false">AD49-AD58</f>
        <v>-96844.6899999999</v>
      </c>
      <c r="AE61" s="364" t="n">
        <f aca="false">AE49-AE58</f>
        <v>442792.14</v>
      </c>
      <c r="AF61" s="364" t="n">
        <f aca="false">AF49-AF58</f>
        <v>566619.270000001</v>
      </c>
      <c r="AG61" s="364" t="n">
        <f aca="false">AG49-AG58</f>
        <v>48703.88</v>
      </c>
      <c r="AH61" s="364" t="n">
        <f aca="false">AH49-AH58</f>
        <v>-22986.29</v>
      </c>
      <c r="AI61" s="308"/>
      <c r="AJ61" s="364" t="n">
        <f aca="false">AJ49-AJ58</f>
        <v>13573045.2993493</v>
      </c>
      <c r="AK61" s="365" t="n">
        <f aca="false">+AJ61/AJ$18*100</f>
        <v>8.68566210534974</v>
      </c>
    </row>
    <row r="62" customFormat="false" ht="15" hidden="false" customHeight="false" outlineLevel="0" collapsed="false">
      <c r="A62" s="110"/>
      <c r="B62" s="227"/>
      <c r="C62" s="213" t="n">
        <f aca="false">C61/C18</f>
        <v>0.0803479715156779</v>
      </c>
      <c r="D62" s="213" t="n">
        <f aca="false">D61/D18</f>
        <v>0.0958648951257812</v>
      </c>
      <c r="E62" s="213" t="n">
        <f aca="false">E61/E18</f>
        <v>0.124986121558378</v>
      </c>
      <c r="F62" s="213" t="n">
        <f aca="false">F61/F18</f>
        <v>0.0228160366355058</v>
      </c>
      <c r="G62" s="213" t="n">
        <f aca="false">G61/G18</f>
        <v>0.0330514279657027</v>
      </c>
      <c r="H62" s="213" t="n">
        <v>0</v>
      </c>
      <c r="I62" s="213" t="n">
        <f aca="false">I61/I18</f>
        <v>0.105952556969376</v>
      </c>
      <c r="J62" s="314"/>
      <c r="K62" s="213" t="n">
        <f aca="false">K61/K18</f>
        <v>0.0574609223917722</v>
      </c>
      <c r="L62" s="213" t="n">
        <f aca="false">L61/L18</f>
        <v>0.059582242493512</v>
      </c>
      <c r="M62" s="213" t="n">
        <f aca="false">M61/M18</f>
        <v>0.0931249552087905</v>
      </c>
      <c r="N62" s="213" t="n">
        <f aca="false">N61/N18</f>
        <v>0.0578039804282301</v>
      </c>
      <c r="O62" s="213" t="n">
        <f aca="false">O61/O18</f>
        <v>0.118589403486284</v>
      </c>
      <c r="P62" s="314"/>
      <c r="Q62" s="213" t="n">
        <f aca="false">Q61/Q18</f>
        <v>0.0982813077114381</v>
      </c>
      <c r="R62" s="213" t="n">
        <f aca="false">R61/R18</f>
        <v>0.104607655418958</v>
      </c>
      <c r="S62" s="314"/>
      <c r="T62" s="213" t="n">
        <f aca="false">T61/T18</f>
        <v>0.0566343260938695</v>
      </c>
      <c r="U62" s="213" t="n">
        <f aca="false">U61/U18</f>
        <v>0.0747345552258417</v>
      </c>
      <c r="V62" s="213" t="n">
        <f aca="false">V61/V18</f>
        <v>0.089378153648135</v>
      </c>
      <c r="W62" s="213" t="n">
        <f aca="false">W61/W18</f>
        <v>0.0765000541903154</v>
      </c>
      <c r="X62" s="314"/>
      <c r="Y62" s="213" t="n">
        <f aca="false">Y61/Y18</f>
        <v>0.250497738202151</v>
      </c>
      <c r="Z62" s="213" t="n">
        <f aca="false">Z61/Z18</f>
        <v>0.166374345107387</v>
      </c>
      <c r="AA62" s="213" t="n">
        <f aca="false">AA61/AA18</f>
        <v>0.0710068425930791</v>
      </c>
      <c r="AB62" s="213" t="n">
        <f aca="false">AB61/AB18</f>
        <v>0.181784287092345</v>
      </c>
      <c r="AC62" s="213" t="n">
        <f aca="false">AC61/AC18</f>
        <v>0.210929011670757</v>
      </c>
      <c r="AD62" s="213" t="n">
        <f aca="false">AD61/AD18</f>
        <v>0.546462957880376</v>
      </c>
      <c r="AE62" s="213" t="n">
        <f aca="false">AE61/AE18</f>
        <v>0.218645731897829</v>
      </c>
      <c r="AF62" s="213" t="n">
        <f aca="false">AF61/AF18</f>
        <v>0.12790710882676</v>
      </c>
      <c r="AG62" s="213" t="n">
        <f aca="false">AG61/AG18</f>
        <v>0.190693198343223</v>
      </c>
      <c r="AH62" s="213" t="n">
        <f aca="false">AH61/AH18</f>
        <v>-0.320082374288906</v>
      </c>
      <c r="AI62" s="314"/>
      <c r="AJ62" s="213" t="n">
        <f aca="false">AJ61/AJ18</f>
        <v>0.0868566210534974</v>
      </c>
      <c r="AK62" s="141"/>
    </row>
    <row r="63" customFormat="false" ht="15" hidden="false" customHeight="false" outlineLevel="0" collapsed="false">
      <c r="A63" s="110"/>
      <c r="B63" s="366"/>
      <c r="C63" s="367"/>
      <c r="D63" s="345"/>
      <c r="E63" s="345"/>
      <c r="F63" s="345"/>
      <c r="G63" s="345"/>
      <c r="H63" s="345"/>
      <c r="I63" s="345"/>
      <c r="J63" s="314"/>
      <c r="K63" s="345"/>
      <c r="L63" s="345"/>
      <c r="M63" s="345"/>
      <c r="N63" s="345"/>
      <c r="O63" s="345"/>
      <c r="P63" s="314"/>
      <c r="Q63" s="345"/>
      <c r="R63" s="346"/>
      <c r="S63" s="314"/>
      <c r="T63" s="345"/>
      <c r="U63" s="345"/>
      <c r="V63" s="345"/>
      <c r="W63" s="345"/>
      <c r="X63" s="314"/>
      <c r="Y63" s="345"/>
      <c r="Z63" s="345"/>
      <c r="AA63" s="345"/>
      <c r="AB63" s="345"/>
      <c r="AC63" s="345"/>
      <c r="AD63" s="345"/>
      <c r="AE63" s="345"/>
      <c r="AF63" s="345"/>
      <c r="AG63" s="345"/>
      <c r="AH63" s="345"/>
      <c r="AI63" s="314"/>
      <c r="AJ63" s="315"/>
      <c r="AK63" s="141"/>
    </row>
    <row r="64" customFormat="false" ht="15" hidden="false" customHeight="false" outlineLevel="0" collapsed="false">
      <c r="A64" s="110"/>
      <c r="B64" s="202" t="s">
        <v>180</v>
      </c>
      <c r="C64" s="208"/>
      <c r="D64" s="345"/>
      <c r="E64" s="345"/>
      <c r="F64" s="345"/>
      <c r="G64" s="345"/>
      <c r="H64" s="345"/>
      <c r="I64" s="345"/>
      <c r="J64" s="314"/>
      <c r="K64" s="345"/>
      <c r="L64" s="345"/>
      <c r="M64" s="345"/>
      <c r="N64" s="345"/>
      <c r="O64" s="345"/>
      <c r="P64" s="314"/>
      <c r="Q64" s="345"/>
      <c r="R64" s="346"/>
      <c r="S64" s="314"/>
      <c r="T64" s="345"/>
      <c r="U64" s="345"/>
      <c r="V64" s="345"/>
      <c r="W64" s="345"/>
      <c r="X64" s="314"/>
      <c r="Y64" s="345"/>
      <c r="Z64" s="345"/>
      <c r="AA64" s="345"/>
      <c r="AB64" s="345"/>
      <c r="AC64" s="345"/>
      <c r="AD64" s="345"/>
      <c r="AE64" s="345"/>
      <c r="AF64" s="345"/>
      <c r="AG64" s="345"/>
      <c r="AH64" s="345"/>
      <c r="AI64" s="314"/>
      <c r="AJ64" s="315"/>
      <c r="AK64" s="141"/>
    </row>
    <row r="65" customFormat="false" ht="15" hidden="false" customHeight="false" outlineLevel="0" collapsed="false">
      <c r="A65" s="286"/>
      <c r="B65" s="233" t="s">
        <v>181</v>
      </c>
      <c r="C65" s="309"/>
      <c r="D65" s="309"/>
      <c r="E65" s="309"/>
      <c r="F65" s="309"/>
      <c r="G65" s="309"/>
      <c r="H65" s="309"/>
      <c r="I65" s="309"/>
      <c r="J65" s="310"/>
      <c r="K65" s="341"/>
      <c r="L65" s="309"/>
      <c r="M65" s="309"/>
      <c r="N65" s="309"/>
      <c r="O65" s="309"/>
      <c r="P65" s="310"/>
      <c r="Q65" s="309"/>
      <c r="R65" s="311"/>
      <c r="S65" s="310"/>
      <c r="T65" s="309" t="n">
        <v>8876.61891692442</v>
      </c>
      <c r="U65" s="309" t="n">
        <v>5509.55475575507</v>
      </c>
      <c r="V65" s="309" t="n">
        <v>6356.39934962952</v>
      </c>
      <c r="W65" s="309" t="n">
        <v>16378.9269776911</v>
      </c>
      <c r="X65" s="310"/>
      <c r="Y65" s="309"/>
      <c r="Z65" s="309"/>
      <c r="AA65" s="309"/>
      <c r="AB65" s="309"/>
      <c r="AC65" s="309"/>
      <c r="AD65" s="309"/>
      <c r="AE65" s="309"/>
      <c r="AF65" s="309"/>
      <c r="AG65" s="309"/>
      <c r="AH65" s="309"/>
      <c r="AI65" s="310"/>
      <c r="AJ65" s="304" t="n">
        <f aca="false">SUM(C65:AH65)</f>
        <v>37121.5000000001</v>
      </c>
      <c r="AK65" s="141" t="n">
        <f aca="false">+AJ65/AJ$18*100</f>
        <v>0.023754787428522</v>
      </c>
    </row>
    <row r="66" customFormat="false" ht="15" hidden="false" customHeight="false" outlineLevel="0" collapsed="false">
      <c r="A66" s="286"/>
      <c r="B66" s="233" t="s">
        <v>182</v>
      </c>
      <c r="C66" s="309"/>
      <c r="D66" s="309"/>
      <c r="E66" s="310"/>
      <c r="F66" s="310"/>
      <c r="G66" s="309"/>
      <c r="H66" s="309"/>
      <c r="I66" s="309"/>
      <c r="J66" s="310"/>
      <c r="K66" s="309" t="n">
        <v>34029.2968331612</v>
      </c>
      <c r="L66" s="309" t="n">
        <v>19037.3035260245</v>
      </c>
      <c r="M66" s="309" t="n">
        <v>24690.5845816763</v>
      </c>
      <c r="N66" s="309" t="n">
        <v>11310.5542134937</v>
      </c>
      <c r="O66" s="309" t="n">
        <v>14755.7414479945</v>
      </c>
      <c r="P66" s="310"/>
      <c r="Q66" s="309" t="n">
        <v>4578.34610527378</v>
      </c>
      <c r="R66" s="309" t="n">
        <v>5403.37329237634</v>
      </c>
      <c r="S66" s="310"/>
      <c r="T66" s="309"/>
      <c r="U66" s="309"/>
      <c r="V66" s="309"/>
      <c r="W66" s="309"/>
      <c r="X66" s="310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10"/>
      <c r="AJ66" s="304" t="n">
        <f aca="false">SUM(C66:AH66)</f>
        <v>113805.2</v>
      </c>
      <c r="AK66" s="141" t="n">
        <f aca="false">+AJ66/AJ$18*100</f>
        <v>0.0728262148420841</v>
      </c>
    </row>
    <row r="67" customFormat="false" ht="15" hidden="false" customHeight="false" outlineLevel="0" collapsed="false">
      <c r="A67" s="286"/>
      <c r="B67" s="233" t="s">
        <v>183</v>
      </c>
      <c r="C67" s="309" t="n">
        <v>16100.2550433191</v>
      </c>
      <c r="D67" s="309" t="n">
        <v>5163.91704089305</v>
      </c>
      <c r="E67" s="309" t="n">
        <v>8860.44096694249</v>
      </c>
      <c r="F67" s="309" t="n">
        <v>5557.574926822</v>
      </c>
      <c r="G67" s="309" t="n">
        <v>2230.67567425813</v>
      </c>
      <c r="H67" s="309" t="n">
        <v>0</v>
      </c>
      <c r="I67" s="309" t="n">
        <v>6850.87634776526</v>
      </c>
      <c r="J67" s="310"/>
      <c r="K67" s="341" t="s">
        <v>117</v>
      </c>
      <c r="L67" s="309"/>
      <c r="M67" s="309"/>
      <c r="N67" s="309"/>
      <c r="O67" s="309"/>
      <c r="P67" s="310"/>
      <c r="Q67" s="309"/>
      <c r="R67" s="311"/>
      <c r="S67" s="310"/>
      <c r="T67" s="309"/>
      <c r="U67" s="309"/>
      <c r="V67" s="309"/>
      <c r="W67" s="309"/>
      <c r="X67" s="310"/>
      <c r="Y67" s="309"/>
      <c r="Z67" s="309"/>
      <c r="AA67" s="309"/>
      <c r="AB67" s="309"/>
      <c r="AC67" s="309"/>
      <c r="AD67" s="309"/>
      <c r="AE67" s="309"/>
      <c r="AF67" s="309"/>
      <c r="AG67" s="309"/>
      <c r="AH67" s="309"/>
      <c r="AI67" s="310"/>
      <c r="AJ67" s="304" t="n">
        <f aca="false">SUM(C67:AH67)</f>
        <v>44763.74</v>
      </c>
      <c r="AK67" s="141" t="n">
        <f aca="false">+AJ67/AJ$18*100</f>
        <v>0.0286452090622853</v>
      </c>
    </row>
    <row r="68" customFormat="false" ht="15" hidden="false" customHeight="false" outlineLevel="0" collapsed="false">
      <c r="A68" s="286"/>
      <c r="B68" s="148" t="s">
        <v>184</v>
      </c>
      <c r="C68" s="309"/>
      <c r="D68" s="309"/>
      <c r="E68" s="309"/>
      <c r="F68" s="309"/>
      <c r="G68" s="309"/>
      <c r="H68" s="309"/>
      <c r="I68" s="309"/>
      <c r="J68" s="310"/>
      <c r="K68" s="309"/>
      <c r="L68" s="309"/>
      <c r="M68" s="309"/>
      <c r="N68" s="309"/>
      <c r="O68" s="309"/>
      <c r="P68" s="310"/>
      <c r="Q68" s="309"/>
      <c r="R68" s="311"/>
      <c r="S68" s="310"/>
      <c r="T68" s="309"/>
      <c r="U68" s="309"/>
      <c r="V68" s="309"/>
      <c r="W68" s="309"/>
      <c r="X68" s="310"/>
      <c r="Y68" s="309" t="n">
        <v>4040.32366629563</v>
      </c>
      <c r="Z68" s="309" t="n">
        <v>2097.46053396649</v>
      </c>
      <c r="AA68" s="309" t="n">
        <v>2231.05699507322</v>
      </c>
      <c r="AB68" s="309"/>
      <c r="AC68" s="309"/>
      <c r="AD68" s="309"/>
      <c r="AE68" s="309"/>
      <c r="AF68" s="309" t="n">
        <v>7747.73020235617</v>
      </c>
      <c r="AG68" s="309" t="n">
        <v>446.689957689233</v>
      </c>
      <c r="AH68" s="309" t="n">
        <v>125.598644619259</v>
      </c>
      <c r="AI68" s="310"/>
      <c r="AJ68" s="304" t="n">
        <f aca="false">SUM(C68:AH68)</f>
        <v>16688.86</v>
      </c>
      <c r="AK68" s="141" t="n">
        <f aca="false">+AJ68/AJ$18*100</f>
        <v>0.0106795340092497</v>
      </c>
    </row>
    <row r="69" customFormat="false" ht="15" hidden="false" customHeight="false" outlineLevel="0" collapsed="false">
      <c r="A69" s="286"/>
      <c r="B69" s="148" t="s">
        <v>185</v>
      </c>
      <c r="C69" s="309"/>
      <c r="D69" s="309"/>
      <c r="E69" s="309"/>
      <c r="F69" s="309"/>
      <c r="G69" s="309"/>
      <c r="H69" s="309"/>
      <c r="I69" s="309"/>
      <c r="J69" s="310"/>
      <c r="K69" s="309"/>
      <c r="L69" s="309"/>
      <c r="M69" s="309"/>
      <c r="N69" s="309"/>
      <c r="O69" s="309"/>
      <c r="P69" s="310"/>
      <c r="Q69" s="309"/>
      <c r="R69" s="311"/>
      <c r="S69" s="310"/>
      <c r="T69" s="309"/>
      <c r="U69" s="309"/>
      <c r="V69" s="309"/>
      <c r="W69" s="309"/>
      <c r="X69" s="310"/>
      <c r="Y69" s="309"/>
      <c r="Z69" s="309"/>
      <c r="AA69" s="309"/>
      <c r="AB69" s="309" t="n">
        <v>0</v>
      </c>
      <c r="AC69" s="309" t="n">
        <v>0</v>
      </c>
      <c r="AD69" s="309" t="n">
        <v>0</v>
      </c>
      <c r="AE69" s="309" t="n">
        <v>0</v>
      </c>
      <c r="AF69" s="309"/>
      <c r="AG69" s="309"/>
      <c r="AH69" s="309"/>
      <c r="AI69" s="310"/>
      <c r="AJ69" s="304" t="n">
        <f aca="false">SUM(C69:AH69)</f>
        <v>0</v>
      </c>
      <c r="AK69" s="141" t="n">
        <f aca="false">+AJ69/AJ$18*100</f>
        <v>0</v>
      </c>
    </row>
    <row r="70" customFormat="false" ht="15" hidden="false" customHeight="false" outlineLevel="0" collapsed="false">
      <c r="A70" s="286"/>
      <c r="B70" s="217" t="s">
        <v>186</v>
      </c>
      <c r="C70" s="309" t="n">
        <v>4771.84133214234</v>
      </c>
      <c r="D70" s="309" t="n">
        <v>1530.4970452448</v>
      </c>
      <c r="E70" s="309" t="n">
        <v>2626.08376782255</v>
      </c>
      <c r="F70" s="309" t="n">
        <v>1647.17053679791</v>
      </c>
      <c r="G70" s="309" t="n">
        <v>661.134271003141</v>
      </c>
      <c r="H70" s="309" t="n">
        <v>0</v>
      </c>
      <c r="I70" s="309" t="n">
        <v>2030.48304698925</v>
      </c>
      <c r="J70" s="310"/>
      <c r="K70" s="309" t="n">
        <v>3409.28970151951</v>
      </c>
      <c r="L70" s="309" t="n">
        <v>1907.28839253382</v>
      </c>
      <c r="M70" s="309" t="n">
        <v>2473.67308679665</v>
      </c>
      <c r="N70" s="309" t="n">
        <v>1133.16934486183</v>
      </c>
      <c r="O70" s="309" t="n">
        <v>1478.33196799732</v>
      </c>
      <c r="P70" s="310"/>
      <c r="Q70" s="309" t="n">
        <v>458.690295695183</v>
      </c>
      <c r="R70" s="309" t="n">
        <v>541.34721059568</v>
      </c>
      <c r="S70" s="310"/>
      <c r="T70" s="309" t="n">
        <v>2180.73836103211</v>
      </c>
      <c r="U70" s="309" t="n">
        <v>1353.54435292632</v>
      </c>
      <c r="V70" s="309" t="n">
        <v>1561.59051430581</v>
      </c>
      <c r="W70" s="309" t="n">
        <v>4023.84677173575</v>
      </c>
      <c r="X70" s="310"/>
      <c r="Y70" s="309" t="n">
        <v>0</v>
      </c>
      <c r="Z70" s="309" t="n">
        <v>0</v>
      </c>
      <c r="AA70" s="309" t="n">
        <v>0</v>
      </c>
      <c r="AB70" s="309" t="n">
        <v>0</v>
      </c>
      <c r="AC70" s="309" t="n">
        <v>0</v>
      </c>
      <c r="AD70" s="309" t="n">
        <v>0</v>
      </c>
      <c r="AE70" s="309" t="n">
        <v>0</v>
      </c>
      <c r="AF70" s="309" t="n">
        <v>0</v>
      </c>
      <c r="AG70" s="309" t="n">
        <v>0</v>
      </c>
      <c r="AH70" s="309" t="n">
        <v>0</v>
      </c>
      <c r="AI70" s="310"/>
      <c r="AJ70" s="304" t="n">
        <f aca="false">SUM(C70:AH70)</f>
        <v>33788.72</v>
      </c>
      <c r="AK70" s="141" t="n">
        <f aca="false">+AJ70/AJ$18*100</f>
        <v>0.0216220751069285</v>
      </c>
    </row>
    <row r="71" customFormat="false" ht="15" hidden="false" customHeight="false" outlineLevel="0" collapsed="false">
      <c r="A71" s="286"/>
      <c r="B71" s="217" t="s">
        <v>187</v>
      </c>
      <c r="C71" s="309" t="n">
        <v>880.929758492023</v>
      </c>
      <c r="D71" s="309" t="n">
        <v>282.545101271201</v>
      </c>
      <c r="E71" s="309" t="n">
        <v>484.80139601145</v>
      </c>
      <c r="F71" s="309" t="n">
        <v>304.084197729413</v>
      </c>
      <c r="G71" s="309" t="n">
        <v>122.052015804163</v>
      </c>
      <c r="H71" s="309" t="n">
        <v>0</v>
      </c>
      <c r="I71" s="309" t="n">
        <v>374.84753069175</v>
      </c>
      <c r="J71" s="310"/>
      <c r="K71" s="309" t="n">
        <v>527.926362914489</v>
      </c>
      <c r="L71" s="309" t="n">
        <v>295.342406264456</v>
      </c>
      <c r="M71" s="309" t="n">
        <v>383.046719429554</v>
      </c>
      <c r="N71" s="309" t="n">
        <v>175.470559316937</v>
      </c>
      <c r="O71" s="309" t="n">
        <v>228.918774106289</v>
      </c>
      <c r="P71" s="310"/>
      <c r="Q71" s="309" t="n">
        <v>71.0279033789946</v>
      </c>
      <c r="R71" s="309" t="n">
        <v>83.8272745892801</v>
      </c>
      <c r="S71" s="310"/>
      <c r="T71" s="309" t="n">
        <v>404.565689613212</v>
      </c>
      <c r="U71" s="309" t="n">
        <v>251.106512522913</v>
      </c>
      <c r="V71" s="309" t="n">
        <v>289.702769760319</v>
      </c>
      <c r="W71" s="309" t="n">
        <v>746.495028103556</v>
      </c>
      <c r="X71" s="310"/>
      <c r="Y71" s="309" t="n">
        <v>0</v>
      </c>
      <c r="Z71" s="309" t="n">
        <v>0</v>
      </c>
      <c r="AA71" s="309" t="n">
        <v>0</v>
      </c>
      <c r="AB71" s="309" t="n">
        <v>0</v>
      </c>
      <c r="AC71" s="309" t="n">
        <v>0</v>
      </c>
      <c r="AD71" s="309" t="n">
        <v>0</v>
      </c>
      <c r="AE71" s="309" t="n">
        <v>0</v>
      </c>
      <c r="AF71" s="309" t="n">
        <v>0</v>
      </c>
      <c r="AG71" s="309" t="n">
        <v>0</v>
      </c>
      <c r="AH71" s="309" t="n">
        <v>0</v>
      </c>
      <c r="AI71" s="310"/>
      <c r="AJ71" s="304" t="n">
        <f aca="false">SUM(C71:AH71)</f>
        <v>5906.69</v>
      </c>
      <c r="AK71" s="141" t="n">
        <f aca="false">+AJ71/AJ$18*100</f>
        <v>0.00377980861107918</v>
      </c>
    </row>
    <row r="72" customFormat="false" ht="15.75" hidden="false" customHeight="false" outlineLevel="0" collapsed="false">
      <c r="A72" s="286"/>
      <c r="B72" s="233" t="s">
        <v>167</v>
      </c>
      <c r="C72" s="309" t="n">
        <v>66364.7886499154</v>
      </c>
      <c r="D72" s="309" t="n">
        <v>21285.5176581051</v>
      </c>
      <c r="E72" s="309" t="n">
        <v>36522.483062167</v>
      </c>
      <c r="F72" s="309" t="n">
        <v>22908.1641521982</v>
      </c>
      <c r="G72" s="309" t="n">
        <v>9194.78103112892</v>
      </c>
      <c r="H72" s="309" t="n">
        <v>0</v>
      </c>
      <c r="I72" s="309" t="n">
        <v>28239.1154464854</v>
      </c>
      <c r="J72" s="310"/>
      <c r="K72" s="309" t="n">
        <v>144039.132714569</v>
      </c>
      <c r="L72" s="309" t="n">
        <v>80581.0564513461</v>
      </c>
      <c r="M72" s="309" t="n">
        <v>104510.252057124</v>
      </c>
      <c r="N72" s="309" t="n">
        <v>47875.2889729166</v>
      </c>
      <c r="O72" s="309" t="n">
        <v>62458.0699139914</v>
      </c>
      <c r="P72" s="310"/>
      <c r="Q72" s="309" t="n">
        <v>19379.2133144557</v>
      </c>
      <c r="R72" s="309" t="n">
        <v>22871.3865755966</v>
      </c>
      <c r="S72" s="310"/>
      <c r="T72" s="309" t="n">
        <v>120117.345954217</v>
      </c>
      <c r="U72" s="309" t="n">
        <v>74554.6362691022</v>
      </c>
      <c r="V72" s="309" t="n">
        <v>86014.0360702959</v>
      </c>
      <c r="W72" s="309" t="n">
        <v>221637.681706385</v>
      </c>
      <c r="X72" s="310"/>
      <c r="Y72" s="309" t="n">
        <v>18563.0014389723</v>
      </c>
      <c r="Z72" s="309" t="n">
        <v>9636.64451811236</v>
      </c>
      <c r="AA72" s="309" t="n">
        <v>10250.4446748804</v>
      </c>
      <c r="AB72" s="309" t="n">
        <v>0</v>
      </c>
      <c r="AC72" s="309" t="n">
        <v>0</v>
      </c>
      <c r="AD72" s="309" t="n">
        <v>0</v>
      </c>
      <c r="AE72" s="309" t="n">
        <v>0</v>
      </c>
      <c r="AF72" s="309" t="n">
        <v>35596.437011931</v>
      </c>
      <c r="AG72" s="309" t="n">
        <v>2052.2876413419</v>
      </c>
      <c r="AH72" s="309" t="n">
        <v>577.054714761972</v>
      </c>
      <c r="AI72" s="310"/>
      <c r="AJ72" s="304" t="n">
        <f aca="false">SUM(C72:AH72)</f>
        <v>1245228.82</v>
      </c>
      <c r="AK72" s="141" t="n">
        <f aca="false">+AJ72/AJ$18*100</f>
        <v>0.79684673084248</v>
      </c>
    </row>
    <row r="73" customFormat="false" ht="15" hidden="false" customHeight="false" outlineLevel="0" collapsed="false">
      <c r="A73" s="237" t="n">
        <v>3</v>
      </c>
      <c r="B73" s="238" t="s">
        <v>188</v>
      </c>
      <c r="C73" s="343" t="n">
        <f aca="false">SUM(C65:C72)</f>
        <v>88117.8147838689</v>
      </c>
      <c r="D73" s="343" t="n">
        <f aca="false">SUM(D65:D72)</f>
        <v>28262.4768455142</v>
      </c>
      <c r="E73" s="343" t="n">
        <f aca="false">SUM(E65:E72)</f>
        <v>48493.8091929435</v>
      </c>
      <c r="F73" s="343" t="n">
        <f aca="false">SUM(F65:F72)</f>
        <v>30416.9938135475</v>
      </c>
      <c r="G73" s="343" t="n">
        <f aca="false">SUM(G65:G72)</f>
        <v>12208.6429921944</v>
      </c>
      <c r="H73" s="343" t="n">
        <f aca="false">SUM(H65:H72)</f>
        <v>0</v>
      </c>
      <c r="I73" s="343" t="n">
        <f aca="false">SUM(I65:I72)</f>
        <v>37495.3223719317</v>
      </c>
      <c r="J73" s="310"/>
      <c r="K73" s="343" t="n">
        <f aca="false">SUM(K65:K72)</f>
        <v>182005.645612164</v>
      </c>
      <c r="L73" s="343" t="n">
        <f aca="false">SUM(L65:L72)</f>
        <v>101820.990776169</v>
      </c>
      <c r="M73" s="343" t="n">
        <f aca="false">SUM(M65:M72)</f>
        <v>132057.556445027</v>
      </c>
      <c r="N73" s="343" t="n">
        <f aca="false">SUM(N65:N72)</f>
        <v>60494.4830905891</v>
      </c>
      <c r="O73" s="343" t="n">
        <f aca="false">SUM(O65:O72)</f>
        <v>78921.0621040895</v>
      </c>
      <c r="P73" s="344"/>
      <c r="Q73" s="343" t="n">
        <f aca="false">SUM(Q65:Q72)</f>
        <v>24487.2776188037</v>
      </c>
      <c r="R73" s="343" t="n">
        <f aca="false">SUM(R65:R72)</f>
        <v>28899.9343531579</v>
      </c>
      <c r="S73" s="310"/>
      <c r="T73" s="343" t="n">
        <f aca="false">SUM(T65:T72)</f>
        <v>131579.268921787</v>
      </c>
      <c r="U73" s="343" t="n">
        <f aca="false">SUM(U65:U72)</f>
        <v>81668.8418903065</v>
      </c>
      <c r="V73" s="343" t="n">
        <f aca="false">SUM(V65:V72)</f>
        <v>94221.7287039915</v>
      </c>
      <c r="W73" s="343" t="n">
        <f aca="false">SUM(W65:W72)</f>
        <v>242786.950483915</v>
      </c>
      <c r="X73" s="310"/>
      <c r="Y73" s="343" t="n">
        <f aca="false">SUM(Y65:Y72)</f>
        <v>22603.3251052679</v>
      </c>
      <c r="Z73" s="343" t="n">
        <f aca="false">SUM(Z65:Z72)</f>
        <v>11734.1050520789</v>
      </c>
      <c r="AA73" s="343" t="n">
        <f aca="false">SUM(AA65:AA72)</f>
        <v>12481.5016699536</v>
      </c>
      <c r="AB73" s="343" t="n">
        <f aca="false">SUM(AB65:AB72)</f>
        <v>0</v>
      </c>
      <c r="AC73" s="343" t="n">
        <f aca="false">SUM(AC65:AC72)</f>
        <v>0</v>
      </c>
      <c r="AD73" s="343" t="n">
        <f aca="false">SUM(AD65:AD72)</f>
        <v>0</v>
      </c>
      <c r="AE73" s="343" t="n">
        <f aca="false">SUM(AE65:AE72)</f>
        <v>0</v>
      </c>
      <c r="AF73" s="343" t="n">
        <f aca="false">SUM(AF65:AF72)</f>
        <v>43344.1672142872</v>
      </c>
      <c r="AG73" s="343" t="n">
        <f aca="false">SUM(AG65:AG72)</f>
        <v>2498.97759903113</v>
      </c>
      <c r="AH73" s="343" t="n">
        <f aca="false">SUM(AH65:AH72)</f>
        <v>702.653359381231</v>
      </c>
      <c r="AI73" s="310"/>
      <c r="AJ73" s="343" t="n">
        <f aca="false">SUM(AJ65:AJ72)</f>
        <v>1497303.53</v>
      </c>
      <c r="AK73" s="180" t="n">
        <f aca="false">+AJ73/AJ$18*100</f>
        <v>0.958154359902629</v>
      </c>
    </row>
    <row r="74" customFormat="false" ht="15.75" hidden="false" customHeight="false" outlineLevel="0" collapsed="false">
      <c r="A74" s="237"/>
      <c r="B74" s="238"/>
      <c r="C74" s="222" t="n">
        <f aca="false">+C73/C18</f>
        <v>0.00399590862246573</v>
      </c>
      <c r="D74" s="222" t="n">
        <f aca="false">+D73/D18</f>
        <v>0.00399590862246573</v>
      </c>
      <c r="E74" s="222" t="n">
        <f aca="false">+E73/E18</f>
        <v>0.00399590862246573</v>
      </c>
      <c r="F74" s="222" t="n">
        <f aca="false">+F73/F18</f>
        <v>0.00399590862246573</v>
      </c>
      <c r="G74" s="222" t="n">
        <f aca="false">+G73/G18</f>
        <v>0.00399590862246573</v>
      </c>
      <c r="H74" s="222" t="n">
        <v>0</v>
      </c>
      <c r="I74" s="222" t="n">
        <f aca="false">+I73/I18</f>
        <v>0.00399590862246573</v>
      </c>
      <c r="J74" s="174"/>
      <c r="K74" s="222" t="n">
        <f aca="false">+K73/K18</f>
        <v>0.0144102104147593</v>
      </c>
      <c r="L74" s="222" t="n">
        <f aca="false">+L73/L18</f>
        <v>0.0144102104147593</v>
      </c>
      <c r="M74" s="222" t="n">
        <f aca="false">+M73/M18</f>
        <v>0.0144102104147593</v>
      </c>
      <c r="N74" s="222" t="n">
        <f aca="false">+N73/N18</f>
        <v>0.0144102104147593</v>
      </c>
      <c r="O74" s="222" t="n">
        <f aca="false">+O73/O18</f>
        <v>0.0144102104147594</v>
      </c>
      <c r="P74" s="19"/>
      <c r="Q74" s="222" t="n">
        <f aca="false">+Q73/Q18</f>
        <v>0.0144102104147593</v>
      </c>
      <c r="R74" s="222" t="n">
        <f aca="false">+R73/R18</f>
        <v>0.0144102104147594</v>
      </c>
      <c r="S74" s="174"/>
      <c r="T74" s="222" t="n">
        <f aca="false">+T73/T18</f>
        <v>0.0152795820069549</v>
      </c>
      <c r="U74" s="222" t="n">
        <f aca="false">+U73/U18</f>
        <v>0.0152795820069548</v>
      </c>
      <c r="V74" s="222" t="n">
        <f aca="false">+V73/V18</f>
        <v>0.0152795820069548</v>
      </c>
      <c r="W74" s="222" t="n">
        <f aca="false">+W73/W18</f>
        <v>0.0152795820069548</v>
      </c>
      <c r="X74" s="174"/>
      <c r="Y74" s="222" t="n">
        <f aca="false">+Y73/Y18</f>
        <v>0.0097843956363911</v>
      </c>
      <c r="Z74" s="222" t="n">
        <f aca="false">+Z73/Z18</f>
        <v>0.00978439563639111</v>
      </c>
      <c r="AA74" s="222" t="n">
        <f aca="false">+AA73/AA18</f>
        <v>0.00978439563639109</v>
      </c>
      <c r="AB74" s="222" t="n">
        <f aca="false">+AB73/AB18</f>
        <v>0</v>
      </c>
      <c r="AC74" s="222" t="n">
        <f aca="false">+AC73/AC18</f>
        <v>0</v>
      </c>
      <c r="AD74" s="222" t="n">
        <f aca="false">+AD73/AD18</f>
        <v>-0</v>
      </c>
      <c r="AE74" s="222" t="n">
        <f aca="false">+AE73/AE18</f>
        <v>0</v>
      </c>
      <c r="AF74" s="222" t="n">
        <f aca="false">+AF73/AF18</f>
        <v>0.00978439563639109</v>
      </c>
      <c r="AG74" s="222" t="n">
        <f aca="false">+AG73/AG18</f>
        <v>0.00978439563639111</v>
      </c>
      <c r="AH74" s="222" t="n">
        <f aca="false">+AH73/AH18</f>
        <v>0.00978439563639111</v>
      </c>
      <c r="AI74" s="174"/>
      <c r="AJ74" s="222" t="n">
        <f aca="false">+AJ73/AJ18</f>
        <v>0.00958154359902629</v>
      </c>
      <c r="AK74" s="141"/>
    </row>
    <row r="75" customFormat="false" ht="15" hidden="false" customHeight="false" outlineLevel="0" collapsed="false">
      <c r="A75" s="110"/>
      <c r="B75" s="129"/>
      <c r="C75" s="222"/>
      <c r="D75" s="222"/>
      <c r="E75" s="222"/>
      <c r="F75" s="222"/>
      <c r="G75" s="222"/>
      <c r="H75" s="222"/>
      <c r="I75" s="222"/>
      <c r="J75" s="174"/>
      <c r="K75" s="222"/>
      <c r="L75" s="222"/>
      <c r="M75" s="222"/>
      <c r="N75" s="222"/>
      <c r="O75" s="222"/>
      <c r="P75" s="19"/>
      <c r="Q75" s="222"/>
      <c r="R75" s="221"/>
      <c r="S75" s="174"/>
      <c r="T75" s="222"/>
      <c r="U75" s="222"/>
      <c r="V75" s="222"/>
      <c r="W75" s="222"/>
      <c r="X75" s="174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174"/>
      <c r="AJ75" s="222"/>
      <c r="AK75" s="141"/>
    </row>
    <row r="76" customFormat="false" ht="15" hidden="false" customHeight="false" outlineLevel="0" collapsed="false">
      <c r="A76" s="110"/>
      <c r="B76" s="190" t="s">
        <v>189</v>
      </c>
      <c r="C76" s="329" t="n">
        <f aca="false">C46+C58+C73</f>
        <v>2999165.86602485</v>
      </c>
      <c r="D76" s="329" t="n">
        <f aca="false">D46+D58+D73</f>
        <v>937583.764406914</v>
      </c>
      <c r="E76" s="329" t="n">
        <f aca="false">E46+E58+E73</f>
        <v>1137337.76109243</v>
      </c>
      <c r="F76" s="329" t="n">
        <f aca="false">F46+F58+F73</f>
        <v>1392244.79852873</v>
      </c>
      <c r="G76" s="329" t="n">
        <f aca="false">G46+G58+G73</f>
        <v>575748.173467318</v>
      </c>
      <c r="H76" s="329" t="n">
        <f aca="false">H46+H58+H73</f>
        <v>439866.68</v>
      </c>
      <c r="I76" s="329" t="n">
        <f aca="false">I46+I58+I73</f>
        <v>998500.952371932</v>
      </c>
      <c r="J76" s="329"/>
      <c r="K76" s="329" t="n">
        <f aca="false">K46+K58+K73</f>
        <v>1841281.1820422</v>
      </c>
      <c r="L76" s="329" t="n">
        <f aca="false">L46+L58+L73</f>
        <v>1108904.47900756</v>
      </c>
      <c r="M76" s="329" t="n">
        <f aca="false">M46+M58+M73</f>
        <v>1280125.19331285</v>
      </c>
      <c r="N76" s="329" t="n">
        <f aca="false">N46+N58+N73</f>
        <v>697420.92942293</v>
      </c>
      <c r="O76" s="329" t="n">
        <f aca="false">O46+O58+O73</f>
        <v>628847.57210409</v>
      </c>
      <c r="P76" s="329"/>
      <c r="Q76" s="329" t="n">
        <f aca="false">Q46+Q58+Q73</f>
        <v>257506.003266916</v>
      </c>
      <c r="R76" s="329" t="n">
        <f aca="false">R46+R58+R73</f>
        <v>267926.523117712</v>
      </c>
      <c r="S76" s="329"/>
      <c r="T76" s="329" t="n">
        <f aca="false">T46+T58+T73</f>
        <v>1271042.69599542</v>
      </c>
      <c r="U76" s="329" t="n">
        <f aca="false">U46+U58+U73</f>
        <v>830591.506856081</v>
      </c>
      <c r="V76" s="329" t="n">
        <f aca="false">V46+V58+V73</f>
        <v>739582.874713073</v>
      </c>
      <c r="W76" s="329" t="n">
        <f aca="false">W46+W58+W73</f>
        <v>1989651.91491969</v>
      </c>
      <c r="X76" s="329"/>
      <c r="Y76" s="329" t="n">
        <f aca="false">Y46+Y58+Y73</f>
        <v>338693.495105268</v>
      </c>
      <c r="Z76" s="329" t="n">
        <f aca="false">Z46+Z58+Z73</f>
        <v>174480.015052079</v>
      </c>
      <c r="AA76" s="329" t="n">
        <f aca="false">AA46+AA58+AA73</f>
        <v>162620.381669954</v>
      </c>
      <c r="AB76" s="329" t="n">
        <f aca="false">AB46+AB58+AB73</f>
        <v>283613.71</v>
      </c>
      <c r="AC76" s="329" t="n">
        <f aca="false">AC46+AC58+AC73</f>
        <v>328563.38</v>
      </c>
      <c r="AD76" s="329" t="n">
        <f aca="false">AD46+AD58+AD73</f>
        <v>69795.6199999999</v>
      </c>
      <c r="AE76" s="329" t="n">
        <f aca="false">AE46+AE58+AE73</f>
        <v>360313.7</v>
      </c>
      <c r="AF76" s="329" t="n">
        <f aca="false">AF46+AF58+AF73</f>
        <v>486478.417214287</v>
      </c>
      <c r="AG76" s="329" t="n">
        <f aca="false">AG46+AG58+AG73</f>
        <v>47602.3275990311</v>
      </c>
      <c r="AH76" s="329" t="n">
        <f aca="false">AH46+AH58+AH73</f>
        <v>48223.1533593812</v>
      </c>
      <c r="AI76" s="326"/>
      <c r="AJ76" s="329" t="n">
        <f aca="false">AJ46+AJ58+AJ73</f>
        <v>21693713.0706507</v>
      </c>
      <c r="AK76" s="180" t="n">
        <f aca="false">+AJ76/AJ$18*100</f>
        <v>13.882239201774</v>
      </c>
    </row>
    <row r="77" customFormat="false" ht="15" hidden="false" customHeight="false" outlineLevel="0" collapsed="false">
      <c r="A77" s="110"/>
      <c r="B77" s="190" t="s">
        <v>190</v>
      </c>
      <c r="C77" s="243" t="n">
        <f aca="false">C$76/C$18</f>
        <v>0.136004198170918</v>
      </c>
      <c r="D77" s="243" t="n">
        <f aca="false">D$76/D$18</f>
        <v>0.132560888734425</v>
      </c>
      <c r="E77" s="243" t="n">
        <f aca="false">E$76/E$18</f>
        <v>0.093717071144546</v>
      </c>
      <c r="F77" s="243" t="n">
        <f aca="false">F$76/F$18</f>
        <v>0.182900487442193</v>
      </c>
      <c r="G77" s="243" t="n">
        <f aca="false">G$76/G$18</f>
        <v>0.188443309563386</v>
      </c>
      <c r="H77" s="243" t="n">
        <v>0</v>
      </c>
      <c r="I77" s="243" t="n">
        <f aca="false">I$76/I$18</f>
        <v>0.106411101778126</v>
      </c>
      <c r="J77" s="244"/>
      <c r="K77" s="243" t="n">
        <f aca="false">K$76/K$18</f>
        <v>0.145782561726159</v>
      </c>
      <c r="L77" s="243" t="n">
        <f aca="false">L$76/L$18</f>
        <v>0.15693764861801</v>
      </c>
      <c r="M77" s="243" t="n">
        <f aca="false">M$76/M$18</f>
        <v>0.139688132125568</v>
      </c>
      <c r="N77" s="243" t="n">
        <f aca="false">N$76/N$18</f>
        <v>0.166130559799839</v>
      </c>
      <c r="O77" s="243" t="n">
        <f aca="false">O$76/O$18</f>
        <v>0.114821387234738</v>
      </c>
      <c r="P77" s="244"/>
      <c r="Q77" s="243" t="n">
        <f aca="false">Q$76/Q$18</f>
        <v>0.151536473261957</v>
      </c>
      <c r="R77" s="368" t="n">
        <f aca="false">R$76/R$18</f>
        <v>0.133594683179591</v>
      </c>
      <c r="S77" s="244"/>
      <c r="T77" s="243" t="n">
        <f aca="false">T$76/T$18</f>
        <v>0.147599247715438</v>
      </c>
      <c r="U77" s="243" t="n">
        <f aca="false">U$76/U$18</f>
        <v>0.155396975756479</v>
      </c>
      <c r="V77" s="243" t="n">
        <f aca="false">V$76/V$18</f>
        <v>0.119935362474824</v>
      </c>
      <c r="W77" s="243" t="n">
        <f aca="false">W$76/W$18</f>
        <v>0.125216983609357</v>
      </c>
      <c r="X77" s="244"/>
      <c r="Y77" s="243" t="n">
        <f aca="false">Y$76/Y$18</f>
        <v>0.146611666210548</v>
      </c>
      <c r="Z77" s="243" t="n">
        <f aca="false">Z$76/Z$18</f>
        <v>0.145488854099748</v>
      </c>
      <c r="AA77" s="243" t="n">
        <f aca="false">AA$76/AA$18</f>
        <v>0.127480025631055</v>
      </c>
      <c r="AB77" s="243" t="n">
        <f aca="false">AB$76/AB$18</f>
        <v>0.1119128540272</v>
      </c>
      <c r="AC77" s="243" t="n">
        <f aca="false">AC$76/AC$18</f>
        <v>0.118138870115663</v>
      </c>
      <c r="AD77" s="243" t="n">
        <f aca="false">AD$76/AD$18</f>
        <v>-0.393833889625696</v>
      </c>
      <c r="AE77" s="243" t="n">
        <f aca="false">AE$76/AE$18</f>
        <v>0.1779188145691</v>
      </c>
      <c r="AF77" s="243" t="n">
        <f aca="false">AF$76/AF$18</f>
        <v>0.10981632843602</v>
      </c>
      <c r="AG77" s="243" t="n">
        <f aca="false">AG$76/AG$18</f>
        <v>0.186380224705735</v>
      </c>
      <c r="AH77" s="243" t="n">
        <f aca="false">AH$76/AH$18</f>
        <v>0.671503814794331</v>
      </c>
      <c r="AI77" s="244"/>
      <c r="AJ77" s="243" t="n">
        <f aca="false">AJ$76/AJ$18</f>
        <v>0.13882239201774</v>
      </c>
      <c r="AK77" s="180"/>
    </row>
    <row r="78" customFormat="false" ht="15" hidden="false" customHeight="false" outlineLevel="0" collapsed="false">
      <c r="A78" s="110"/>
      <c r="B78" s="129"/>
      <c r="C78" s="222"/>
      <c r="D78" s="222"/>
      <c r="E78" s="222"/>
      <c r="F78" s="222"/>
      <c r="G78" s="222"/>
      <c r="H78" s="222"/>
      <c r="I78" s="222"/>
      <c r="J78" s="174"/>
      <c r="K78" s="222"/>
      <c r="L78" s="222"/>
      <c r="M78" s="222"/>
      <c r="N78" s="222"/>
      <c r="O78" s="222"/>
      <c r="P78" s="19"/>
      <c r="Q78" s="222"/>
      <c r="R78" s="221"/>
      <c r="S78" s="174"/>
      <c r="T78" s="222"/>
      <c r="U78" s="222"/>
      <c r="V78" s="222"/>
      <c r="W78" s="222"/>
      <c r="X78" s="174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174"/>
      <c r="AJ78" s="222"/>
      <c r="AK78" s="141"/>
    </row>
    <row r="79" customFormat="false" ht="15" hidden="false" customHeight="false" outlineLevel="0" collapsed="false">
      <c r="A79" s="110"/>
      <c r="B79" s="247" t="s">
        <v>191</v>
      </c>
      <c r="C79" s="369" t="n">
        <f aca="false">+C34-C76</f>
        <v>1683716.41397515</v>
      </c>
      <c r="D79" s="369" t="n">
        <f aca="false">+D34-D76</f>
        <v>649775.895593086</v>
      </c>
      <c r="E79" s="369" t="n">
        <f aca="false">+E34-E76</f>
        <v>1468320.93890757</v>
      </c>
      <c r="F79" s="369" t="n">
        <f aca="false">+F34-F76</f>
        <v>143259.461471262</v>
      </c>
      <c r="G79" s="369" t="n">
        <f aca="false">+G34-G76</f>
        <v>88772.9165326828</v>
      </c>
      <c r="H79" s="369" t="n">
        <f aca="false">+H34-H76</f>
        <v>-439866.68</v>
      </c>
      <c r="I79" s="369" t="n">
        <f aca="false">+I34-I76</f>
        <v>956702.907628077</v>
      </c>
      <c r="J79" s="310"/>
      <c r="K79" s="369" t="n">
        <f aca="false">+K34-K76</f>
        <v>543744.4979578</v>
      </c>
      <c r="L79" s="369" t="n">
        <f aca="false">+L34-L76</f>
        <v>319180.700992442</v>
      </c>
      <c r="M79" s="369" t="n">
        <f aca="false">+M34-M76</f>
        <v>721354.966687156</v>
      </c>
      <c r="N79" s="369" t="n">
        <f aca="false">+N34-N76</f>
        <v>182168.310577071</v>
      </c>
      <c r="O79" s="369" t="n">
        <f aca="false">+O34-O76</f>
        <v>570562.977895909</v>
      </c>
      <c r="P79" s="344"/>
      <c r="Q79" s="369" t="n">
        <f aca="false">+Q34-Q76</f>
        <v>142522.196733084</v>
      </c>
      <c r="R79" s="369" t="n">
        <f aca="false">+R34-R76</f>
        <v>180892.586882287</v>
      </c>
      <c r="S79" s="310"/>
      <c r="T79" s="369" t="n">
        <f aca="false">+T34-T76</f>
        <v>356124.074004577</v>
      </c>
      <c r="U79" s="369" t="n">
        <f aca="false">+U34-U76</f>
        <v>317784.793143919</v>
      </c>
      <c r="V79" s="369" t="n">
        <f aca="false">+V34-V76</f>
        <v>456929.745286926</v>
      </c>
      <c r="W79" s="369" t="n">
        <f aca="false">+W34-W76</f>
        <v>972770.835080308</v>
      </c>
      <c r="X79" s="310"/>
      <c r="Y79" s="369" t="n">
        <f aca="false">+Y34-Y76</f>
        <v>556081.554894732</v>
      </c>
      <c r="Z79" s="369" t="n">
        <f aca="false">+Z34-Z76</f>
        <v>187793.194947921</v>
      </c>
      <c r="AA79" s="369" t="n">
        <f aca="false">+AA34-AA76</f>
        <v>78098.6483300465</v>
      </c>
      <c r="AB79" s="369" t="n">
        <f aca="false">+AB34-AB76</f>
        <v>460684.49</v>
      </c>
      <c r="AC79" s="369" t="n">
        <f aca="false">+AC34-AC76</f>
        <v>586627.830000001</v>
      </c>
      <c r="AD79" s="369" t="n">
        <f aca="false">+AD34-AD76</f>
        <v>-96844.6899999999</v>
      </c>
      <c r="AE79" s="369" t="n">
        <f aca="false">+AE34-AE76</f>
        <v>442792.14</v>
      </c>
      <c r="AF79" s="369" t="n">
        <f aca="false">+AF34-AF76</f>
        <v>523275.102785714</v>
      </c>
      <c r="AG79" s="369" t="n">
        <f aca="false">+AG34-AG76</f>
        <v>46204.9024009689</v>
      </c>
      <c r="AH79" s="369" t="n">
        <f aca="false">+AH34-AH76</f>
        <v>-23688.9433593812</v>
      </c>
      <c r="AI79" s="310"/>
      <c r="AJ79" s="369" t="n">
        <f aca="false">+AJ34-AJ76</f>
        <v>12075741.7693493</v>
      </c>
      <c r="AK79" s="370" t="n">
        <f aca="false">+AJ79/AJ$18*100</f>
        <v>7.72750774544711</v>
      </c>
    </row>
    <row r="80" customFormat="false" ht="15" hidden="false" customHeight="false" outlineLevel="0" collapsed="false">
      <c r="A80" s="110"/>
      <c r="B80" s="247"/>
      <c r="C80" s="371" t="n">
        <f aca="false">+C79/C18</f>
        <v>0.0763520628932122</v>
      </c>
      <c r="D80" s="371" t="n">
        <f aca="false">+D79/D18</f>
        <v>0.0918689865033155</v>
      </c>
      <c r="E80" s="371" t="n">
        <f aca="false">+E79/E18</f>
        <v>0.120990212935912</v>
      </c>
      <c r="F80" s="371" t="n">
        <f aca="false">+F79/F18</f>
        <v>0.0188201280130401</v>
      </c>
      <c r="G80" s="371" t="n">
        <f aca="false">+G79/G18</f>
        <v>0.029055519343237</v>
      </c>
      <c r="H80" s="371" t="n">
        <v>0</v>
      </c>
      <c r="I80" s="371" t="n">
        <f aca="false">+I79/I18</f>
        <v>0.10195664834691</v>
      </c>
      <c r="J80" s="174"/>
      <c r="K80" s="371" t="n">
        <f aca="false">+K79/K18</f>
        <v>0.0430507119770129</v>
      </c>
      <c r="L80" s="371" t="n">
        <f aca="false">+L79/L18</f>
        <v>0.0451720320787526</v>
      </c>
      <c r="M80" s="371" t="n">
        <f aca="false">+M79/M18</f>
        <v>0.0787147447940311</v>
      </c>
      <c r="N80" s="371" t="n">
        <f aca="false">+N79/N18</f>
        <v>0.0433937700134708</v>
      </c>
      <c r="O80" s="371" t="n">
        <f aca="false">+O79/O18</f>
        <v>0.104179193071525</v>
      </c>
      <c r="P80" s="19"/>
      <c r="Q80" s="371" t="n">
        <f aca="false">+Q79/Q18</f>
        <v>0.0838710972966787</v>
      </c>
      <c r="R80" s="371" t="n">
        <f aca="false">+R79/R18</f>
        <v>0.0901974450041982</v>
      </c>
      <c r="S80" s="174"/>
      <c r="T80" s="371" t="n">
        <f aca="false">+T79/T18</f>
        <v>0.0413547440869146</v>
      </c>
      <c r="U80" s="371" t="n">
        <f aca="false">+U79/U18</f>
        <v>0.0594549732188869</v>
      </c>
      <c r="V80" s="371" t="n">
        <f aca="false">+V79/V18</f>
        <v>0.0740985716411802</v>
      </c>
      <c r="W80" s="371" t="n">
        <f aca="false">+W79/W18</f>
        <v>0.0612204721833605</v>
      </c>
      <c r="X80" s="174"/>
      <c r="Y80" s="371" t="n">
        <f aca="false">+Y79/Y18</f>
        <v>0.24071334256576</v>
      </c>
      <c r="Z80" s="371" t="n">
        <f aca="false">+Z79/Z18</f>
        <v>0.156589949470996</v>
      </c>
      <c r="AA80" s="371" t="n">
        <f aca="false">+AA79/AA18</f>
        <v>0.0612224469566881</v>
      </c>
      <c r="AB80" s="371" t="n">
        <f aca="false">+AB79/AB18</f>
        <v>0.181784287092345</v>
      </c>
      <c r="AC80" s="371" t="n">
        <f aca="false">+AC79/AC18</f>
        <v>0.210929011670757</v>
      </c>
      <c r="AD80" s="371" t="n">
        <f aca="false">+AD79/AD18</f>
        <v>0.546462957880376</v>
      </c>
      <c r="AE80" s="371" t="n">
        <f aca="false">+AE79/AE18</f>
        <v>0.218645731897829</v>
      </c>
      <c r="AF80" s="371" t="n">
        <f aca="false">+AF79/AF18</f>
        <v>0.118122713190369</v>
      </c>
      <c r="AG80" s="371" t="n">
        <f aca="false">+AG79/AG18</f>
        <v>0.180908802706832</v>
      </c>
      <c r="AH80" s="371" t="n">
        <f aca="false">+AH79/AH18</f>
        <v>-0.329866769925297</v>
      </c>
      <c r="AI80" s="174"/>
      <c r="AJ80" s="371" t="n">
        <f aca="false">+AJ79/AJ18</f>
        <v>0.0772750774544711</v>
      </c>
      <c r="AK80" s="141"/>
    </row>
    <row r="81" customFormat="false" ht="15.75" hidden="false" customHeight="false" outlineLevel="0" collapsed="false">
      <c r="A81" s="110"/>
      <c r="B81" s="129"/>
      <c r="C81" s="222"/>
      <c r="D81" s="222"/>
      <c r="E81" s="222"/>
      <c r="F81" s="222"/>
      <c r="G81" s="222"/>
      <c r="H81" s="222"/>
      <c r="I81" s="222"/>
      <c r="J81" s="174"/>
      <c r="K81" s="222"/>
      <c r="L81" s="222"/>
      <c r="M81" s="222"/>
      <c r="N81" s="222"/>
      <c r="O81" s="222"/>
      <c r="P81" s="19"/>
      <c r="Q81" s="222"/>
      <c r="R81" s="221"/>
      <c r="S81" s="174"/>
      <c r="T81" s="222"/>
      <c r="U81" s="222"/>
      <c r="V81" s="222"/>
      <c r="W81" s="222"/>
      <c r="X81" s="174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174"/>
      <c r="AJ81" s="222"/>
      <c r="AK81" s="141"/>
    </row>
    <row r="82" customFormat="false" ht="15.75" hidden="false" customHeight="false" outlineLevel="0" collapsed="false">
      <c r="A82" s="110"/>
      <c r="B82" s="372" t="s">
        <v>192</v>
      </c>
      <c r="C82" s="222"/>
      <c r="D82" s="222"/>
      <c r="E82" s="222"/>
      <c r="F82" s="222"/>
      <c r="G82" s="222"/>
      <c r="H82" s="222"/>
      <c r="I82" s="222"/>
      <c r="J82" s="174"/>
      <c r="K82" s="222"/>
      <c r="L82" s="222"/>
      <c r="M82" s="222"/>
      <c r="N82" s="222"/>
      <c r="O82" s="222"/>
      <c r="P82" s="19"/>
      <c r="Q82" s="222"/>
      <c r="R82" s="221"/>
      <c r="S82" s="174"/>
      <c r="T82" s="222"/>
      <c r="U82" s="222"/>
      <c r="V82" s="222"/>
      <c r="W82" s="222"/>
      <c r="X82" s="174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174"/>
      <c r="AJ82" s="222"/>
      <c r="AK82" s="141"/>
    </row>
    <row r="83" customFormat="false" ht="15" hidden="false" customHeight="false" outlineLevel="0" collapsed="false">
      <c r="A83" s="110"/>
      <c r="B83" s="373" t="s">
        <v>193</v>
      </c>
      <c r="C83" s="374"/>
      <c r="D83" s="374"/>
      <c r="E83" s="374"/>
      <c r="F83" s="374"/>
      <c r="G83" s="374"/>
      <c r="H83" s="374"/>
      <c r="I83" s="374"/>
      <c r="J83" s="314"/>
      <c r="K83" s="374"/>
      <c r="L83" s="374"/>
      <c r="M83" s="374"/>
      <c r="N83" s="374"/>
      <c r="O83" s="374"/>
      <c r="P83" s="375"/>
      <c r="Q83" s="374"/>
      <c r="R83" s="374"/>
      <c r="S83" s="314"/>
      <c r="T83" s="374"/>
      <c r="U83" s="374"/>
      <c r="V83" s="374"/>
      <c r="W83" s="374"/>
      <c r="X83" s="31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14"/>
      <c r="AJ83" s="376" t="n">
        <v>2785375.43</v>
      </c>
      <c r="AK83" s="377" t="n">
        <f aca="false">+AJ83/AJ$18*100</f>
        <v>1.78241723120773</v>
      </c>
    </row>
    <row r="84" customFormat="false" ht="15" hidden="false" customHeight="false" outlineLevel="0" collapsed="false">
      <c r="A84" s="110"/>
      <c r="B84" s="378" t="s">
        <v>194</v>
      </c>
      <c r="C84" s="379"/>
      <c r="D84" s="379"/>
      <c r="E84" s="380"/>
      <c r="F84" s="380"/>
      <c r="G84" s="380"/>
      <c r="H84" s="379"/>
      <c r="I84" s="379"/>
      <c r="J84" s="381"/>
      <c r="K84" s="379"/>
      <c r="L84" s="379"/>
      <c r="M84" s="380"/>
      <c r="N84" s="380"/>
      <c r="O84" s="379"/>
      <c r="P84" s="382"/>
      <c r="Q84" s="379"/>
      <c r="R84" s="383"/>
      <c r="S84" s="381"/>
      <c r="T84" s="379"/>
      <c r="U84" s="379"/>
      <c r="V84" s="380"/>
      <c r="W84" s="379"/>
      <c r="X84" s="379"/>
      <c r="Y84" s="379"/>
      <c r="Z84" s="379"/>
      <c r="AA84" s="379"/>
      <c r="AB84" s="379"/>
      <c r="AC84" s="380"/>
      <c r="AD84" s="380"/>
      <c r="AE84" s="380"/>
      <c r="AF84" s="379"/>
      <c r="AG84" s="379"/>
      <c r="AH84" s="379"/>
      <c r="AI84" s="384"/>
      <c r="AJ84" s="385" t="n">
        <v>6583934.09</v>
      </c>
      <c r="AK84" s="265" t="n">
        <f aca="false">+AJ84/AJ$18*100</f>
        <v>4.21319059712966</v>
      </c>
    </row>
    <row r="85" customFormat="false" ht="15" hidden="false" customHeight="false" outlineLevel="0" collapsed="false">
      <c r="A85" s="110"/>
      <c r="B85" s="351" t="s">
        <v>195</v>
      </c>
      <c r="C85" s="217"/>
      <c r="D85" s="217"/>
      <c r="E85" s="217"/>
      <c r="F85" s="217"/>
      <c r="G85" s="217"/>
      <c r="H85" s="217"/>
      <c r="I85" s="217"/>
      <c r="J85" s="174"/>
      <c r="K85" s="217"/>
      <c r="L85" s="217"/>
      <c r="M85" s="217"/>
      <c r="N85" s="217"/>
      <c r="O85" s="217"/>
      <c r="P85" s="386"/>
      <c r="Q85" s="217"/>
      <c r="R85" s="217"/>
      <c r="S85" s="174"/>
      <c r="T85" s="217"/>
      <c r="U85" s="217"/>
      <c r="V85" s="217"/>
      <c r="W85" s="217"/>
      <c r="X85" s="174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174"/>
      <c r="AJ85" s="304" t="n">
        <v>22572.22</v>
      </c>
      <c r="AK85" s="141" t="n">
        <f aca="false">+AJ85/AJ$18*100</f>
        <v>0.0144444132885209</v>
      </c>
    </row>
    <row r="86" customFormat="false" ht="15" hidden="false" customHeight="false" outlineLevel="0" collapsed="false">
      <c r="A86" s="110"/>
      <c r="B86" s="351" t="s">
        <v>196</v>
      </c>
      <c r="C86" s="217"/>
      <c r="D86" s="217"/>
      <c r="E86" s="217"/>
      <c r="F86" s="217"/>
      <c r="G86" s="217"/>
      <c r="H86" s="217"/>
      <c r="I86" s="217"/>
      <c r="J86" s="174"/>
      <c r="K86" s="217"/>
      <c r="L86" s="217"/>
      <c r="M86" s="217"/>
      <c r="N86" s="217"/>
      <c r="O86" s="217"/>
      <c r="P86" s="386"/>
      <c r="Q86" s="217"/>
      <c r="R86" s="217"/>
      <c r="S86" s="174"/>
      <c r="T86" s="217"/>
      <c r="U86" s="217"/>
      <c r="V86" s="217"/>
      <c r="W86" s="217"/>
      <c r="X86" s="174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174"/>
      <c r="AJ86" s="304" t="n">
        <v>6550.28</v>
      </c>
      <c r="AK86" s="141" t="n">
        <f aca="false">+AJ86/AJ$18*100</f>
        <v>0.00419165467444199</v>
      </c>
    </row>
    <row r="87" customFormat="false" ht="15" hidden="false" customHeight="false" outlineLevel="0" collapsed="false">
      <c r="A87" s="110"/>
      <c r="B87" s="373" t="s">
        <v>112</v>
      </c>
      <c r="C87" s="155"/>
      <c r="D87" s="155"/>
      <c r="E87" s="175"/>
      <c r="F87" s="175"/>
      <c r="G87" s="175"/>
      <c r="H87" s="155"/>
      <c r="I87" s="155"/>
      <c r="J87" s="387"/>
      <c r="K87" s="155"/>
      <c r="L87" s="155"/>
      <c r="M87" s="175"/>
      <c r="N87" s="175"/>
      <c r="O87" s="388"/>
      <c r="P87" s="176"/>
      <c r="Q87" s="155"/>
      <c r="R87" s="389"/>
      <c r="S87" s="390"/>
      <c r="T87" s="155"/>
      <c r="U87" s="155"/>
      <c r="V87" s="154"/>
      <c r="W87" s="155"/>
      <c r="X87" s="388"/>
      <c r="Y87" s="155"/>
      <c r="Z87" s="155"/>
      <c r="AA87" s="155"/>
      <c r="AB87" s="155"/>
      <c r="AC87" s="175"/>
      <c r="AD87" s="175"/>
      <c r="AE87" s="175"/>
      <c r="AF87" s="155"/>
      <c r="AG87" s="155"/>
      <c r="AH87" s="155"/>
      <c r="AI87" s="391"/>
      <c r="AJ87" s="304" t="n">
        <v>425694.090000001</v>
      </c>
      <c r="AK87" s="141" t="n">
        <f aca="false">+AJ87/AJ$18*100</f>
        <v>0.272410129373223</v>
      </c>
    </row>
    <row r="88" customFormat="false" ht="15" hidden="false" customHeight="false" outlineLevel="0" collapsed="false">
      <c r="A88" s="110"/>
      <c r="B88" s="266" t="s">
        <v>197</v>
      </c>
      <c r="C88" s="155"/>
      <c r="D88" s="155"/>
      <c r="E88" s="175"/>
      <c r="F88" s="175"/>
      <c r="G88" s="175"/>
      <c r="H88" s="155"/>
      <c r="I88" s="155"/>
      <c r="J88" s="387"/>
      <c r="K88" s="155"/>
      <c r="L88" s="155"/>
      <c r="M88" s="175"/>
      <c r="N88" s="175"/>
      <c r="O88" s="388"/>
      <c r="P88" s="176"/>
      <c r="Q88" s="155"/>
      <c r="R88" s="389"/>
      <c r="S88" s="390"/>
      <c r="T88" s="155"/>
      <c r="U88" s="155"/>
      <c r="V88" s="154"/>
      <c r="W88" s="155"/>
      <c r="X88" s="388"/>
      <c r="Y88" s="155"/>
      <c r="Z88" s="155"/>
      <c r="AA88" s="155"/>
      <c r="AB88" s="155"/>
      <c r="AC88" s="175"/>
      <c r="AD88" s="175"/>
      <c r="AE88" s="175"/>
      <c r="AF88" s="155"/>
      <c r="AG88" s="155"/>
      <c r="AH88" s="155"/>
      <c r="AI88" s="391"/>
      <c r="AJ88" s="304" t="n">
        <v>776774.78</v>
      </c>
      <c r="AK88" s="141" t="n">
        <f aca="false">+AJ88/AJ$18*100</f>
        <v>0.497073657549853</v>
      </c>
    </row>
    <row r="89" customFormat="false" ht="15" hidden="false" customHeight="false" outlineLevel="0" collapsed="false">
      <c r="A89" s="110"/>
      <c r="B89" s="266" t="s">
        <v>198</v>
      </c>
      <c r="C89" s="155"/>
      <c r="D89" s="155"/>
      <c r="E89" s="175"/>
      <c r="F89" s="175"/>
      <c r="G89" s="175"/>
      <c r="H89" s="155"/>
      <c r="I89" s="155"/>
      <c r="J89" s="387"/>
      <c r="K89" s="155"/>
      <c r="L89" s="155"/>
      <c r="M89" s="175"/>
      <c r="N89" s="175"/>
      <c r="O89" s="388"/>
      <c r="P89" s="176"/>
      <c r="Q89" s="155"/>
      <c r="R89" s="389"/>
      <c r="S89" s="390"/>
      <c r="T89" s="155"/>
      <c r="U89" s="155"/>
      <c r="V89" s="154"/>
      <c r="W89" s="155"/>
      <c r="X89" s="388"/>
      <c r="Y89" s="155"/>
      <c r="Z89" s="155"/>
      <c r="AA89" s="155"/>
      <c r="AB89" s="155"/>
      <c r="AC89" s="175"/>
      <c r="AD89" s="175"/>
      <c r="AE89" s="175"/>
      <c r="AF89" s="155"/>
      <c r="AG89" s="155"/>
      <c r="AH89" s="155"/>
      <c r="AI89" s="391"/>
      <c r="AJ89" s="304" t="n">
        <v>0</v>
      </c>
      <c r="AK89" s="141" t="n">
        <f aca="false">+AJ89/AJ$18*100</f>
        <v>0</v>
      </c>
    </row>
    <row r="90" customFormat="false" ht="15" hidden="false" customHeight="false" outlineLevel="0" collapsed="false">
      <c r="A90" s="110"/>
      <c r="B90" s="143" t="s">
        <v>199</v>
      </c>
      <c r="C90" s="392"/>
      <c r="D90" s="392"/>
      <c r="E90" s="393"/>
      <c r="F90" s="393"/>
      <c r="G90" s="393"/>
      <c r="H90" s="392"/>
      <c r="I90" s="392"/>
      <c r="J90" s="394"/>
      <c r="K90" s="392"/>
      <c r="L90" s="392"/>
      <c r="M90" s="393"/>
      <c r="N90" s="393"/>
      <c r="O90" s="392"/>
      <c r="P90" s="395"/>
      <c r="Q90" s="392"/>
      <c r="R90" s="396"/>
      <c r="S90" s="390"/>
      <c r="T90" s="392"/>
      <c r="U90" s="392"/>
      <c r="V90" s="154"/>
      <c r="W90" s="392"/>
      <c r="X90" s="392"/>
      <c r="Y90" s="392"/>
      <c r="Z90" s="392"/>
      <c r="AA90" s="392"/>
      <c r="AB90" s="392"/>
      <c r="AC90" s="393"/>
      <c r="AD90" s="393"/>
      <c r="AE90" s="393"/>
      <c r="AF90" s="392"/>
      <c r="AG90" s="392"/>
      <c r="AH90" s="392"/>
      <c r="AI90" s="397"/>
      <c r="AJ90" s="309" t="n">
        <v>37192.01</v>
      </c>
      <c r="AK90" s="141" t="n">
        <f aca="false">+AJ90/AJ$18*100</f>
        <v>0.0237999081823057</v>
      </c>
    </row>
    <row r="91" customFormat="false" ht="15.75" hidden="false" customHeight="false" outlineLevel="0" collapsed="false">
      <c r="A91" s="110"/>
      <c r="B91" s="143" t="s">
        <v>115</v>
      </c>
      <c r="C91" s="155"/>
      <c r="D91" s="155"/>
      <c r="E91" s="175"/>
      <c r="F91" s="175"/>
      <c r="G91" s="175"/>
      <c r="H91" s="155"/>
      <c r="I91" s="155"/>
      <c r="J91" s="387"/>
      <c r="K91" s="155"/>
      <c r="L91" s="155"/>
      <c r="M91" s="175"/>
      <c r="N91" s="175"/>
      <c r="O91" s="155"/>
      <c r="P91" s="176"/>
      <c r="Q91" s="155"/>
      <c r="R91" s="313"/>
      <c r="S91" s="390"/>
      <c r="T91" s="155"/>
      <c r="U91" s="155"/>
      <c r="V91" s="154"/>
      <c r="W91" s="155"/>
      <c r="X91" s="155"/>
      <c r="Y91" s="155"/>
      <c r="Z91" s="155"/>
      <c r="AA91" s="155"/>
      <c r="AB91" s="155"/>
      <c r="AC91" s="175"/>
      <c r="AD91" s="175"/>
      <c r="AE91" s="175"/>
      <c r="AF91" s="155"/>
      <c r="AG91" s="155"/>
      <c r="AH91" s="155"/>
      <c r="AI91" s="391"/>
      <c r="AJ91" s="309" t="n">
        <v>66930.58</v>
      </c>
      <c r="AK91" s="141" t="n">
        <f aca="false">+AJ91/AJ$18*100</f>
        <v>0.0428302116123454</v>
      </c>
    </row>
    <row r="92" customFormat="false" ht="16.5" hidden="false" customHeight="false" outlineLevel="0" collapsed="false">
      <c r="A92" s="110"/>
      <c r="B92" s="272" t="s">
        <v>200</v>
      </c>
      <c r="C92" s="398"/>
      <c r="D92" s="398"/>
      <c r="E92" s="398"/>
      <c r="F92" s="398"/>
      <c r="G92" s="398"/>
      <c r="H92" s="398"/>
      <c r="I92" s="398"/>
      <c r="J92" s="174"/>
      <c r="K92" s="398"/>
      <c r="L92" s="398"/>
      <c r="M92" s="398"/>
      <c r="N92" s="398"/>
      <c r="O92" s="398"/>
      <c r="P92" s="399"/>
      <c r="Q92" s="398"/>
      <c r="R92" s="398"/>
      <c r="S92" s="174"/>
      <c r="T92" s="398"/>
      <c r="U92" s="398"/>
      <c r="V92" s="398"/>
      <c r="W92" s="398"/>
      <c r="X92" s="174"/>
      <c r="Y92" s="398"/>
      <c r="Z92" s="398"/>
      <c r="AA92" s="398"/>
      <c r="AB92" s="398"/>
      <c r="AC92" s="398"/>
      <c r="AD92" s="398"/>
      <c r="AE92" s="398"/>
      <c r="AF92" s="398"/>
      <c r="AG92" s="398"/>
      <c r="AH92" s="398"/>
      <c r="AI92" s="174"/>
      <c r="AJ92" s="343" t="n">
        <f aca="false">SUM(AJ83:AJ89)-AJ90-AJ91</f>
        <v>10496778.3</v>
      </c>
      <c r="AK92" s="180" t="n">
        <f aca="false">+AJ92/AJ$18*100</f>
        <v>6.71709756342878</v>
      </c>
    </row>
    <row r="93" customFormat="false" ht="15" hidden="false" customHeight="false" outlineLevel="0" collapsed="false">
      <c r="A93" s="110"/>
      <c r="B93" s="129"/>
      <c r="C93" s="222"/>
      <c r="D93" s="222"/>
      <c r="E93" s="222"/>
      <c r="F93" s="222"/>
      <c r="G93" s="222"/>
      <c r="H93" s="222"/>
      <c r="I93" s="222"/>
      <c r="J93" s="174"/>
      <c r="K93" s="222"/>
      <c r="L93" s="222"/>
      <c r="M93" s="222"/>
      <c r="N93" s="222"/>
      <c r="O93" s="222"/>
      <c r="P93" s="19"/>
      <c r="Q93" s="222"/>
      <c r="R93" s="222"/>
      <c r="S93" s="174"/>
      <c r="T93" s="222"/>
      <c r="U93" s="222"/>
      <c r="V93" s="222"/>
      <c r="W93" s="222"/>
      <c r="X93" s="174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174"/>
      <c r="AJ93" s="222" t="n">
        <f aca="false">+AJ92/AJ18</f>
        <v>0.0671709756342878</v>
      </c>
      <c r="AK93" s="141"/>
    </row>
    <row r="94" customFormat="false" ht="15" hidden="false" customHeight="false" outlineLevel="0" collapsed="false">
      <c r="A94" s="110"/>
      <c r="B94" s="129"/>
      <c r="C94" s="222"/>
      <c r="D94" s="222"/>
      <c r="E94" s="222"/>
      <c r="F94" s="222"/>
      <c r="G94" s="222"/>
      <c r="H94" s="222"/>
      <c r="I94" s="222"/>
      <c r="J94" s="174"/>
      <c r="K94" s="222"/>
      <c r="L94" s="222"/>
      <c r="M94" s="222"/>
      <c r="N94" s="222"/>
      <c r="O94" s="222"/>
      <c r="P94" s="19"/>
      <c r="Q94" s="222"/>
      <c r="R94" s="221"/>
      <c r="S94" s="174"/>
      <c r="T94" s="222"/>
      <c r="U94" s="222"/>
      <c r="V94" s="222"/>
      <c r="W94" s="222"/>
      <c r="X94" s="174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174"/>
      <c r="AJ94" s="222"/>
      <c r="AK94" s="141"/>
    </row>
    <row r="95" customFormat="false" ht="15" hidden="false" customHeight="false" outlineLevel="0" collapsed="false">
      <c r="A95" s="400"/>
      <c r="B95" s="401" t="s">
        <v>209</v>
      </c>
      <c r="C95" s="402"/>
      <c r="D95" s="402"/>
      <c r="E95" s="402"/>
      <c r="F95" s="402"/>
      <c r="G95" s="402"/>
      <c r="H95" s="402"/>
      <c r="I95" s="402"/>
      <c r="J95" s="403"/>
      <c r="K95" s="402"/>
      <c r="L95" s="402"/>
      <c r="M95" s="402"/>
      <c r="N95" s="402"/>
      <c r="O95" s="402"/>
      <c r="P95" s="403"/>
      <c r="Q95" s="402"/>
      <c r="R95" s="404"/>
      <c r="S95" s="403"/>
      <c r="T95" s="402"/>
      <c r="U95" s="402"/>
      <c r="V95" s="402"/>
      <c r="W95" s="402"/>
      <c r="X95" s="403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  <c r="AI95" s="403"/>
      <c r="AJ95" s="405" t="n">
        <f aca="false">AJ79-AJ92</f>
        <v>1578963.46934928</v>
      </c>
      <c r="AK95" s="406" t="n">
        <f aca="false">+AJ95/AJ$18*100</f>
        <v>1.01041018201833</v>
      </c>
    </row>
    <row r="96" customFormat="false" ht="15" hidden="false" customHeight="false" outlineLevel="0" collapsed="false">
      <c r="A96" s="407"/>
      <c r="B96" s="408" t="s">
        <v>202</v>
      </c>
      <c r="C96" s="283"/>
      <c r="D96" s="283"/>
      <c r="E96" s="283"/>
      <c r="F96" s="283"/>
      <c r="G96" s="283"/>
      <c r="H96" s="283"/>
      <c r="I96" s="283"/>
      <c r="J96" s="281"/>
      <c r="K96" s="283"/>
      <c r="L96" s="283"/>
      <c r="M96" s="283"/>
      <c r="N96" s="283"/>
      <c r="O96" s="283"/>
      <c r="P96" s="281"/>
      <c r="Q96" s="283"/>
      <c r="R96" s="409"/>
      <c r="S96" s="281"/>
      <c r="T96" s="283"/>
      <c r="U96" s="283"/>
      <c r="V96" s="283"/>
      <c r="W96" s="283"/>
      <c r="X96" s="281"/>
      <c r="Y96" s="283"/>
      <c r="Z96" s="283"/>
      <c r="AA96" s="283"/>
      <c r="AB96" s="283"/>
      <c r="AC96" s="283"/>
      <c r="AD96" s="283"/>
      <c r="AE96" s="283"/>
      <c r="AF96" s="283"/>
      <c r="AG96" s="283"/>
      <c r="AH96" s="283"/>
      <c r="AI96" s="281"/>
      <c r="AJ96" s="283" t="n">
        <f aca="false">+AJ95/AJ18</f>
        <v>0.0101041018201833</v>
      </c>
      <c r="AK96" s="410"/>
    </row>
    <row r="97" customFormat="false" ht="15" hidden="false" customHeight="false" outlineLevel="0" collapsed="false">
      <c r="A97" s="110"/>
      <c r="B97" s="129"/>
      <c r="C97" s="287"/>
      <c r="D97" s="287"/>
      <c r="E97" s="287"/>
      <c r="F97" s="287"/>
      <c r="G97" s="287"/>
      <c r="H97" s="287"/>
      <c r="I97" s="287"/>
      <c r="J97" s="110"/>
      <c r="K97" s="411"/>
      <c r="L97" s="287"/>
      <c r="M97" s="287"/>
      <c r="N97" s="287"/>
      <c r="O97" s="287"/>
      <c r="P97" s="110"/>
      <c r="Q97" s="287"/>
      <c r="R97" s="412"/>
      <c r="S97" s="110"/>
      <c r="T97" s="287"/>
      <c r="U97" s="287"/>
      <c r="V97" s="287"/>
      <c r="W97" s="287"/>
      <c r="X97" s="110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110"/>
      <c r="AJ97" s="129"/>
      <c r="AK97" s="129"/>
    </row>
    <row r="98" customFormat="false" ht="15" hidden="false" customHeight="false" outlineLevel="0" collapsed="false">
      <c r="A98" s="110"/>
      <c r="B98" s="154" t="s">
        <v>203</v>
      </c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2"/>
      <c r="P98" s="392"/>
      <c r="Q98" s="392"/>
      <c r="R98" s="392"/>
      <c r="S98" s="392"/>
      <c r="T98" s="392"/>
      <c r="U98" s="392"/>
      <c r="V98" s="392"/>
      <c r="W98" s="392"/>
      <c r="X98" s="392"/>
      <c r="Y98" s="392"/>
      <c r="Z98" s="392"/>
      <c r="AA98" s="392"/>
      <c r="AB98" s="392"/>
      <c r="AC98" s="392"/>
      <c r="AD98" s="392"/>
      <c r="AE98" s="392"/>
      <c r="AF98" s="392"/>
      <c r="AG98" s="392"/>
      <c r="AH98" s="392"/>
      <c r="AI98" s="317"/>
      <c r="AJ98" s="341" t="n">
        <v>1306915</v>
      </c>
      <c r="AK98" s="413" t="n">
        <f aca="false">+AJ98/AJ$18*100</f>
        <v>0.836320946409673</v>
      </c>
    </row>
    <row r="99" customFormat="false" ht="15.75" hidden="false" customHeight="false" outlineLevel="0" collapsed="false">
      <c r="A99" s="110"/>
      <c r="B99" s="154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10"/>
      <c r="AJ99" s="287"/>
      <c r="AK99" s="287"/>
    </row>
    <row r="100" customFormat="false" ht="15.75" hidden="false" customHeight="false" outlineLevel="0" collapsed="false">
      <c r="A100" s="289"/>
      <c r="B100" s="414" t="s">
        <v>204</v>
      </c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415"/>
      <c r="V100" s="415"/>
      <c r="W100" s="415"/>
      <c r="X100" s="415"/>
      <c r="Y100" s="415"/>
      <c r="Z100" s="415"/>
      <c r="AA100" s="415"/>
      <c r="AB100" s="415"/>
      <c r="AC100" s="415"/>
      <c r="AD100" s="415"/>
      <c r="AE100" s="415"/>
      <c r="AF100" s="415"/>
      <c r="AG100" s="415"/>
      <c r="AH100" s="415"/>
      <c r="AI100" s="416"/>
      <c r="AJ100" s="417" t="n">
        <f aca="false">+AJ95-AJ98</f>
        <v>272048.469349276</v>
      </c>
      <c r="AK100" s="418" t="n">
        <f aca="false">+AJ100/AJ$18*100</f>
        <v>0.174089235608658</v>
      </c>
    </row>
    <row r="101" customFormat="false" ht="15.75" hidden="false" customHeight="false" outlineLevel="0" collapsed="false">
      <c r="A101" s="110"/>
      <c r="B101" s="419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7"/>
      <c r="AJ101" s="420" t="n">
        <f aca="false">+AJ100/AJ18</f>
        <v>0.00174089235608658</v>
      </c>
      <c r="AK101" s="421"/>
    </row>
    <row r="102" customFormat="false" ht="15.75" hidden="false" customHeight="false" outlineLevel="0" collapsed="false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422"/>
      <c r="AK102" s="110"/>
    </row>
    <row r="103" customFormat="false" ht="27" hidden="false" customHeight="false" outlineLevel="0" collapsed="false">
      <c r="A103" s="110"/>
      <c r="B103" s="423" t="s">
        <v>210</v>
      </c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4"/>
      <c r="N103" s="424"/>
      <c r="O103" s="424"/>
      <c r="P103" s="424"/>
      <c r="Q103" s="424"/>
      <c r="R103" s="424"/>
      <c r="S103" s="424"/>
      <c r="T103" s="424"/>
      <c r="U103" s="424"/>
      <c r="V103" s="424"/>
      <c r="W103" s="424"/>
      <c r="X103" s="424"/>
      <c r="Y103" s="424"/>
      <c r="Z103" s="424"/>
      <c r="AA103" s="424"/>
      <c r="AB103" s="424"/>
      <c r="AC103" s="424"/>
      <c r="AD103" s="424"/>
      <c r="AE103" s="424"/>
      <c r="AF103" s="424"/>
      <c r="AG103" s="424"/>
      <c r="AH103" s="424"/>
      <c r="AI103" s="424"/>
      <c r="AJ103" s="424"/>
      <c r="AK103" s="110"/>
    </row>
    <row r="104" s="428" customFormat="true" ht="15" hidden="false" customHeight="false" outlineLevel="0" collapsed="false">
      <c r="A104" s="425"/>
      <c r="B104" s="426" t="s">
        <v>211</v>
      </c>
      <c r="C104" s="427" t="n">
        <v>40984064.7903298</v>
      </c>
      <c r="D104" s="427" t="n">
        <v>10416361.8695652</v>
      </c>
      <c r="E104" s="427" t="n">
        <v>14114389.4857571</v>
      </c>
      <c r="F104" s="427" t="n">
        <v>8450258.71551724</v>
      </c>
      <c r="G104" s="427" t="n">
        <v>5224087.47931035</v>
      </c>
      <c r="H104" s="427" t="n">
        <v>0</v>
      </c>
      <c r="I104" s="427" t="n">
        <v>10652232.4798351</v>
      </c>
      <c r="J104" s="427"/>
      <c r="K104" s="427" t="n">
        <v>26855875.8463268</v>
      </c>
      <c r="L104" s="427" t="n">
        <v>11426029.4278111</v>
      </c>
      <c r="M104" s="427" t="n">
        <v>13069109.5862069</v>
      </c>
      <c r="N104" s="427" t="n">
        <v>7500297.90517241</v>
      </c>
      <c r="O104" s="427" t="n">
        <v>12225002.7977139</v>
      </c>
      <c r="P104" s="427"/>
      <c r="Q104" s="427" t="n">
        <v>1477848.01521739</v>
      </c>
      <c r="R104" s="427" t="n">
        <v>1694316.1149925</v>
      </c>
      <c r="S104" s="427"/>
      <c r="T104" s="427" t="n">
        <v>10548731.0490255</v>
      </c>
      <c r="U104" s="427" t="n">
        <v>8419905.40022489</v>
      </c>
      <c r="V104" s="427" t="n">
        <v>9166671.78157672</v>
      </c>
      <c r="W104" s="427" t="n">
        <v>33187543.2461019</v>
      </c>
      <c r="X104" s="427"/>
      <c r="Y104" s="427" t="n">
        <v>3751876.90937032</v>
      </c>
      <c r="Z104" s="427" t="n">
        <v>1856266.90397301</v>
      </c>
      <c r="AA104" s="427" t="n">
        <v>1934017.28733133</v>
      </c>
      <c r="AB104" s="427" t="n">
        <v>3333678.27136432</v>
      </c>
      <c r="AC104" s="427" t="n">
        <v>2032101.24332834</v>
      </c>
      <c r="AD104" s="427" t="n">
        <v>1256904.75862069</v>
      </c>
      <c r="AE104" s="427" t="n">
        <v>3434444.44732977</v>
      </c>
      <c r="AF104" s="427" t="n">
        <v>5034613.4631934</v>
      </c>
      <c r="AG104" s="427" t="n">
        <v>9316.91379310345</v>
      </c>
      <c r="AH104" s="427" t="n">
        <v>-356.689655172414</v>
      </c>
      <c r="AI104" s="427"/>
      <c r="AJ104" s="427" t="n">
        <f aca="false">SUM(C104:AH104)</f>
        <v>248055589.499334</v>
      </c>
      <c r="AK104" s="425"/>
    </row>
    <row r="105" s="428" customFormat="true" ht="15" hidden="false" customHeight="false" outlineLevel="0" collapsed="false">
      <c r="A105" s="425"/>
      <c r="B105" s="426" t="s">
        <v>212</v>
      </c>
      <c r="C105" s="427" t="n">
        <v>61716482.81</v>
      </c>
      <c r="D105" s="427" t="n">
        <v>22161899.53</v>
      </c>
      <c r="E105" s="427" t="n">
        <v>29062508.36</v>
      </c>
      <c r="F105" s="427" t="n">
        <v>26479796.1</v>
      </c>
      <c r="G105" s="427" t="n">
        <v>14882558.62</v>
      </c>
      <c r="H105" s="427" t="n">
        <v>0</v>
      </c>
      <c r="I105" s="427" t="n">
        <v>26264720.89</v>
      </c>
      <c r="J105" s="427"/>
      <c r="K105" s="427" t="n">
        <v>39944165.45</v>
      </c>
      <c r="L105" s="427" t="n">
        <v>19469635.39</v>
      </c>
      <c r="M105" s="427" t="n">
        <v>26078473.75</v>
      </c>
      <c r="N105" s="427" t="n">
        <v>13647409.61</v>
      </c>
      <c r="O105" s="427" t="n">
        <v>17369039.64</v>
      </c>
      <c r="P105" s="427"/>
      <c r="Q105" s="427" t="n">
        <v>7787118.81</v>
      </c>
      <c r="R105" s="427" t="n">
        <v>7504382.11</v>
      </c>
      <c r="S105" s="427"/>
      <c r="T105" s="427" t="n">
        <v>20293464.93</v>
      </c>
      <c r="U105" s="427" t="n">
        <v>17549093.71</v>
      </c>
      <c r="V105" s="427" t="n">
        <v>18226483.51</v>
      </c>
      <c r="W105" s="427" t="n">
        <v>30306935.78</v>
      </c>
      <c r="X105" s="427"/>
      <c r="Y105" s="427" t="n">
        <v>5687119</v>
      </c>
      <c r="Z105" s="427" t="n">
        <v>3153926.98</v>
      </c>
      <c r="AA105" s="427" t="n">
        <v>1473743.61</v>
      </c>
      <c r="AB105" s="427" t="n">
        <v>3502722.98</v>
      </c>
      <c r="AC105" s="427" t="n">
        <v>4443925.38</v>
      </c>
      <c r="AD105" s="427" t="n">
        <v>0</v>
      </c>
      <c r="AE105" s="427" t="n">
        <v>2599899.08</v>
      </c>
      <c r="AF105" s="427" t="n">
        <v>15117698.18</v>
      </c>
      <c r="AG105" s="427" t="n">
        <v>249708.61</v>
      </c>
      <c r="AH105" s="427" t="n">
        <v>55084.28</v>
      </c>
      <c r="AI105" s="427"/>
      <c r="AJ105" s="427" t="n">
        <f aca="false">SUM(C105:AH105)</f>
        <v>435027997.1</v>
      </c>
      <c r="AK105" s="425"/>
    </row>
    <row r="106" s="428" customFormat="true" ht="15" hidden="false" customHeight="false" outlineLevel="0" collapsed="false">
      <c r="A106" s="425"/>
      <c r="B106" s="426" t="s">
        <v>213</v>
      </c>
      <c r="C106" s="427" t="n">
        <v>5628945.02</v>
      </c>
      <c r="D106" s="427" t="n">
        <v>1193553.86</v>
      </c>
      <c r="E106" s="427" t="n">
        <v>1870802.59</v>
      </c>
      <c r="F106" s="427" t="n">
        <v>1685618.68</v>
      </c>
      <c r="G106" s="427" t="n">
        <v>1023824.39</v>
      </c>
      <c r="H106" s="427" t="n">
        <v>0</v>
      </c>
      <c r="I106" s="427" t="n">
        <v>996195.41</v>
      </c>
      <c r="J106" s="427"/>
      <c r="K106" s="427" t="n">
        <v>5342624.97</v>
      </c>
      <c r="L106" s="427" t="n">
        <v>1262606.74</v>
      </c>
      <c r="M106" s="427" t="n">
        <v>2218684.45</v>
      </c>
      <c r="N106" s="427" t="n">
        <v>576412.34</v>
      </c>
      <c r="O106" s="427" t="n">
        <v>994581.97</v>
      </c>
      <c r="P106" s="427"/>
      <c r="Q106" s="427" t="n">
        <v>932633.85</v>
      </c>
      <c r="R106" s="427" t="n">
        <v>691578.44</v>
      </c>
      <c r="S106" s="427"/>
      <c r="T106" s="427" t="n">
        <v>1723360.06</v>
      </c>
      <c r="U106" s="427" t="n">
        <v>1045371.65</v>
      </c>
      <c r="V106" s="427" t="n">
        <v>941414.55</v>
      </c>
      <c r="W106" s="427" t="n">
        <v>1747767.67</v>
      </c>
      <c r="X106" s="427"/>
      <c r="Y106" s="427" t="n">
        <v>1678893.11</v>
      </c>
      <c r="Z106" s="427" t="n">
        <v>1122240.15</v>
      </c>
      <c r="AA106" s="427" t="n">
        <v>976147.03</v>
      </c>
      <c r="AB106" s="427" t="n">
        <v>1792206.88</v>
      </c>
      <c r="AC106" s="427" t="n">
        <v>1628654.29</v>
      </c>
      <c r="AD106" s="427" t="n">
        <v>702505.13</v>
      </c>
      <c r="AE106" s="427" t="n">
        <v>1611772.86</v>
      </c>
      <c r="AF106" s="427" t="n">
        <v>2400944.4</v>
      </c>
      <c r="AG106" s="427" t="n">
        <v>79627.12</v>
      </c>
      <c r="AH106" s="427" t="n">
        <v>0</v>
      </c>
      <c r="AI106" s="427"/>
      <c r="AJ106" s="427" t="n">
        <f aca="false">SUM(C106:AH106)</f>
        <v>41868967.61</v>
      </c>
      <c r="AK106" s="425"/>
    </row>
    <row r="107" s="428" customFormat="true" ht="15" hidden="false" customHeight="false" outlineLevel="0" collapsed="false">
      <c r="A107" s="429"/>
      <c r="B107" s="426" t="s">
        <v>88</v>
      </c>
      <c r="C107" s="426" t="n">
        <f aca="false">SUM(C104:C106)</f>
        <v>108329492.62033</v>
      </c>
      <c r="D107" s="426" t="n">
        <f aca="false">SUM(D104:D106)</f>
        <v>33771815.2595652</v>
      </c>
      <c r="E107" s="426" t="n">
        <f aca="false">SUM(E104:E106)</f>
        <v>45047700.4357571</v>
      </c>
      <c r="F107" s="426" t="n">
        <f aca="false">SUM(F104:F106)</f>
        <v>36615673.4955172</v>
      </c>
      <c r="G107" s="426" t="n">
        <f aca="false">SUM(G104:G106)</f>
        <v>21130470.4893104</v>
      </c>
      <c r="H107" s="426" t="n">
        <f aca="false">SUM(H104:H106)</f>
        <v>0</v>
      </c>
      <c r="I107" s="426" t="n">
        <f aca="false">SUM(I104:I106)</f>
        <v>37913148.7798351</v>
      </c>
      <c r="J107" s="426"/>
      <c r="K107" s="426" t="n">
        <f aca="false">SUM(K104:K106)</f>
        <v>72142666.2663268</v>
      </c>
      <c r="L107" s="426" t="n">
        <f aca="false">SUM(L104:L106)</f>
        <v>32158271.5578111</v>
      </c>
      <c r="M107" s="426" t="n">
        <f aca="false">SUM(M104:M106)</f>
        <v>41366267.7862069</v>
      </c>
      <c r="N107" s="426" t="n">
        <f aca="false">SUM(N104:N106)</f>
        <v>21724119.8551724</v>
      </c>
      <c r="O107" s="426" t="n">
        <f aca="false">SUM(O104:O106)</f>
        <v>30588624.4077139</v>
      </c>
      <c r="P107" s="426"/>
      <c r="Q107" s="426" t="n">
        <f aca="false">SUM(Q104:Q106)</f>
        <v>10197600.6752174</v>
      </c>
      <c r="R107" s="426" t="n">
        <f aca="false">SUM(R104:R106)</f>
        <v>9890276.6649925</v>
      </c>
      <c r="S107" s="426"/>
      <c r="T107" s="426" t="n">
        <f aca="false">SUM(T104:T106)</f>
        <v>32565556.0390255</v>
      </c>
      <c r="U107" s="426" t="n">
        <f aca="false">SUM(U104:U106)</f>
        <v>27014370.7602249</v>
      </c>
      <c r="V107" s="426" t="n">
        <f aca="false">SUM(V104:V106)</f>
        <v>28334569.8415767</v>
      </c>
      <c r="W107" s="426" t="n">
        <f aca="false">SUM(W104:W106)</f>
        <v>65242246.6961019</v>
      </c>
      <c r="X107" s="426"/>
      <c r="Y107" s="426" t="n">
        <f aca="false">SUM(Y104:Y106)</f>
        <v>11117889.0193703</v>
      </c>
      <c r="Z107" s="426" t="n">
        <f aca="false">SUM(Z104:Z106)</f>
        <v>6132434.03397301</v>
      </c>
      <c r="AA107" s="426" t="n">
        <f aca="false">SUM(AA104:AA106)</f>
        <v>4383907.92733133</v>
      </c>
      <c r="AB107" s="426" t="n">
        <f aca="false">SUM(AB104:AB106)</f>
        <v>8628608.13136432</v>
      </c>
      <c r="AC107" s="426" t="n">
        <f aca="false">SUM(AC104:AC106)</f>
        <v>8104680.91332834</v>
      </c>
      <c r="AD107" s="426" t="n">
        <f aca="false">SUM(AD104:AD106)</f>
        <v>1959409.88862069</v>
      </c>
      <c r="AE107" s="426" t="n">
        <f aca="false">SUM(AE104:AE106)</f>
        <v>7646116.38732977</v>
      </c>
      <c r="AF107" s="426" t="n">
        <f aca="false">SUM(AF104:AF106)</f>
        <v>22553256.0431934</v>
      </c>
      <c r="AG107" s="426" t="n">
        <f aca="false">SUM(AG104:AG106)</f>
        <v>338652.643793103</v>
      </c>
      <c r="AH107" s="426" t="n">
        <f aca="false">SUM(AH104:AH106)</f>
        <v>54727.5903448276</v>
      </c>
      <c r="AI107" s="426"/>
      <c r="AJ107" s="426" t="n">
        <f aca="false">SUM(AJ104:AJ106)</f>
        <v>724952554.209334</v>
      </c>
      <c r="AK107" s="429"/>
    </row>
  </sheetData>
  <mergeCells count="19">
    <mergeCell ref="B1:W1"/>
    <mergeCell ref="B2:W2"/>
    <mergeCell ref="B3:W3"/>
    <mergeCell ref="C4:I4"/>
    <mergeCell ref="K4:O4"/>
    <mergeCell ref="Q4:R4"/>
    <mergeCell ref="T4:W4"/>
    <mergeCell ref="Y4:AH4"/>
    <mergeCell ref="B22:B23"/>
    <mergeCell ref="B31:B32"/>
    <mergeCell ref="A46:A47"/>
    <mergeCell ref="B46:B47"/>
    <mergeCell ref="B49:B50"/>
    <mergeCell ref="A58:A59"/>
    <mergeCell ref="B58:B59"/>
    <mergeCell ref="B61:B62"/>
    <mergeCell ref="A73:A74"/>
    <mergeCell ref="B73:B74"/>
    <mergeCell ref="B79:B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5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21" activeCellId="0" sqref="B121"/>
    </sheetView>
  </sheetViews>
  <sheetFormatPr defaultRowHeight="12.75" zeroHeight="false" outlineLevelRow="0" outlineLevelCol="0"/>
  <cols>
    <col collapsed="false" customWidth="true" hidden="false" outlineLevel="0" max="1" min="1" style="430" width="45.38"/>
    <col collapsed="false" customWidth="true" hidden="false" outlineLevel="0" max="7" min="2" style="431" width="11.57"/>
    <col collapsed="false" customWidth="true" hidden="false" outlineLevel="0" max="8" min="8" style="432" width="4.56"/>
    <col collapsed="false" customWidth="true" hidden="false" outlineLevel="0" max="9" min="9" style="433" width="11.57"/>
    <col collapsed="false" customWidth="true" hidden="false" outlineLevel="0" max="10" min="10" style="433" width="10.39"/>
    <col collapsed="false" customWidth="true" hidden="false" outlineLevel="0" max="11" min="11" style="434" width="10.27"/>
    <col collapsed="false" customWidth="true" hidden="false" outlineLevel="0" max="12" min="12" style="435" width="5.84"/>
    <col collapsed="false" customWidth="true" hidden="false" outlineLevel="0" max="13" min="13" style="436" width="12.69"/>
    <col collapsed="false" customWidth="true" hidden="false" outlineLevel="0" max="14" min="14" style="437" width="12.69"/>
    <col collapsed="false" customWidth="true" hidden="false" outlineLevel="0" max="15" min="15" style="433" width="12.69"/>
    <col collapsed="false" customWidth="true" hidden="false" outlineLevel="0" max="16" min="16" style="430" width="10.55"/>
    <col collapsed="false" customWidth="true" hidden="false" outlineLevel="0" max="17" min="17" style="430" width="2.28"/>
    <col collapsed="false" customWidth="true" hidden="false" outlineLevel="0" max="18" min="18" style="438" width="26.82"/>
    <col collapsed="false" customWidth="false" hidden="false" outlineLevel="0" max="257" min="19" style="430" width="11.4"/>
    <col collapsed="false" customWidth="false" hidden="false" outlineLevel="0" max="1025" min="258" style="0" width="11.4"/>
  </cols>
  <sheetData>
    <row r="1" customFormat="false" ht="12.75" hidden="false" customHeight="false" outlineLevel="0" collapsed="false">
      <c r="B1" s="439"/>
      <c r="C1" s="439"/>
      <c r="D1" s="439"/>
      <c r="E1" s="439"/>
      <c r="F1" s="439"/>
      <c r="G1" s="439"/>
      <c r="H1" s="430"/>
      <c r="I1" s="430"/>
      <c r="J1" s="430"/>
      <c r="K1" s="430"/>
      <c r="L1" s="430"/>
      <c r="M1" s="440"/>
      <c r="O1" s="430"/>
      <c r="R1" s="430"/>
    </row>
    <row r="2" customFormat="false" ht="12.75" hidden="false" customHeight="true" outlineLevel="0" collapsed="false"/>
    <row r="3" customFormat="false" ht="12.75" hidden="false" customHeight="true" outlineLevel="0" collapsed="false">
      <c r="A3" s="441" t="s">
        <v>69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</row>
    <row r="4" customFormat="false" ht="12.75" hidden="false" customHeight="false" outlineLevel="0" collapsed="false">
      <c r="A4" s="441" t="s">
        <v>214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</row>
    <row r="5" customFormat="false" ht="13.5" hidden="false" customHeight="true" outlineLevel="0" collapsed="false">
      <c r="A5" s="442" t="s">
        <v>73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  <c r="Q5" s="442"/>
    </row>
    <row r="6" customFormat="false" ht="13.5" hidden="false" customHeight="false" outlineLevel="0" collapsed="false">
      <c r="A6" s="443"/>
      <c r="J6" s="444"/>
      <c r="K6" s="445"/>
      <c r="L6" s="445"/>
      <c r="N6" s="446"/>
      <c r="O6" s="444"/>
      <c r="P6" s="447"/>
      <c r="Q6" s="447"/>
    </row>
    <row r="7" customFormat="false" ht="38.25" hidden="false" customHeight="true" outlineLevel="0" collapsed="false">
      <c r="A7" s="448"/>
      <c r="B7" s="449" t="s">
        <v>215</v>
      </c>
      <c r="C7" s="449"/>
      <c r="D7" s="449"/>
      <c r="E7" s="449"/>
      <c r="F7" s="449"/>
      <c r="G7" s="449"/>
      <c r="H7" s="450"/>
      <c r="I7" s="451" t="s">
        <v>71</v>
      </c>
      <c r="J7" s="452" t="s">
        <v>216</v>
      </c>
      <c r="K7" s="452"/>
      <c r="L7" s="453"/>
      <c r="M7" s="454" t="s">
        <v>121</v>
      </c>
      <c r="N7" s="454"/>
      <c r="O7" s="455" t="s">
        <v>217</v>
      </c>
      <c r="P7" s="455"/>
      <c r="Q7" s="453"/>
    </row>
    <row r="8" customFormat="false" ht="13.5" hidden="false" customHeight="true" outlineLevel="0" collapsed="false">
      <c r="A8" s="456"/>
      <c r="B8" s="457" t="s">
        <v>218</v>
      </c>
      <c r="C8" s="457" t="s">
        <v>219</v>
      </c>
      <c r="D8" s="457" t="s">
        <v>220</v>
      </c>
      <c r="E8" s="457" t="s">
        <v>221</v>
      </c>
      <c r="F8" s="457" t="s">
        <v>222</v>
      </c>
      <c r="G8" s="457" t="s">
        <v>223</v>
      </c>
      <c r="H8" s="450"/>
      <c r="I8" s="458" t="s">
        <v>224</v>
      </c>
      <c r="J8" s="459" t="s">
        <v>225</v>
      </c>
      <c r="K8" s="460" t="s">
        <v>226</v>
      </c>
      <c r="L8" s="461"/>
      <c r="M8" s="462" t="n">
        <v>2017</v>
      </c>
      <c r="N8" s="463" t="n">
        <v>2018</v>
      </c>
      <c r="O8" s="464" t="s">
        <v>225</v>
      </c>
      <c r="P8" s="465" t="s">
        <v>227</v>
      </c>
      <c r="Q8" s="466"/>
    </row>
    <row r="9" customFormat="false" ht="13.5" hidden="false" customHeight="false" outlineLevel="0" collapsed="false">
      <c r="A9" s="456"/>
      <c r="B9" s="467"/>
      <c r="C9" s="467"/>
      <c r="D9" s="467"/>
      <c r="E9" s="467"/>
      <c r="F9" s="467"/>
      <c r="G9" s="467"/>
      <c r="H9" s="450"/>
      <c r="I9" s="468"/>
      <c r="J9" s="450"/>
      <c r="K9" s="469"/>
      <c r="L9" s="461"/>
      <c r="M9" s="470"/>
      <c r="N9" s="471"/>
      <c r="O9" s="450"/>
      <c r="P9" s="469"/>
      <c r="Q9" s="461"/>
    </row>
    <row r="10" customFormat="false" ht="13.5" hidden="false" customHeight="false" outlineLevel="0" collapsed="false">
      <c r="A10" s="472" t="s">
        <v>124</v>
      </c>
      <c r="B10" s="473"/>
      <c r="C10" s="473"/>
      <c r="D10" s="473"/>
      <c r="E10" s="473"/>
      <c r="F10" s="473"/>
      <c r="G10" s="473"/>
      <c r="H10" s="474"/>
      <c r="I10" s="474"/>
      <c r="J10" s="474"/>
      <c r="K10" s="475"/>
      <c r="L10" s="475"/>
      <c r="M10" s="476"/>
      <c r="N10" s="477"/>
      <c r="O10" s="474"/>
      <c r="P10" s="48"/>
      <c r="Q10" s="48"/>
      <c r="R10" s="438" t="str">
        <f aca="false">A10</f>
        <v>TOTAL GRUPO</v>
      </c>
    </row>
    <row r="11" customFormat="false" ht="12.75" hidden="false" customHeight="false" outlineLevel="0" collapsed="false">
      <c r="A11" s="448"/>
      <c r="B11" s="473"/>
      <c r="C11" s="473"/>
      <c r="D11" s="473"/>
      <c r="E11" s="473"/>
      <c r="F11" s="473"/>
      <c r="G11" s="473"/>
      <c r="H11" s="474"/>
      <c r="I11" s="474"/>
      <c r="J11" s="474"/>
      <c r="K11" s="475"/>
      <c r="L11" s="475"/>
      <c r="M11" s="476"/>
      <c r="N11" s="477"/>
      <c r="O11" s="474"/>
      <c r="P11" s="48"/>
      <c r="Q11" s="48"/>
    </row>
    <row r="12" customFormat="false" ht="13.5" hidden="false" customHeight="true" outlineLevel="0" collapsed="false">
      <c r="A12" s="456" t="s">
        <v>228</v>
      </c>
      <c r="B12" s="478" t="n">
        <v>137026.69</v>
      </c>
      <c r="C12" s="479" t="n">
        <v>91622.4</v>
      </c>
      <c r="D12" s="480" t="n">
        <v>121513.66</v>
      </c>
      <c r="E12" s="478" t="n">
        <v>261684.97</v>
      </c>
      <c r="F12" s="480" t="n">
        <v>230356.66</v>
      </c>
      <c r="G12" s="480" t="n">
        <v>97534.28</v>
      </c>
      <c r="H12" s="481"/>
      <c r="I12" s="482" t="n">
        <v>267988.74</v>
      </c>
      <c r="J12" s="481" t="n">
        <f aca="false">+G12-I12</f>
        <v>-170454.46</v>
      </c>
      <c r="K12" s="483" t="n">
        <f aca="false">IF(I12=0,IF(G12=0,0,100),+J12/I12*100)</f>
        <v>-63.6050828105688</v>
      </c>
      <c r="L12" s="483"/>
      <c r="M12" s="484" t="n">
        <v>1107574.27</v>
      </c>
      <c r="N12" s="485" t="n">
        <v>939738.66</v>
      </c>
      <c r="O12" s="481" t="n">
        <f aca="false">+N12-M12</f>
        <v>-167835.61</v>
      </c>
      <c r="P12" s="486" t="n">
        <f aca="false">IF(M12=0,IF(N12=0,0,100),+O12/M12*100)</f>
        <v>-15.1534406807771</v>
      </c>
      <c r="Q12" s="486"/>
    </row>
    <row r="13" customFormat="false" ht="12.75" hidden="false" customHeight="false" outlineLevel="0" collapsed="false">
      <c r="A13" s="456" t="s">
        <v>229</v>
      </c>
      <c r="B13" s="478" t="n">
        <v>148795</v>
      </c>
      <c r="C13" s="479" t="n">
        <v>154540</v>
      </c>
      <c r="D13" s="480" t="n">
        <v>75260</v>
      </c>
      <c r="E13" s="478" t="n">
        <v>304705.52</v>
      </c>
      <c r="F13" s="480" t="n">
        <v>271012.81</v>
      </c>
      <c r="G13" s="480" t="n">
        <v>192840</v>
      </c>
      <c r="H13" s="481"/>
      <c r="I13" s="482" t="n">
        <v>329703.47</v>
      </c>
      <c r="J13" s="481" t="n">
        <f aca="false">+G13-I13</f>
        <v>-136863.47</v>
      </c>
      <c r="K13" s="483" t="n">
        <f aca="false">IF(I13=0,IF(G13=0,0,100),+J13/I13*100)</f>
        <v>-41.511079637712</v>
      </c>
      <c r="L13" s="483"/>
      <c r="M13" s="484" t="n">
        <v>2268859.22</v>
      </c>
      <c r="N13" s="485" t="n">
        <v>1147153.33</v>
      </c>
      <c r="O13" s="481" t="n">
        <f aca="false">+N13-M13</f>
        <v>-1121705.89</v>
      </c>
      <c r="P13" s="486" t="n">
        <f aca="false">IF(M13=0,IF(N13=0,0,100),+O13/M13*100)</f>
        <v>-49.4392018734419</v>
      </c>
      <c r="Q13" s="486"/>
    </row>
    <row r="14" customFormat="false" ht="12.75" hidden="false" customHeight="false" outlineLevel="0" collapsed="false">
      <c r="A14" s="456" t="s">
        <v>230</v>
      </c>
      <c r="B14" s="478" t="n">
        <v>146400</v>
      </c>
      <c r="C14" s="479" t="n">
        <v>130800</v>
      </c>
      <c r="D14" s="480" t="n">
        <v>130800</v>
      </c>
      <c r="E14" s="478" t="n">
        <v>130800</v>
      </c>
      <c r="F14" s="480" t="n">
        <v>130800</v>
      </c>
      <c r="G14" s="480" t="n">
        <v>130800</v>
      </c>
      <c r="H14" s="481"/>
      <c r="I14" s="482" t="n">
        <v>115000</v>
      </c>
      <c r="J14" s="481" t="n">
        <f aca="false">+G14-I14</f>
        <v>15800</v>
      </c>
      <c r="K14" s="483" t="n">
        <f aca="false">IF(I14=0,IF(G14=0,0,100),+J14/I14*100)</f>
        <v>13.7391304347826</v>
      </c>
      <c r="L14" s="483"/>
      <c r="M14" s="484" t="n">
        <v>660511.78</v>
      </c>
      <c r="N14" s="485" t="n">
        <v>800400</v>
      </c>
      <c r="O14" s="481" t="n">
        <f aca="false">+N14-M14</f>
        <v>139888.22</v>
      </c>
      <c r="P14" s="486" t="n">
        <f aca="false">IF(M14=0,IF(N14=0,0,100),+O14/M14*100)</f>
        <v>21.1787623227552</v>
      </c>
      <c r="Q14" s="486"/>
    </row>
    <row r="15" customFormat="false" ht="12.75" hidden="false" customHeight="false" outlineLevel="0" collapsed="false">
      <c r="A15" s="456" t="s">
        <v>231</v>
      </c>
      <c r="B15" s="478" t="n">
        <v>0</v>
      </c>
      <c r="C15" s="487" t="n">
        <v>0</v>
      </c>
      <c r="D15" s="480" t="n">
        <v>0</v>
      </c>
      <c r="E15" s="478" t="n">
        <v>0</v>
      </c>
      <c r="F15" s="480" t="n">
        <v>0</v>
      </c>
      <c r="G15" s="480" t="n">
        <v>0</v>
      </c>
      <c r="H15" s="481"/>
      <c r="I15" s="482" t="n">
        <v>538280.26</v>
      </c>
      <c r="J15" s="481" t="n">
        <f aca="false">+G15-I15</f>
        <v>-538280.26</v>
      </c>
      <c r="K15" s="483" t="n">
        <f aca="false">IF(I15=0,IF(G15=0,0,100),+J15/I15*100)</f>
        <v>-100</v>
      </c>
      <c r="L15" s="483"/>
      <c r="M15" s="484" t="n">
        <v>3312428.81</v>
      </c>
      <c r="N15" s="485" t="n">
        <v>0</v>
      </c>
      <c r="O15" s="481" t="n">
        <f aca="false">+N15-M15</f>
        <v>-3312428.81</v>
      </c>
      <c r="P15" s="486" t="n">
        <f aca="false">IF(M15=0,IF(N15=0,0,100),+O15/M15*100)</f>
        <v>-100</v>
      </c>
      <c r="Q15" s="486"/>
    </row>
    <row r="16" customFormat="false" ht="12.75" hidden="false" customHeight="false" outlineLevel="0" collapsed="false">
      <c r="A16" s="110" t="s">
        <v>232</v>
      </c>
      <c r="B16" s="478" t="n">
        <v>42400</v>
      </c>
      <c r="C16" s="479" t="n">
        <v>7400</v>
      </c>
      <c r="D16" s="480" t="n">
        <v>0</v>
      </c>
      <c r="E16" s="478" t="n">
        <v>23400</v>
      </c>
      <c r="F16" s="480" t="n">
        <v>7800</v>
      </c>
      <c r="G16" s="480" t="n">
        <v>7800</v>
      </c>
      <c r="H16" s="481"/>
      <c r="I16" s="482" t="n">
        <v>14800</v>
      </c>
      <c r="J16" s="481" t="n">
        <f aca="false">+G16-I16</f>
        <v>-7000</v>
      </c>
      <c r="K16" s="483" t="n">
        <f aca="false">IF(I16=0,IF(G16=0,0,100),+J16/I16*100)</f>
        <v>-47.2972972972973</v>
      </c>
      <c r="L16" s="483"/>
      <c r="M16" s="484" t="n">
        <v>44100</v>
      </c>
      <c r="N16" s="485" t="n">
        <v>88800</v>
      </c>
      <c r="O16" s="481" t="n">
        <f aca="false">+N16-M16</f>
        <v>44700</v>
      </c>
      <c r="P16" s="486" t="n">
        <f aca="false">IF(M16=0,IF(N16=0,0,100),+O16/M16*100)</f>
        <v>101.360544217687</v>
      </c>
      <c r="Q16" s="486"/>
    </row>
    <row r="17" customFormat="false" ht="12.75" hidden="false" customHeight="false" outlineLevel="0" collapsed="false">
      <c r="A17" s="488" t="s">
        <v>233</v>
      </c>
      <c r="B17" s="478" t="n">
        <v>41530</v>
      </c>
      <c r="C17" s="479" t="n">
        <v>0</v>
      </c>
      <c r="D17" s="480" t="n">
        <v>41530</v>
      </c>
      <c r="E17" s="478" t="n">
        <v>41530</v>
      </c>
      <c r="F17" s="480" t="n">
        <v>0</v>
      </c>
      <c r="G17" s="480" t="n">
        <v>53686</v>
      </c>
      <c r="H17" s="481"/>
      <c r="I17" s="482" t="n">
        <v>51188</v>
      </c>
      <c r="J17" s="481" t="n">
        <f aca="false">+G17-I17</f>
        <v>2498</v>
      </c>
      <c r="K17" s="483" t="n">
        <f aca="false">IF(I17=0,IF(G17=0,0,100),+J17/I17*100)</f>
        <v>4.8800500117215</v>
      </c>
      <c r="L17" s="483"/>
      <c r="M17" s="484" t="n">
        <v>130292</v>
      </c>
      <c r="N17" s="485" t="n">
        <v>178276</v>
      </c>
      <c r="O17" s="481" t="n">
        <f aca="false">+N17-M17</f>
        <v>47984</v>
      </c>
      <c r="P17" s="486" t="n">
        <f aca="false">IF(M17=0,IF(N17=0,0,100),+O17/M17*100)</f>
        <v>36.8280477696252</v>
      </c>
      <c r="Q17" s="486"/>
    </row>
    <row r="18" customFormat="false" ht="12.75" hidden="false" customHeight="false" outlineLevel="0" collapsed="false">
      <c r="A18" s="456" t="s">
        <v>234</v>
      </c>
      <c r="B18" s="478" t="n">
        <v>11142084.93</v>
      </c>
      <c r="C18" s="479" t="n">
        <v>7791322.05</v>
      </c>
      <c r="D18" s="480" t="n">
        <v>7850608.35</v>
      </c>
      <c r="E18" s="478" t="n">
        <v>8369579.21</v>
      </c>
      <c r="F18" s="480" t="n">
        <v>10113569.11</v>
      </c>
      <c r="G18" s="480" t="n">
        <v>8487038.93</v>
      </c>
      <c r="H18" s="481"/>
      <c r="I18" s="482" t="n">
        <v>7381861.38</v>
      </c>
      <c r="J18" s="481" t="n">
        <f aca="false">+G18-I18</f>
        <v>1105177.55</v>
      </c>
      <c r="K18" s="483" t="n">
        <f aca="false">IF(I18=0,IF(G18=0,0,100),+J18/I18*100)</f>
        <v>14.9715294437024</v>
      </c>
      <c r="L18" s="483"/>
      <c r="M18" s="484" t="n">
        <v>43919864.7</v>
      </c>
      <c r="N18" s="485" t="n">
        <v>53754202.58</v>
      </c>
      <c r="O18" s="481" t="n">
        <f aca="false">+N18-M18</f>
        <v>9834337.88</v>
      </c>
      <c r="P18" s="486" t="n">
        <f aca="false">IF(M18=0,IF(N18=0,0,100),+O18/M18*100)</f>
        <v>22.3915486697754</v>
      </c>
      <c r="Q18" s="486"/>
    </row>
    <row r="19" customFormat="false" ht="12.75" hidden="false" customHeight="false" outlineLevel="0" collapsed="false">
      <c r="A19" s="456" t="s">
        <v>235</v>
      </c>
      <c r="B19" s="478" t="n">
        <v>2092033.58</v>
      </c>
      <c r="C19" s="479" t="n">
        <v>1107016.73</v>
      </c>
      <c r="D19" s="480" t="n">
        <v>1137145.15</v>
      </c>
      <c r="E19" s="478" t="n">
        <v>1877643.96</v>
      </c>
      <c r="F19" s="480" t="n">
        <v>2253480.11</v>
      </c>
      <c r="G19" s="480" t="n">
        <v>1014951.37</v>
      </c>
      <c r="H19" s="481"/>
      <c r="I19" s="482" t="n">
        <v>975046.47</v>
      </c>
      <c r="J19" s="481" t="n">
        <f aca="false">+G19-I19</f>
        <v>39904.9</v>
      </c>
      <c r="K19" s="483" t="n">
        <f aca="false">IF(I19=0,IF(G19=0,0,100),+J19/I19*100)</f>
        <v>4.09261519607368</v>
      </c>
      <c r="L19" s="483"/>
      <c r="M19" s="484" t="n">
        <v>8333032.01</v>
      </c>
      <c r="N19" s="485" t="n">
        <v>9482270.9</v>
      </c>
      <c r="O19" s="481" t="n">
        <f aca="false">+N19-M19</f>
        <v>1149238.89</v>
      </c>
      <c r="P19" s="486" t="n">
        <f aca="false">IF(M19=0,IF(N19=0,0,100),+O19/M19*100)</f>
        <v>13.7913653592218</v>
      </c>
      <c r="Q19" s="486"/>
    </row>
    <row r="20" customFormat="false" ht="12.75" hidden="false" customHeight="false" outlineLevel="0" collapsed="false">
      <c r="A20" s="456" t="s">
        <v>236</v>
      </c>
      <c r="B20" s="478" t="n">
        <v>96468.77</v>
      </c>
      <c r="C20" s="479" t="n">
        <v>141438</v>
      </c>
      <c r="D20" s="480" t="n">
        <v>121845</v>
      </c>
      <c r="E20" s="478" t="n">
        <v>74149.87</v>
      </c>
      <c r="F20" s="480" t="n">
        <v>88073.37</v>
      </c>
      <c r="G20" s="480" t="n">
        <v>77942.37</v>
      </c>
      <c r="H20" s="481"/>
      <c r="I20" s="482" t="n">
        <v>77894.48</v>
      </c>
      <c r="J20" s="481" t="n">
        <f aca="false">+G20-I20</f>
        <v>47.8899999999994</v>
      </c>
      <c r="K20" s="483" t="n">
        <f aca="false">IF(I20=0,IF(G20=0,0,100),+J20/I20*100)</f>
        <v>0.0614806081252477</v>
      </c>
      <c r="L20" s="483"/>
      <c r="M20" s="484" t="n">
        <v>420223.6</v>
      </c>
      <c r="N20" s="485" t="n">
        <v>599917.38</v>
      </c>
      <c r="O20" s="481" t="n">
        <f aca="false">+N20-M20</f>
        <v>179693.78</v>
      </c>
      <c r="P20" s="486" t="n">
        <f aca="false">IF(M20=0,IF(N20=0,0,100),+O20/M20*100)</f>
        <v>42.761467942305</v>
      </c>
      <c r="Q20" s="486"/>
    </row>
    <row r="21" customFormat="false" ht="12.75" hidden="false" customHeight="false" outlineLevel="0" collapsed="false">
      <c r="A21" s="110" t="s">
        <v>237</v>
      </c>
      <c r="B21" s="478" t="n">
        <v>3038673.79</v>
      </c>
      <c r="C21" s="479" t="n">
        <v>3183633.16</v>
      </c>
      <c r="D21" s="480" t="n">
        <v>3123081.32</v>
      </c>
      <c r="E21" s="478" t="n">
        <v>3095918.76</v>
      </c>
      <c r="F21" s="480" t="n">
        <v>3780925.31</v>
      </c>
      <c r="G21" s="480" t="n">
        <v>3208981.4</v>
      </c>
      <c r="H21" s="481"/>
      <c r="I21" s="482" t="n">
        <v>3175030.99</v>
      </c>
      <c r="J21" s="481" t="n">
        <f aca="false">+G21-I21</f>
        <v>33950.4099999997</v>
      </c>
      <c r="K21" s="483" t="n">
        <f aca="false">IF(I21=0,IF(G21=0,0,100),+J21/I21*100)</f>
        <v>1.06929381498729</v>
      </c>
      <c r="L21" s="483"/>
      <c r="M21" s="484" t="n">
        <v>17841577.01</v>
      </c>
      <c r="N21" s="485" t="n">
        <v>19431213.74</v>
      </c>
      <c r="O21" s="481" t="n">
        <f aca="false">+N21-M21</f>
        <v>1589636.73</v>
      </c>
      <c r="P21" s="486" t="n">
        <f aca="false">IF(M21=0,IF(N21=0,0,100),+O21/M21*100)</f>
        <v>8.90973218964346</v>
      </c>
      <c r="Q21" s="486"/>
    </row>
    <row r="22" customFormat="false" ht="13.5" hidden="false" customHeight="true" outlineLevel="0" collapsed="false">
      <c r="A22" s="456" t="s">
        <v>238</v>
      </c>
      <c r="B22" s="478" t="n">
        <v>3103024.04</v>
      </c>
      <c r="C22" s="479" t="n">
        <v>2971738.54</v>
      </c>
      <c r="D22" s="480" t="n">
        <v>2783480.7</v>
      </c>
      <c r="E22" s="478" t="n">
        <v>2715572.37</v>
      </c>
      <c r="F22" s="480" t="n">
        <v>2814722.74</v>
      </c>
      <c r="G22" s="480" t="n">
        <v>2716791.1</v>
      </c>
      <c r="H22" s="481"/>
      <c r="I22" s="482" t="n">
        <v>2621950.81</v>
      </c>
      <c r="J22" s="481" t="n">
        <f aca="false">+G22-I22</f>
        <v>94840.29</v>
      </c>
      <c r="K22" s="483" t="n">
        <f aca="false">IF(I22=0,IF(G22=0,0,100),+J22/I22*100)</f>
        <v>3.61716511378793</v>
      </c>
      <c r="L22" s="483"/>
      <c r="M22" s="484" t="n">
        <v>14525431.32</v>
      </c>
      <c r="N22" s="485" t="n">
        <v>17105329.49</v>
      </c>
      <c r="O22" s="481" t="n">
        <f aca="false">+N22-M22</f>
        <v>2579898.17</v>
      </c>
      <c r="P22" s="486" t="n">
        <f aca="false">IF(M22=0,IF(N22=0,0,100),+O22/M22*100)</f>
        <v>17.7612499977729</v>
      </c>
      <c r="Q22" s="486"/>
    </row>
    <row r="23" customFormat="false" ht="13.5" hidden="false" customHeight="true" outlineLevel="0" collapsed="false">
      <c r="A23" s="110" t="s">
        <v>239</v>
      </c>
      <c r="B23" s="478" t="n">
        <v>1104344.02</v>
      </c>
      <c r="C23" s="479" t="n">
        <v>1184933.96</v>
      </c>
      <c r="D23" s="480" t="n">
        <v>1060606.23</v>
      </c>
      <c r="E23" s="478" t="n">
        <v>1310229.15</v>
      </c>
      <c r="F23" s="480" t="n">
        <v>1220820.31</v>
      </c>
      <c r="G23" s="480" t="n">
        <v>0</v>
      </c>
      <c r="H23" s="481"/>
      <c r="I23" s="482" t="n">
        <v>855987.8</v>
      </c>
      <c r="J23" s="481" t="n">
        <f aca="false">+G23-I23</f>
        <v>-855987.8</v>
      </c>
      <c r="K23" s="483" t="n">
        <f aca="false">IF(I23=0,IF(G23=0,0,100),+J23/I23*100)</f>
        <v>-100</v>
      </c>
      <c r="L23" s="483"/>
      <c r="M23" s="484" t="n">
        <v>5122816.52</v>
      </c>
      <c r="N23" s="485" t="n">
        <v>5880933.67</v>
      </c>
      <c r="O23" s="481" t="n">
        <f aca="false">+N23-M23</f>
        <v>758117.15</v>
      </c>
      <c r="P23" s="486" t="n">
        <f aca="false">IF(M23=0,IF(N23=0,0,100),+O23/M23*100)</f>
        <v>14.7988347238328</v>
      </c>
      <c r="Q23" s="486"/>
    </row>
    <row r="24" customFormat="false" ht="12.75" hidden="false" customHeight="false" outlineLevel="0" collapsed="false">
      <c r="A24" s="456" t="s">
        <v>240</v>
      </c>
      <c r="B24" s="478" t="n">
        <v>194598.88</v>
      </c>
      <c r="C24" s="479" t="n">
        <v>266867.87</v>
      </c>
      <c r="D24" s="480" t="n">
        <v>301814.75</v>
      </c>
      <c r="E24" s="478" t="n">
        <v>288737.54</v>
      </c>
      <c r="F24" s="480" t="n">
        <v>279186.92</v>
      </c>
      <c r="G24" s="480" t="n">
        <v>236833.34</v>
      </c>
      <c r="H24" s="481"/>
      <c r="I24" s="482" t="n">
        <v>262133.11</v>
      </c>
      <c r="J24" s="481" t="n">
        <f aca="false">+G24-I24</f>
        <v>-25299.77</v>
      </c>
      <c r="K24" s="483" t="n">
        <f aca="false">IF(I24=0,IF(G24=0,0,100),+J24/I24*100)</f>
        <v>-9.65149728700811</v>
      </c>
      <c r="L24" s="483"/>
      <c r="M24" s="484" t="n">
        <v>1205966.53</v>
      </c>
      <c r="N24" s="485" t="n">
        <v>1568039.3</v>
      </c>
      <c r="O24" s="481" t="n">
        <f aca="false">+N24-M24</f>
        <v>362072.77</v>
      </c>
      <c r="P24" s="486" t="n">
        <f aca="false">IF(M24=0,IF(N24=0,0,100),+O24/M24*100)</f>
        <v>30.0234509825078</v>
      </c>
      <c r="Q24" s="486"/>
    </row>
    <row r="25" customFormat="false" ht="12.75" hidden="false" customHeight="false" outlineLevel="0" collapsed="false">
      <c r="A25" s="456" t="s">
        <v>241</v>
      </c>
      <c r="B25" s="478" t="n">
        <v>12904.89</v>
      </c>
      <c r="C25" s="479" t="n">
        <v>10266.63</v>
      </c>
      <c r="D25" s="480" t="n">
        <v>28351.76</v>
      </c>
      <c r="E25" s="478" t="n">
        <v>25660.92</v>
      </c>
      <c r="F25" s="480" t="n">
        <v>28189.85</v>
      </c>
      <c r="G25" s="480" t="n">
        <v>54676.03</v>
      </c>
      <c r="H25" s="481"/>
      <c r="I25" s="482" t="n">
        <v>27191.89</v>
      </c>
      <c r="J25" s="481" t="n">
        <f aca="false">+G25-I25</f>
        <v>27484.14</v>
      </c>
      <c r="K25" s="483" t="n">
        <f aca="false">IF(I25=0,IF(G25=0,0,100),+J25/I25*100)</f>
        <v>101.074768984429</v>
      </c>
      <c r="L25" s="483"/>
      <c r="M25" s="484" t="n">
        <v>423052.22</v>
      </c>
      <c r="N25" s="485" t="n">
        <v>160050.08</v>
      </c>
      <c r="O25" s="481" t="n">
        <f aca="false">+N25-M25</f>
        <v>-263002.14</v>
      </c>
      <c r="P25" s="486" t="n">
        <f aca="false">IF(M25=0,IF(N25=0,0,100),+O25/M25*100)</f>
        <v>-62.167772101515</v>
      </c>
      <c r="Q25" s="486"/>
    </row>
    <row r="26" customFormat="false" ht="12.75" hidden="false" customHeight="false" outlineLevel="0" collapsed="false">
      <c r="A26" s="456" t="s">
        <v>242</v>
      </c>
      <c r="B26" s="478" t="n">
        <v>19072</v>
      </c>
      <c r="C26" s="479" t="n">
        <v>15256</v>
      </c>
      <c r="D26" s="480" t="n">
        <v>21978.77</v>
      </c>
      <c r="E26" s="478" t="n">
        <v>30334.57</v>
      </c>
      <c r="F26" s="480" t="n">
        <v>31462.57</v>
      </c>
      <c r="G26" s="480" t="n">
        <v>5891.33</v>
      </c>
      <c r="H26" s="481"/>
      <c r="I26" s="482" t="n">
        <v>10703.95</v>
      </c>
      <c r="J26" s="481" t="n">
        <f aca="false">+G26-I26</f>
        <v>-4812.62</v>
      </c>
      <c r="K26" s="483" t="n">
        <f aca="false">IF(I26=0,IF(G26=0,0,100),+J26/I26*100)</f>
        <v>-44.9611591982399</v>
      </c>
      <c r="L26" s="483"/>
      <c r="M26" s="484" t="n">
        <v>148948.64</v>
      </c>
      <c r="N26" s="485" t="n">
        <v>123995.24</v>
      </c>
      <c r="O26" s="481" t="n">
        <f aca="false">+N26-M26</f>
        <v>-24953.4</v>
      </c>
      <c r="P26" s="486" t="n">
        <f aca="false">IF(M26=0,IF(N26=0,0,100),+O26/M26*100)</f>
        <v>-16.753023055464</v>
      </c>
      <c r="Q26" s="486"/>
    </row>
    <row r="27" customFormat="false" ht="12.75" hidden="false" customHeight="false" outlineLevel="0" collapsed="false">
      <c r="A27" s="456" t="s">
        <v>243</v>
      </c>
      <c r="B27" s="478" t="n">
        <v>283569.23</v>
      </c>
      <c r="C27" s="479" t="n">
        <v>37103.79</v>
      </c>
      <c r="D27" s="480" t="n">
        <v>77625.1</v>
      </c>
      <c r="E27" s="478" t="n">
        <v>54753.07</v>
      </c>
      <c r="F27" s="480" t="n">
        <v>82427.86</v>
      </c>
      <c r="G27" s="480" t="n">
        <v>20576.77</v>
      </c>
      <c r="H27" s="481"/>
      <c r="I27" s="482" t="n">
        <v>39307.77</v>
      </c>
      <c r="J27" s="481" t="n">
        <f aca="false">+G27-I27</f>
        <v>-18731</v>
      </c>
      <c r="K27" s="483" t="n">
        <f aca="false">IF(I27=0,IF(G27=0,0,100),+J27/I27*100)</f>
        <v>-47.6521563039572</v>
      </c>
      <c r="L27" s="483"/>
      <c r="M27" s="484" t="n">
        <v>265249.98</v>
      </c>
      <c r="N27" s="485" t="n">
        <v>556055.82</v>
      </c>
      <c r="O27" s="481" t="n">
        <f aca="false">+N27-M27</f>
        <v>290805.84</v>
      </c>
      <c r="P27" s="486" t="n">
        <f aca="false">IF(M27=0,IF(N27=0,0,100),+O27/M27*100)</f>
        <v>109.634632206193</v>
      </c>
      <c r="Q27" s="486"/>
    </row>
    <row r="28" customFormat="false" ht="12.75" hidden="false" customHeight="false" outlineLevel="0" collapsed="false">
      <c r="A28" s="456" t="s">
        <v>244</v>
      </c>
      <c r="B28" s="478" t="n">
        <v>265387.14</v>
      </c>
      <c r="C28" s="479" t="n">
        <v>266873.4</v>
      </c>
      <c r="D28" s="480" t="n">
        <v>433588.39</v>
      </c>
      <c r="E28" s="478" t="n">
        <v>230894.02</v>
      </c>
      <c r="F28" s="480" t="n">
        <v>232927.1</v>
      </c>
      <c r="G28" s="480" t="n">
        <v>284537.52</v>
      </c>
      <c r="H28" s="481"/>
      <c r="I28" s="482" t="n">
        <v>335246.42</v>
      </c>
      <c r="J28" s="481" t="n">
        <f aca="false">+G28-I28</f>
        <v>-50708.9</v>
      </c>
      <c r="K28" s="483" t="n">
        <f aca="false">IF(I28=0,IF(G28=0,0,100),+J28/I28*100)</f>
        <v>-15.1258587638311</v>
      </c>
      <c r="L28" s="483"/>
      <c r="M28" s="484" t="n">
        <v>4824589.28</v>
      </c>
      <c r="N28" s="485" t="n">
        <v>1714207.57</v>
      </c>
      <c r="O28" s="481" t="n">
        <f aca="false">+N28-M28</f>
        <v>-3110381.71</v>
      </c>
      <c r="P28" s="486" t="n">
        <f aca="false">IF(M28=0,IF(N28=0,0,100),+O28/M28*100)</f>
        <v>-64.469357482799</v>
      </c>
      <c r="Q28" s="486"/>
    </row>
    <row r="29" customFormat="false" ht="12.75" hidden="false" customHeight="false" outlineLevel="0" collapsed="false">
      <c r="A29" s="456" t="s">
        <v>245</v>
      </c>
      <c r="B29" s="478" t="n">
        <v>427025.08</v>
      </c>
      <c r="C29" s="479" t="n">
        <v>558115.52</v>
      </c>
      <c r="D29" s="480" t="n">
        <v>622636.5</v>
      </c>
      <c r="E29" s="478" t="n">
        <v>579220.82</v>
      </c>
      <c r="F29" s="480" t="n">
        <v>870422.19</v>
      </c>
      <c r="G29" s="480" t="n">
        <v>835296.52</v>
      </c>
      <c r="H29" s="481"/>
      <c r="I29" s="482" t="n">
        <v>611537.38</v>
      </c>
      <c r="J29" s="481" t="n">
        <f aca="false">+G29-I29</f>
        <v>223759.14</v>
      </c>
      <c r="K29" s="483" t="n">
        <f aca="false">IF(I29=0,IF(G29=0,0,100),+J29/I29*100)</f>
        <v>36.589609616341</v>
      </c>
      <c r="L29" s="483"/>
      <c r="M29" s="484" t="n">
        <v>2917338.96</v>
      </c>
      <c r="N29" s="485" t="n">
        <v>3892716.63</v>
      </c>
      <c r="O29" s="481" t="n">
        <f aca="false">+N29-M29</f>
        <v>975377.67</v>
      </c>
      <c r="P29" s="486" t="n">
        <f aca="false">IF(M29=0,IF(N29=0,0,100),+O29/M29*100)</f>
        <v>33.4338136011456</v>
      </c>
      <c r="Q29" s="486"/>
    </row>
    <row r="30" customFormat="false" ht="12.75" hidden="false" customHeight="false" outlineLevel="0" collapsed="false">
      <c r="A30" s="456" t="s">
        <v>246</v>
      </c>
      <c r="B30" s="478" t="n">
        <v>4707.07</v>
      </c>
      <c r="C30" s="479" t="n">
        <v>9341.24</v>
      </c>
      <c r="D30" s="480" t="n">
        <v>861.21</v>
      </c>
      <c r="E30" s="478" t="n">
        <v>3064.16</v>
      </c>
      <c r="F30" s="480" t="n">
        <v>8362.76</v>
      </c>
      <c r="G30" s="480" t="n">
        <v>5334.7</v>
      </c>
      <c r="H30" s="481"/>
      <c r="I30" s="482" t="n">
        <v>16552.88</v>
      </c>
      <c r="J30" s="481" t="n">
        <f aca="false">+G30-I30</f>
        <v>-11218.18</v>
      </c>
      <c r="K30" s="483" t="n">
        <f aca="false">IF(I30=0,IF(G30=0,0,100),+J30/I30*100)</f>
        <v>-67.7717714379613</v>
      </c>
      <c r="L30" s="483"/>
      <c r="M30" s="484" t="n">
        <v>111150.72</v>
      </c>
      <c r="N30" s="485" t="n">
        <v>31671.14</v>
      </c>
      <c r="O30" s="481" t="n">
        <f aca="false">+N30-M30</f>
        <v>-79479.58</v>
      </c>
      <c r="P30" s="486" t="n">
        <f aca="false">IF(M30=0,IF(N30=0,0,100),+O30/M30*100)</f>
        <v>-71.5061314942449</v>
      </c>
      <c r="Q30" s="486"/>
    </row>
    <row r="31" customFormat="false" ht="12.75" hidden="false" customHeight="false" outlineLevel="0" collapsed="false">
      <c r="A31" s="456" t="s">
        <v>247</v>
      </c>
      <c r="B31" s="478" t="n">
        <v>9562.38</v>
      </c>
      <c r="C31" s="479" t="n">
        <v>10666.24</v>
      </c>
      <c r="D31" s="480" t="n">
        <v>2452.64</v>
      </c>
      <c r="E31" s="478" t="n">
        <v>3212.48</v>
      </c>
      <c r="F31" s="480" t="n">
        <v>4060.24</v>
      </c>
      <c r="G31" s="480" t="n">
        <v>4111.22</v>
      </c>
      <c r="H31" s="481"/>
      <c r="I31" s="482" t="n">
        <v>16788.52</v>
      </c>
      <c r="J31" s="481" t="n">
        <f aca="false">+G31-I31</f>
        <v>-12677.3</v>
      </c>
      <c r="K31" s="483" t="n">
        <f aca="false">IF(I31=0,IF(G31=0,0,100),+J31/I31*100)</f>
        <v>-75.5117187220791</v>
      </c>
      <c r="L31" s="483"/>
      <c r="M31" s="484" t="n">
        <v>103850.6</v>
      </c>
      <c r="N31" s="485" t="n">
        <v>34065.2</v>
      </c>
      <c r="O31" s="481" t="n">
        <f aca="false">+N31-M31</f>
        <v>-69785.4</v>
      </c>
      <c r="P31" s="486" t="n">
        <f aca="false">IF(M31=0,IF(N31=0,0,100),+O31/M31*100)</f>
        <v>-67.197878490832</v>
      </c>
      <c r="Q31" s="486"/>
    </row>
    <row r="32" customFormat="false" ht="12.75" hidden="false" customHeight="false" outlineLevel="0" collapsed="false">
      <c r="A32" s="456" t="s">
        <v>248</v>
      </c>
      <c r="B32" s="478" t="n">
        <v>11459.09</v>
      </c>
      <c r="C32" s="479" t="n">
        <v>20500.89</v>
      </c>
      <c r="D32" s="480" t="n">
        <v>14410.91</v>
      </c>
      <c r="E32" s="478" t="n">
        <v>15523.2</v>
      </c>
      <c r="F32" s="480" t="n">
        <v>19192.26</v>
      </c>
      <c r="G32" s="480" t="n">
        <v>12299.52</v>
      </c>
      <c r="H32" s="481"/>
      <c r="I32" s="482" t="n">
        <v>26788.9</v>
      </c>
      <c r="J32" s="481" t="n">
        <f aca="false">+G32-I32</f>
        <v>-14489.38</v>
      </c>
      <c r="K32" s="483" t="n">
        <f aca="false">IF(I32=0,IF(G32=0,0,100),+J32/I32*100)</f>
        <v>-54.087252556096</v>
      </c>
      <c r="L32" s="483"/>
      <c r="M32" s="484" t="n">
        <v>162872.67</v>
      </c>
      <c r="N32" s="485" t="n">
        <v>93385.87</v>
      </c>
      <c r="O32" s="481" t="n">
        <f aca="false">+N32-M32</f>
        <v>-69486.8</v>
      </c>
      <c r="P32" s="486" t="n">
        <f aca="false">IF(M32=0,IF(N32=0,0,100),+O32/M32*100)</f>
        <v>-42.6632657277615</v>
      </c>
      <c r="Q32" s="486"/>
    </row>
    <row r="33" customFormat="false" ht="12.75" hidden="false" customHeight="false" outlineLevel="0" collapsed="false">
      <c r="A33" s="456" t="s">
        <v>249</v>
      </c>
      <c r="B33" s="478" t="n">
        <v>117764.64</v>
      </c>
      <c r="C33" s="479" t="n">
        <v>91620.26</v>
      </c>
      <c r="D33" s="480" t="n">
        <v>55513.26</v>
      </c>
      <c r="E33" s="478" t="n">
        <v>70838.25</v>
      </c>
      <c r="F33" s="480" t="n">
        <v>44242.59</v>
      </c>
      <c r="G33" s="480" t="n">
        <v>48989.4</v>
      </c>
      <c r="H33" s="481"/>
      <c r="I33" s="482" t="n">
        <v>124684.12</v>
      </c>
      <c r="J33" s="481" t="n">
        <f aca="false">+G33-I33</f>
        <v>-75694.72</v>
      </c>
      <c r="K33" s="483" t="n">
        <f aca="false">IF(I33=0,IF(G33=0,0,100),+J33/I33*100)</f>
        <v>-60.7091905528948</v>
      </c>
      <c r="L33" s="483"/>
      <c r="M33" s="484" t="n">
        <v>517464.47</v>
      </c>
      <c r="N33" s="485" t="n">
        <v>428968.4</v>
      </c>
      <c r="O33" s="481" t="n">
        <f aca="false">+N33-M33</f>
        <v>-88496.07</v>
      </c>
      <c r="P33" s="486" t="n">
        <f aca="false">IF(M33=0,IF(N33=0,0,100),+O33/M33*100)</f>
        <v>-17.1018640178329</v>
      </c>
      <c r="Q33" s="486"/>
    </row>
    <row r="34" customFormat="false" ht="12.75" hidden="false" customHeight="false" outlineLevel="0" collapsed="false">
      <c r="A34" s="456" t="s">
        <v>250</v>
      </c>
      <c r="B34" s="478" t="n">
        <v>2904.57</v>
      </c>
      <c r="C34" s="479" t="n">
        <v>888.8</v>
      </c>
      <c r="D34" s="480" t="n">
        <v>534.48</v>
      </c>
      <c r="E34" s="478" t="n">
        <v>1933.86</v>
      </c>
      <c r="F34" s="480" t="n">
        <v>148</v>
      </c>
      <c r="G34" s="480" t="n">
        <v>428</v>
      </c>
      <c r="H34" s="481"/>
      <c r="I34" s="482" t="n">
        <v>1668.06</v>
      </c>
      <c r="J34" s="481" t="n">
        <f aca="false">+G34-I34</f>
        <v>-1240.06</v>
      </c>
      <c r="K34" s="483" t="n">
        <f aca="false">IF(I34=0,IF(G34=0,0,100),+J34/I34*100)</f>
        <v>-74.3414505473424</v>
      </c>
      <c r="L34" s="483"/>
      <c r="M34" s="484" t="n">
        <v>7808.02</v>
      </c>
      <c r="N34" s="485" t="n">
        <v>6837.71</v>
      </c>
      <c r="O34" s="481" t="n">
        <f aca="false">+N34-M34</f>
        <v>-970.31</v>
      </c>
      <c r="P34" s="486" t="n">
        <f aca="false">IF(M34=0,IF(N34=0,0,100),+O34/M34*100)</f>
        <v>-12.427094192894</v>
      </c>
      <c r="Q34" s="486"/>
    </row>
    <row r="35" customFormat="false" ht="12.75" hidden="false" customHeight="false" outlineLevel="0" collapsed="false">
      <c r="A35" s="456" t="s">
        <v>251</v>
      </c>
      <c r="B35" s="478" t="n">
        <v>0</v>
      </c>
      <c r="C35" s="487" t="n">
        <v>0</v>
      </c>
      <c r="D35" s="480" t="n">
        <v>0</v>
      </c>
      <c r="E35" s="478" t="n">
        <v>0</v>
      </c>
      <c r="F35" s="480" t="n">
        <v>0</v>
      </c>
      <c r="G35" s="480" t="n">
        <v>0</v>
      </c>
      <c r="H35" s="481"/>
      <c r="I35" s="482" t="n">
        <v>0</v>
      </c>
      <c r="J35" s="481" t="n">
        <f aca="false">+G35-I35</f>
        <v>0</v>
      </c>
      <c r="K35" s="483" t="n">
        <f aca="false">IF(I35=0,IF(G35=0,0,100),+J35/I35*100)</f>
        <v>0</v>
      </c>
      <c r="L35" s="483"/>
      <c r="M35" s="484" t="n">
        <v>38806.31</v>
      </c>
      <c r="N35" s="485" t="n">
        <v>0</v>
      </c>
      <c r="O35" s="481" t="n">
        <f aca="false">+N35-M35</f>
        <v>-38806.31</v>
      </c>
      <c r="P35" s="486" t="n">
        <f aca="false">IF(M35=0,IF(N35=0,0,100),+O35/M35*100)</f>
        <v>-100</v>
      </c>
      <c r="Q35" s="486"/>
    </row>
    <row r="36" customFormat="false" ht="12.75" hidden="false" customHeight="false" outlineLevel="0" collapsed="false">
      <c r="A36" s="456" t="s">
        <v>252</v>
      </c>
      <c r="B36" s="478" t="n">
        <v>210279.92</v>
      </c>
      <c r="C36" s="479" t="n">
        <v>210279.92</v>
      </c>
      <c r="D36" s="480" t="n">
        <v>210430.59</v>
      </c>
      <c r="E36" s="478" t="n">
        <v>361644.45</v>
      </c>
      <c r="F36" s="480" t="n">
        <v>361644.45</v>
      </c>
      <c r="G36" s="480" t="n">
        <v>336088.89</v>
      </c>
      <c r="H36" s="481"/>
      <c r="I36" s="482" t="n">
        <v>209328.67</v>
      </c>
      <c r="J36" s="481" t="n">
        <f aca="false">+G36-I36</f>
        <v>126760.22</v>
      </c>
      <c r="K36" s="483" t="n">
        <f aca="false">IF(I36=0,IF(G36=0,0,100),+J36/I36*100)</f>
        <v>60.5555942241452</v>
      </c>
      <c r="L36" s="483"/>
      <c r="M36" s="484" t="n">
        <v>1262553.73</v>
      </c>
      <c r="N36" s="485" t="n">
        <v>1690368.22</v>
      </c>
      <c r="O36" s="481" t="n">
        <f aca="false">+N36-M36</f>
        <v>427814.49</v>
      </c>
      <c r="P36" s="486" t="n">
        <f aca="false">IF(M36=0,IF(N36=0,0,100),+O36/M36*100)</f>
        <v>33.88485415191</v>
      </c>
      <c r="Q36" s="486"/>
    </row>
    <row r="37" customFormat="false" ht="12.75" hidden="false" customHeight="false" outlineLevel="0" collapsed="false">
      <c r="A37" s="456" t="s">
        <v>253</v>
      </c>
      <c r="B37" s="478" t="n">
        <v>275756.03</v>
      </c>
      <c r="C37" s="479" t="n">
        <v>275756.03</v>
      </c>
      <c r="D37" s="480" t="n">
        <v>308655.14</v>
      </c>
      <c r="E37" s="478" t="n">
        <v>331435.71</v>
      </c>
      <c r="F37" s="480" t="n">
        <v>277846.59</v>
      </c>
      <c r="G37" s="480" t="n">
        <v>331674.23</v>
      </c>
      <c r="H37" s="481"/>
      <c r="I37" s="482" t="n">
        <v>311730.79</v>
      </c>
      <c r="J37" s="481" t="n">
        <f aca="false">+G37-I37</f>
        <v>19943.44</v>
      </c>
      <c r="K37" s="483" t="n">
        <f aca="false">IF(I37=0,IF(G37=0,0,100),+J37/I37*100)</f>
        <v>6.3976484324824</v>
      </c>
      <c r="L37" s="483"/>
      <c r="M37" s="484" t="n">
        <v>1461909.27</v>
      </c>
      <c r="N37" s="485" t="n">
        <v>1801123.73</v>
      </c>
      <c r="O37" s="481" t="n">
        <f aca="false">+N37-M37</f>
        <v>339214.46</v>
      </c>
      <c r="P37" s="486" t="n">
        <f aca="false">IF(M37=0,IF(N37=0,0,100),+O37/M37*100)</f>
        <v>23.2035234306983</v>
      </c>
      <c r="Q37" s="486"/>
    </row>
    <row r="38" customFormat="false" ht="12.75" hidden="false" customHeight="false" outlineLevel="0" collapsed="false">
      <c r="A38" s="456" t="s">
        <v>254</v>
      </c>
      <c r="B38" s="478" t="n">
        <v>1151343.35</v>
      </c>
      <c r="C38" s="479" t="n">
        <v>1151342.95</v>
      </c>
      <c r="D38" s="480" t="n">
        <v>1154624.63</v>
      </c>
      <c r="E38" s="478" t="n">
        <v>1205299.76</v>
      </c>
      <c r="F38" s="480" t="n">
        <v>1205299.76</v>
      </c>
      <c r="G38" s="480" t="n">
        <v>1205299.76</v>
      </c>
      <c r="H38" s="481"/>
      <c r="I38" s="482" t="n">
        <v>1159500</v>
      </c>
      <c r="J38" s="481" t="n">
        <f aca="false">+G38-I38</f>
        <v>45799.76</v>
      </c>
      <c r="K38" s="483" t="n">
        <f aca="false">IF(I38=0,IF(G38=0,0,100),+J38/I38*100)</f>
        <v>3.94995774040535</v>
      </c>
      <c r="L38" s="483"/>
      <c r="M38" s="484" t="n">
        <v>4400411.3</v>
      </c>
      <c r="N38" s="485" t="n">
        <v>7073210.21</v>
      </c>
      <c r="O38" s="481" t="n">
        <f aca="false">+N38-M38</f>
        <v>2672798.91</v>
      </c>
      <c r="P38" s="486" t="n">
        <f aca="false">IF(M38=0,IF(N38=0,0,100),+O38/M38*100)</f>
        <v>60.7397519863655</v>
      </c>
      <c r="Q38" s="486"/>
    </row>
    <row r="39" customFormat="false" ht="12.75" hidden="false" customHeight="false" outlineLevel="0" collapsed="false">
      <c r="A39" s="456" t="s">
        <v>255</v>
      </c>
      <c r="B39" s="478" t="n">
        <v>0</v>
      </c>
      <c r="C39" s="487" t="n">
        <v>0</v>
      </c>
      <c r="D39" s="480" t="n">
        <v>0</v>
      </c>
      <c r="E39" s="478" t="n">
        <v>0</v>
      </c>
      <c r="F39" s="480" t="n">
        <v>0</v>
      </c>
      <c r="G39" s="480" t="n">
        <v>0</v>
      </c>
      <c r="H39" s="481"/>
      <c r="I39" s="482" t="n">
        <v>3.45607986673713E-011</v>
      </c>
      <c r="J39" s="481" t="n">
        <f aca="false">+G39-I39</f>
        <v>-3.45607986673713E-011</v>
      </c>
      <c r="K39" s="483" t="n">
        <f aca="false">IF(I39=0,IF(G39=0,0,100),+J39/I39*100)</f>
        <v>-100</v>
      </c>
      <c r="L39" s="483"/>
      <c r="M39" s="484" t="n">
        <v>1577615.96</v>
      </c>
      <c r="N39" s="485" t="n">
        <v>0</v>
      </c>
      <c r="O39" s="481" t="n">
        <f aca="false">+N39-M39</f>
        <v>-1577615.96</v>
      </c>
      <c r="P39" s="486" t="n">
        <f aca="false">IF(M39=0,IF(N39=0,0,100),+O39/M39*100)</f>
        <v>-100</v>
      </c>
      <c r="Q39" s="486"/>
    </row>
    <row r="40" customFormat="false" ht="12.75" hidden="false" customHeight="false" outlineLevel="0" collapsed="false">
      <c r="A40" s="110" t="s">
        <v>256</v>
      </c>
      <c r="B40" s="478" t="n">
        <v>299.06</v>
      </c>
      <c r="C40" s="479" t="n">
        <v>131870.95</v>
      </c>
      <c r="D40" s="480" t="n">
        <v>105481.24</v>
      </c>
      <c r="E40" s="478" t="n">
        <v>212226.42</v>
      </c>
      <c r="F40" s="480" t="n">
        <v>0</v>
      </c>
      <c r="G40" s="480" t="n">
        <v>129639.41</v>
      </c>
      <c r="H40" s="481"/>
      <c r="I40" s="482" t="n">
        <v>383324.24</v>
      </c>
      <c r="J40" s="481" t="n">
        <f aca="false">+G40-I40</f>
        <v>-253684.83</v>
      </c>
      <c r="K40" s="483" t="n">
        <f aca="false">IF(I40=0,IF(G40=0,0,100),+J40/I40*100)</f>
        <v>-66.1802212142911</v>
      </c>
      <c r="L40" s="483"/>
      <c r="M40" s="484" t="n">
        <v>383324.24</v>
      </c>
      <c r="N40" s="485" t="n">
        <v>579517.08</v>
      </c>
      <c r="O40" s="481" t="n">
        <f aca="false">+N40-M40</f>
        <v>196192.84</v>
      </c>
      <c r="P40" s="486" t="n">
        <f aca="false">IF(M40=0,IF(N40=0,0,100),+O40/M40*100)</f>
        <v>51.1819549945498</v>
      </c>
      <c r="Q40" s="486"/>
    </row>
    <row r="41" customFormat="false" ht="12.75" hidden="false" customHeight="false" outlineLevel="0" collapsed="false">
      <c r="A41" s="456" t="s">
        <v>257</v>
      </c>
      <c r="B41" s="478" t="n">
        <v>624978.66</v>
      </c>
      <c r="C41" s="479" t="n">
        <v>809178.58</v>
      </c>
      <c r="D41" s="480" t="n">
        <v>1051857.51</v>
      </c>
      <c r="E41" s="478" t="n">
        <v>1126774.29</v>
      </c>
      <c r="F41" s="480" t="n">
        <v>1153806.94</v>
      </c>
      <c r="G41" s="480" t="n">
        <v>1157512.18</v>
      </c>
      <c r="H41" s="481"/>
      <c r="I41" s="482" t="n">
        <v>580158.84</v>
      </c>
      <c r="J41" s="481" t="n">
        <f aca="false">+G41-I41</f>
        <v>577353.34</v>
      </c>
      <c r="K41" s="483" t="n">
        <f aca="false">IF(I41=0,IF(G41=0,0,100),+J41/I41*100)</f>
        <v>99.5164255361514</v>
      </c>
      <c r="L41" s="483"/>
      <c r="M41" s="484" t="n">
        <v>3191119.68</v>
      </c>
      <c r="N41" s="485" t="n">
        <v>5924108.16</v>
      </c>
      <c r="O41" s="481" t="n">
        <f aca="false">+N41-M41</f>
        <v>2732988.48</v>
      </c>
      <c r="P41" s="486" t="n">
        <f aca="false">IF(M41=0,IF(N41=0,0,100),+O41/M41*100)</f>
        <v>85.6435594418069</v>
      </c>
      <c r="Q41" s="486"/>
    </row>
    <row r="42" customFormat="false" ht="12.75" hidden="false" customHeight="false" outlineLevel="0" collapsed="false">
      <c r="A42" s="456" t="s">
        <v>258</v>
      </c>
      <c r="B42" s="478" t="n">
        <v>160308.04</v>
      </c>
      <c r="C42" s="479" t="n">
        <v>280710.98</v>
      </c>
      <c r="D42" s="480" t="n">
        <v>241585.59</v>
      </c>
      <c r="E42" s="478" t="n">
        <v>233632.19</v>
      </c>
      <c r="F42" s="480" t="n">
        <v>185325.85</v>
      </c>
      <c r="G42" s="480" t="n">
        <v>270016.08</v>
      </c>
      <c r="H42" s="481"/>
      <c r="I42" s="482" t="n">
        <v>134051.23</v>
      </c>
      <c r="J42" s="481" t="n">
        <f aca="false">+G42-I42</f>
        <v>135964.85</v>
      </c>
      <c r="K42" s="483" t="n">
        <f aca="false">IF(I42=0,IF(G42=0,0,100),+J42/I42*100)</f>
        <v>101.427528863405</v>
      </c>
      <c r="L42" s="483"/>
      <c r="M42" s="484" t="n">
        <v>872898.36</v>
      </c>
      <c r="N42" s="485" t="n">
        <v>1371578.73</v>
      </c>
      <c r="O42" s="481" t="n">
        <f aca="false">+N42-M42</f>
        <v>498680.37</v>
      </c>
      <c r="P42" s="486" t="n">
        <f aca="false">IF(M42=0,IF(N42=0,0,100),+O42/M42*100)</f>
        <v>57.1292595852741</v>
      </c>
      <c r="Q42" s="486"/>
    </row>
    <row r="43" customFormat="false" ht="12.75" hidden="false" customHeight="false" outlineLevel="0" collapsed="false">
      <c r="A43" s="456" t="s">
        <v>259</v>
      </c>
      <c r="B43" s="478" t="n">
        <v>31677.11</v>
      </c>
      <c r="C43" s="479" t="n">
        <v>163355.35</v>
      </c>
      <c r="D43" s="480" t="n">
        <v>65283.9</v>
      </c>
      <c r="E43" s="478" t="n">
        <v>187893.53</v>
      </c>
      <c r="F43" s="480" t="n">
        <v>78403.27</v>
      </c>
      <c r="G43" s="480" t="n">
        <v>88090.59</v>
      </c>
      <c r="H43" s="481"/>
      <c r="I43" s="482" t="n">
        <v>92896.79</v>
      </c>
      <c r="J43" s="481" t="n">
        <f aca="false">+G43-I43</f>
        <v>-4806.2</v>
      </c>
      <c r="K43" s="483" t="n">
        <f aca="false">IF(I43=0,IF(G43=0,0,100),+J43/I43*100)</f>
        <v>-5.17369868216114</v>
      </c>
      <c r="L43" s="483"/>
      <c r="M43" s="484" t="n">
        <v>638835.68</v>
      </c>
      <c r="N43" s="485" t="n">
        <v>614703.75</v>
      </c>
      <c r="O43" s="481" t="n">
        <f aca="false">+N43-M43</f>
        <v>-24131.93</v>
      </c>
      <c r="P43" s="486" t="n">
        <f aca="false">IF(M43=0,IF(N43=0,0,100),+O43/M43*100)</f>
        <v>-3.77748625436827</v>
      </c>
      <c r="Q43" s="486"/>
    </row>
    <row r="44" customFormat="false" ht="12.75" hidden="false" customHeight="false" outlineLevel="0" collapsed="false">
      <c r="A44" s="110" t="s">
        <v>260</v>
      </c>
      <c r="B44" s="478" t="n">
        <v>1258.62</v>
      </c>
      <c r="C44" s="479" t="n">
        <v>487.07</v>
      </c>
      <c r="D44" s="480" t="n">
        <v>2586.2</v>
      </c>
      <c r="E44" s="478" t="n">
        <v>1676.72</v>
      </c>
      <c r="F44" s="480" t="n">
        <v>2771.54</v>
      </c>
      <c r="G44" s="480" t="n">
        <v>2670.72</v>
      </c>
      <c r="H44" s="481"/>
      <c r="I44" s="482" t="n">
        <v>350</v>
      </c>
      <c r="J44" s="481" t="n">
        <f aca="false">+G44-I44</f>
        <v>2320.72</v>
      </c>
      <c r="K44" s="483" t="n">
        <f aca="false">IF(I44=0,IF(G44=0,0,100),+J44/I44*100)</f>
        <v>663.062857142857</v>
      </c>
      <c r="L44" s="483"/>
      <c r="M44" s="484" t="n">
        <v>3183.69</v>
      </c>
      <c r="N44" s="485" t="n">
        <v>11450.87</v>
      </c>
      <c r="O44" s="481" t="n">
        <f aca="false">+N44-M44</f>
        <v>8267.18</v>
      </c>
      <c r="P44" s="486" t="n">
        <f aca="false">IF(M44=0,IF(N44=0,0,100),+O44/M44*100)</f>
        <v>259.672895288172</v>
      </c>
      <c r="Q44" s="486"/>
    </row>
    <row r="45" customFormat="false" ht="12.75" hidden="false" customHeight="false" outlineLevel="0" collapsed="false">
      <c r="A45" s="110" t="s">
        <v>261</v>
      </c>
      <c r="B45" s="478" t="n">
        <v>0</v>
      </c>
      <c r="C45" s="487" t="n">
        <v>0</v>
      </c>
      <c r="D45" s="480" t="n">
        <v>0</v>
      </c>
      <c r="E45" s="478" t="n">
        <v>0</v>
      </c>
      <c r="F45" s="480" t="n">
        <v>0</v>
      </c>
      <c r="G45" s="480" t="n">
        <v>0</v>
      </c>
      <c r="H45" s="481"/>
      <c r="I45" s="482" t="n">
        <v>0</v>
      </c>
      <c r="J45" s="481" t="n">
        <f aca="false">+G45-I45</f>
        <v>0</v>
      </c>
      <c r="K45" s="483" t="n">
        <f aca="false">IF(I45=0,IF(G45=0,0,100),+J45/I45*100)</f>
        <v>0</v>
      </c>
      <c r="L45" s="483"/>
      <c r="M45" s="484" t="n">
        <v>42709.5</v>
      </c>
      <c r="N45" s="485" t="n">
        <v>0</v>
      </c>
      <c r="O45" s="481" t="n">
        <f aca="false">+N45-M45</f>
        <v>-42709.5</v>
      </c>
      <c r="P45" s="486" t="n">
        <f aca="false">IF(M45=0,IF(N45=0,0,100),+O45/M45*100)</f>
        <v>-100</v>
      </c>
      <c r="Q45" s="486"/>
    </row>
    <row r="46" customFormat="false" ht="12.75" hidden="false" customHeight="false" outlineLevel="0" collapsed="false">
      <c r="A46" s="456" t="s">
        <v>262</v>
      </c>
      <c r="B46" s="478" t="n">
        <v>4158</v>
      </c>
      <c r="C46" s="479" t="n">
        <v>1070</v>
      </c>
      <c r="D46" s="480" t="n">
        <v>0</v>
      </c>
      <c r="E46" s="478" t="n">
        <v>0</v>
      </c>
      <c r="F46" s="480" t="n">
        <v>4180.05</v>
      </c>
      <c r="G46" s="480" t="n">
        <v>0</v>
      </c>
      <c r="H46" s="481"/>
      <c r="I46" s="482" t="n">
        <v>3144.88</v>
      </c>
      <c r="J46" s="481" t="n">
        <f aca="false">+G46-I46</f>
        <v>-3144.88</v>
      </c>
      <c r="K46" s="483" t="n">
        <f aca="false">IF(I46=0,IF(G46=0,0,100),+J46/I46*100)</f>
        <v>-100</v>
      </c>
      <c r="L46" s="483"/>
      <c r="M46" s="484" t="n">
        <v>32974.41</v>
      </c>
      <c r="N46" s="485" t="n">
        <v>9408.05</v>
      </c>
      <c r="O46" s="481" t="n">
        <f aca="false">+N46-M46</f>
        <v>-23566.36</v>
      </c>
      <c r="P46" s="486" t="n">
        <f aca="false">IF(M46=0,IF(N46=0,0,100),+O46/M46*100)</f>
        <v>-71.4686327973723</v>
      </c>
      <c r="Q46" s="486"/>
    </row>
    <row r="47" customFormat="false" ht="12.75" hidden="false" customHeight="false" outlineLevel="0" collapsed="false">
      <c r="A47" s="456" t="s">
        <v>263</v>
      </c>
      <c r="B47" s="478" t="n">
        <v>0</v>
      </c>
      <c r="C47" s="479" t="n">
        <v>8620.69</v>
      </c>
      <c r="D47" s="480" t="n">
        <v>8620.69</v>
      </c>
      <c r="E47" s="478" t="n">
        <v>8620.69</v>
      </c>
      <c r="F47" s="480" t="n">
        <v>920</v>
      </c>
      <c r="G47" s="480" t="n">
        <v>0</v>
      </c>
      <c r="H47" s="481"/>
      <c r="I47" s="482" t="n">
        <v>0</v>
      </c>
      <c r="J47" s="481" t="n">
        <f aca="false">+G47-I47</f>
        <v>0</v>
      </c>
      <c r="K47" s="483" t="n">
        <f aca="false">IF(I47=0,IF(G47=0,0,100),+J47/I47*100)</f>
        <v>0</v>
      </c>
      <c r="L47" s="483"/>
      <c r="M47" s="484" t="n">
        <v>7661.29</v>
      </c>
      <c r="N47" s="485" t="n">
        <v>26782.07</v>
      </c>
      <c r="O47" s="481" t="n">
        <f aca="false">+N47-M47</f>
        <v>19120.78</v>
      </c>
      <c r="P47" s="486" t="n">
        <f aca="false">IF(M47=0,IF(N47=0,0,100),+O47/M47*100)</f>
        <v>249.57650735059</v>
      </c>
      <c r="Q47" s="486"/>
    </row>
    <row r="48" customFormat="false" ht="12.75" hidden="false" customHeight="false" outlineLevel="0" collapsed="false">
      <c r="A48" s="110" t="s">
        <v>264</v>
      </c>
      <c r="B48" s="478" t="n">
        <v>1500</v>
      </c>
      <c r="C48" s="479" t="n">
        <v>2500</v>
      </c>
      <c r="D48" s="480" t="n">
        <v>0</v>
      </c>
      <c r="E48" s="478" t="n">
        <v>0</v>
      </c>
      <c r="F48" s="480" t="n">
        <v>2600</v>
      </c>
      <c r="G48" s="480" t="n">
        <v>2850</v>
      </c>
      <c r="H48" s="481"/>
      <c r="I48" s="482" t="n">
        <v>5200</v>
      </c>
      <c r="J48" s="481" t="n">
        <f aca="false">+G48-I48</f>
        <v>-2350</v>
      </c>
      <c r="K48" s="483" t="n">
        <f aca="false">IF(I48=0,IF(G48=0,0,100),+J48/I48*100)</f>
        <v>-45.1923076923077</v>
      </c>
      <c r="L48" s="483"/>
      <c r="M48" s="484" t="n">
        <v>392333.5</v>
      </c>
      <c r="N48" s="485" t="n">
        <v>9450</v>
      </c>
      <c r="O48" s="481" t="n">
        <f aca="false">+N48-M48</f>
        <v>-382883.5</v>
      </c>
      <c r="P48" s="486" t="n">
        <f aca="false">IF(M48=0,IF(N48=0,0,100),+O48/M48*100)</f>
        <v>-97.5913349229673</v>
      </c>
      <c r="Q48" s="486"/>
    </row>
    <row r="49" customFormat="false" ht="12.75" hidden="false" customHeight="false" outlineLevel="0" collapsed="false">
      <c r="A49" s="110" t="s">
        <v>265</v>
      </c>
      <c r="B49" s="478" t="n">
        <v>177511.1</v>
      </c>
      <c r="C49" s="479" t="n">
        <v>1.46371803566581E-012</v>
      </c>
      <c r="D49" s="480" t="n">
        <v>345044.25</v>
      </c>
      <c r="E49" s="478" t="n">
        <v>167012.48</v>
      </c>
      <c r="F49" s="480" t="n">
        <v>156662.1</v>
      </c>
      <c r="G49" s="480" t="n">
        <v>156297.51</v>
      </c>
      <c r="H49" s="481"/>
      <c r="I49" s="482" t="n">
        <v>179564.26</v>
      </c>
      <c r="J49" s="481" t="n">
        <f aca="false">+G49-I49</f>
        <v>-23266.75</v>
      </c>
      <c r="K49" s="483" t="n">
        <f aca="false">IF(I49=0,IF(G49=0,0,100),+J49/I49*100)</f>
        <v>-12.9573390606794</v>
      </c>
      <c r="L49" s="483"/>
      <c r="M49" s="484" t="n">
        <v>911878.61</v>
      </c>
      <c r="N49" s="485" t="n">
        <v>1002527.44</v>
      </c>
      <c r="O49" s="481" t="n">
        <f aca="false">+N49-M49</f>
        <v>90648.83</v>
      </c>
      <c r="P49" s="486" t="n">
        <f aca="false">IF(M49=0,IF(N49=0,0,100),+O49/M49*100)</f>
        <v>9.94088785567631</v>
      </c>
      <c r="Q49" s="486"/>
    </row>
    <row r="50" customFormat="false" ht="12.75" hidden="false" customHeight="false" outlineLevel="0" collapsed="false">
      <c r="A50" s="110" t="s">
        <v>266</v>
      </c>
      <c r="B50" s="478" t="n">
        <v>0</v>
      </c>
      <c r="C50" s="479" t="n">
        <v>11401.69</v>
      </c>
      <c r="D50" s="480" t="n">
        <v>11185.75</v>
      </c>
      <c r="E50" s="478" t="n">
        <v>12050.96</v>
      </c>
      <c r="F50" s="480" t="n">
        <v>11957.92</v>
      </c>
      <c r="G50" s="480" t="n">
        <v>10611.01</v>
      </c>
      <c r="H50" s="481"/>
      <c r="I50" s="482" t="n">
        <v>14338.91</v>
      </c>
      <c r="J50" s="481" t="n">
        <f aca="false">+G50-I50</f>
        <v>-3727.9</v>
      </c>
      <c r="K50" s="483" t="n">
        <f aca="false">IF(I50=0,IF(G50=0,0,100),+J50/I50*100)</f>
        <v>-25.9984894249284</v>
      </c>
      <c r="L50" s="483"/>
      <c r="M50" s="484" t="n">
        <v>74301.79</v>
      </c>
      <c r="N50" s="485" t="n">
        <v>57207.33</v>
      </c>
      <c r="O50" s="481" t="n">
        <f aca="false">+N50-M50</f>
        <v>-17094.46</v>
      </c>
      <c r="P50" s="486" t="n">
        <f aca="false">IF(M50=0,IF(N50=0,0,100),+O50/M50*100)</f>
        <v>-23.0067943181449</v>
      </c>
      <c r="Q50" s="486"/>
    </row>
    <row r="51" customFormat="false" ht="12.75" hidden="false" customHeight="false" outlineLevel="0" collapsed="false">
      <c r="A51" s="110" t="s">
        <v>267</v>
      </c>
      <c r="B51" s="478" t="n">
        <v>0</v>
      </c>
      <c r="C51" s="479" t="n">
        <v>17978.34</v>
      </c>
      <c r="D51" s="480" t="n">
        <v>17868.11</v>
      </c>
      <c r="E51" s="478" t="n">
        <v>24718.92</v>
      </c>
      <c r="F51" s="480" t="n">
        <v>22741.28</v>
      </c>
      <c r="G51" s="480" t="n">
        <v>35968.44</v>
      </c>
      <c r="H51" s="481"/>
      <c r="I51" s="482" t="n">
        <v>17223.29</v>
      </c>
      <c r="J51" s="481" t="n">
        <f aca="false">+G51-I51</f>
        <v>18745.15</v>
      </c>
      <c r="K51" s="483" t="n">
        <f aca="false">IF(I51=0,IF(G51=0,0,100),+J51/I51*100)</f>
        <v>108.836058615979</v>
      </c>
      <c r="L51" s="483"/>
      <c r="M51" s="484" t="n">
        <v>99881.56</v>
      </c>
      <c r="N51" s="485" t="n">
        <v>119275.09</v>
      </c>
      <c r="O51" s="481" t="n">
        <f aca="false">+N51-M51</f>
        <v>19393.53</v>
      </c>
      <c r="P51" s="486" t="n">
        <f aca="false">IF(M51=0,IF(N51=0,0,100),+O51/M51*100)</f>
        <v>19.4165269345012</v>
      </c>
      <c r="Q51" s="486"/>
    </row>
    <row r="52" customFormat="false" ht="12.75" hidden="false" customHeight="false" outlineLevel="0" collapsed="false">
      <c r="A52" s="110" t="s">
        <v>268</v>
      </c>
      <c r="B52" s="478" t="n">
        <v>0</v>
      </c>
      <c r="C52" s="479" t="n">
        <v>12534.23</v>
      </c>
      <c r="D52" s="480" t="n">
        <v>14684.2</v>
      </c>
      <c r="E52" s="478" t="n">
        <v>13224.66</v>
      </c>
      <c r="F52" s="480" t="n">
        <v>12785.25</v>
      </c>
      <c r="G52" s="480" t="n">
        <v>1.13686837721616E-013</v>
      </c>
      <c r="H52" s="481"/>
      <c r="I52" s="482" t="n">
        <v>12791.38</v>
      </c>
      <c r="J52" s="481" t="n">
        <f aca="false">+G52-I52</f>
        <v>-12791.38</v>
      </c>
      <c r="K52" s="483" t="n">
        <f aca="false">IF(I52=0,IF(G52=0,0,100),+J52/I52*100)</f>
        <v>-100</v>
      </c>
      <c r="L52" s="483"/>
      <c r="M52" s="484" t="n">
        <v>65343.74</v>
      </c>
      <c r="N52" s="485" t="n">
        <v>53228.34</v>
      </c>
      <c r="O52" s="481" t="n">
        <f aca="false">+N52-M52</f>
        <v>-12115.4</v>
      </c>
      <c r="P52" s="486" t="n">
        <f aca="false">IF(M52=0,IF(N52=0,0,100),+O52/M52*100)</f>
        <v>-18.5410262712235</v>
      </c>
      <c r="Q52" s="486"/>
    </row>
    <row r="53" customFormat="false" ht="12.75" hidden="false" customHeight="false" outlineLevel="0" collapsed="false">
      <c r="A53" s="456" t="s">
        <v>269</v>
      </c>
      <c r="B53" s="478" t="n">
        <v>431.05</v>
      </c>
      <c r="C53" s="479" t="n">
        <v>86.21</v>
      </c>
      <c r="D53" s="480" t="n">
        <v>0</v>
      </c>
      <c r="E53" s="478" t="n">
        <v>517.24</v>
      </c>
      <c r="F53" s="480" t="n">
        <v>258.63</v>
      </c>
      <c r="G53" s="480" t="n">
        <v>258.63</v>
      </c>
      <c r="H53" s="481"/>
      <c r="I53" s="482" t="n">
        <v>1463.84</v>
      </c>
      <c r="J53" s="481" t="n">
        <f aca="false">+G53-I53</f>
        <v>-1205.21</v>
      </c>
      <c r="K53" s="483" t="n">
        <f aca="false">IF(I53=0,IF(G53=0,0,100),+J53/I53*100)</f>
        <v>-82.3320854738223</v>
      </c>
      <c r="L53" s="483"/>
      <c r="M53" s="484" t="n">
        <v>5774.33</v>
      </c>
      <c r="N53" s="485" t="n">
        <v>1551.76</v>
      </c>
      <c r="O53" s="481" t="n">
        <f aca="false">+N53-M53</f>
        <v>-4222.57</v>
      </c>
      <c r="P53" s="486" t="n">
        <f aca="false">IF(M53=0,IF(N53=0,0,100),+O53/M53*100)</f>
        <v>-73.1265791875421</v>
      </c>
      <c r="Q53" s="486"/>
    </row>
    <row r="54" customFormat="false" ht="12.75" hidden="false" customHeight="false" outlineLevel="0" collapsed="false">
      <c r="A54" s="489" t="s">
        <v>270</v>
      </c>
      <c r="B54" s="478" t="n">
        <v>0</v>
      </c>
      <c r="C54" s="479" t="n">
        <v>0</v>
      </c>
      <c r="D54" s="480" t="n">
        <v>86.21</v>
      </c>
      <c r="E54" s="478" t="n">
        <v>0</v>
      </c>
      <c r="F54" s="480" t="n">
        <v>0</v>
      </c>
      <c r="G54" s="480" t="n">
        <v>0</v>
      </c>
      <c r="H54" s="481"/>
      <c r="I54" s="482" t="n">
        <v>0</v>
      </c>
      <c r="J54" s="481" t="n">
        <f aca="false">+G54-I54</f>
        <v>0</v>
      </c>
      <c r="K54" s="483" t="n">
        <f aca="false">IF(I54=0,IF(G54=0,0,100),+J54/I54*100)</f>
        <v>0</v>
      </c>
      <c r="L54" s="483"/>
      <c r="M54" s="484" t="n">
        <v>0</v>
      </c>
      <c r="N54" s="485" t="n">
        <v>86.21</v>
      </c>
      <c r="O54" s="481" t="n">
        <f aca="false">+N54-M54</f>
        <v>86.21</v>
      </c>
      <c r="P54" s="486" t="n">
        <f aca="false">IF(M54=0,IF(N54=0,0,100),+O54/M54*100)</f>
        <v>100</v>
      </c>
      <c r="Q54" s="486"/>
    </row>
    <row r="55" customFormat="false" ht="12.75" hidden="false" customHeight="false" outlineLevel="0" collapsed="false">
      <c r="A55" s="456" t="s">
        <v>271</v>
      </c>
      <c r="B55" s="478" t="n">
        <v>29358.19</v>
      </c>
      <c r="C55" s="479" t="n">
        <v>15369.48</v>
      </c>
      <c r="D55" s="480" t="n">
        <v>11651.11</v>
      </c>
      <c r="E55" s="478" t="n">
        <v>16271.45</v>
      </c>
      <c r="F55" s="480" t="n">
        <v>11808.03</v>
      </c>
      <c r="G55" s="480" t="n">
        <v>10440.45</v>
      </c>
      <c r="H55" s="481"/>
      <c r="I55" s="482" t="n">
        <v>11916.75</v>
      </c>
      <c r="J55" s="481" t="n">
        <f aca="false">+G55-I55</f>
        <v>-1476.3</v>
      </c>
      <c r="K55" s="483" t="n">
        <f aca="false">IF(I55=0,IF(G55=0,0,100),+J55/I55*100)</f>
        <v>-12.3884448360501</v>
      </c>
      <c r="L55" s="483"/>
      <c r="M55" s="484" t="n">
        <v>101953.85</v>
      </c>
      <c r="N55" s="485" t="n">
        <v>94898.71</v>
      </c>
      <c r="O55" s="481" t="n">
        <f aca="false">+N55-M55</f>
        <v>-7055.14</v>
      </c>
      <c r="P55" s="486" t="n">
        <f aca="false">IF(M55=0,IF(N55=0,0,100),+O55/M55*100)</f>
        <v>-6.91993485287706</v>
      </c>
      <c r="Q55" s="486"/>
    </row>
    <row r="56" customFormat="false" ht="12.75" hidden="false" customHeight="false" outlineLevel="0" collapsed="false">
      <c r="A56" s="456" t="s">
        <v>272</v>
      </c>
      <c r="B56" s="478" t="n">
        <v>14027</v>
      </c>
      <c r="C56" s="479" t="n">
        <v>16638.1</v>
      </c>
      <c r="D56" s="480" t="n">
        <v>24202.3</v>
      </c>
      <c r="E56" s="478" t="n">
        <v>25521.04</v>
      </c>
      <c r="F56" s="480" t="n">
        <v>31782</v>
      </c>
      <c r="G56" s="480" t="n">
        <v>32853</v>
      </c>
      <c r="H56" s="481"/>
      <c r="I56" s="482" t="n">
        <v>30158.04</v>
      </c>
      <c r="J56" s="481" t="n">
        <f aca="false">+G56-I56</f>
        <v>2694.96</v>
      </c>
      <c r="K56" s="483" t="n">
        <f aca="false">IF(I56=0,IF(G56=0,0,100),+J56/I56*100)</f>
        <v>8.93612449615426</v>
      </c>
      <c r="L56" s="483"/>
      <c r="M56" s="484" t="n">
        <v>128718.87</v>
      </c>
      <c r="N56" s="485" t="n">
        <v>145023.44</v>
      </c>
      <c r="O56" s="481" t="n">
        <f aca="false">+N56-M56</f>
        <v>16304.57</v>
      </c>
      <c r="P56" s="486" t="n">
        <f aca="false">IF(M56=0,IF(N56=0,0,100),+O56/M56*100)</f>
        <v>12.6668063509259</v>
      </c>
      <c r="Q56" s="486"/>
    </row>
    <row r="57" customFormat="false" ht="12.75" hidden="false" customHeight="false" outlineLevel="0" collapsed="false">
      <c r="A57" s="456" t="s">
        <v>273</v>
      </c>
      <c r="B57" s="478" t="n">
        <v>99311.93</v>
      </c>
      <c r="C57" s="479" t="n">
        <v>104414.37</v>
      </c>
      <c r="D57" s="480" t="n">
        <v>110175.06</v>
      </c>
      <c r="E57" s="478" t="n">
        <v>161189.41</v>
      </c>
      <c r="F57" s="480" t="n">
        <v>195113.45</v>
      </c>
      <c r="G57" s="480" t="n">
        <v>238107.75</v>
      </c>
      <c r="H57" s="481"/>
      <c r="I57" s="482" t="n">
        <v>244008.37</v>
      </c>
      <c r="J57" s="481" t="n">
        <f aca="false">+G57-I57</f>
        <v>-5900.62</v>
      </c>
      <c r="K57" s="483" t="n">
        <f aca="false">IF(I57=0,IF(G57=0,0,100),+J57/I57*100)</f>
        <v>-2.41820393292246</v>
      </c>
      <c r="L57" s="483"/>
      <c r="M57" s="484" t="n">
        <v>1090099.17</v>
      </c>
      <c r="N57" s="485" t="n">
        <v>908311.97</v>
      </c>
      <c r="O57" s="481" t="n">
        <f aca="false">+N57-M57</f>
        <v>-181787.2</v>
      </c>
      <c r="P57" s="486" t="n">
        <f aca="false">IF(M57=0,IF(N57=0,0,100),+O57/M57*100)</f>
        <v>-16.6762075417414</v>
      </c>
      <c r="Q57" s="486"/>
    </row>
    <row r="58" customFormat="false" ht="12.75" hidden="false" customHeight="false" outlineLevel="0" collapsed="false">
      <c r="A58" s="456" t="s">
        <v>274</v>
      </c>
      <c r="B58" s="478" t="n">
        <v>77479.92</v>
      </c>
      <c r="C58" s="479" t="n">
        <v>133724.03</v>
      </c>
      <c r="D58" s="480" t="n">
        <v>113819.02</v>
      </c>
      <c r="E58" s="478" t="n">
        <v>116032.02</v>
      </c>
      <c r="F58" s="480" t="n">
        <v>111761.85</v>
      </c>
      <c r="G58" s="480" t="n">
        <v>89167.43</v>
      </c>
      <c r="H58" s="481"/>
      <c r="I58" s="482" t="n">
        <v>121777.92</v>
      </c>
      <c r="J58" s="481" t="n">
        <f aca="false">+G58-I58</f>
        <v>-32610.49</v>
      </c>
      <c r="K58" s="483" t="n">
        <f aca="false">IF(I58=0,IF(G58=0,0,100),+J58/I58*100)</f>
        <v>-26.7786557694531</v>
      </c>
      <c r="L58" s="483"/>
      <c r="M58" s="484" t="n">
        <v>625976.55</v>
      </c>
      <c r="N58" s="485" t="n">
        <v>641984.27</v>
      </c>
      <c r="O58" s="481" t="n">
        <f aca="false">+N58-M58</f>
        <v>16007.72</v>
      </c>
      <c r="P58" s="486" t="n">
        <f aca="false">IF(M58=0,IF(N58=0,0,100),+O58/M58*100)</f>
        <v>2.55723956432553</v>
      </c>
      <c r="Q58" s="486"/>
    </row>
    <row r="59" customFormat="false" ht="12.75" hidden="false" customHeight="false" outlineLevel="0" collapsed="false">
      <c r="A59" s="456" t="s">
        <v>275</v>
      </c>
      <c r="B59" s="478" t="n">
        <v>40170</v>
      </c>
      <c r="C59" s="479" t="n">
        <v>64740</v>
      </c>
      <c r="D59" s="480" t="n">
        <v>228924.8</v>
      </c>
      <c r="E59" s="478" t="n">
        <v>79524.12</v>
      </c>
      <c r="F59" s="480" t="n">
        <v>40970</v>
      </c>
      <c r="G59" s="480" t="n">
        <v>323750.6</v>
      </c>
      <c r="H59" s="481"/>
      <c r="I59" s="482" t="n">
        <v>292332</v>
      </c>
      <c r="J59" s="481" t="n">
        <f aca="false">+G59-I59</f>
        <v>31418.6</v>
      </c>
      <c r="K59" s="483" t="n">
        <f aca="false">IF(I59=0,IF(G59=0,0,100),+J59/I59*100)</f>
        <v>10.7475746753691</v>
      </c>
      <c r="L59" s="483"/>
      <c r="M59" s="484" t="n">
        <v>722199.07</v>
      </c>
      <c r="N59" s="485" t="n">
        <v>778079.52</v>
      </c>
      <c r="O59" s="481" t="n">
        <f aca="false">+N59-M59</f>
        <v>55880.4500000001</v>
      </c>
      <c r="P59" s="486" t="n">
        <f aca="false">IF(M59=0,IF(N59=0,0,100),+O59/M59*100)</f>
        <v>7.73754111868353</v>
      </c>
      <c r="Q59" s="486"/>
    </row>
    <row r="60" customFormat="false" ht="12.75" hidden="false" customHeight="false" outlineLevel="0" collapsed="false">
      <c r="A60" s="456" t="s">
        <v>276</v>
      </c>
      <c r="B60" s="478" t="n">
        <v>28815.57</v>
      </c>
      <c r="C60" s="479" t="n">
        <v>29815.28</v>
      </c>
      <c r="D60" s="480" t="n">
        <v>47217.11</v>
      </c>
      <c r="E60" s="478" t="n">
        <v>29781.41</v>
      </c>
      <c r="F60" s="480" t="n">
        <v>31464.39</v>
      </c>
      <c r="G60" s="480" t="n">
        <v>34417.72</v>
      </c>
      <c r="H60" s="481"/>
      <c r="I60" s="482" t="n">
        <v>31538.09</v>
      </c>
      <c r="J60" s="481" t="n">
        <f aca="false">+G60-I60</f>
        <v>2879.63</v>
      </c>
      <c r="K60" s="483" t="n">
        <f aca="false">IF(I60=0,IF(G60=0,0,100),+J60/I60*100)</f>
        <v>9.13064170975478</v>
      </c>
      <c r="L60" s="483"/>
      <c r="M60" s="484" t="n">
        <v>178264.18</v>
      </c>
      <c r="N60" s="485" t="n">
        <v>201511.48</v>
      </c>
      <c r="O60" s="481" t="n">
        <f aca="false">+N60-M60</f>
        <v>23247.3</v>
      </c>
      <c r="P60" s="486" t="n">
        <f aca="false">IF(M60=0,IF(N60=0,0,100),+O60/M60*100)</f>
        <v>13.0409261131429</v>
      </c>
      <c r="Q60" s="486"/>
    </row>
    <row r="61" customFormat="false" ht="12.75" hidden="false" customHeight="false" outlineLevel="0" collapsed="false">
      <c r="A61" s="456" t="s">
        <v>277</v>
      </c>
      <c r="B61" s="478" t="n">
        <v>22614</v>
      </c>
      <c r="C61" s="479" t="n">
        <v>1920</v>
      </c>
      <c r="D61" s="480" t="n">
        <v>3282</v>
      </c>
      <c r="E61" s="478" t="n">
        <v>7540</v>
      </c>
      <c r="F61" s="480" t="n">
        <v>640</v>
      </c>
      <c r="G61" s="480" t="n">
        <v>10362.08</v>
      </c>
      <c r="H61" s="481"/>
      <c r="I61" s="482" t="n">
        <v>10092</v>
      </c>
      <c r="J61" s="481" t="n">
        <f aca="false">+G61-I61</f>
        <v>270.08</v>
      </c>
      <c r="K61" s="483" t="n">
        <f aca="false">IF(I61=0,IF(G61=0,0,100),+J61/I61*100)</f>
        <v>2.67617915180341</v>
      </c>
      <c r="L61" s="483"/>
      <c r="M61" s="484" t="n">
        <v>27165.9</v>
      </c>
      <c r="N61" s="485" t="n">
        <v>46358.08</v>
      </c>
      <c r="O61" s="481" t="n">
        <f aca="false">+N61-M61</f>
        <v>19192.18</v>
      </c>
      <c r="P61" s="486" t="n">
        <f aca="false">IF(M61=0,IF(N61=0,0,100),+O61/M61*100)</f>
        <v>70.6480550984874</v>
      </c>
      <c r="Q61" s="486"/>
    </row>
    <row r="62" customFormat="false" ht="12.75" hidden="false" customHeight="false" outlineLevel="0" collapsed="false">
      <c r="A62" s="110" t="s">
        <v>278</v>
      </c>
      <c r="B62" s="478" t="n">
        <v>195722.02</v>
      </c>
      <c r="C62" s="479" t="n">
        <v>194729.51</v>
      </c>
      <c r="D62" s="480" t="n">
        <v>177490.62</v>
      </c>
      <c r="E62" s="478" t="n">
        <v>202333.81</v>
      </c>
      <c r="F62" s="480" t="n">
        <v>161146.46</v>
      </c>
      <c r="G62" s="480" t="n">
        <v>206101.33</v>
      </c>
      <c r="H62" s="481"/>
      <c r="I62" s="482" t="n">
        <v>163735.22</v>
      </c>
      <c r="J62" s="481" t="n">
        <f aca="false">+G62-I62</f>
        <v>42366.11</v>
      </c>
      <c r="K62" s="483" t="n">
        <f aca="false">IF(I62=0,IF(G62=0,0,100),+J62/I62*100)</f>
        <v>25.8747690325881</v>
      </c>
      <c r="L62" s="483"/>
      <c r="M62" s="484" t="n">
        <v>960414.02</v>
      </c>
      <c r="N62" s="485" t="n">
        <v>1137523.75</v>
      </c>
      <c r="O62" s="481" t="n">
        <f aca="false">+N62-M62</f>
        <v>177109.73</v>
      </c>
      <c r="P62" s="486" t="n">
        <f aca="false">IF(M62=0,IF(N62=0,0,100),+O62/M62*100)</f>
        <v>18.4409771527492</v>
      </c>
      <c r="Q62" s="486"/>
    </row>
    <row r="63" customFormat="false" ht="12.75" hidden="false" customHeight="false" outlineLevel="0" collapsed="false">
      <c r="A63" s="456" t="s">
        <v>279</v>
      </c>
      <c r="B63" s="478" t="n">
        <v>814.65</v>
      </c>
      <c r="C63" s="479" t="n">
        <v>3076.98</v>
      </c>
      <c r="D63" s="480" t="n">
        <v>2217.32</v>
      </c>
      <c r="E63" s="478" t="n">
        <v>994.22</v>
      </c>
      <c r="F63" s="480" t="n">
        <v>2528.7</v>
      </c>
      <c r="G63" s="480" t="n">
        <v>7619.81</v>
      </c>
      <c r="H63" s="481"/>
      <c r="I63" s="482" t="n">
        <v>11718.96</v>
      </c>
      <c r="J63" s="481" t="n">
        <f aca="false">+G63-I63</f>
        <v>-4099.15</v>
      </c>
      <c r="K63" s="483" t="n">
        <f aca="false">IF(I63=0,IF(G63=0,0,100),+J63/I63*100)</f>
        <v>-34.978786513479</v>
      </c>
      <c r="L63" s="483"/>
      <c r="M63" s="484" t="n">
        <v>40354.28</v>
      </c>
      <c r="N63" s="485" t="n">
        <v>17251.68</v>
      </c>
      <c r="O63" s="481" t="n">
        <f aca="false">+N63-M63</f>
        <v>-23102.6</v>
      </c>
      <c r="P63" s="486" t="n">
        <f aca="false">IF(M63=0,IF(N63=0,0,100),+O63/M63*100)</f>
        <v>-57.2494416949082</v>
      </c>
      <c r="Q63" s="486"/>
    </row>
    <row r="64" customFormat="false" ht="12.75" hidden="false" customHeight="false" outlineLevel="0" collapsed="false">
      <c r="A64" s="456" t="s">
        <v>280</v>
      </c>
      <c r="B64" s="478" t="n">
        <v>124248.3</v>
      </c>
      <c r="C64" s="479" t="n">
        <v>0</v>
      </c>
      <c r="D64" s="480" t="n">
        <v>1206.92000000001</v>
      </c>
      <c r="E64" s="478" t="n">
        <v>0</v>
      </c>
      <c r="F64" s="480" t="n">
        <v>560.359999999989</v>
      </c>
      <c r="G64" s="480" t="n">
        <v>1422.44</v>
      </c>
      <c r="H64" s="481"/>
      <c r="I64" s="482" t="n">
        <v>4777.6</v>
      </c>
      <c r="J64" s="481" t="n">
        <f aca="false">+G64-I64</f>
        <v>-3355.16</v>
      </c>
      <c r="K64" s="483" t="n">
        <f aca="false">IF(I64=0,IF(G64=0,0,100),+J64/I64*100)</f>
        <v>-70.2268921634293</v>
      </c>
      <c r="L64" s="483"/>
      <c r="M64" s="484" t="n">
        <v>29694.51</v>
      </c>
      <c r="N64" s="485" t="n">
        <v>127438.02</v>
      </c>
      <c r="O64" s="481" t="n">
        <f aca="false">+N64-M64</f>
        <v>97743.51</v>
      </c>
      <c r="P64" s="486" t="n">
        <f aca="false">IF(M64=0,IF(N64=0,0,100),+O64/M64*100)</f>
        <v>329.163572660401</v>
      </c>
      <c r="Q64" s="486"/>
    </row>
    <row r="65" customFormat="false" ht="12.75" hidden="false" customHeight="false" outlineLevel="0" collapsed="false">
      <c r="A65" s="110" t="s">
        <v>281</v>
      </c>
      <c r="B65" s="478" t="n">
        <v>0</v>
      </c>
      <c r="C65" s="487" t="n">
        <v>0</v>
      </c>
      <c r="D65" s="480" t="n">
        <v>8150</v>
      </c>
      <c r="E65" s="478" t="n">
        <v>0</v>
      </c>
      <c r="F65" s="480" t="n">
        <v>0</v>
      </c>
      <c r="G65" s="480" t="n">
        <v>0</v>
      </c>
      <c r="H65" s="481"/>
      <c r="I65" s="482" t="n">
        <v>1000</v>
      </c>
      <c r="J65" s="481" t="n">
        <f aca="false">+G65-I65</f>
        <v>-1000</v>
      </c>
      <c r="K65" s="483" t="n">
        <f aca="false">IF(I65=0,IF(G65=0,0,100),+J65/I65*100)</f>
        <v>-100</v>
      </c>
      <c r="L65" s="483"/>
      <c r="M65" s="484" t="n">
        <v>14150</v>
      </c>
      <c r="N65" s="485" t="n">
        <v>8150</v>
      </c>
      <c r="O65" s="481" t="n">
        <f aca="false">+N65-M65</f>
        <v>-6000</v>
      </c>
      <c r="P65" s="486" t="n">
        <f aca="false">IF(M65=0,IF(N65=0,0,100),+O65/M65*100)</f>
        <v>-42.4028268551237</v>
      </c>
      <c r="Q65" s="486"/>
    </row>
    <row r="66" customFormat="false" ht="12.75" hidden="false" customHeight="false" outlineLevel="0" collapsed="false">
      <c r="A66" s="456" t="s">
        <v>282</v>
      </c>
      <c r="B66" s="478" t="n">
        <v>3396.31</v>
      </c>
      <c r="C66" s="479" t="n">
        <v>4002.89</v>
      </c>
      <c r="D66" s="480" t="n">
        <v>4218.51</v>
      </c>
      <c r="E66" s="478" t="n">
        <v>6737.99</v>
      </c>
      <c r="F66" s="480" t="n">
        <v>39065.74</v>
      </c>
      <c r="G66" s="480" t="n">
        <v>14766.4</v>
      </c>
      <c r="H66" s="481"/>
      <c r="I66" s="482" t="n">
        <v>5609.29</v>
      </c>
      <c r="J66" s="481" t="n">
        <f aca="false">+G66-I66</f>
        <v>9157.11</v>
      </c>
      <c r="K66" s="483" t="n">
        <f aca="false">IF(I66=0,IF(G66=0,0,100),+J66/I66*100)</f>
        <v>163.249002993249</v>
      </c>
      <c r="L66" s="483"/>
      <c r="M66" s="484" t="n">
        <v>39092.04</v>
      </c>
      <c r="N66" s="485" t="n">
        <v>72187.84</v>
      </c>
      <c r="O66" s="481" t="n">
        <f aca="false">+N66-M66</f>
        <v>33095.8</v>
      </c>
      <c r="P66" s="486" t="n">
        <f aca="false">IF(M66=0,IF(N66=0,0,100),+O66/M66*100)</f>
        <v>84.6612251496724</v>
      </c>
      <c r="Q66" s="486"/>
    </row>
    <row r="67" customFormat="false" ht="12.75" hidden="false" customHeight="false" outlineLevel="0" collapsed="false">
      <c r="A67" s="456" t="s">
        <v>283</v>
      </c>
      <c r="B67" s="478" t="n">
        <v>28330.49</v>
      </c>
      <c r="C67" s="479" t="n">
        <v>18194.53</v>
      </c>
      <c r="D67" s="480" t="n">
        <v>14526.23</v>
      </c>
      <c r="E67" s="478" t="n">
        <v>20110</v>
      </c>
      <c r="F67" s="480" t="n">
        <v>25019.91</v>
      </c>
      <c r="G67" s="480" t="n">
        <v>39928.78</v>
      </c>
      <c r="H67" s="481"/>
      <c r="I67" s="482" t="n">
        <v>22221.82</v>
      </c>
      <c r="J67" s="481" t="n">
        <f aca="false">+G67-I67</f>
        <v>17706.96</v>
      </c>
      <c r="K67" s="483" t="n">
        <f aca="false">IF(I67=0,IF(G67=0,0,100),+J67/I67*100)</f>
        <v>79.6827622579969</v>
      </c>
      <c r="L67" s="483"/>
      <c r="M67" s="484" t="n">
        <v>336710.94</v>
      </c>
      <c r="N67" s="485" t="n">
        <v>146109.94</v>
      </c>
      <c r="O67" s="481" t="n">
        <f aca="false">+N67-M67</f>
        <v>-190601</v>
      </c>
      <c r="P67" s="486" t="n">
        <f aca="false">IF(M67=0,IF(N67=0,0,100),+O67/M67*100)</f>
        <v>-56.606714352673</v>
      </c>
      <c r="Q67" s="486"/>
    </row>
    <row r="68" customFormat="false" ht="12.75" hidden="false" customHeight="false" outlineLevel="0" collapsed="false">
      <c r="A68" s="456" t="s">
        <v>284</v>
      </c>
      <c r="B68" s="478" t="n">
        <v>4489.19</v>
      </c>
      <c r="C68" s="479" t="n">
        <v>19723.74</v>
      </c>
      <c r="D68" s="480" t="n">
        <v>44757.38</v>
      </c>
      <c r="E68" s="478" t="n">
        <v>34172.35</v>
      </c>
      <c r="F68" s="480" t="n">
        <v>14392.35</v>
      </c>
      <c r="G68" s="480" t="n">
        <v>32906.04</v>
      </c>
      <c r="H68" s="481"/>
      <c r="I68" s="482" t="n">
        <v>11358.19</v>
      </c>
      <c r="J68" s="481" t="n">
        <f aca="false">+G68-I68</f>
        <v>21547.85</v>
      </c>
      <c r="K68" s="483" t="n">
        <f aca="false">IF(I68=0,IF(G68=0,0,100),+J68/I68*100)</f>
        <v>189.712005169838</v>
      </c>
      <c r="L68" s="483"/>
      <c r="M68" s="484" t="n">
        <v>68173.46</v>
      </c>
      <c r="N68" s="485" t="n">
        <v>150441.05</v>
      </c>
      <c r="O68" s="481" t="n">
        <f aca="false">+N68-M68</f>
        <v>82267.59</v>
      </c>
      <c r="P68" s="486" t="n">
        <f aca="false">IF(M68=0,IF(N68=0,0,100),+O68/M68*100)</f>
        <v>120.673925014221</v>
      </c>
      <c r="Q68" s="486"/>
    </row>
    <row r="69" customFormat="false" ht="12.75" hidden="false" customHeight="false" outlineLevel="0" collapsed="false">
      <c r="A69" s="456" t="s">
        <v>285</v>
      </c>
      <c r="B69" s="478" t="n">
        <v>28104.09</v>
      </c>
      <c r="C69" s="479" t="n">
        <v>56984.64</v>
      </c>
      <c r="D69" s="480" t="n">
        <v>58554.23</v>
      </c>
      <c r="E69" s="478" t="n">
        <v>32219.73</v>
      </c>
      <c r="F69" s="480" t="n">
        <v>55322.32</v>
      </c>
      <c r="G69" s="480" t="n">
        <v>32477.85</v>
      </c>
      <c r="H69" s="481"/>
      <c r="I69" s="482" t="n">
        <v>44653.92</v>
      </c>
      <c r="J69" s="481" t="n">
        <f aca="false">+G69-I69</f>
        <v>-12176.07</v>
      </c>
      <c r="K69" s="483" t="n">
        <f aca="false">IF(I69=0,IF(G69=0,0,100),+J69/I69*100)</f>
        <v>-27.2676396607509</v>
      </c>
      <c r="L69" s="483"/>
      <c r="M69" s="484" t="n">
        <v>348289.94</v>
      </c>
      <c r="N69" s="485" t="n">
        <v>263662.86</v>
      </c>
      <c r="O69" s="481" t="n">
        <f aca="false">+N69-M69</f>
        <v>-84627.08</v>
      </c>
      <c r="P69" s="486" t="n">
        <f aca="false">IF(M69=0,IF(N69=0,0,100),+O69/M69*100)</f>
        <v>-24.2978823907461</v>
      </c>
      <c r="Q69" s="486"/>
    </row>
    <row r="70" customFormat="false" ht="12.75" hidden="false" customHeight="false" outlineLevel="0" collapsed="false">
      <c r="A70" s="456" t="s">
        <v>286</v>
      </c>
      <c r="B70" s="478" t="n">
        <v>48049.6</v>
      </c>
      <c r="C70" s="479" t="n">
        <v>130508.31</v>
      </c>
      <c r="D70" s="480" t="n">
        <v>119274.31</v>
      </c>
      <c r="E70" s="478" t="n">
        <v>165678.54</v>
      </c>
      <c r="F70" s="480" t="n">
        <v>195128.6</v>
      </c>
      <c r="G70" s="480" t="n">
        <v>81220.08</v>
      </c>
      <c r="H70" s="481"/>
      <c r="I70" s="482" t="n">
        <v>155208.01</v>
      </c>
      <c r="J70" s="481" t="n">
        <f aca="false">+G70-I70</f>
        <v>-73987.93</v>
      </c>
      <c r="K70" s="483" t="n">
        <f aca="false">IF(I70=0,IF(G70=0,0,100),+J70/I70*100)</f>
        <v>-47.6701750122304</v>
      </c>
      <c r="L70" s="483"/>
      <c r="M70" s="484" t="n">
        <v>684837.74</v>
      </c>
      <c r="N70" s="485" t="n">
        <v>739859.44</v>
      </c>
      <c r="O70" s="481" t="n">
        <f aca="false">+N70-M70</f>
        <v>55021.7</v>
      </c>
      <c r="P70" s="486" t="n">
        <f aca="false">IF(M70=0,IF(N70=0,0,100),+O70/M70*100)</f>
        <v>8.03426808808755</v>
      </c>
      <c r="Q70" s="486"/>
    </row>
    <row r="71" customFormat="false" ht="12.75" hidden="false" customHeight="false" outlineLevel="0" collapsed="false">
      <c r="A71" s="456" t="s">
        <v>287</v>
      </c>
      <c r="B71" s="478" t="n">
        <v>10465</v>
      </c>
      <c r="C71" s="479" t="n">
        <v>6177</v>
      </c>
      <c r="D71" s="480" t="n">
        <v>12715.05</v>
      </c>
      <c r="E71" s="478" t="n">
        <v>10379.32</v>
      </c>
      <c r="F71" s="480" t="n">
        <v>5437.45</v>
      </c>
      <c r="G71" s="480" t="n">
        <v>13461.55</v>
      </c>
      <c r="H71" s="481"/>
      <c r="I71" s="482" t="n">
        <v>17986</v>
      </c>
      <c r="J71" s="481" t="n">
        <f aca="false">+G71-I71</f>
        <v>-4524.45</v>
      </c>
      <c r="K71" s="483" t="n">
        <f aca="false">IF(I71=0,IF(G71=0,0,100),+J71/I71*100)</f>
        <v>-25.1553986433893</v>
      </c>
      <c r="L71" s="483"/>
      <c r="M71" s="484" t="n">
        <v>230922.67</v>
      </c>
      <c r="N71" s="485" t="n">
        <v>58635.37</v>
      </c>
      <c r="O71" s="481" t="n">
        <f aca="false">+N71-M71</f>
        <v>-172287.3</v>
      </c>
      <c r="P71" s="486" t="n">
        <f aca="false">IF(M71=0,IF(N71=0,0,100),+O71/M71*100)</f>
        <v>-74.6082227440034</v>
      </c>
      <c r="Q71" s="486"/>
    </row>
    <row r="72" customFormat="false" ht="12.75" hidden="false" customHeight="false" outlineLevel="0" collapsed="false">
      <c r="A72" s="456" t="s">
        <v>288</v>
      </c>
      <c r="B72" s="478" t="n">
        <v>81.9</v>
      </c>
      <c r="C72" s="479" t="n">
        <v>679.5</v>
      </c>
      <c r="D72" s="480" t="n">
        <v>60.86</v>
      </c>
      <c r="E72" s="478" t="n">
        <v>4510.55</v>
      </c>
      <c r="F72" s="480" t="n">
        <v>1232.52</v>
      </c>
      <c r="G72" s="480" t="n">
        <v>147.41</v>
      </c>
      <c r="H72" s="481"/>
      <c r="I72" s="482" t="n">
        <v>3135.29</v>
      </c>
      <c r="J72" s="481" t="n">
        <f aca="false">+G72-I72</f>
        <v>-2987.88</v>
      </c>
      <c r="K72" s="483" t="n">
        <f aca="false">IF(I72=0,IF(G72=0,0,100),+J72/I72*100)</f>
        <v>-95.2983615550715</v>
      </c>
      <c r="L72" s="483"/>
      <c r="M72" s="484" t="n">
        <v>12660.01</v>
      </c>
      <c r="N72" s="485" t="n">
        <v>6712.74</v>
      </c>
      <c r="O72" s="481" t="n">
        <f aca="false">+N72-M72</f>
        <v>-5947.27</v>
      </c>
      <c r="P72" s="486" t="n">
        <f aca="false">IF(M72=0,IF(N72=0,0,100),+O72/M72*100)</f>
        <v>-46.9768191336342</v>
      </c>
      <c r="Q72" s="486"/>
    </row>
    <row r="73" customFormat="false" ht="12.75" hidden="false" customHeight="false" outlineLevel="0" collapsed="false">
      <c r="A73" s="456" t="s">
        <v>289</v>
      </c>
      <c r="B73" s="478" t="n">
        <v>63677.34</v>
      </c>
      <c r="C73" s="479" t="n">
        <v>75519.06</v>
      </c>
      <c r="D73" s="480" t="n">
        <v>56996.1</v>
      </c>
      <c r="E73" s="478" t="n">
        <f aca="false">111826.2+17</f>
        <v>111843.2</v>
      </c>
      <c r="F73" s="480" t="n">
        <v>88079.34</v>
      </c>
      <c r="G73" s="480" t="n">
        <v>72415.54</v>
      </c>
      <c r="H73" s="481"/>
      <c r="I73" s="482" t="n">
        <v>173061.66</v>
      </c>
      <c r="J73" s="481" t="n">
        <f aca="false">+G73-I73</f>
        <v>-100646.12</v>
      </c>
      <c r="K73" s="483" t="n">
        <f aca="false">IF(I73=0,IF(G73=0,0,100),+J73/I73*100)</f>
        <v>-58.1562201587573</v>
      </c>
      <c r="L73" s="483"/>
      <c r="M73" s="484" t="n">
        <v>621538.88</v>
      </c>
      <c r="N73" s="485" t="n">
        <v>468530.58</v>
      </c>
      <c r="O73" s="481" t="n">
        <f aca="false">+N73-M73</f>
        <v>-153008.3</v>
      </c>
      <c r="P73" s="486" t="n">
        <f aca="false">IF(M73=0,IF(N73=0,0,100),+O73/M73*100)</f>
        <v>-24.6176554554399</v>
      </c>
      <c r="Q73" s="486"/>
    </row>
    <row r="74" customFormat="false" ht="12.75" hidden="false" customHeight="false" outlineLevel="0" collapsed="false">
      <c r="A74" s="456" t="s">
        <v>290</v>
      </c>
      <c r="B74" s="478" t="n">
        <v>70275.35</v>
      </c>
      <c r="C74" s="479" t="n">
        <v>136198.54</v>
      </c>
      <c r="D74" s="480" t="n">
        <v>156644.85</v>
      </c>
      <c r="E74" s="478" t="n">
        <v>79440.91</v>
      </c>
      <c r="F74" s="480" t="n">
        <v>47317.76</v>
      </c>
      <c r="G74" s="480" t="n">
        <v>49717.18</v>
      </c>
      <c r="H74" s="481"/>
      <c r="I74" s="482" t="n">
        <v>24493.48</v>
      </c>
      <c r="J74" s="481" t="n">
        <f aca="false">+G74-I74</f>
        <v>25223.7</v>
      </c>
      <c r="K74" s="483" t="n">
        <f aca="false">IF(I74=0,IF(G74=0,0,100),+J74/I74*100)</f>
        <v>102.9812831823</v>
      </c>
      <c r="L74" s="483"/>
      <c r="M74" s="484" t="n">
        <v>570027.02</v>
      </c>
      <c r="N74" s="485" t="n">
        <v>539594.59</v>
      </c>
      <c r="O74" s="481" t="n">
        <f aca="false">+N74-M74</f>
        <v>-30432.4300000001</v>
      </c>
      <c r="P74" s="486" t="n">
        <f aca="false">IF(M74=0,IF(N74=0,0,100),+O74/M74*100)</f>
        <v>-5.3387697305998</v>
      </c>
      <c r="Q74" s="486"/>
    </row>
    <row r="75" customFormat="false" ht="12.75" hidden="false" customHeight="false" outlineLevel="0" collapsed="false">
      <c r="A75" s="110" t="s">
        <v>291</v>
      </c>
      <c r="B75" s="478" t="n">
        <v>1800</v>
      </c>
      <c r="C75" s="479" t="n">
        <v>0</v>
      </c>
      <c r="D75" s="480" t="n">
        <v>0</v>
      </c>
      <c r="E75" s="478" t="n">
        <v>170</v>
      </c>
      <c r="F75" s="480" t="n">
        <v>0</v>
      </c>
      <c r="G75" s="480" t="n">
        <v>0</v>
      </c>
      <c r="H75" s="481"/>
      <c r="I75" s="482" t="n">
        <v>150</v>
      </c>
      <c r="J75" s="481" t="n">
        <f aca="false">+G75-I75</f>
        <v>-150</v>
      </c>
      <c r="K75" s="483" t="n">
        <f aca="false">IF(I75=0,IF(G75=0,0,100),+J75/I75*100)</f>
        <v>-100</v>
      </c>
      <c r="L75" s="483"/>
      <c r="M75" s="484" t="n">
        <v>450</v>
      </c>
      <c r="N75" s="485" t="n">
        <v>1970</v>
      </c>
      <c r="O75" s="481" t="n">
        <f aca="false">+N75-M75</f>
        <v>1520</v>
      </c>
      <c r="P75" s="486" t="n">
        <f aca="false">IF(M75=0,IF(N75=0,0,100),+O75/M75*100)</f>
        <v>337.777777777778</v>
      </c>
      <c r="Q75" s="486"/>
    </row>
    <row r="76" customFormat="false" ht="12.75" hidden="false" customHeight="false" outlineLevel="0" collapsed="false">
      <c r="A76" s="456" t="s">
        <v>292</v>
      </c>
      <c r="B76" s="478" t="n">
        <v>27714.19</v>
      </c>
      <c r="C76" s="479" t="n">
        <v>24311.89</v>
      </c>
      <c r="D76" s="480" t="n">
        <v>12074.9</v>
      </c>
      <c r="E76" s="478" t="n">
        <v>8926.24</v>
      </c>
      <c r="F76" s="480" t="n">
        <v>13225.56</v>
      </c>
      <c r="G76" s="480" t="n">
        <v>6273</v>
      </c>
      <c r="H76" s="481"/>
      <c r="I76" s="482" t="n">
        <v>22505.79</v>
      </c>
      <c r="J76" s="481" t="n">
        <f aca="false">+G76-I76</f>
        <v>-16232.79</v>
      </c>
      <c r="K76" s="483" t="n">
        <f aca="false">IF(I76=0,IF(G76=0,0,100),+J76/I76*100)</f>
        <v>-72.1271726075823</v>
      </c>
      <c r="L76" s="483"/>
      <c r="M76" s="484" t="n">
        <v>95957.53</v>
      </c>
      <c r="N76" s="485" t="n">
        <v>92525.78</v>
      </c>
      <c r="O76" s="481" t="n">
        <f aca="false">+N76-M76</f>
        <v>-3431.75</v>
      </c>
      <c r="P76" s="486" t="n">
        <f aca="false">IF(M76=0,IF(N76=0,0,100),+O76/M76*100)</f>
        <v>-3.57632173316675</v>
      </c>
      <c r="Q76" s="486"/>
    </row>
    <row r="77" customFormat="false" ht="12.75" hidden="false" customHeight="false" outlineLevel="0" collapsed="false">
      <c r="A77" s="456" t="s">
        <v>293</v>
      </c>
      <c r="B77" s="478" t="n">
        <v>134545.26</v>
      </c>
      <c r="C77" s="479" t="n">
        <v>271535.43</v>
      </c>
      <c r="D77" s="480" t="n">
        <v>184344.66</v>
      </c>
      <c r="E77" s="478" t="n">
        <v>185506.87</v>
      </c>
      <c r="F77" s="480" t="n">
        <v>198438.12</v>
      </c>
      <c r="G77" s="480" t="n">
        <v>207617.09</v>
      </c>
      <c r="H77" s="481"/>
      <c r="I77" s="482" t="n">
        <v>152017.39</v>
      </c>
      <c r="J77" s="481" t="n">
        <f aca="false">+G77-I77</f>
        <v>55599.7</v>
      </c>
      <c r="K77" s="483" t="n">
        <f aca="false">IF(I77=0,IF(G77=0,0,100),+J77/I77*100)</f>
        <v>36.574565580951</v>
      </c>
      <c r="L77" s="483"/>
      <c r="M77" s="484" t="n">
        <v>890413.34</v>
      </c>
      <c r="N77" s="485" t="n">
        <v>1181987.43</v>
      </c>
      <c r="O77" s="481" t="n">
        <f aca="false">+N77-M77</f>
        <v>291574.09</v>
      </c>
      <c r="P77" s="486" t="n">
        <f aca="false">IF(M77=0,IF(N77=0,0,100),+O77/M77*100)</f>
        <v>32.7459256169724</v>
      </c>
      <c r="Q77" s="486"/>
    </row>
    <row r="78" customFormat="false" ht="12.75" hidden="false" customHeight="false" outlineLevel="0" collapsed="false">
      <c r="A78" s="456" t="s">
        <v>294</v>
      </c>
      <c r="B78" s="478" t="n">
        <v>80718.55</v>
      </c>
      <c r="C78" s="479" t="n">
        <v>143606.3</v>
      </c>
      <c r="D78" s="480" t="n">
        <v>101681.12</v>
      </c>
      <c r="E78" s="478" t="n">
        <v>101681.12</v>
      </c>
      <c r="F78" s="480" t="n">
        <v>101681.12</v>
      </c>
      <c r="G78" s="480" t="n">
        <v>103751.81</v>
      </c>
      <c r="H78" s="481"/>
      <c r="I78" s="482" t="n">
        <v>94642.92</v>
      </c>
      <c r="J78" s="481" t="n">
        <f aca="false">+G78-I78</f>
        <v>9108.89</v>
      </c>
      <c r="K78" s="483" t="n">
        <f aca="false">IF(I78=0,IF(G78=0,0,100),+J78/I78*100)</f>
        <v>9.62448115506157</v>
      </c>
      <c r="L78" s="483"/>
      <c r="M78" s="484" t="n">
        <v>471459.76</v>
      </c>
      <c r="N78" s="485" t="n">
        <v>633120.02</v>
      </c>
      <c r="O78" s="481" t="n">
        <f aca="false">+N78-M78</f>
        <v>161660.26</v>
      </c>
      <c r="P78" s="486" t="n">
        <f aca="false">IF(M78=0,IF(N78=0,0,100),+O78/M78*100)</f>
        <v>34.2893018059484</v>
      </c>
      <c r="Q78" s="486"/>
    </row>
    <row r="79" customFormat="false" ht="12.75" hidden="false" customHeight="false" outlineLevel="0" collapsed="false">
      <c r="A79" s="456" t="s">
        <v>295</v>
      </c>
      <c r="B79" s="478" t="n">
        <v>0</v>
      </c>
      <c r="C79" s="487" t="n">
        <v>0</v>
      </c>
      <c r="D79" s="480" t="n">
        <v>0</v>
      </c>
      <c r="E79" s="478" t="n">
        <v>0</v>
      </c>
      <c r="F79" s="480" t="n">
        <v>0</v>
      </c>
      <c r="G79" s="480" t="n">
        <v>0</v>
      </c>
      <c r="H79" s="481"/>
      <c r="I79" s="482" t="n">
        <v>8480.18</v>
      </c>
      <c r="J79" s="481" t="n">
        <f aca="false">+G79-I79</f>
        <v>-8480.18</v>
      </c>
      <c r="K79" s="483" t="n">
        <f aca="false">IF(I79=0,IF(G79=0,0,100),+J79/I79*100)</f>
        <v>-100</v>
      </c>
      <c r="L79" s="483"/>
      <c r="M79" s="484" t="n">
        <v>49988.79</v>
      </c>
      <c r="N79" s="485" t="n">
        <v>0</v>
      </c>
      <c r="O79" s="481" t="n">
        <f aca="false">+N79-M79</f>
        <v>-49988.79</v>
      </c>
      <c r="P79" s="486" t="n">
        <f aca="false">IF(M79=0,IF(N79=0,0,100),+O79/M79*100)</f>
        <v>-100</v>
      </c>
      <c r="Q79" s="486"/>
    </row>
    <row r="80" customFormat="false" ht="12.75" hidden="false" customHeight="false" outlineLevel="0" collapsed="false">
      <c r="A80" s="456" t="s">
        <v>296</v>
      </c>
      <c r="B80" s="478" t="n">
        <v>29333.99</v>
      </c>
      <c r="C80" s="479" t="n">
        <v>77372.68</v>
      </c>
      <c r="D80" s="480" t="n">
        <v>45346.92</v>
      </c>
      <c r="E80" s="478" t="n">
        <v>45346.92</v>
      </c>
      <c r="F80" s="480" t="n">
        <v>45346.92</v>
      </c>
      <c r="G80" s="480" t="n">
        <v>45346.92</v>
      </c>
      <c r="H80" s="481"/>
      <c r="I80" s="482" t="n">
        <v>29333.99</v>
      </c>
      <c r="J80" s="481" t="n">
        <f aca="false">+G80-I80</f>
        <v>16012.93</v>
      </c>
      <c r="K80" s="483" t="n">
        <f aca="false">IF(I80=0,IF(G80=0,0,100),+J80/I80*100)</f>
        <v>54.5883120571051</v>
      </c>
      <c r="L80" s="483"/>
      <c r="M80" s="484" t="n">
        <v>171487.19</v>
      </c>
      <c r="N80" s="485" t="n">
        <v>288094.35</v>
      </c>
      <c r="O80" s="481" t="n">
        <f aca="false">+N80-M80</f>
        <v>116607.16</v>
      </c>
      <c r="P80" s="486" t="n">
        <f aca="false">IF(M80=0,IF(N80=0,0,100),+O80/M80*100)</f>
        <v>67.9975921233533</v>
      </c>
      <c r="Q80" s="486"/>
    </row>
    <row r="81" customFormat="false" ht="12.75" hidden="false" customHeight="false" outlineLevel="0" collapsed="false">
      <c r="A81" s="456" t="s">
        <v>297</v>
      </c>
      <c r="B81" s="478" t="n">
        <v>446489.63</v>
      </c>
      <c r="C81" s="479" t="n">
        <v>446489.63</v>
      </c>
      <c r="D81" s="480" t="n">
        <v>446489.63</v>
      </c>
      <c r="E81" s="478" t="n">
        <v>446489.63</v>
      </c>
      <c r="F81" s="480" t="n">
        <v>446489.63</v>
      </c>
      <c r="G81" s="480" t="n">
        <v>446489.63</v>
      </c>
      <c r="H81" s="481"/>
      <c r="I81" s="482" t="n">
        <v>486950.58</v>
      </c>
      <c r="J81" s="481" t="n">
        <f aca="false">+G81-I81</f>
        <v>-40460.95</v>
      </c>
      <c r="K81" s="483" t="n">
        <f aca="false">IF(I81=0,IF(G81=0,0,100),+J81/I81*100)</f>
        <v>-8.30904647449029</v>
      </c>
      <c r="L81" s="483"/>
      <c r="M81" s="484" t="n">
        <v>2921703.48</v>
      </c>
      <c r="N81" s="485" t="n">
        <v>2678937.78</v>
      </c>
      <c r="O81" s="481" t="n">
        <f aca="false">+N81-M81</f>
        <v>-242765.7</v>
      </c>
      <c r="P81" s="486" t="n">
        <f aca="false">IF(M81=0,IF(N81=0,0,100),+O81/M81*100)</f>
        <v>-8.30904647449029</v>
      </c>
      <c r="Q81" s="486"/>
    </row>
    <row r="82" customFormat="false" ht="12.75" hidden="false" customHeight="false" outlineLevel="0" collapsed="false">
      <c r="A82" s="456" t="s">
        <v>298</v>
      </c>
      <c r="B82" s="478" t="n">
        <v>89184.07</v>
      </c>
      <c r="C82" s="479" t="n">
        <v>155042.38</v>
      </c>
      <c r="D82" s="480" t="n">
        <v>69040.1</v>
      </c>
      <c r="E82" s="478" t="n">
        <v>94456.17</v>
      </c>
      <c r="F82" s="480" t="n">
        <v>135584.51</v>
      </c>
      <c r="G82" s="480" t="n">
        <v>133985.5</v>
      </c>
      <c r="H82" s="481"/>
      <c r="I82" s="482" t="n">
        <v>96946.11</v>
      </c>
      <c r="J82" s="481" t="n">
        <f aca="false">+G82-I82</f>
        <v>37039.39</v>
      </c>
      <c r="K82" s="483" t="n">
        <f aca="false">IF(I82=0,IF(G82=0,0,100),+J82/I82*100)</f>
        <v>38.2061642287659</v>
      </c>
      <c r="L82" s="483"/>
      <c r="M82" s="484" t="n">
        <v>474460.73</v>
      </c>
      <c r="N82" s="485" t="n">
        <v>677292.73</v>
      </c>
      <c r="O82" s="481" t="n">
        <f aca="false">+N82-M82</f>
        <v>202832</v>
      </c>
      <c r="P82" s="486" t="n">
        <f aca="false">IF(M82=0,IF(N82=0,0,100),+O82/M82*100)</f>
        <v>42.7500079932854</v>
      </c>
      <c r="Q82" s="486"/>
    </row>
    <row r="83" customFormat="false" ht="12.75" hidden="false" customHeight="false" outlineLevel="0" collapsed="false">
      <c r="A83" s="110" t="s">
        <v>299</v>
      </c>
      <c r="B83" s="478" t="n">
        <v>8400</v>
      </c>
      <c r="C83" s="479" t="n">
        <v>0</v>
      </c>
      <c r="D83" s="480" t="n">
        <v>0</v>
      </c>
      <c r="E83" s="478" t="n">
        <v>0</v>
      </c>
      <c r="F83" s="480" t="n">
        <v>0</v>
      </c>
      <c r="G83" s="480" t="n">
        <v>136</v>
      </c>
      <c r="H83" s="481"/>
      <c r="I83" s="482" t="n">
        <v>0</v>
      </c>
      <c r="J83" s="481" t="n">
        <f aca="false">+G83-I83</f>
        <v>136</v>
      </c>
      <c r="K83" s="483" t="n">
        <f aca="false">IF(I83=0,IF(G83=0,0,100),+J83/I83*100)</f>
        <v>100</v>
      </c>
      <c r="L83" s="483"/>
      <c r="M83" s="484" t="n">
        <v>0</v>
      </c>
      <c r="N83" s="485" t="n">
        <v>8536</v>
      </c>
      <c r="O83" s="481" t="n">
        <f aca="false">+N83-M83</f>
        <v>8536</v>
      </c>
      <c r="P83" s="486" t="n">
        <f aca="false">IF(M83=0,IF(N83=0,0,100),+O83/M83*100)</f>
        <v>100</v>
      </c>
      <c r="Q83" s="486"/>
    </row>
    <row r="84" customFormat="false" ht="12.75" hidden="false" customHeight="false" outlineLevel="0" collapsed="false">
      <c r="A84" s="456" t="s">
        <v>300</v>
      </c>
      <c r="B84" s="478" t="n">
        <v>1394.86</v>
      </c>
      <c r="C84" s="479" t="n">
        <v>1110.82</v>
      </c>
      <c r="D84" s="480" t="n">
        <v>638.4</v>
      </c>
      <c r="E84" s="478" t="n">
        <v>3861</v>
      </c>
      <c r="F84" s="480" t="n">
        <v>2460.73</v>
      </c>
      <c r="G84" s="480" t="n">
        <v>2739.78999999994</v>
      </c>
      <c r="H84" s="481"/>
      <c r="I84" s="482" t="n">
        <v>55876.22</v>
      </c>
      <c r="J84" s="481" t="n">
        <f aca="false">+G84-I84</f>
        <v>-53136.4300000001</v>
      </c>
      <c r="K84" s="483" t="n">
        <f aca="false">IF(I84=0,IF(G84=0,0,100),+J84/I84*100)</f>
        <v>-95.096679768245</v>
      </c>
      <c r="L84" s="483"/>
      <c r="M84" s="484" t="n">
        <v>217257.04</v>
      </c>
      <c r="N84" s="485" t="n">
        <v>12205.6</v>
      </c>
      <c r="O84" s="481" t="n">
        <f aca="false">+N84-M84</f>
        <v>-205051.44</v>
      </c>
      <c r="P84" s="486" t="n">
        <f aca="false">IF(M84=0,IF(N84=0,0,100),+O84/M84*100)</f>
        <v>-94.3819542050283</v>
      </c>
      <c r="Q84" s="486"/>
    </row>
    <row r="85" customFormat="false" ht="12.75" hidden="false" customHeight="false" outlineLevel="0" collapsed="false">
      <c r="A85" s="456" t="s">
        <v>301</v>
      </c>
      <c r="B85" s="478" t="n">
        <v>43</v>
      </c>
      <c r="C85" s="479" t="n">
        <v>0</v>
      </c>
      <c r="D85" s="480" t="n">
        <v>0</v>
      </c>
      <c r="E85" s="478" t="n">
        <v>0</v>
      </c>
      <c r="F85" s="480" t="n">
        <v>0</v>
      </c>
      <c r="G85" s="480" t="n">
        <v>0</v>
      </c>
      <c r="H85" s="481"/>
      <c r="I85" s="482" t="n">
        <v>0</v>
      </c>
      <c r="J85" s="481" t="n">
        <f aca="false">+G85-I85</f>
        <v>0</v>
      </c>
      <c r="K85" s="483" t="n">
        <f aca="false">IF(I85=0,IF(G85=0,0,100),+J85/I85*100)</f>
        <v>0</v>
      </c>
      <c r="L85" s="483"/>
      <c r="M85" s="484" t="n">
        <v>498.6</v>
      </c>
      <c r="N85" s="485" t="n">
        <v>43</v>
      </c>
      <c r="O85" s="481" t="n">
        <f aca="false">+N85-M85</f>
        <v>-455.6</v>
      </c>
      <c r="P85" s="486" t="n">
        <f aca="false">IF(M85=0,IF(N85=0,0,100),+O85/M85*100)</f>
        <v>-91.3758523866827</v>
      </c>
      <c r="Q85" s="486"/>
    </row>
    <row r="86" customFormat="false" ht="12.75" hidden="false" customHeight="false" outlineLevel="0" collapsed="false">
      <c r="A86" s="110" t="s">
        <v>302</v>
      </c>
      <c r="B86" s="478" t="n">
        <v>13862.03</v>
      </c>
      <c r="C86" s="479" t="n">
        <v>0</v>
      </c>
      <c r="D86" s="480" t="n">
        <v>0</v>
      </c>
      <c r="E86" s="478" t="n">
        <v>0</v>
      </c>
      <c r="F86" s="480" t="n">
        <v>12956.83</v>
      </c>
      <c r="G86" s="480" t="n">
        <v>111950.92</v>
      </c>
      <c r="H86" s="481"/>
      <c r="I86" s="482" t="n">
        <v>44163.52</v>
      </c>
      <c r="J86" s="481" t="n">
        <f aca="false">+G86-I86</f>
        <v>67787.4</v>
      </c>
      <c r="K86" s="483" t="n">
        <f aca="false">IF(I86=0,IF(G86=0,0,100),+J86/I86*100)</f>
        <v>153.491841230047</v>
      </c>
      <c r="L86" s="483"/>
      <c r="M86" s="484" t="n">
        <v>116781.53</v>
      </c>
      <c r="N86" s="485" t="n">
        <v>138769.78</v>
      </c>
      <c r="O86" s="481" t="n">
        <f aca="false">+N86-M86</f>
        <v>21988.25</v>
      </c>
      <c r="P86" s="486" t="n">
        <f aca="false">IF(M86=0,IF(N86=0,0,100),+O86/M86*100)</f>
        <v>18.8285339299802</v>
      </c>
      <c r="Q86" s="486"/>
    </row>
    <row r="87" customFormat="false" ht="12.75" hidden="false" customHeight="false" outlineLevel="0" collapsed="false">
      <c r="A87" s="456" t="s">
        <v>303</v>
      </c>
      <c r="B87" s="478" t="n">
        <v>490734.69</v>
      </c>
      <c r="C87" s="479" t="n">
        <v>486204.4</v>
      </c>
      <c r="D87" s="480" t="n">
        <v>496648.64</v>
      </c>
      <c r="E87" s="478" t="n">
        <v>496196.51</v>
      </c>
      <c r="F87" s="480" t="n">
        <v>509588.73</v>
      </c>
      <c r="G87" s="480" t="n">
        <v>539989.92</v>
      </c>
      <c r="H87" s="481"/>
      <c r="I87" s="482" t="n">
        <v>372121.75</v>
      </c>
      <c r="J87" s="481" t="n">
        <f aca="false">+G87-I87</f>
        <v>167868.17</v>
      </c>
      <c r="K87" s="483" t="n">
        <f aca="false">IF(I87=0,IF(G87=0,0,100),+J87/I87*100)</f>
        <v>45.1110879705365</v>
      </c>
      <c r="L87" s="483"/>
      <c r="M87" s="484" t="n">
        <v>2147062.19</v>
      </c>
      <c r="N87" s="485" t="n">
        <v>3019362.89</v>
      </c>
      <c r="O87" s="481" t="n">
        <f aca="false">N87-M87</f>
        <v>872300.7</v>
      </c>
      <c r="P87" s="486" t="n">
        <f aca="false">IF(M87=0,IF(N87=0,0,100),+O87/M87*100)</f>
        <v>40.6276401337029</v>
      </c>
      <c r="Q87" s="486"/>
    </row>
    <row r="88" customFormat="false" ht="12.75" hidden="false" customHeight="false" outlineLevel="0" collapsed="false">
      <c r="A88" s="456" t="s">
        <v>304</v>
      </c>
      <c r="B88" s="478" t="n">
        <v>43105.5</v>
      </c>
      <c r="C88" s="479" t="n">
        <v>43105.5</v>
      </c>
      <c r="D88" s="480" t="n">
        <v>43105.89</v>
      </c>
      <c r="E88" s="478" t="n">
        <v>43179.6</v>
      </c>
      <c r="F88" s="480" t="n">
        <v>43168.57</v>
      </c>
      <c r="G88" s="480" t="n">
        <v>44147.16</v>
      </c>
      <c r="H88" s="481"/>
      <c r="I88" s="482" t="n">
        <v>34873.15</v>
      </c>
      <c r="J88" s="481" t="n">
        <f aca="false">+G88-I88</f>
        <v>9274.01</v>
      </c>
      <c r="K88" s="483" t="n">
        <f aca="false">IF(I88=0,IF(G88=0,0,100),+J88/I88*100)</f>
        <v>26.5935540666673</v>
      </c>
      <c r="L88" s="483"/>
      <c r="M88" s="484" t="n">
        <v>205650.64</v>
      </c>
      <c r="N88" s="485" t="n">
        <v>259812.22</v>
      </c>
      <c r="O88" s="481" t="n">
        <f aca="false">N88-M88</f>
        <v>54161.58</v>
      </c>
      <c r="P88" s="486" t="n">
        <f aca="false">IF(M88=0,IF(N88=0,0,100),+O88/M88*100)</f>
        <v>26.3366941138622</v>
      </c>
      <c r="Q88" s="486"/>
    </row>
    <row r="89" customFormat="false" ht="12.75" hidden="false" customHeight="false" outlineLevel="0" collapsed="false">
      <c r="A89" s="456" t="s">
        <v>305</v>
      </c>
      <c r="B89" s="478" t="n">
        <v>91201.48</v>
      </c>
      <c r="C89" s="479" t="n">
        <v>90293.44</v>
      </c>
      <c r="D89" s="480" t="n">
        <v>90051.16</v>
      </c>
      <c r="E89" s="478" t="n">
        <v>89872.72</v>
      </c>
      <c r="F89" s="480" t="n">
        <v>90648.45</v>
      </c>
      <c r="G89" s="480" t="n">
        <v>91620.84</v>
      </c>
      <c r="H89" s="481"/>
      <c r="I89" s="482" t="n">
        <v>93475.63</v>
      </c>
      <c r="J89" s="481" t="n">
        <f aca="false">+G89-I89</f>
        <v>-1854.79000000001</v>
      </c>
      <c r="K89" s="483" t="n">
        <f aca="false">IF(I89=0,IF(G89=0,0,100),+J89/I89*100)</f>
        <v>-1.98424979858387</v>
      </c>
      <c r="L89" s="483"/>
      <c r="M89" s="484" t="n">
        <v>564362.9</v>
      </c>
      <c r="N89" s="485" t="n">
        <v>543688.09</v>
      </c>
      <c r="O89" s="481" t="n">
        <f aca="false">N89-M89</f>
        <v>-20674.8100000001</v>
      </c>
      <c r="P89" s="486" t="n">
        <f aca="false">IF(M89=0,IF(N89=0,0,100),+O89/M89*100)</f>
        <v>-3.66338928373925</v>
      </c>
      <c r="Q89" s="486"/>
    </row>
    <row r="90" customFormat="false" ht="12.75" hidden="false" customHeight="false" outlineLevel="0" collapsed="false">
      <c r="A90" s="456" t="s">
        <v>306</v>
      </c>
      <c r="B90" s="478" t="n">
        <v>214313.97</v>
      </c>
      <c r="C90" s="479" t="n">
        <v>214313.97</v>
      </c>
      <c r="D90" s="480" t="n">
        <v>214313.97</v>
      </c>
      <c r="E90" s="478" t="n">
        <v>214313.97</v>
      </c>
      <c r="F90" s="480" t="n">
        <v>214313.97</v>
      </c>
      <c r="G90" s="480" t="n">
        <v>214313.97</v>
      </c>
      <c r="H90" s="481"/>
      <c r="I90" s="482" t="n">
        <v>188786.01</v>
      </c>
      <c r="J90" s="481" t="n">
        <f aca="false">+G90-I90</f>
        <v>25527.96</v>
      </c>
      <c r="K90" s="483" t="n">
        <f aca="false">IF(I90=0,IF(G90=0,0,100),+J90/I90*100)</f>
        <v>13.5221672411001</v>
      </c>
      <c r="L90" s="483"/>
      <c r="M90" s="484" t="n">
        <v>1116507.7</v>
      </c>
      <c r="N90" s="485" t="n">
        <v>1285883.82</v>
      </c>
      <c r="O90" s="481" t="n">
        <f aca="false">N90-M90</f>
        <v>169376.12</v>
      </c>
      <c r="P90" s="486" t="n">
        <f aca="false">IF(M90=0,IF(N90=0,0,100),+O90/M90*100)</f>
        <v>15.1701703445485</v>
      </c>
      <c r="Q90" s="486"/>
    </row>
    <row r="91" customFormat="false" ht="12.75" hidden="false" customHeight="false" outlineLevel="0" collapsed="false">
      <c r="A91" s="456" t="s">
        <v>307</v>
      </c>
      <c r="B91" s="478" t="n">
        <v>43108.67</v>
      </c>
      <c r="C91" s="479" t="n">
        <v>43108.67</v>
      </c>
      <c r="D91" s="480" t="n">
        <v>43660.03</v>
      </c>
      <c r="E91" s="478" t="n">
        <v>44212.26</v>
      </c>
      <c r="F91" s="480" t="n">
        <v>43468.64</v>
      </c>
      <c r="G91" s="480" t="n">
        <v>44104.25</v>
      </c>
      <c r="H91" s="481"/>
      <c r="I91" s="482" t="n">
        <v>39981.74</v>
      </c>
      <c r="J91" s="481" t="n">
        <f aca="false">+G91-I91</f>
        <v>4122.51</v>
      </c>
      <c r="K91" s="483" t="n">
        <f aca="false">IF(I91=0,IF(G91=0,0,100),+J91/I91*100)</f>
        <v>10.3109819632662</v>
      </c>
      <c r="L91" s="483"/>
      <c r="M91" s="484" t="n">
        <v>233495.92</v>
      </c>
      <c r="N91" s="485" t="n">
        <v>261662.52</v>
      </c>
      <c r="O91" s="481" t="n">
        <f aca="false">N91-M91</f>
        <v>28166.6</v>
      </c>
      <c r="P91" s="486" t="n">
        <f aca="false">IF(M91=0,IF(N91=0,0,100),+O91/M91*100)</f>
        <v>12.0629945054286</v>
      </c>
      <c r="Q91" s="486"/>
    </row>
    <row r="92" customFormat="false" ht="12.75" hidden="false" customHeight="false" outlineLevel="0" collapsed="false">
      <c r="A92" s="456" t="s">
        <v>308</v>
      </c>
      <c r="B92" s="478" t="n">
        <v>17674.44</v>
      </c>
      <c r="C92" s="479" t="n">
        <v>18007.8</v>
      </c>
      <c r="D92" s="480" t="n">
        <v>18007.8</v>
      </c>
      <c r="E92" s="478" t="n">
        <v>18007.8</v>
      </c>
      <c r="F92" s="480" t="n">
        <v>18007.8</v>
      </c>
      <c r="G92" s="480" t="n">
        <v>18007.8</v>
      </c>
      <c r="H92" s="481"/>
      <c r="I92" s="482" t="n">
        <v>12673.29</v>
      </c>
      <c r="J92" s="481" t="n">
        <f aca="false">+G92-I92</f>
        <v>5334.51</v>
      </c>
      <c r="K92" s="483" t="n">
        <f aca="false">IF(I92=0,IF(G92=0,0,100),+J92/I92*100)</f>
        <v>42.0925426625604</v>
      </c>
      <c r="L92" s="483"/>
      <c r="M92" s="484" t="n">
        <v>66970.81</v>
      </c>
      <c r="N92" s="485" t="n">
        <v>107713.44</v>
      </c>
      <c r="O92" s="481" t="n">
        <f aca="false">N92-M92</f>
        <v>40742.63</v>
      </c>
      <c r="P92" s="486" t="n">
        <f aca="false">IF(M92=0,IF(N92=0,0,100),+O92/M92*100)</f>
        <v>60.8364002167512</v>
      </c>
      <c r="Q92" s="486"/>
    </row>
    <row r="93" customFormat="false" ht="12.75" hidden="false" customHeight="false" outlineLevel="0" collapsed="false">
      <c r="A93" s="456" t="s">
        <v>309</v>
      </c>
      <c r="B93" s="478" t="n">
        <v>5833333.33</v>
      </c>
      <c r="C93" s="479" t="n">
        <v>5833333.33</v>
      </c>
      <c r="D93" s="480" t="n">
        <v>5833333.33</v>
      </c>
      <c r="E93" s="478" t="n">
        <v>5833333.33</v>
      </c>
      <c r="F93" s="480" t="n">
        <v>5833333.33</v>
      </c>
      <c r="G93" s="480" t="n">
        <v>5833333.33</v>
      </c>
      <c r="H93" s="481"/>
      <c r="I93" s="482" t="n">
        <v>5833333.33</v>
      </c>
      <c r="J93" s="481" t="n">
        <f aca="false">+G93-I93</f>
        <v>0</v>
      </c>
      <c r="K93" s="483" t="n">
        <f aca="false">IF(I93=0,IF(G93=0,0,100),+J93/I93*100)</f>
        <v>0</v>
      </c>
      <c r="L93" s="483"/>
      <c r="M93" s="484" t="n">
        <v>35000000.02</v>
      </c>
      <c r="N93" s="485" t="n">
        <v>34999999.98</v>
      </c>
      <c r="O93" s="481" t="n">
        <f aca="false">N93-M93</f>
        <v>-0.0400000065565109</v>
      </c>
      <c r="P93" s="486" t="n">
        <f aca="false">IF(M93=0,IF(N93=0,0,100),+O93/M93*100)</f>
        <v>-1.14285732953297E-007</v>
      </c>
      <c r="Q93" s="486"/>
    </row>
    <row r="94" customFormat="false" ht="12.75" hidden="false" customHeight="false" outlineLevel="0" collapsed="false">
      <c r="A94" s="110" t="s">
        <v>310</v>
      </c>
      <c r="B94" s="478" t="n">
        <v>0</v>
      </c>
      <c r="C94" s="487" t="n">
        <v>0</v>
      </c>
      <c r="D94" s="480" t="n">
        <v>0</v>
      </c>
      <c r="E94" s="478" t="n">
        <v>0</v>
      </c>
      <c r="F94" s="480" t="n">
        <v>0</v>
      </c>
      <c r="G94" s="480" t="n">
        <v>0</v>
      </c>
      <c r="H94" s="481"/>
      <c r="I94" s="482" t="n">
        <v>4100</v>
      </c>
      <c r="J94" s="481" t="n">
        <f aca="false">+G94-I94</f>
        <v>-4100</v>
      </c>
      <c r="K94" s="483" t="n">
        <f aca="false">IF(I94=0,IF(G94=0,0,100),+J94/I94*100)</f>
        <v>-100</v>
      </c>
      <c r="L94" s="483"/>
      <c r="M94" s="484" t="n">
        <v>18950</v>
      </c>
      <c r="N94" s="485" t="n">
        <v>0</v>
      </c>
      <c r="O94" s="481" t="n">
        <f aca="false">N94-M94</f>
        <v>-18950</v>
      </c>
      <c r="P94" s="486" t="n">
        <f aca="false">IF(M94=0,IF(N94=0,0,100),+O94/M94*100)</f>
        <v>-100</v>
      </c>
      <c r="Q94" s="486"/>
    </row>
    <row r="95" customFormat="false" ht="12.75" hidden="false" customHeight="false" outlineLevel="0" collapsed="false">
      <c r="A95" s="456" t="s">
        <v>311</v>
      </c>
      <c r="B95" s="478" t="n">
        <v>1026.15</v>
      </c>
      <c r="C95" s="479" t="n">
        <v>1449.08</v>
      </c>
      <c r="D95" s="480" t="n">
        <v>1389.87</v>
      </c>
      <c r="E95" s="478" t="n">
        <v>1744.14</v>
      </c>
      <c r="F95" s="480" t="n">
        <v>1105.23</v>
      </c>
      <c r="G95" s="480" t="n">
        <v>6147.65</v>
      </c>
      <c r="H95" s="481"/>
      <c r="I95" s="482" t="n">
        <v>1696.19</v>
      </c>
      <c r="J95" s="481" t="n">
        <f aca="false">+G95-I95</f>
        <v>4451.46</v>
      </c>
      <c r="K95" s="483" t="n">
        <f aca="false">IF(I95=0,IF(G95=0,0,100),+J95/I95*100)</f>
        <v>262.438759808748</v>
      </c>
      <c r="L95" s="483"/>
      <c r="M95" s="484" t="n">
        <v>8965.93</v>
      </c>
      <c r="N95" s="485" t="n">
        <v>12862.12</v>
      </c>
      <c r="O95" s="481" t="n">
        <f aca="false">N95-M95</f>
        <v>3896.19</v>
      </c>
      <c r="P95" s="486" t="n">
        <f aca="false">IF(M95=0,IF(N95=0,0,100),+O95/M95*100)</f>
        <v>43.4555032216401</v>
      </c>
      <c r="Q95" s="486"/>
    </row>
    <row r="96" customFormat="false" ht="12.75" hidden="false" customHeight="false" outlineLevel="0" collapsed="false">
      <c r="A96" s="110" t="s">
        <v>312</v>
      </c>
      <c r="B96" s="478" t="n">
        <v>526.06</v>
      </c>
      <c r="C96" s="479" t="n">
        <v>1173.58</v>
      </c>
      <c r="D96" s="480" t="n">
        <v>1323.04</v>
      </c>
      <c r="E96" s="478" t="n">
        <v>853.4</v>
      </c>
      <c r="F96" s="480" t="n">
        <v>49333.55</v>
      </c>
      <c r="G96" s="480" t="n">
        <v>306</v>
      </c>
      <c r="H96" s="481"/>
      <c r="I96" s="482" t="n">
        <v>848.98</v>
      </c>
      <c r="J96" s="481" t="n">
        <f aca="false">+G96-I96</f>
        <v>-542.98</v>
      </c>
      <c r="K96" s="483" t="n">
        <f aca="false">IF(I96=0,IF(G96=0,0,100),+J96/I96*100)</f>
        <v>-63.9567480977173</v>
      </c>
      <c r="L96" s="483"/>
      <c r="M96" s="484" t="n">
        <v>3286.02</v>
      </c>
      <c r="N96" s="485" t="n">
        <v>53515.63</v>
      </c>
      <c r="O96" s="481" t="n">
        <f aca="false">N96-M96</f>
        <v>50229.61</v>
      </c>
      <c r="P96" s="486" t="n">
        <f aca="false">IF(M96=0,IF(N96=0,0,100),+O96/M96*100)</f>
        <v>1528.585036001</v>
      </c>
      <c r="Q96" s="486"/>
    </row>
    <row r="97" customFormat="false" ht="12.75" hidden="false" customHeight="false" outlineLevel="0" collapsed="false">
      <c r="A97" s="110" t="s">
        <v>313</v>
      </c>
      <c r="B97" s="478" t="n">
        <v>33802.71</v>
      </c>
      <c r="C97" s="479" t="n">
        <v>33854.46</v>
      </c>
      <c r="D97" s="480" t="n">
        <v>33074.85</v>
      </c>
      <c r="E97" s="478" t="n">
        <v>33350.92</v>
      </c>
      <c r="F97" s="480" t="n">
        <v>691562.85</v>
      </c>
      <c r="G97" s="480" t="n">
        <v>72265.72</v>
      </c>
      <c r="H97" s="481"/>
      <c r="I97" s="482" t="n">
        <v>22279.14</v>
      </c>
      <c r="J97" s="481" t="n">
        <f aca="false">+G97-I97</f>
        <v>49986.58</v>
      </c>
      <c r="K97" s="483" t="n">
        <f aca="false">IF(I97=0,IF(G97=0,0,100),+J97/I97*100)</f>
        <v>224.364944068757</v>
      </c>
      <c r="L97" s="483"/>
      <c r="M97" s="484" t="n">
        <v>181896.74</v>
      </c>
      <c r="N97" s="485" t="n">
        <v>897911.51</v>
      </c>
      <c r="O97" s="481" t="n">
        <f aca="false">N97-M97</f>
        <v>716014.77</v>
      </c>
      <c r="P97" s="486" t="n">
        <f aca="false">IF(M97=0,IF(N97=0,0,100),+O97/M97*100)</f>
        <v>393.638044310195</v>
      </c>
      <c r="Q97" s="486"/>
    </row>
    <row r="98" customFormat="false" ht="12.75" hidden="false" customHeight="false" outlineLevel="0" collapsed="false">
      <c r="A98" s="110" t="s">
        <v>314</v>
      </c>
      <c r="B98" s="478" t="n">
        <v>40000</v>
      </c>
      <c r="C98" s="479" t="n">
        <v>90695</v>
      </c>
      <c r="D98" s="480" t="n">
        <v>41000</v>
      </c>
      <c r="E98" s="478" t="n">
        <v>156292.5</v>
      </c>
      <c r="F98" s="480" t="n">
        <v>98295</v>
      </c>
      <c r="G98" s="480" t="n">
        <v>41000</v>
      </c>
      <c r="H98" s="481"/>
      <c r="I98" s="482" t="n">
        <v>21600</v>
      </c>
      <c r="J98" s="481" t="n">
        <f aca="false">+G98-I98</f>
        <v>19400</v>
      </c>
      <c r="K98" s="483" t="n">
        <f aca="false">IF(I98=0,IF(G98=0,0,100),+J98/I98*100)</f>
        <v>89.8148148148148</v>
      </c>
      <c r="L98" s="483"/>
      <c r="M98" s="484" t="n">
        <v>108900</v>
      </c>
      <c r="N98" s="485" t="n">
        <v>467282.5</v>
      </c>
      <c r="O98" s="481" t="n">
        <f aca="false">N98-M98</f>
        <v>358382.5</v>
      </c>
      <c r="P98" s="486" t="n">
        <f aca="false">IF(M98=0,IF(N98=0,0,100),+O98/M98*100)</f>
        <v>329.093204775023</v>
      </c>
      <c r="Q98" s="486"/>
    </row>
    <row r="99" customFormat="false" ht="12.75" hidden="false" customHeight="false" outlineLevel="0" collapsed="false">
      <c r="A99" s="456" t="s">
        <v>315</v>
      </c>
      <c r="B99" s="478" t="n">
        <v>449363.01</v>
      </c>
      <c r="C99" s="479" t="n">
        <v>449363.01</v>
      </c>
      <c r="D99" s="480" t="n">
        <v>449363.01</v>
      </c>
      <c r="E99" s="478" t="n">
        <v>449363.01</v>
      </c>
      <c r="F99" s="480" t="n">
        <v>-904751.59</v>
      </c>
      <c r="G99" s="480" t="n">
        <v>178540.09</v>
      </c>
      <c r="H99" s="481"/>
      <c r="I99" s="482" t="n">
        <v>178540.09</v>
      </c>
      <c r="J99" s="481" t="n">
        <f aca="false">+G99-I99</f>
        <v>0</v>
      </c>
      <c r="K99" s="483" t="n">
        <f aca="false">IF(I99=0,IF(G99=0,0,100),+J99/I99*100)</f>
        <v>0</v>
      </c>
      <c r="L99" s="483"/>
      <c r="M99" s="484" t="n">
        <v>1071240.54</v>
      </c>
      <c r="N99" s="485" t="n">
        <v>1071240.54</v>
      </c>
      <c r="O99" s="481" t="n">
        <f aca="false">N99-M99</f>
        <v>0</v>
      </c>
      <c r="P99" s="486" t="n">
        <f aca="false">IF(M99=0,IF(N99=0,0,100),+O99/M99*100)</f>
        <v>0</v>
      </c>
      <c r="Q99" s="486"/>
    </row>
    <row r="100" customFormat="false" ht="12.75" hidden="false" customHeight="false" outlineLevel="0" collapsed="false">
      <c r="A100" s="110" t="s">
        <v>316</v>
      </c>
      <c r="B100" s="478" t="n">
        <v>0</v>
      </c>
      <c r="C100" s="487" t="n">
        <v>0</v>
      </c>
      <c r="D100" s="480" t="n">
        <v>0</v>
      </c>
      <c r="E100" s="478" t="n">
        <v>0</v>
      </c>
      <c r="F100" s="480" t="n">
        <v>95345.4</v>
      </c>
      <c r="G100" s="480" t="n">
        <v>129252.73</v>
      </c>
      <c r="H100" s="481"/>
      <c r="I100" s="482" t="n">
        <v>122808.91</v>
      </c>
      <c r="J100" s="481" t="n">
        <f aca="false">+G100-I100</f>
        <v>6443.81999999999</v>
      </c>
      <c r="K100" s="483" t="n">
        <f aca="false">IF(I100=0,IF(G100=0,0,100),+J100/I100*100)</f>
        <v>5.24702971470066</v>
      </c>
      <c r="L100" s="483"/>
      <c r="M100" s="484" t="n">
        <v>812567.65</v>
      </c>
      <c r="N100" s="485" t="n">
        <v>224598.13</v>
      </c>
      <c r="O100" s="481" t="n">
        <f aca="false">N100-M100</f>
        <v>-587969.52</v>
      </c>
      <c r="P100" s="486" t="n">
        <f aca="false">IF(M100=0,IF(N100=0,0,100),+O100/M100*100)</f>
        <v>-72.3594546251011</v>
      </c>
      <c r="Q100" s="486"/>
    </row>
    <row r="101" customFormat="false" ht="12.75" hidden="false" customHeight="false" outlineLevel="0" collapsed="false">
      <c r="A101" s="110" t="s">
        <v>317</v>
      </c>
      <c r="B101" s="478" t="n">
        <v>0</v>
      </c>
      <c r="C101" s="487" t="n">
        <v>0</v>
      </c>
      <c r="D101" s="480" t="n">
        <v>0</v>
      </c>
      <c r="E101" s="478" t="n">
        <v>0</v>
      </c>
      <c r="F101" s="480" t="n">
        <v>0</v>
      </c>
      <c r="G101" s="480" t="n">
        <v>0</v>
      </c>
      <c r="H101" s="481"/>
      <c r="I101" s="482" t="n">
        <v>0</v>
      </c>
      <c r="J101" s="481" t="n">
        <f aca="false">+G101-I101</f>
        <v>0</v>
      </c>
      <c r="K101" s="483" t="n">
        <f aca="false">IF(I101=0,IF(G101=0,0,100),+J101/I101*100)</f>
        <v>0</v>
      </c>
      <c r="L101" s="483"/>
      <c r="M101" s="484" t="n">
        <v>6555.53</v>
      </c>
      <c r="N101" s="485" t="n">
        <v>0</v>
      </c>
      <c r="O101" s="481" t="n">
        <f aca="false">N101-M101</f>
        <v>-6555.53</v>
      </c>
      <c r="P101" s="486" t="n">
        <f aca="false">IF(M101=0,IF(N101=0,0,100),+O101/M101*100)</f>
        <v>-100</v>
      </c>
      <c r="Q101" s="486"/>
    </row>
    <row r="102" customFormat="false" ht="12.75" hidden="false" customHeight="false" outlineLevel="0" collapsed="false">
      <c r="A102" s="456" t="s">
        <v>318</v>
      </c>
      <c r="B102" s="478" t="n">
        <v>50000</v>
      </c>
      <c r="C102" s="479" t="n">
        <v>50000</v>
      </c>
      <c r="D102" s="480" t="n">
        <v>29999.96</v>
      </c>
      <c r="E102" s="478" t="n">
        <v>29999.96</v>
      </c>
      <c r="F102" s="480" t="n">
        <v>50000</v>
      </c>
      <c r="G102" s="480" t="n">
        <v>50000</v>
      </c>
      <c r="H102" s="481"/>
      <c r="I102" s="482" t="n">
        <v>50000</v>
      </c>
      <c r="J102" s="481" t="n">
        <f aca="false">+G102-I102</f>
        <v>0</v>
      </c>
      <c r="K102" s="483" t="n">
        <f aca="false">IF(I102=0,IF(G102=0,0,100),+J102/I102*100)</f>
        <v>0</v>
      </c>
      <c r="L102" s="483"/>
      <c r="M102" s="484" t="n">
        <v>300000</v>
      </c>
      <c r="N102" s="485" t="n">
        <v>259999.92</v>
      </c>
      <c r="O102" s="481" t="n">
        <f aca="false">N102-M102</f>
        <v>-40000.08</v>
      </c>
      <c r="P102" s="486" t="n">
        <f aca="false">IF(M102=0,IF(N102=0,0,100),+O102/M102*100)</f>
        <v>-13.33336</v>
      </c>
      <c r="Q102" s="486"/>
    </row>
    <row r="103" customFormat="false" ht="12.75" hidden="false" customHeight="false" outlineLevel="0" collapsed="false">
      <c r="A103" s="110" t="s">
        <v>319</v>
      </c>
      <c r="B103" s="478" t="n">
        <v>0</v>
      </c>
      <c r="C103" s="479" t="n">
        <v>0</v>
      </c>
      <c r="D103" s="480" t="n">
        <v>20000.04</v>
      </c>
      <c r="E103" s="478" t="n">
        <v>20000.04</v>
      </c>
      <c r="F103" s="480" t="n">
        <v>0</v>
      </c>
      <c r="G103" s="480" t="n">
        <v>0</v>
      </c>
      <c r="H103" s="481"/>
      <c r="I103" s="482" t="n">
        <v>-5000.01</v>
      </c>
      <c r="J103" s="481" t="n">
        <f aca="false">+G103-I103</f>
        <v>5000.01</v>
      </c>
      <c r="K103" s="483" t="n">
        <f aca="false">IF(I103=0,IF(G103=0,0,100),+J103/I103*100)</f>
        <v>-100</v>
      </c>
      <c r="L103" s="483"/>
      <c r="M103" s="484" t="n">
        <v>0</v>
      </c>
      <c r="N103" s="485" t="n">
        <v>40000.08</v>
      </c>
      <c r="O103" s="481" t="n">
        <f aca="false">N103-M103</f>
        <v>40000.08</v>
      </c>
      <c r="P103" s="486" t="n">
        <f aca="false">IF(M103=0,IF(N103=0,0,100),+O103/M103*100)</f>
        <v>100</v>
      </c>
      <c r="Q103" s="486"/>
    </row>
    <row r="104" customFormat="false" ht="12.75" hidden="false" customHeight="false" outlineLevel="0" collapsed="false">
      <c r="A104" s="489" t="s">
        <v>320</v>
      </c>
      <c r="B104" s="478" t="n">
        <v>0</v>
      </c>
      <c r="C104" s="479" t="n">
        <v>0</v>
      </c>
      <c r="D104" s="480" t="n">
        <v>4624.33</v>
      </c>
      <c r="E104" s="478" t="n">
        <v>0</v>
      </c>
      <c r="F104" s="480" t="n">
        <v>0</v>
      </c>
      <c r="G104" s="480" t="n">
        <v>0</v>
      </c>
      <c r="H104" s="481"/>
      <c r="I104" s="482" t="n">
        <v>3799.41</v>
      </c>
      <c r="J104" s="481" t="n">
        <f aca="false">+G104-I104</f>
        <v>-3799.41</v>
      </c>
      <c r="K104" s="483" t="n">
        <f aca="false">IF(I104=0,IF(G104=0,0,100),+J104/I104*100)</f>
        <v>-100</v>
      </c>
      <c r="L104" s="483"/>
      <c r="M104" s="484" t="n">
        <v>3799.41</v>
      </c>
      <c r="N104" s="485" t="n">
        <v>4624.33</v>
      </c>
      <c r="O104" s="481" t="n">
        <f aca="false">N104-M104</f>
        <v>824.92</v>
      </c>
      <c r="P104" s="486" t="n">
        <f aca="false">IF(M104=0,IF(N104=0,0,100),+O104/M104*100)</f>
        <v>21.7117920940357</v>
      </c>
      <c r="Q104" s="486"/>
    </row>
    <row r="105" customFormat="false" ht="12.75" hidden="false" customHeight="false" outlineLevel="0" collapsed="false">
      <c r="A105" s="489" t="s">
        <v>321</v>
      </c>
      <c r="B105" s="478" t="n">
        <v>0</v>
      </c>
      <c r="C105" s="479" t="n">
        <v>0</v>
      </c>
      <c r="D105" s="480" t="n">
        <v>1209</v>
      </c>
      <c r="E105" s="478" t="n">
        <v>0</v>
      </c>
      <c r="F105" s="480" t="n">
        <v>0</v>
      </c>
      <c r="G105" s="480" t="n">
        <v>0</v>
      </c>
      <c r="H105" s="481"/>
      <c r="I105" s="482" t="n">
        <v>1200.6</v>
      </c>
      <c r="J105" s="481" t="n">
        <f aca="false">+G105-I105</f>
        <v>-1200.6</v>
      </c>
      <c r="K105" s="483" t="n">
        <f aca="false">IF(I105=0,IF(G105=0,0,100),+J105/I105*100)</f>
        <v>-100</v>
      </c>
      <c r="L105" s="483"/>
      <c r="M105" s="484" t="n">
        <v>1200.6</v>
      </c>
      <c r="N105" s="485" t="n">
        <v>1209</v>
      </c>
      <c r="O105" s="481" t="n">
        <f aca="false">N105-M105</f>
        <v>8.40000000000009</v>
      </c>
      <c r="P105" s="486" t="n">
        <f aca="false">IF(M105=0,IF(N105=0,0,100),+O105/M105*100)</f>
        <v>0.699650174912551</v>
      </c>
      <c r="Q105" s="486"/>
    </row>
    <row r="106" customFormat="false" ht="12.75" hidden="false" customHeight="false" outlineLevel="0" collapsed="false">
      <c r="A106" s="456" t="s">
        <v>322</v>
      </c>
      <c r="B106" s="478" t="n">
        <v>3730.85</v>
      </c>
      <c r="C106" s="479" t="n">
        <v>3394.26</v>
      </c>
      <c r="D106" s="480" t="n">
        <v>3757.94</v>
      </c>
      <c r="E106" s="478" t="n">
        <v>3636.71</v>
      </c>
      <c r="F106" s="480" t="n">
        <v>3757.94</v>
      </c>
      <c r="G106" s="480" t="n">
        <v>3636.71</v>
      </c>
      <c r="H106" s="481"/>
      <c r="I106" s="482" t="n">
        <v>3610.5</v>
      </c>
      <c r="J106" s="481" t="n">
        <f aca="false">+G106-I106</f>
        <v>26.21</v>
      </c>
      <c r="K106" s="483" t="n">
        <f aca="false">IF(I106=0,IF(G106=0,0,100),+J106/I106*100)</f>
        <v>0.725938235701427</v>
      </c>
      <c r="L106" s="483"/>
      <c r="M106" s="484" t="n">
        <v>21691.55</v>
      </c>
      <c r="N106" s="485" t="n">
        <v>21914.41</v>
      </c>
      <c r="O106" s="481" t="n">
        <f aca="false">N106-M106</f>
        <v>222.860000000001</v>
      </c>
      <c r="P106" s="486" t="n">
        <f aca="false">IF(M106=0,IF(N106=0,0,100),+O106/M106*100)</f>
        <v>1.02740468062449</v>
      </c>
      <c r="Q106" s="486"/>
    </row>
    <row r="107" customFormat="false" ht="12.75" hidden="false" customHeight="false" outlineLevel="0" collapsed="false">
      <c r="A107" s="456" t="s">
        <v>323</v>
      </c>
      <c r="B107" s="478" t="n">
        <v>1719.94</v>
      </c>
      <c r="C107" s="479" t="n">
        <v>1553.49</v>
      </c>
      <c r="D107" s="480" t="n">
        <v>1719.94</v>
      </c>
      <c r="E107" s="478" t="n">
        <v>1664.46</v>
      </c>
      <c r="F107" s="480" t="n">
        <v>1719.94</v>
      </c>
      <c r="G107" s="480" t="n">
        <v>1664.46</v>
      </c>
      <c r="H107" s="481"/>
      <c r="I107" s="482" t="n">
        <v>1664.46</v>
      </c>
      <c r="J107" s="481" t="n">
        <f aca="false">+G107-I107</f>
        <v>0</v>
      </c>
      <c r="K107" s="483" t="n">
        <f aca="false">IF(I107=0,IF(G107=0,0,100),+J107/I107*100)</f>
        <v>0</v>
      </c>
      <c r="L107" s="483"/>
      <c r="M107" s="484" t="n">
        <v>10000.19</v>
      </c>
      <c r="N107" s="485" t="n">
        <v>10042.23</v>
      </c>
      <c r="O107" s="481" t="n">
        <f aca="false">N107-M107</f>
        <v>42.0399999999991</v>
      </c>
      <c r="P107" s="486" t="n">
        <f aca="false">IF(M107=0,IF(N107=0,0,100),+O107/M107*100)</f>
        <v>0.420392012551752</v>
      </c>
      <c r="Q107" s="486"/>
    </row>
    <row r="108" customFormat="false" ht="12.75" hidden="false" customHeight="false" outlineLevel="0" collapsed="false">
      <c r="A108" s="456" t="s">
        <v>324</v>
      </c>
      <c r="B108" s="478" t="n">
        <v>1092.02</v>
      </c>
      <c r="C108" s="479" t="n">
        <v>986.34</v>
      </c>
      <c r="D108" s="480" t="n">
        <v>1092.02</v>
      </c>
      <c r="E108" s="478" t="n">
        <v>1056.8</v>
      </c>
      <c r="F108" s="480" t="n">
        <v>1092.02</v>
      </c>
      <c r="G108" s="480" t="n">
        <v>1056.8</v>
      </c>
      <c r="H108" s="481"/>
      <c r="I108" s="482" t="n">
        <v>1056.8</v>
      </c>
      <c r="J108" s="481" t="n">
        <f aca="false">+G108-I108</f>
        <v>0</v>
      </c>
      <c r="K108" s="483" t="n">
        <f aca="false">IF(I108=0,IF(G108=0,0,100),+J108/I108*100)</f>
        <v>0</v>
      </c>
      <c r="L108" s="483"/>
      <c r="M108" s="484" t="n">
        <v>6349.32</v>
      </c>
      <c r="N108" s="485" t="n">
        <v>6376</v>
      </c>
      <c r="O108" s="481" t="n">
        <f aca="false">N108-M108</f>
        <v>26.6800000000003</v>
      </c>
      <c r="P108" s="486" t="n">
        <f aca="false">IF(M108=0,IF(N108=0,0,100),+O108/M108*100)</f>
        <v>0.420202478375642</v>
      </c>
      <c r="Q108" s="486"/>
    </row>
    <row r="109" customFormat="false" ht="12.75" hidden="false" customHeight="false" outlineLevel="0" collapsed="false">
      <c r="A109" s="456" t="s">
        <v>325</v>
      </c>
      <c r="B109" s="478" t="n">
        <v>2730.06</v>
      </c>
      <c r="C109" s="479" t="n">
        <v>2465.86</v>
      </c>
      <c r="D109" s="480" t="n">
        <v>2730.06</v>
      </c>
      <c r="E109" s="478" t="n">
        <v>2642</v>
      </c>
      <c r="F109" s="480" t="n">
        <v>2730.06</v>
      </c>
      <c r="G109" s="480" t="n">
        <v>2642</v>
      </c>
      <c r="H109" s="481"/>
      <c r="I109" s="482" t="n">
        <v>2642</v>
      </c>
      <c r="J109" s="481" t="n">
        <f aca="false">+G109-I109</f>
        <v>0</v>
      </c>
      <c r="K109" s="483" t="n">
        <f aca="false">IF(I109=0,IF(G109=0,0,100),+J109/I109*100)</f>
        <v>0</v>
      </c>
      <c r="L109" s="483"/>
      <c r="M109" s="484" t="n">
        <v>15873.32</v>
      </c>
      <c r="N109" s="485" t="n">
        <v>15940.04</v>
      </c>
      <c r="O109" s="481" t="n">
        <f aca="false">N109-M109</f>
        <v>66.7200000000012</v>
      </c>
      <c r="P109" s="486" t="n">
        <f aca="false">IF(M109=0,IF(N109=0,0,100),+O109/M109*100)</f>
        <v>0.420327946516552</v>
      </c>
      <c r="Q109" s="486"/>
    </row>
    <row r="110" customFormat="false" ht="12.75" hidden="false" customHeight="false" outlineLevel="0" collapsed="false">
      <c r="A110" s="456" t="s">
        <v>326</v>
      </c>
      <c r="B110" s="478" t="n">
        <v>1200</v>
      </c>
      <c r="C110" s="479" t="n">
        <v>1200</v>
      </c>
      <c r="D110" s="480" t="n">
        <v>1200</v>
      </c>
      <c r="E110" s="478" t="n">
        <v>1310.98</v>
      </c>
      <c r="F110" s="480" t="n">
        <v>1200</v>
      </c>
      <c r="G110" s="480" t="n">
        <v>1200</v>
      </c>
      <c r="H110" s="481"/>
      <c r="I110" s="482" t="n">
        <f aca="false">1200-28.81</f>
        <v>1171.19</v>
      </c>
      <c r="J110" s="481" t="n">
        <f aca="false">+G110-I110</f>
        <v>28.8099999999999</v>
      </c>
      <c r="K110" s="483" t="n">
        <f aca="false">IF(I110=0,IF(G110=0,0,100),+J110/I110*100)</f>
        <v>2.45989122174882</v>
      </c>
      <c r="L110" s="483"/>
      <c r="M110" s="484" t="n">
        <v>7320</v>
      </c>
      <c r="N110" s="485" t="n">
        <v>7310.98</v>
      </c>
      <c r="O110" s="481" t="n">
        <f aca="false">N110-M110</f>
        <v>-9.02000000000044</v>
      </c>
      <c r="P110" s="486" t="n">
        <f aca="false">IF(M110=0,IF(N110=0,0,100),+O110/M110*100)</f>
        <v>-0.123224043715853</v>
      </c>
      <c r="Q110" s="486"/>
    </row>
    <row r="111" customFormat="false" ht="12.75" hidden="false" customHeight="false" outlineLevel="0" collapsed="false">
      <c r="A111" s="110" t="s">
        <v>327</v>
      </c>
      <c r="B111" s="478" t="n">
        <v>2796.74</v>
      </c>
      <c r="C111" s="479" t="n">
        <v>4066.48</v>
      </c>
      <c r="D111" s="480" t="n">
        <v>840.33</v>
      </c>
      <c r="E111" s="478" t="n">
        <v>1614.32</v>
      </c>
      <c r="F111" s="480" t="n">
        <v>3119.83</v>
      </c>
      <c r="G111" s="480" t="n">
        <v>0</v>
      </c>
      <c r="H111" s="481"/>
      <c r="I111" s="482" t="n">
        <v>4208.68</v>
      </c>
      <c r="J111" s="481" t="n">
        <f aca="false">+G111-I111</f>
        <v>-4208.68</v>
      </c>
      <c r="K111" s="483" t="n">
        <f aca="false">IF(I111=0,IF(G111=0,0,100),+J111/I111*100)</f>
        <v>-100</v>
      </c>
      <c r="L111" s="483"/>
      <c r="M111" s="484" t="n">
        <v>15653.94</v>
      </c>
      <c r="N111" s="485" t="n">
        <v>12437.7</v>
      </c>
      <c r="O111" s="481" t="n">
        <f aca="false">N111-M111</f>
        <v>-3216.24</v>
      </c>
      <c r="P111" s="486" t="n">
        <f aca="false">IF(M111=0,IF(N111=0,0,100),+O111/M111*100)</f>
        <v>-20.545881739677</v>
      </c>
      <c r="Q111" s="486"/>
    </row>
    <row r="112" customFormat="false" ht="12.75" hidden="false" customHeight="false" outlineLevel="0" collapsed="false">
      <c r="A112" s="456" t="s">
        <v>328</v>
      </c>
      <c r="B112" s="478" t="n">
        <v>0</v>
      </c>
      <c r="C112" s="479" t="n">
        <v>13535</v>
      </c>
      <c r="D112" s="480" t="n">
        <v>364333.59</v>
      </c>
      <c r="E112" s="478" t="n">
        <v>700938.55</v>
      </c>
      <c r="F112" s="480" t="n">
        <v>860266.86</v>
      </c>
      <c r="G112" s="480" t="n">
        <v>842234.71</v>
      </c>
      <c r="H112" s="481"/>
      <c r="I112" s="482" t="n">
        <v>265479.19</v>
      </c>
      <c r="J112" s="481" t="n">
        <f aca="false">+G112-I112</f>
        <v>576755.52</v>
      </c>
      <c r="K112" s="483" t="n">
        <f aca="false">IF(I112=0,IF(G112=0,0,100),+J112/I112*100)</f>
        <v>217.250745717583</v>
      </c>
      <c r="L112" s="483"/>
      <c r="M112" s="484" t="n">
        <v>1844642.83</v>
      </c>
      <c r="N112" s="485" t="n">
        <v>2781308.71</v>
      </c>
      <c r="O112" s="481" t="n">
        <f aca="false">N112-M112</f>
        <v>936665.88</v>
      </c>
      <c r="P112" s="486" t="n">
        <f aca="false">IF(M112=0,IF(N112=0,0,100),+O112/M112*100)</f>
        <v>50.7776283173475</v>
      </c>
      <c r="Q112" s="486"/>
    </row>
    <row r="113" customFormat="false" ht="12.75" hidden="false" customHeight="false" outlineLevel="0" collapsed="false">
      <c r="A113" s="456"/>
      <c r="B113" s="490"/>
      <c r="C113" s="490"/>
      <c r="D113" s="490"/>
      <c r="E113" s="490"/>
      <c r="F113" s="490"/>
      <c r="G113" s="490"/>
      <c r="H113" s="481"/>
      <c r="I113" s="481"/>
      <c r="J113" s="481"/>
      <c r="K113" s="483"/>
      <c r="L113" s="483"/>
      <c r="M113" s="491"/>
      <c r="N113" s="492"/>
      <c r="O113" s="481"/>
      <c r="P113" s="486"/>
      <c r="Q113" s="486"/>
    </row>
    <row r="114" customFormat="false" ht="13.5" hidden="false" customHeight="false" outlineLevel="0" collapsed="false">
      <c r="A114" s="493" t="s">
        <v>189</v>
      </c>
      <c r="B114" s="494" t="n">
        <f aca="false">SUM(B12:B113)</f>
        <v>34125612.78</v>
      </c>
      <c r="C114" s="494" t="n">
        <f aca="false">SUM(C12:C113)</f>
        <v>30643107.23</v>
      </c>
      <c r="D114" s="494" t="n">
        <f aca="false">SUM(D12:D113)</f>
        <v>31296110.5</v>
      </c>
      <c r="E114" s="494" t="n">
        <f aca="false">SUM(E12:E113)</f>
        <v>33530416.72</v>
      </c>
      <c r="F114" s="494" t="n">
        <f aca="false">SUM(F12:F113)</f>
        <v>35711647.62</v>
      </c>
      <c r="G114" s="494" t="n">
        <f aca="false">SUM(G12:G113)</f>
        <v>31689355.49</v>
      </c>
      <c r="H114" s="495"/>
      <c r="I114" s="496" t="n">
        <f aca="false">SUM(I12:I113)</f>
        <v>30611202.86</v>
      </c>
      <c r="J114" s="496" t="n">
        <f aca="false">SUM(J12:J113)</f>
        <v>1078152.63</v>
      </c>
      <c r="K114" s="497" t="n">
        <f aca="false">IF(I114=0,IF(G114=0,0,100),+J114/I114*100)</f>
        <v>3.52208514944976</v>
      </c>
      <c r="L114" s="498"/>
      <c r="M114" s="499" t="n">
        <f aca="false">SUM(M12:M113)</f>
        <v>179853165.12</v>
      </c>
      <c r="N114" s="500" t="n">
        <f aca="false">SUM(N12:N113)</f>
        <v>196996250.34</v>
      </c>
      <c r="O114" s="496" t="n">
        <f aca="false">SUM(O12:O113)</f>
        <v>17143085.22</v>
      </c>
      <c r="P114" s="501" t="n">
        <f aca="false">IF(M114=0,IF(N114=0,0,100),+O114/M114*100)</f>
        <v>9.5317117208151</v>
      </c>
      <c r="Q114" s="502"/>
    </row>
    <row r="115" customFormat="false" ht="13.5" hidden="false" customHeight="false" outlineLevel="0" collapsed="false">
      <c r="N115" s="477"/>
    </row>
    <row r="116" customFormat="false" ht="12.75" hidden="false" customHeight="false" outlineLevel="0" collapsed="false">
      <c r="A116" s="503" t="s">
        <v>113</v>
      </c>
      <c r="B116" s="504" t="n">
        <v>494634.73</v>
      </c>
      <c r="C116" s="504" t="n">
        <v>389365.23</v>
      </c>
      <c r="D116" s="504" t="n">
        <v>739645.69</v>
      </c>
      <c r="E116" s="504" t="n">
        <v>125726.12</v>
      </c>
      <c r="F116" s="504" t="n">
        <v>423850.66</v>
      </c>
      <c r="G116" s="504" t="n">
        <v>158206.34</v>
      </c>
      <c r="I116" s="505" t="n">
        <v>192977.09</v>
      </c>
      <c r="J116" s="481" t="n">
        <f aca="false">G116-I116</f>
        <v>-34770.75</v>
      </c>
      <c r="K116" s="483" t="n">
        <f aca="false">IF(I116=0,IF(G116=0,0,100),+J116/I116*100)</f>
        <v>-18.0180714715928</v>
      </c>
      <c r="L116" s="430"/>
      <c r="M116" s="506" t="n">
        <v>1051077.6</v>
      </c>
      <c r="N116" s="504" t="n">
        <v>2331428.77</v>
      </c>
      <c r="O116" s="481" t="n">
        <f aca="false">N116-M116</f>
        <v>1280351.17</v>
      </c>
      <c r="P116" s="483" t="n">
        <f aca="false">IF(M116=0,IF(N116=0,0,100),+O116/M116*100)</f>
        <v>121.81319152839</v>
      </c>
      <c r="Q116" s="486"/>
    </row>
    <row r="117" customFormat="false" ht="12.75" hidden="false" customHeight="false" outlineLevel="0" collapsed="false">
      <c r="A117" s="503" t="s">
        <v>329</v>
      </c>
      <c r="B117" s="504" t="n">
        <v>-6543580.82</v>
      </c>
      <c r="C117" s="504" t="n">
        <v>-6565471.73</v>
      </c>
      <c r="D117" s="504" t="n">
        <v>-6608651.13</v>
      </c>
      <c r="E117" s="504" t="n">
        <v>-6895407.14</v>
      </c>
      <c r="F117" s="504" t="n">
        <v>-6761771.16</v>
      </c>
      <c r="G117" s="504" t="n">
        <v>-6583934.09</v>
      </c>
      <c r="H117" s="507"/>
      <c r="I117" s="505" t="n">
        <v>-6819085.29</v>
      </c>
      <c r="J117" s="508" t="n">
        <f aca="false">G117-I117</f>
        <v>235151.2</v>
      </c>
      <c r="K117" s="483" t="n">
        <f aca="false">IF(I117=0,IF(G117=0,0,100),+J117/I117*100)</f>
        <v>-3.44842731832146</v>
      </c>
      <c r="L117" s="508"/>
      <c r="M117" s="506" t="n">
        <v>-40646213.75</v>
      </c>
      <c r="N117" s="504" t="n">
        <v>-39958816.07</v>
      </c>
      <c r="O117" s="508" t="n">
        <f aca="false">N117-M117</f>
        <v>687397.68</v>
      </c>
      <c r="P117" s="483" t="n">
        <f aca="false">IF(M117=0,IF(N117=0,0,100),+O117/M117*100)</f>
        <v>-1.69117272331423</v>
      </c>
      <c r="Q117" s="486"/>
    </row>
    <row r="118" customFormat="false" ht="12.75" hidden="false" customHeight="false" outlineLevel="0" collapsed="false">
      <c r="A118" s="507" t="s">
        <v>193</v>
      </c>
      <c r="B118" s="504" t="n">
        <v>-4094167.29</v>
      </c>
      <c r="C118" s="504" t="n">
        <v>-3761364.17</v>
      </c>
      <c r="D118" s="504" t="n">
        <v>-3806435.71</v>
      </c>
      <c r="E118" s="504" t="n">
        <v>-4329690.11</v>
      </c>
      <c r="F118" s="504" t="n">
        <v>-5521133.39</v>
      </c>
      <c r="G118" s="504" t="n">
        <v>-2814497.93</v>
      </c>
      <c r="H118" s="507"/>
      <c r="I118" s="505" t="n">
        <v>-3547761.29</v>
      </c>
      <c r="J118" s="507" t="n">
        <f aca="false">G118-I118</f>
        <v>733263.36</v>
      </c>
      <c r="K118" s="509" t="n">
        <f aca="false">IF(I118=0,IF(G118=0,0,100),+J118/I118*100)</f>
        <v>-20.6683398363592</v>
      </c>
      <c r="L118" s="507"/>
      <c r="M118" s="506" t="n">
        <v>-20991509.22</v>
      </c>
      <c r="N118" s="504" t="n">
        <v>-24327288.6</v>
      </c>
      <c r="O118" s="507" t="n">
        <f aca="false">N118-M118</f>
        <v>-3335779.38</v>
      </c>
      <c r="P118" s="509" t="n">
        <f aca="false">IF(M118=0,IF(N118=0,0,100),+O118/M118*100)</f>
        <v>15.8910888447305</v>
      </c>
      <c r="Q118" s="486"/>
    </row>
    <row r="119" customFormat="false" ht="12.75" hidden="false" customHeight="false" outlineLevel="0" collapsed="false">
      <c r="A119" s="503" t="s">
        <v>330</v>
      </c>
      <c r="B119" s="504" t="n">
        <v>20588.38</v>
      </c>
      <c r="C119" s="504" t="n">
        <v>66176.32</v>
      </c>
      <c r="D119" s="504" t="n">
        <v>138323.92</v>
      </c>
      <c r="E119" s="504" t="n">
        <v>290701.31</v>
      </c>
      <c r="F119" s="504" t="n">
        <v>43891.37</v>
      </c>
      <c r="G119" s="504" t="n">
        <v>124797.91</v>
      </c>
      <c r="I119" s="505" t="n">
        <v>53962.15</v>
      </c>
      <c r="J119" s="481" t="n">
        <f aca="false">G119-I119</f>
        <v>70835.76</v>
      </c>
      <c r="K119" s="483" t="n">
        <f aca="false">IF(I119=0,IF(G119=0,0,100),+J119/I119*100)</f>
        <v>131.269343419415</v>
      </c>
      <c r="L119" s="430"/>
      <c r="M119" s="506" t="n">
        <v>605817.57</v>
      </c>
      <c r="N119" s="504" t="n">
        <v>684479.21</v>
      </c>
      <c r="O119" s="481" t="n">
        <f aca="false">N119-M119</f>
        <v>78661.64</v>
      </c>
      <c r="P119" s="483" t="n">
        <f aca="false">IF(M119=0,IF(N119=0,0,100),+O119/M119*100)</f>
        <v>12.9843774587125</v>
      </c>
      <c r="Q119" s="486"/>
    </row>
    <row r="120" s="512" customFormat="true" ht="15" hidden="false" customHeight="false" outlineLevel="0" collapsed="false">
      <c r="A120" s="510" t="s">
        <v>114</v>
      </c>
      <c r="B120" s="504" t="n">
        <v>-228621.41</v>
      </c>
      <c r="C120" s="504" t="n">
        <v>-474946.18</v>
      </c>
      <c r="D120" s="504" t="n">
        <v>-546196.9</v>
      </c>
      <c r="E120" s="504" t="n">
        <v>-769807.43</v>
      </c>
      <c r="F120" s="504" t="n">
        <v>-867130.18</v>
      </c>
      <c r="G120" s="504" t="n">
        <v>-880214.65</v>
      </c>
      <c r="H120" s="432"/>
      <c r="I120" s="505" t="n">
        <v>-422725.71</v>
      </c>
      <c r="J120" s="481" t="n">
        <f aca="false">G120-I120</f>
        <v>-457488.94</v>
      </c>
      <c r="K120" s="483" t="n">
        <f aca="false">IF(I120=0,IF(G120=0,0,100),+J120/I120*100)</f>
        <v>108.223590185702</v>
      </c>
      <c r="L120" s="430"/>
      <c r="M120" s="506" t="n">
        <v>-3630324.71</v>
      </c>
      <c r="N120" s="504" t="n">
        <v>-3766916.17</v>
      </c>
      <c r="O120" s="481" t="n">
        <f aca="false">N120-M120</f>
        <v>-136591.46</v>
      </c>
      <c r="P120" s="483" t="n">
        <f aca="false">IF(M120=0,IF(N120=0,0,100),+O120/M120*100)</f>
        <v>3.76251357416455</v>
      </c>
      <c r="Q120" s="486"/>
      <c r="R120" s="511"/>
    </row>
    <row r="121" s="512" customFormat="true" ht="16.5" hidden="false" customHeight="false" outlineLevel="0" collapsed="false">
      <c r="A121" s="513" t="s">
        <v>331</v>
      </c>
      <c r="B121" s="514" t="n">
        <f aca="false">SUM(B114:B120)</f>
        <v>23774466.37</v>
      </c>
      <c r="C121" s="514" t="n">
        <f aca="false">SUM(C114:C120)</f>
        <v>20296866.7</v>
      </c>
      <c r="D121" s="514" t="n">
        <f aca="false">SUM(D114:D120)</f>
        <v>21212796.37</v>
      </c>
      <c r="E121" s="514" t="n">
        <f aca="false">SUM(E114:E120)</f>
        <v>21951939.47</v>
      </c>
      <c r="F121" s="514" t="n">
        <f aca="false">SUM(F114:F120)</f>
        <v>23029354.92</v>
      </c>
      <c r="G121" s="514" t="n">
        <f aca="false">SUM(G114:G120)</f>
        <v>21693713.07</v>
      </c>
      <c r="H121" s="515"/>
      <c r="I121" s="516" t="n">
        <f aca="false">SUM(I114:I120)</f>
        <v>20068569.81</v>
      </c>
      <c r="J121" s="517" t="n">
        <f aca="false">G121-I121</f>
        <v>1625143.26</v>
      </c>
      <c r="K121" s="517" t="n">
        <f aca="false">IF(I121=0,IF(G121=0,0,100),+J121/I121*100)</f>
        <v>8.09795254662446</v>
      </c>
      <c r="L121" s="518"/>
      <c r="M121" s="519" t="n">
        <f aca="false">SUM(M114:M120)</f>
        <v>116242012.61</v>
      </c>
      <c r="N121" s="516" t="n">
        <f aca="false">SUM(N114:N120)</f>
        <v>131959137.48</v>
      </c>
      <c r="O121" s="520" t="n">
        <f aca="false">+M121-N121</f>
        <v>-15717124.8699999</v>
      </c>
      <c r="P121" s="521" t="n">
        <f aca="false">IF(N121=0,IF(M121=0,0,100),+O121/N121*100)</f>
        <v>-11.9105998797408</v>
      </c>
      <c r="Q121" s="522"/>
      <c r="R121" s="523"/>
    </row>
    <row r="122" s="512" customFormat="true" ht="16.5" hidden="false" customHeight="false" outlineLevel="0" collapsed="false">
      <c r="A122" s="513"/>
      <c r="B122" s="524"/>
      <c r="C122" s="524"/>
      <c r="D122" s="524"/>
      <c r="E122" s="524"/>
      <c r="F122" s="524"/>
      <c r="G122" s="524"/>
      <c r="H122" s="432"/>
      <c r="I122" s="525"/>
      <c r="J122" s="526"/>
      <c r="K122" s="498"/>
      <c r="L122" s="430"/>
      <c r="M122" s="527"/>
      <c r="N122" s="528"/>
      <c r="O122" s="529"/>
      <c r="P122" s="530"/>
      <c r="Q122" s="522"/>
      <c r="R122" s="511"/>
    </row>
    <row r="123" s="512" customFormat="true" ht="15.75" hidden="false" customHeight="false" outlineLevel="0" collapsed="false">
      <c r="A123" s="513"/>
      <c r="B123" s="524"/>
      <c r="C123" s="524"/>
      <c r="D123" s="524"/>
      <c r="E123" s="524"/>
      <c r="F123" s="524"/>
      <c r="G123" s="524"/>
      <c r="H123" s="432"/>
      <c r="I123" s="525"/>
      <c r="J123" s="526"/>
      <c r="K123" s="498"/>
      <c r="L123" s="430"/>
      <c r="M123" s="527"/>
      <c r="N123" s="528"/>
      <c r="O123" s="529"/>
      <c r="P123" s="530"/>
      <c r="Q123" s="522"/>
      <c r="R123" s="511"/>
    </row>
    <row r="124" customFormat="false" ht="12.75" hidden="false" customHeight="true" outlineLevel="0" collapsed="false">
      <c r="A124" s="441" t="s">
        <v>69</v>
      </c>
      <c r="B124" s="441"/>
      <c r="C124" s="441"/>
      <c r="D124" s="441"/>
      <c r="E124" s="441"/>
      <c r="F124" s="441"/>
      <c r="G124" s="441"/>
      <c r="H124" s="441"/>
      <c r="I124" s="441"/>
      <c r="J124" s="441"/>
      <c r="K124" s="441"/>
      <c r="L124" s="441"/>
      <c r="M124" s="441"/>
      <c r="N124" s="441"/>
      <c r="O124" s="441"/>
      <c r="P124" s="441"/>
      <c r="Q124" s="441"/>
    </row>
    <row r="125" customFormat="false" ht="12.75" hidden="false" customHeight="true" outlineLevel="0" collapsed="false">
      <c r="A125" s="441" t="s">
        <v>214</v>
      </c>
      <c r="B125" s="441"/>
      <c r="C125" s="441"/>
      <c r="D125" s="441"/>
      <c r="E125" s="441"/>
      <c r="F125" s="441"/>
      <c r="G125" s="441"/>
      <c r="H125" s="441"/>
      <c r="I125" s="441"/>
      <c r="J125" s="441"/>
      <c r="K125" s="441"/>
      <c r="L125" s="441"/>
      <c r="M125" s="441"/>
      <c r="N125" s="441"/>
      <c r="O125" s="441"/>
      <c r="P125" s="441"/>
      <c r="Q125" s="441"/>
    </row>
    <row r="126" customFormat="false" ht="12.75" hidden="false" customHeight="true" outlineLevel="0" collapsed="false">
      <c r="A126" s="442" t="s">
        <v>73</v>
      </c>
      <c r="B126" s="442"/>
      <c r="C126" s="442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</row>
    <row r="127" customFormat="false" ht="13.5" hidden="false" customHeight="false" outlineLevel="0" collapsed="false">
      <c r="A127" s="443"/>
      <c r="J127" s="444"/>
      <c r="K127" s="445"/>
      <c r="L127" s="445"/>
      <c r="N127" s="446"/>
      <c r="O127" s="444"/>
      <c r="P127" s="447"/>
      <c r="Q127" s="447"/>
    </row>
    <row r="128" customFormat="false" ht="39" hidden="false" customHeight="true" outlineLevel="0" collapsed="false">
      <c r="A128" s="448"/>
      <c r="B128" s="449" t="s">
        <v>215</v>
      </c>
      <c r="C128" s="449"/>
      <c r="D128" s="449"/>
      <c r="E128" s="449"/>
      <c r="F128" s="449"/>
      <c r="G128" s="449"/>
      <c r="H128" s="450"/>
      <c r="I128" s="451" t="s">
        <v>71</v>
      </c>
      <c r="J128" s="452" t="s">
        <v>216</v>
      </c>
      <c r="K128" s="452"/>
      <c r="L128" s="453"/>
      <c r="M128" s="454" t="s">
        <v>121</v>
      </c>
      <c r="N128" s="454"/>
      <c r="O128" s="455" t="s">
        <v>217</v>
      </c>
      <c r="P128" s="455"/>
      <c r="Q128" s="453"/>
    </row>
    <row r="129" customFormat="false" ht="13.5" hidden="false" customHeight="true" outlineLevel="0" collapsed="false">
      <c r="A129" s="456"/>
      <c r="B129" s="457" t="s">
        <v>218</v>
      </c>
      <c r="C129" s="457" t="s">
        <v>219</v>
      </c>
      <c r="D129" s="457" t="s">
        <v>220</v>
      </c>
      <c r="E129" s="457" t="s">
        <v>221</v>
      </c>
      <c r="F129" s="457" t="s">
        <v>222</v>
      </c>
      <c r="G129" s="457" t="s">
        <v>223</v>
      </c>
      <c r="H129" s="450"/>
      <c r="I129" s="458" t="s">
        <v>224</v>
      </c>
      <c r="J129" s="459" t="s">
        <v>225</v>
      </c>
      <c r="K129" s="460" t="s">
        <v>226</v>
      </c>
      <c r="L129" s="461"/>
      <c r="M129" s="462" t="n">
        <v>2017</v>
      </c>
      <c r="N129" s="463" t="n">
        <v>2018</v>
      </c>
      <c r="O129" s="464" t="s">
        <v>225</v>
      </c>
      <c r="P129" s="465" t="s">
        <v>227</v>
      </c>
      <c r="Q129" s="466"/>
    </row>
    <row r="130" customFormat="false" ht="13.5" hidden="false" customHeight="false" outlineLevel="0" collapsed="false">
      <c r="A130" s="456"/>
      <c r="B130" s="467"/>
      <c r="C130" s="467"/>
      <c r="D130" s="467"/>
      <c r="E130" s="467"/>
      <c r="F130" s="467"/>
      <c r="G130" s="467"/>
      <c r="H130" s="450"/>
      <c r="I130" s="468"/>
      <c r="J130" s="450"/>
      <c r="K130" s="469"/>
      <c r="L130" s="461"/>
      <c r="M130" s="470"/>
      <c r="N130" s="471"/>
      <c r="O130" s="450"/>
      <c r="P130" s="469"/>
      <c r="Q130" s="461"/>
    </row>
    <row r="131" customFormat="false" ht="13.5" hidden="false" customHeight="false" outlineLevel="0" collapsed="false">
      <c r="A131" s="472" t="s">
        <v>332</v>
      </c>
      <c r="B131" s="473"/>
      <c r="C131" s="473"/>
      <c r="D131" s="473"/>
      <c r="E131" s="473"/>
      <c r="F131" s="473"/>
      <c r="G131" s="473"/>
      <c r="H131" s="474"/>
      <c r="I131" s="474"/>
      <c r="J131" s="474"/>
      <c r="K131" s="475"/>
      <c r="L131" s="475"/>
      <c r="M131" s="476"/>
      <c r="N131" s="477"/>
      <c r="O131" s="474"/>
      <c r="P131" s="48"/>
      <c r="Q131" s="48"/>
      <c r="R131" s="438" t="str">
        <f aca="false">A131</f>
        <v>OCCIDENTE</v>
      </c>
    </row>
    <row r="132" customFormat="false" ht="12.75" hidden="false" customHeight="false" outlineLevel="0" collapsed="false">
      <c r="A132" s="448"/>
      <c r="B132" s="473"/>
      <c r="C132" s="473"/>
      <c r="D132" s="473"/>
      <c r="E132" s="473"/>
      <c r="F132" s="473"/>
      <c r="G132" s="473"/>
      <c r="H132" s="474"/>
      <c r="I132" s="474"/>
      <c r="J132" s="474"/>
      <c r="K132" s="475"/>
      <c r="L132" s="475"/>
      <c r="M132" s="476"/>
      <c r="N132" s="477"/>
      <c r="O132" s="474"/>
      <c r="P132" s="48"/>
      <c r="Q132" s="48"/>
    </row>
    <row r="133" customFormat="false" ht="12.75" hidden="false" customHeight="false" outlineLevel="0" collapsed="false">
      <c r="A133" s="110" t="s">
        <v>228</v>
      </c>
      <c r="B133" s="473" t="n">
        <v>0</v>
      </c>
      <c r="C133" s="487" t="n">
        <v>0</v>
      </c>
      <c r="D133" s="480" t="n">
        <v>8000</v>
      </c>
      <c r="E133" s="478" t="n">
        <v>0</v>
      </c>
      <c r="F133" s="480" t="n">
        <v>0</v>
      </c>
      <c r="G133" s="480" t="n">
        <v>0</v>
      </c>
      <c r="H133" s="474"/>
      <c r="I133" s="482" t="n">
        <v>0</v>
      </c>
      <c r="J133" s="481" t="n">
        <f aca="false">+G133-I133</f>
        <v>0</v>
      </c>
      <c r="K133" s="483" t="n">
        <f aca="false">IF(I133=0,IF(G133=0,0,100),+J133/I133*100)</f>
        <v>0</v>
      </c>
      <c r="L133" s="475"/>
      <c r="M133" s="484" t="n">
        <v>63793.55</v>
      </c>
      <c r="N133" s="485" t="n">
        <v>8000</v>
      </c>
      <c r="O133" s="481" t="n">
        <f aca="false">N133-M133</f>
        <v>-55793.55</v>
      </c>
      <c r="P133" s="486" t="n">
        <f aca="false">IF(M133=0,IF(N133=0,0,100),+O133/M133*100)</f>
        <v>-87.4595472426288</v>
      </c>
      <c r="Q133" s="48"/>
    </row>
    <row r="134" customFormat="false" ht="12.75" hidden="false" customHeight="false" outlineLevel="0" collapsed="false">
      <c r="A134" s="110" t="s">
        <v>229</v>
      </c>
      <c r="B134" s="473" t="n">
        <v>0</v>
      </c>
      <c r="C134" s="487" t="n">
        <v>0</v>
      </c>
      <c r="D134" s="480" t="n">
        <v>0</v>
      </c>
      <c r="E134" s="478" t="n">
        <v>0</v>
      </c>
      <c r="F134" s="480" t="n">
        <v>18000</v>
      </c>
      <c r="G134" s="480" t="n">
        <v>0</v>
      </c>
      <c r="H134" s="474"/>
      <c r="I134" s="482" t="n">
        <v>700</v>
      </c>
      <c r="J134" s="481" t="n">
        <f aca="false">+G134-I134</f>
        <v>-700</v>
      </c>
      <c r="K134" s="483" t="n">
        <f aca="false">IF(I134=0,IF(G134=0,0,100),+J134/I134*100)</f>
        <v>-100</v>
      </c>
      <c r="L134" s="475"/>
      <c r="M134" s="484" t="n">
        <v>44660.6</v>
      </c>
      <c r="N134" s="485" t="n">
        <v>18000</v>
      </c>
      <c r="O134" s="481" t="n">
        <f aca="false">N134-M134</f>
        <v>-26660.6</v>
      </c>
      <c r="P134" s="486" t="n">
        <f aca="false">IF(M134=0,IF(N134=0,0,100),+O134/M134*100)</f>
        <v>-59.6960184144414</v>
      </c>
      <c r="Q134" s="48"/>
    </row>
    <row r="135" customFormat="false" ht="12.75" hidden="false" customHeight="false" outlineLevel="0" collapsed="false">
      <c r="A135" s="456" t="s">
        <v>231</v>
      </c>
      <c r="B135" s="473" t="n">
        <v>0</v>
      </c>
      <c r="C135" s="487" t="n">
        <v>0</v>
      </c>
      <c r="D135" s="480" t="n">
        <v>0</v>
      </c>
      <c r="E135" s="478" t="n">
        <v>0</v>
      </c>
      <c r="F135" s="480" t="n">
        <v>0</v>
      </c>
      <c r="G135" s="480" t="n">
        <v>0</v>
      </c>
      <c r="H135" s="474"/>
      <c r="I135" s="482" t="n">
        <v>182515.2</v>
      </c>
      <c r="J135" s="481" t="n">
        <f aca="false">+G135-I135</f>
        <v>-182515.2</v>
      </c>
      <c r="K135" s="483" t="n">
        <f aca="false">IF(I135=0,IF(G135=0,0,100),+J135/I135*100)</f>
        <v>-100</v>
      </c>
      <c r="L135" s="475"/>
      <c r="M135" s="484" t="n">
        <v>1091930.63</v>
      </c>
      <c r="N135" s="485" t="n">
        <v>0</v>
      </c>
      <c r="O135" s="481" t="n">
        <f aca="false">N135-M135</f>
        <v>-1091930.63</v>
      </c>
      <c r="P135" s="486" t="n">
        <f aca="false">IF(M135=0,IF(N135=0,0,100),+O135/M135*100)</f>
        <v>-100</v>
      </c>
      <c r="Q135" s="48"/>
    </row>
    <row r="136" customFormat="false" ht="12.75" hidden="false" customHeight="false" outlineLevel="0" collapsed="false">
      <c r="A136" s="456" t="s">
        <v>234</v>
      </c>
      <c r="B136" s="478" t="n">
        <v>3821450.5</v>
      </c>
      <c r="C136" s="479" t="n">
        <v>2693886.98</v>
      </c>
      <c r="D136" s="480" t="n">
        <v>2622818.56</v>
      </c>
      <c r="E136" s="478" t="n">
        <v>2761223.46</v>
      </c>
      <c r="F136" s="480" t="n">
        <v>3231342.23</v>
      </c>
      <c r="G136" s="480" t="n">
        <v>2858990.13</v>
      </c>
      <c r="H136" s="481"/>
      <c r="I136" s="482" t="n">
        <v>2424405.2</v>
      </c>
      <c r="J136" s="481" t="n">
        <f aca="false">+G136-I136</f>
        <v>434584.93</v>
      </c>
      <c r="K136" s="483" t="n">
        <f aca="false">IF(I136=0,IF(G136=0,0,100),+J136/I136*100)</f>
        <v>17.9254247598545</v>
      </c>
      <c r="L136" s="483"/>
      <c r="M136" s="484" t="n">
        <v>14652749.86</v>
      </c>
      <c r="N136" s="485" t="n">
        <v>17989711.86</v>
      </c>
      <c r="O136" s="481" t="n">
        <f aca="false">N136-M136</f>
        <v>3336962</v>
      </c>
      <c r="P136" s="486" t="n">
        <f aca="false">IF(M136=0,IF(N136=0,0,100),+O136/M136*100)</f>
        <v>22.7736229164018</v>
      </c>
      <c r="Q136" s="486"/>
    </row>
    <row r="137" customFormat="false" ht="12.75" hidden="false" customHeight="false" outlineLevel="0" collapsed="false">
      <c r="A137" s="456" t="s">
        <v>235</v>
      </c>
      <c r="B137" s="478" t="n">
        <v>146276.06</v>
      </c>
      <c r="C137" s="479" t="n">
        <v>66000</v>
      </c>
      <c r="D137" s="480" t="n">
        <v>78250</v>
      </c>
      <c r="E137" s="478" t="n">
        <v>183051.22</v>
      </c>
      <c r="F137" s="480" t="n">
        <v>111099.67</v>
      </c>
      <c r="G137" s="480" t="n">
        <v>54600</v>
      </c>
      <c r="H137" s="481"/>
      <c r="I137" s="482" t="n">
        <v>63000</v>
      </c>
      <c r="J137" s="481" t="n">
        <f aca="false">+G137-I137</f>
        <v>-8400</v>
      </c>
      <c r="K137" s="483" t="n">
        <f aca="false">IF(I137=0,IF(G137=0,0,100),+J137/I137*100)</f>
        <v>-13.3333333333333</v>
      </c>
      <c r="L137" s="483"/>
      <c r="M137" s="484" t="n">
        <v>531469.22</v>
      </c>
      <c r="N137" s="485" t="n">
        <v>639276.95</v>
      </c>
      <c r="O137" s="481" t="n">
        <f aca="false">N137-M137</f>
        <v>107807.73</v>
      </c>
      <c r="P137" s="486" t="n">
        <f aca="false">IF(M137=0,IF(N137=0,0,100),+O137/M137*100)</f>
        <v>20.2848492336019</v>
      </c>
      <c r="Q137" s="486"/>
    </row>
    <row r="138" customFormat="false" ht="12.75" hidden="false" customHeight="false" outlineLevel="0" collapsed="false">
      <c r="A138" s="110" t="s">
        <v>237</v>
      </c>
      <c r="B138" s="478" t="n">
        <v>591046.46</v>
      </c>
      <c r="C138" s="479" t="n">
        <v>665537.24</v>
      </c>
      <c r="D138" s="480" t="n">
        <v>674220.03</v>
      </c>
      <c r="E138" s="478" t="n">
        <v>676058.04</v>
      </c>
      <c r="F138" s="480" t="n">
        <v>825939.92</v>
      </c>
      <c r="G138" s="480" t="n">
        <v>668207.78</v>
      </c>
      <c r="H138" s="481"/>
      <c r="I138" s="482" t="n">
        <v>647110.64</v>
      </c>
      <c r="J138" s="481" t="n">
        <f aca="false">+G138-I138</f>
        <v>21097.14</v>
      </c>
      <c r="K138" s="483" t="n">
        <f aca="false">IF(I138=0,IF(G138=0,0,100),+J138/I138*100)</f>
        <v>3.26020601361152</v>
      </c>
      <c r="L138" s="483"/>
      <c r="M138" s="484" t="n">
        <v>3475060.62</v>
      </c>
      <c r="N138" s="485" t="n">
        <v>4101009.47</v>
      </c>
      <c r="O138" s="481" t="n">
        <f aca="false">N138-M138</f>
        <v>625948.85</v>
      </c>
      <c r="P138" s="486" t="n">
        <f aca="false">IF(M138=0,IF(N138=0,0,100),+O138/M138*100)</f>
        <v>18.0126023240423</v>
      </c>
      <c r="Q138" s="486"/>
    </row>
    <row r="139" customFormat="false" ht="12.75" hidden="false" customHeight="false" outlineLevel="0" collapsed="false">
      <c r="A139" s="456" t="s">
        <v>238</v>
      </c>
      <c r="B139" s="478" t="n">
        <v>1465618.63</v>
      </c>
      <c r="C139" s="479" t="n">
        <v>1380209.78</v>
      </c>
      <c r="D139" s="480" t="n">
        <v>1277312.41</v>
      </c>
      <c r="E139" s="478" t="n">
        <v>1202415.98</v>
      </c>
      <c r="F139" s="480" t="n">
        <v>1234829.65</v>
      </c>
      <c r="G139" s="480" t="n">
        <v>1242351.49</v>
      </c>
      <c r="H139" s="481"/>
      <c r="I139" s="482" t="n">
        <v>1211240.64</v>
      </c>
      <c r="J139" s="481" t="n">
        <f aca="false">+G139-I139</f>
        <v>31110.8500000001</v>
      </c>
      <c r="K139" s="483" t="n">
        <f aca="false">IF(I139=0,IF(G139=0,0,100),+J139/I139*100)</f>
        <v>2.56851107637869</v>
      </c>
      <c r="L139" s="483"/>
      <c r="M139" s="484" t="n">
        <v>6220330.07</v>
      </c>
      <c r="N139" s="485" t="n">
        <v>7802737.94</v>
      </c>
      <c r="O139" s="481" t="n">
        <f aca="false">N139-M139</f>
        <v>1582407.87</v>
      </c>
      <c r="P139" s="486" t="n">
        <f aca="false">IF(M139=0,IF(N139=0,0,100),+O139/M139*100)</f>
        <v>25.4392910374931</v>
      </c>
      <c r="Q139" s="486"/>
    </row>
    <row r="140" customFormat="false" ht="12.75" hidden="false" customHeight="false" outlineLevel="0" collapsed="false">
      <c r="A140" s="456" t="s">
        <v>240</v>
      </c>
      <c r="B140" s="478" t="n">
        <v>66808.28</v>
      </c>
      <c r="C140" s="479" t="n">
        <v>131011.22</v>
      </c>
      <c r="D140" s="480" t="n">
        <v>66554.82</v>
      </c>
      <c r="E140" s="478" t="n">
        <v>85539.75</v>
      </c>
      <c r="F140" s="480" t="n">
        <v>85573.16</v>
      </c>
      <c r="G140" s="480" t="n">
        <v>118398.73</v>
      </c>
      <c r="H140" s="481"/>
      <c r="I140" s="482" t="n">
        <v>75724.09</v>
      </c>
      <c r="J140" s="481" t="n">
        <f aca="false">+G140-I140</f>
        <v>42674.64</v>
      </c>
      <c r="K140" s="483" t="n">
        <f aca="false">IF(I140=0,IF(G140=0,0,100),+J140/I140*100)</f>
        <v>56.3554345783489</v>
      </c>
      <c r="L140" s="483"/>
      <c r="M140" s="484" t="n">
        <v>426956.55</v>
      </c>
      <c r="N140" s="485" t="n">
        <v>553885.96</v>
      </c>
      <c r="O140" s="481" t="n">
        <f aca="false">N140-M140</f>
        <v>126929.41</v>
      </c>
      <c r="P140" s="486" t="n">
        <f aca="false">IF(M140=0,IF(N140=0,0,100),+O140/M140*100)</f>
        <v>29.7288822480882</v>
      </c>
      <c r="Q140" s="486"/>
    </row>
    <row r="141" customFormat="false" ht="12.75" hidden="false" customHeight="false" outlineLevel="0" collapsed="false">
      <c r="A141" s="456" t="s">
        <v>241</v>
      </c>
      <c r="B141" s="478" t="n">
        <v>3429.31</v>
      </c>
      <c r="C141" s="479" t="n">
        <v>4262.08</v>
      </c>
      <c r="D141" s="480" t="n">
        <v>2700</v>
      </c>
      <c r="E141" s="478" t="n">
        <v>17022.92</v>
      </c>
      <c r="F141" s="480" t="n">
        <v>20181.55</v>
      </c>
      <c r="G141" s="480" t="n">
        <v>34316.03</v>
      </c>
      <c r="H141" s="481"/>
      <c r="I141" s="482" t="n">
        <v>9237.44</v>
      </c>
      <c r="J141" s="481" t="n">
        <f aca="false">+G141-I141</f>
        <v>25078.59</v>
      </c>
      <c r="K141" s="483" t="n">
        <f aca="false">IF(I141=0,IF(G141=0,0,100),+J141/I141*100)</f>
        <v>271.4885292895</v>
      </c>
      <c r="L141" s="483"/>
      <c r="M141" s="484" t="n">
        <v>201012.61</v>
      </c>
      <c r="N141" s="485" t="n">
        <v>81911.89</v>
      </c>
      <c r="O141" s="481" t="n">
        <f aca="false">N141-M141</f>
        <v>-119100.72</v>
      </c>
      <c r="P141" s="486" t="n">
        <f aca="false">IF(M141=0,IF(N141=0,0,100),+O141/M141*100)</f>
        <v>-59.25037240201</v>
      </c>
      <c r="Q141" s="486"/>
    </row>
    <row r="142" customFormat="false" ht="12.75" hidden="false" customHeight="false" outlineLevel="0" collapsed="false">
      <c r="A142" s="456" t="s">
        <v>242</v>
      </c>
      <c r="B142" s="478" t="n">
        <v>0</v>
      </c>
      <c r="C142" s="487" t="n">
        <v>0</v>
      </c>
      <c r="D142" s="480" t="n">
        <v>7300</v>
      </c>
      <c r="E142" s="478" t="n">
        <v>13284.33</v>
      </c>
      <c r="F142" s="480" t="n">
        <v>16205.8</v>
      </c>
      <c r="G142" s="480" t="n">
        <v>591.03</v>
      </c>
      <c r="H142" s="481"/>
      <c r="I142" s="482" t="n">
        <v>1706</v>
      </c>
      <c r="J142" s="481" t="n">
        <f aca="false">+G142-I142</f>
        <v>-1114.97</v>
      </c>
      <c r="K142" s="483" t="n">
        <f aca="false">IF(I142=0,IF(G142=0,0,100),+J142/I142*100)</f>
        <v>-65.3558030480657</v>
      </c>
      <c r="L142" s="483"/>
      <c r="M142" s="484" t="n">
        <v>17644</v>
      </c>
      <c r="N142" s="485" t="n">
        <v>37381.16</v>
      </c>
      <c r="O142" s="481" t="n">
        <f aca="false">N142-M142</f>
        <v>19737.16</v>
      </c>
      <c r="P142" s="486" t="n">
        <f aca="false">IF(M142=0,IF(N142=0,0,100),+O142/M142*100)</f>
        <v>111.863296304693</v>
      </c>
      <c r="Q142" s="486"/>
      <c r="R142" s="430"/>
    </row>
    <row r="143" customFormat="false" ht="12.75" hidden="false" customHeight="false" outlineLevel="0" collapsed="false">
      <c r="A143" s="456" t="s">
        <v>243</v>
      </c>
      <c r="B143" s="478" t="n">
        <v>247276.69</v>
      </c>
      <c r="C143" s="479" t="n">
        <v>4076.36</v>
      </c>
      <c r="D143" s="480" t="n">
        <v>4696.78</v>
      </c>
      <c r="E143" s="478" t="n">
        <v>8611.79</v>
      </c>
      <c r="F143" s="480" t="n">
        <v>9302.27000000001</v>
      </c>
      <c r="G143" s="480" t="n">
        <v>5812.06999999999</v>
      </c>
      <c r="H143" s="481"/>
      <c r="I143" s="482" t="n">
        <v>20464.81</v>
      </c>
      <c r="J143" s="481" t="n">
        <f aca="false">+G143-I143</f>
        <v>-14652.74</v>
      </c>
      <c r="K143" s="483" t="n">
        <f aca="false">IF(I143=0,IF(G143=0,0,100),+J143/I143*100)</f>
        <v>-71.5996874635045</v>
      </c>
      <c r="L143" s="483"/>
      <c r="M143" s="484" t="n">
        <v>181458.53</v>
      </c>
      <c r="N143" s="485" t="n">
        <v>279775.96</v>
      </c>
      <c r="O143" s="481" t="n">
        <f aca="false">N143-M143</f>
        <v>98317.43</v>
      </c>
      <c r="P143" s="486" t="n">
        <f aca="false">IF(M143=0,IF(N143=0,0,100),+O143/M143*100)</f>
        <v>54.1817626319358</v>
      </c>
      <c r="Q143" s="486"/>
      <c r="R143" s="430"/>
    </row>
    <row r="144" customFormat="false" ht="12.75" hidden="false" customHeight="false" outlineLevel="0" collapsed="false">
      <c r="A144" s="456" t="s">
        <v>244</v>
      </c>
      <c r="B144" s="478" t="n">
        <v>11774.15</v>
      </c>
      <c r="C144" s="479" t="n">
        <v>27070.07</v>
      </c>
      <c r="D144" s="480" t="n">
        <v>66067.22</v>
      </c>
      <c r="E144" s="478" t="n">
        <v>6578.94</v>
      </c>
      <c r="F144" s="480" t="n">
        <v>49564.25</v>
      </c>
      <c r="G144" s="480" t="n">
        <v>212974.75</v>
      </c>
      <c r="H144" s="481"/>
      <c r="I144" s="482" t="n">
        <v>46421.7</v>
      </c>
      <c r="J144" s="481" t="n">
        <f aca="false">+G144-I144</f>
        <v>166553.05</v>
      </c>
      <c r="K144" s="483" t="n">
        <f aca="false">IF(I144=0,IF(G144=0,0,100),+J144/I144*100)</f>
        <v>358.782746000254</v>
      </c>
      <c r="L144" s="483"/>
      <c r="M144" s="484" t="n">
        <v>863652.07</v>
      </c>
      <c r="N144" s="485" t="n">
        <v>374029.38</v>
      </c>
      <c r="O144" s="481" t="n">
        <f aca="false">N144-M144</f>
        <v>-489622.69</v>
      </c>
      <c r="P144" s="486" t="n">
        <f aca="false">IF(M144=0,IF(N144=0,0,100),+O144/M144*100)</f>
        <v>-56.6921225581038</v>
      </c>
      <c r="Q144" s="486"/>
      <c r="R144" s="430"/>
    </row>
    <row r="145" customFormat="false" ht="12.75" hidden="false" customHeight="false" outlineLevel="0" collapsed="false">
      <c r="A145" s="456" t="s">
        <v>245</v>
      </c>
      <c r="B145" s="478" t="n">
        <v>164441.39</v>
      </c>
      <c r="C145" s="479" t="n">
        <v>228660.29</v>
      </c>
      <c r="D145" s="480" t="n">
        <v>275443.65</v>
      </c>
      <c r="E145" s="478" t="n">
        <v>271754.49</v>
      </c>
      <c r="F145" s="480" t="n">
        <v>350767.31</v>
      </c>
      <c r="G145" s="480" t="n">
        <v>339420.07</v>
      </c>
      <c r="H145" s="481"/>
      <c r="I145" s="482" t="n">
        <v>247597.72</v>
      </c>
      <c r="J145" s="481" t="n">
        <f aca="false">+G145-I145</f>
        <v>91822.35</v>
      </c>
      <c r="K145" s="483" t="n">
        <f aca="false">IF(I145=0,IF(G145=0,0,100),+J145/I145*100)</f>
        <v>37.0852970697792</v>
      </c>
      <c r="L145" s="483"/>
      <c r="M145" s="484" t="n">
        <v>1105710.25</v>
      </c>
      <c r="N145" s="485" t="n">
        <v>1630487.2</v>
      </c>
      <c r="O145" s="481" t="n">
        <f aca="false">N145-M145</f>
        <v>524776.95</v>
      </c>
      <c r="P145" s="486" t="n">
        <f aca="false">IF(M145=0,IF(N145=0,0,100),+O145/M145*100)</f>
        <v>47.460620899553</v>
      </c>
      <c r="Q145" s="486"/>
      <c r="R145" s="430"/>
    </row>
    <row r="146" customFormat="false" ht="12.75" hidden="false" customHeight="false" outlineLevel="0" collapsed="false">
      <c r="A146" s="110" t="s">
        <v>246</v>
      </c>
      <c r="B146" s="478" t="n">
        <v>596.56</v>
      </c>
      <c r="C146" s="479" t="n">
        <v>3885.65</v>
      </c>
      <c r="D146" s="480" t="n">
        <v>861.21</v>
      </c>
      <c r="E146" s="478" t="n">
        <v>861.21</v>
      </c>
      <c r="F146" s="480" t="n">
        <v>0</v>
      </c>
      <c r="G146" s="480" t="n">
        <v>0</v>
      </c>
      <c r="H146" s="481"/>
      <c r="I146" s="482" t="n">
        <v>2977.49</v>
      </c>
      <c r="J146" s="481" t="n">
        <f aca="false">+G146-I146</f>
        <v>-2977.49</v>
      </c>
      <c r="K146" s="483" t="n">
        <f aca="false">IF(I146=0,IF(G146=0,0,100),+J146/I146*100)</f>
        <v>-100</v>
      </c>
      <c r="L146" s="483"/>
      <c r="M146" s="484" t="n">
        <v>34995.44</v>
      </c>
      <c r="N146" s="485" t="n">
        <v>6204.63</v>
      </c>
      <c r="O146" s="481" t="n">
        <f aca="false">N146-M146</f>
        <v>-28790.81</v>
      </c>
      <c r="P146" s="486" t="n">
        <f aca="false">IF(M146=0,IF(N146=0,0,100),+O146/M146*100)</f>
        <v>-82.2701757714719</v>
      </c>
      <c r="Q146" s="486"/>
      <c r="R146" s="430"/>
    </row>
    <row r="147" customFormat="false" ht="12.75" hidden="false" customHeight="false" outlineLevel="0" collapsed="false">
      <c r="A147" s="456" t="s">
        <v>247</v>
      </c>
      <c r="B147" s="478" t="n">
        <v>1284.83</v>
      </c>
      <c r="C147" s="479" t="n">
        <v>4632.24</v>
      </c>
      <c r="D147" s="480" t="n">
        <v>0</v>
      </c>
      <c r="E147" s="478" t="n">
        <v>163.79</v>
      </c>
      <c r="F147" s="480" t="n">
        <v>0</v>
      </c>
      <c r="G147" s="480" t="n">
        <v>142.24</v>
      </c>
      <c r="H147" s="481"/>
      <c r="I147" s="482" t="n">
        <v>1824.55</v>
      </c>
      <c r="J147" s="481" t="n">
        <f aca="false">+G147-I147</f>
        <v>-1682.31</v>
      </c>
      <c r="K147" s="483" t="n">
        <f aca="false">IF(I147=0,IF(G147=0,0,100),+J147/I147*100)</f>
        <v>-92.2041051218109</v>
      </c>
      <c r="L147" s="483"/>
      <c r="M147" s="484" t="n">
        <v>12088.1</v>
      </c>
      <c r="N147" s="485" t="n">
        <v>6223.1</v>
      </c>
      <c r="O147" s="481" t="n">
        <f aca="false">N147-M147</f>
        <v>-5865</v>
      </c>
      <c r="P147" s="486" t="n">
        <f aca="false">IF(M147=0,IF(N147=0,0,100),+O147/M147*100)</f>
        <v>-48.5187912078821</v>
      </c>
      <c r="Q147" s="486"/>
      <c r="R147" s="430"/>
    </row>
    <row r="148" customFormat="false" ht="12.75" hidden="false" customHeight="false" outlineLevel="0" collapsed="false">
      <c r="A148" s="456" t="s">
        <v>248</v>
      </c>
      <c r="B148" s="478" t="n">
        <v>6339.67</v>
      </c>
      <c r="C148" s="479" t="n">
        <v>9732.76</v>
      </c>
      <c r="D148" s="480" t="n">
        <v>7256.91</v>
      </c>
      <c r="E148" s="478" t="n">
        <v>483.789999999997</v>
      </c>
      <c r="F148" s="480" t="n">
        <v>125</v>
      </c>
      <c r="G148" s="480" t="n">
        <v>0</v>
      </c>
      <c r="H148" s="481"/>
      <c r="I148" s="482" t="n">
        <v>7730.15</v>
      </c>
      <c r="J148" s="481" t="n">
        <f aca="false">+G148-I148</f>
        <v>-7730.15</v>
      </c>
      <c r="K148" s="483" t="n">
        <f aca="false">IF(I148=0,IF(G148=0,0,100),+J148/I148*100)</f>
        <v>-100</v>
      </c>
      <c r="L148" s="483"/>
      <c r="M148" s="484" t="n">
        <v>59260.38</v>
      </c>
      <c r="N148" s="485" t="n">
        <v>23938.13</v>
      </c>
      <c r="O148" s="481" t="n">
        <f aca="false">N148-M148</f>
        <v>-35322.25</v>
      </c>
      <c r="P148" s="486" t="n">
        <f aca="false">IF(M148=0,IF(N148=0,0,100),+O148/M148*100)</f>
        <v>-59.6051695922301</v>
      </c>
      <c r="Q148" s="486"/>
      <c r="R148" s="430"/>
    </row>
    <row r="149" customFormat="false" ht="12.75" hidden="false" customHeight="false" outlineLevel="0" collapsed="false">
      <c r="A149" s="456" t="s">
        <v>249</v>
      </c>
      <c r="B149" s="478" t="n">
        <v>70313.78</v>
      </c>
      <c r="C149" s="479" t="n">
        <v>42749.15</v>
      </c>
      <c r="D149" s="480" t="n">
        <v>13873.39</v>
      </c>
      <c r="E149" s="478" t="n">
        <v>11506.57</v>
      </c>
      <c r="F149" s="480" t="n">
        <v>7995.01</v>
      </c>
      <c r="G149" s="480" t="n">
        <v>9367.45</v>
      </c>
      <c r="H149" s="481"/>
      <c r="I149" s="482" t="n">
        <v>34536.44</v>
      </c>
      <c r="J149" s="481" t="n">
        <f aca="false">+G149-I149</f>
        <v>-25168.99</v>
      </c>
      <c r="K149" s="483" t="n">
        <f aca="false">IF(I149=0,IF(G149=0,0,100),+J149/I149*100)</f>
        <v>-72.8766195936813</v>
      </c>
      <c r="L149" s="483"/>
      <c r="M149" s="484" t="n">
        <v>71221.03</v>
      </c>
      <c r="N149" s="485" t="n">
        <v>155805.35</v>
      </c>
      <c r="O149" s="481" t="n">
        <f aca="false">N149-M149</f>
        <v>84584.32</v>
      </c>
      <c r="P149" s="486" t="n">
        <f aca="false">IF(M149=0,IF(N149=0,0,100),+O149/M149*100)</f>
        <v>118.763123757126</v>
      </c>
      <c r="Q149" s="486"/>
      <c r="R149" s="430"/>
    </row>
    <row r="150" customFormat="false" ht="12.75" hidden="false" customHeight="false" outlineLevel="0" collapsed="false">
      <c r="A150" s="456" t="s">
        <v>250</v>
      </c>
      <c r="B150" s="478" t="n">
        <v>715.52</v>
      </c>
      <c r="C150" s="479" t="n">
        <v>888.8</v>
      </c>
      <c r="D150" s="480" t="n">
        <v>534.48</v>
      </c>
      <c r="E150" s="478" t="n">
        <v>1225.86</v>
      </c>
      <c r="F150" s="480" t="n">
        <v>0</v>
      </c>
      <c r="G150" s="480" t="n">
        <v>0</v>
      </c>
      <c r="H150" s="481"/>
      <c r="I150" s="482" t="n">
        <v>668.1</v>
      </c>
      <c r="J150" s="481" t="n">
        <f aca="false">+G150-I150</f>
        <v>-668.1</v>
      </c>
      <c r="K150" s="483" t="n">
        <f aca="false">IF(I150=0,IF(G150=0,0,100),+J150/I150*100)</f>
        <v>-100</v>
      </c>
      <c r="L150" s="483"/>
      <c r="M150" s="484" t="n">
        <v>2874.16</v>
      </c>
      <c r="N150" s="485" t="n">
        <v>3364.66</v>
      </c>
      <c r="O150" s="481" t="n">
        <f aca="false">N150-M150</f>
        <v>490.5</v>
      </c>
      <c r="P150" s="486" t="n">
        <f aca="false">IF(M150=0,IF(N150=0,0,100),+O150/M150*100)</f>
        <v>17.0658557630751</v>
      </c>
      <c r="Q150" s="486"/>
      <c r="R150" s="430"/>
    </row>
    <row r="151" customFormat="false" ht="12.75" hidden="false" customHeight="false" outlineLevel="0" collapsed="false">
      <c r="A151" s="110" t="s">
        <v>251</v>
      </c>
      <c r="B151" s="478" t="n">
        <v>0</v>
      </c>
      <c r="C151" s="487" t="n">
        <v>0</v>
      </c>
      <c r="D151" s="480" t="n">
        <v>0</v>
      </c>
      <c r="E151" s="478" t="n">
        <v>0</v>
      </c>
      <c r="F151" s="480" t="n">
        <v>0</v>
      </c>
      <c r="G151" s="480" t="n">
        <v>0</v>
      </c>
      <c r="H151" s="481"/>
      <c r="I151" s="482" t="n">
        <v>0</v>
      </c>
      <c r="J151" s="481" t="n">
        <f aca="false">+G151-I151</f>
        <v>0</v>
      </c>
      <c r="K151" s="483" t="n">
        <f aca="false">IF(I151=0,IF(G151=0,0,100),+J151/I151*100)</f>
        <v>0</v>
      </c>
      <c r="L151" s="483"/>
      <c r="M151" s="484" t="n">
        <v>21261.79</v>
      </c>
      <c r="N151" s="485" t="n">
        <v>0</v>
      </c>
      <c r="O151" s="481" t="n">
        <f aca="false">N151-M151</f>
        <v>-21261.79</v>
      </c>
      <c r="P151" s="486" t="n">
        <f aca="false">IF(M151=0,IF(N151=0,0,100),+O151/M151*100)</f>
        <v>-100</v>
      </c>
      <c r="Q151" s="486"/>
      <c r="R151" s="430"/>
    </row>
    <row r="152" customFormat="false" ht="12.75" hidden="false" customHeight="false" outlineLevel="0" collapsed="false">
      <c r="A152" s="456" t="s">
        <v>252</v>
      </c>
      <c r="B152" s="478" t="n">
        <v>110974.36</v>
      </c>
      <c r="C152" s="479" t="n">
        <v>110974.36</v>
      </c>
      <c r="D152" s="480" t="n">
        <v>111125.03</v>
      </c>
      <c r="E152" s="478" t="n">
        <v>268233.89</v>
      </c>
      <c r="F152" s="480" t="n">
        <v>268233.89</v>
      </c>
      <c r="G152" s="480" t="n">
        <v>268233.89</v>
      </c>
      <c r="H152" s="481"/>
      <c r="I152" s="482" t="n">
        <v>104113.81</v>
      </c>
      <c r="J152" s="481" t="n">
        <f aca="false">+G152-I152</f>
        <v>164120.08</v>
      </c>
      <c r="K152" s="483" t="n">
        <f aca="false">IF(I152=0,IF(G152=0,0,100),+J152/I152*100)</f>
        <v>157.635264716564</v>
      </c>
      <c r="L152" s="483"/>
      <c r="M152" s="484" t="n">
        <v>646215.65</v>
      </c>
      <c r="N152" s="485" t="n">
        <v>1137775.42</v>
      </c>
      <c r="O152" s="481" t="n">
        <f aca="false">N152-M152</f>
        <v>491559.77</v>
      </c>
      <c r="P152" s="486" t="n">
        <f aca="false">IF(M152=0,IF(N152=0,0,100),+O152/M152*100)</f>
        <v>76.0674505484353</v>
      </c>
      <c r="Q152" s="486"/>
      <c r="R152" s="430"/>
    </row>
    <row r="153" customFormat="false" ht="12.75" hidden="false" customHeight="false" outlineLevel="0" collapsed="false">
      <c r="A153" s="110" t="s">
        <v>253</v>
      </c>
      <c r="B153" s="478" t="n">
        <v>188876.55</v>
      </c>
      <c r="C153" s="479" t="n">
        <v>188876.55</v>
      </c>
      <c r="D153" s="480" t="n">
        <v>188876.55</v>
      </c>
      <c r="E153" s="478" t="n">
        <v>188876.55</v>
      </c>
      <c r="F153" s="480" t="n">
        <v>188876.55</v>
      </c>
      <c r="G153" s="480" t="n">
        <v>188876.55</v>
      </c>
      <c r="H153" s="481"/>
      <c r="I153" s="482" t="n">
        <v>176500</v>
      </c>
      <c r="J153" s="481" t="n">
        <f aca="false">+G153-I153</f>
        <v>12376.55</v>
      </c>
      <c r="K153" s="483" t="n">
        <f aca="false">IF(I153=0,IF(G153=0,0,100),+J153/I153*100)</f>
        <v>7.01220963172804</v>
      </c>
      <c r="L153" s="483"/>
      <c r="M153" s="484" t="n">
        <v>993250</v>
      </c>
      <c r="N153" s="485" t="n">
        <v>1133259.3</v>
      </c>
      <c r="O153" s="481" t="n">
        <f aca="false">N153-M153</f>
        <v>140009.3</v>
      </c>
      <c r="P153" s="486" t="n">
        <f aca="false">IF(M153=0,IF(N153=0,0,100),+O153/M153*100)</f>
        <v>14.096078530078</v>
      </c>
      <c r="Q153" s="486"/>
      <c r="R153" s="430"/>
    </row>
    <row r="154" customFormat="false" ht="12.75" hidden="false" customHeight="false" outlineLevel="0" collapsed="false">
      <c r="A154" s="110" t="s">
        <v>254</v>
      </c>
      <c r="B154" s="478" t="n">
        <v>155726.98</v>
      </c>
      <c r="C154" s="479" t="n">
        <v>155726.98</v>
      </c>
      <c r="D154" s="480" t="n">
        <v>155726.98</v>
      </c>
      <c r="E154" s="478" t="n">
        <v>166208.51</v>
      </c>
      <c r="F154" s="480" t="n">
        <v>166208.51</v>
      </c>
      <c r="G154" s="480" t="n">
        <v>166208.51</v>
      </c>
      <c r="H154" s="481"/>
      <c r="I154" s="482" t="n">
        <v>154700</v>
      </c>
      <c r="J154" s="481" t="n">
        <f aca="false">+G154-I154</f>
        <v>11508.51</v>
      </c>
      <c r="K154" s="483" t="n">
        <f aca="false">IF(I154=0,IF(G154=0,0,100),+J154/I154*100)</f>
        <v>7.439243697479</v>
      </c>
      <c r="L154" s="483"/>
      <c r="M154" s="484" t="n">
        <v>547708.73</v>
      </c>
      <c r="N154" s="485" t="n">
        <v>965806.47</v>
      </c>
      <c r="O154" s="481" t="n">
        <f aca="false">N154-M154</f>
        <v>418097.74</v>
      </c>
      <c r="P154" s="486" t="n">
        <f aca="false">IF(M154=0,IF(N154=0,0,100),+O154/M154*100)</f>
        <v>76.3357816115146</v>
      </c>
      <c r="Q154" s="486"/>
      <c r="R154" s="430"/>
    </row>
    <row r="155" customFormat="false" ht="12.75" hidden="false" customHeight="false" outlineLevel="0" collapsed="false">
      <c r="A155" s="456" t="s">
        <v>255</v>
      </c>
      <c r="B155" s="478" t="n">
        <v>0</v>
      </c>
      <c r="C155" s="487" t="n">
        <v>0</v>
      </c>
      <c r="D155" s="480" t="n">
        <v>0</v>
      </c>
      <c r="E155" s="478" t="n">
        <v>0</v>
      </c>
      <c r="F155" s="480" t="n">
        <v>0</v>
      </c>
      <c r="G155" s="480" t="n">
        <v>0</v>
      </c>
      <c r="H155" s="481"/>
      <c r="I155" s="482" t="n">
        <v>7.27595761418343E-012</v>
      </c>
      <c r="J155" s="481" t="n">
        <f aca="false">+G155-I155</f>
        <v>-7.27595761418343E-012</v>
      </c>
      <c r="K155" s="483" t="n">
        <f aca="false">IF(I155=0,IF(G155=0,0,100),+J155/I155*100)</f>
        <v>-100</v>
      </c>
      <c r="L155" s="483"/>
      <c r="M155" s="484" t="n">
        <v>340725.45</v>
      </c>
      <c r="N155" s="485" t="n">
        <v>0</v>
      </c>
      <c r="O155" s="481" t="n">
        <f aca="false">N155-M155</f>
        <v>-340725.45</v>
      </c>
      <c r="P155" s="486" t="n">
        <f aca="false">IF(M155=0,IF(N155=0,0,100),+O155/M155*100)</f>
        <v>-100</v>
      </c>
      <c r="Q155" s="486"/>
      <c r="R155" s="430"/>
    </row>
    <row r="156" customFormat="false" ht="12.75" hidden="false" customHeight="false" outlineLevel="0" collapsed="false">
      <c r="A156" s="110" t="s">
        <v>256</v>
      </c>
      <c r="B156" s="478" t="n">
        <v>299.06</v>
      </c>
      <c r="C156" s="479" t="n">
        <v>38284.89</v>
      </c>
      <c r="D156" s="480" t="n">
        <v>20956.41</v>
      </c>
      <c r="E156" s="478" t="n">
        <v>38575.76</v>
      </c>
      <c r="F156" s="480" t="n">
        <v>0</v>
      </c>
      <c r="G156" s="480" t="n">
        <v>39195.1</v>
      </c>
      <c r="H156" s="481"/>
      <c r="I156" s="482" t="n">
        <v>89094.88</v>
      </c>
      <c r="J156" s="481" t="n">
        <f aca="false">+G156-I156</f>
        <v>-49899.78</v>
      </c>
      <c r="K156" s="483" t="n">
        <f aca="false">IF(I156=0,IF(G156=0,0,100),+J156/I156*100)</f>
        <v>-56.0074608103182</v>
      </c>
      <c r="L156" s="483"/>
      <c r="M156" s="484" t="n">
        <v>89094.88</v>
      </c>
      <c r="N156" s="485" t="n">
        <v>137311.22</v>
      </c>
      <c r="O156" s="481" t="n">
        <f aca="false">N156-M156</f>
        <v>48216.34</v>
      </c>
      <c r="P156" s="486" t="n">
        <f aca="false">IF(M156=0,IF(N156=0,0,100),+O156/M156*100)</f>
        <v>54.1179695174403</v>
      </c>
      <c r="Q156" s="486"/>
      <c r="R156" s="430"/>
    </row>
    <row r="157" customFormat="false" ht="12.75" hidden="false" customHeight="false" outlineLevel="0" collapsed="false">
      <c r="A157" s="456" t="s">
        <v>257</v>
      </c>
      <c r="B157" s="478" t="n">
        <v>310163.66</v>
      </c>
      <c r="C157" s="479" t="n">
        <v>429363.79</v>
      </c>
      <c r="D157" s="480" t="n">
        <v>589674.29</v>
      </c>
      <c r="E157" s="478" t="n">
        <v>554274.12</v>
      </c>
      <c r="F157" s="480" t="n">
        <v>585445.57</v>
      </c>
      <c r="G157" s="480" t="n">
        <v>567084.15</v>
      </c>
      <c r="H157" s="481"/>
      <c r="I157" s="482" t="n">
        <v>335095.34</v>
      </c>
      <c r="J157" s="481" t="n">
        <f aca="false">+G157-I157</f>
        <v>231988.81</v>
      </c>
      <c r="K157" s="483" t="n">
        <f aca="false">IF(I157=0,IF(G157=0,0,100),+J157/I157*100)</f>
        <v>69.2306881975739</v>
      </c>
      <c r="L157" s="483"/>
      <c r="M157" s="484" t="n">
        <v>1956416.6</v>
      </c>
      <c r="N157" s="485" t="n">
        <v>3036005.58</v>
      </c>
      <c r="O157" s="481" t="n">
        <f aca="false">N157-M157</f>
        <v>1079588.98</v>
      </c>
      <c r="P157" s="486" t="n">
        <f aca="false">IF(M157=0,IF(N157=0,0,100),+O157/M157*100)</f>
        <v>55.1819576668896</v>
      </c>
      <c r="Q157" s="486"/>
      <c r="R157" s="430"/>
    </row>
    <row r="158" customFormat="false" ht="12.75" hidden="false" customHeight="false" outlineLevel="0" collapsed="false">
      <c r="A158" s="456" t="s">
        <v>258</v>
      </c>
      <c r="B158" s="478" t="n">
        <v>25132.14</v>
      </c>
      <c r="C158" s="479" t="n">
        <v>82316.19</v>
      </c>
      <c r="D158" s="480" t="n">
        <v>59085.88</v>
      </c>
      <c r="E158" s="478" t="n">
        <v>75077.68</v>
      </c>
      <c r="F158" s="480" t="n">
        <v>44098.51</v>
      </c>
      <c r="G158" s="480" t="n">
        <v>93603.9</v>
      </c>
      <c r="H158" s="481"/>
      <c r="I158" s="482" t="n">
        <v>32922.8</v>
      </c>
      <c r="J158" s="481" t="n">
        <f aca="false">+G158-I158</f>
        <v>60681.1</v>
      </c>
      <c r="K158" s="483" t="n">
        <f aca="false">IF(I158=0,IF(G158=0,0,100),+J158/I158*100)</f>
        <v>184.313302635256</v>
      </c>
      <c r="L158" s="483"/>
      <c r="M158" s="484" t="n">
        <v>231673.3</v>
      </c>
      <c r="N158" s="485" t="n">
        <v>379314.3</v>
      </c>
      <c r="O158" s="481" t="n">
        <f aca="false">N158-M158</f>
        <v>147641</v>
      </c>
      <c r="P158" s="486" t="n">
        <f aca="false">IF(M158=0,IF(N158=0,0,100),+O158/M158*100)</f>
        <v>63.7281033248113</v>
      </c>
      <c r="Q158" s="486"/>
      <c r="R158" s="430"/>
    </row>
    <row r="159" customFormat="false" ht="12.75" hidden="false" customHeight="false" outlineLevel="0" collapsed="false">
      <c r="A159" s="110" t="s">
        <v>259</v>
      </c>
      <c r="B159" s="478" t="n">
        <v>2120.25</v>
      </c>
      <c r="C159" s="479" t="n">
        <v>12637.33</v>
      </c>
      <c r="D159" s="480" t="n">
        <v>12549.23</v>
      </c>
      <c r="E159" s="478" t="n">
        <v>10330.17</v>
      </c>
      <c r="F159" s="480" t="n">
        <v>14198.56</v>
      </c>
      <c r="G159" s="480" t="n">
        <v>19365.07</v>
      </c>
      <c r="H159" s="481"/>
      <c r="I159" s="482" t="n">
        <v>9615.18</v>
      </c>
      <c r="J159" s="481" t="n">
        <f aca="false">+G159-I159</f>
        <v>9749.89</v>
      </c>
      <c r="K159" s="483" t="n">
        <f aca="false">IF(I159=0,IF(G159=0,0,100),+J159/I159*100)</f>
        <v>101.401013813574</v>
      </c>
      <c r="L159" s="483"/>
      <c r="M159" s="484" t="n">
        <v>44974.47</v>
      </c>
      <c r="N159" s="485" t="n">
        <v>71200.61</v>
      </c>
      <c r="O159" s="481" t="n">
        <f aca="false">N159-M159</f>
        <v>26226.14</v>
      </c>
      <c r="P159" s="486" t="n">
        <f aca="false">IF(M159=0,IF(N159=0,0,100),+O159/M159*100)</f>
        <v>58.3133942434452</v>
      </c>
      <c r="Q159" s="486"/>
      <c r="R159" s="430"/>
    </row>
    <row r="160" customFormat="false" ht="12.75" hidden="false" customHeight="false" outlineLevel="0" collapsed="false">
      <c r="A160" s="110" t="s">
        <v>260</v>
      </c>
      <c r="B160" s="478" t="n">
        <v>0</v>
      </c>
      <c r="C160" s="487" t="n">
        <v>0</v>
      </c>
      <c r="D160" s="480" t="n">
        <v>0</v>
      </c>
      <c r="E160" s="478" t="n">
        <v>0</v>
      </c>
      <c r="F160" s="480" t="n">
        <v>0</v>
      </c>
      <c r="G160" s="480" t="n">
        <v>0</v>
      </c>
      <c r="H160" s="481"/>
      <c r="I160" s="482" t="n">
        <v>168.97</v>
      </c>
      <c r="J160" s="481" t="n">
        <f aca="false">+G160-I160</f>
        <v>-168.97</v>
      </c>
      <c r="K160" s="483" t="n">
        <f aca="false">IF(I160=0,IF(G160=0,0,100),+J160/I160*100)</f>
        <v>-100</v>
      </c>
      <c r="L160" s="483"/>
      <c r="M160" s="484" t="n">
        <v>1402.6</v>
      </c>
      <c r="N160" s="485" t="n">
        <v>0</v>
      </c>
      <c r="O160" s="481" t="n">
        <f aca="false">N160-M160</f>
        <v>-1402.6</v>
      </c>
      <c r="P160" s="486" t="n">
        <f aca="false">IF(M160=0,IF(N160=0,0,100),+O160/M160*100)</f>
        <v>-100</v>
      </c>
      <c r="Q160" s="486"/>
      <c r="R160" s="430"/>
    </row>
    <row r="161" customFormat="false" ht="12.75" hidden="false" customHeight="false" outlineLevel="0" collapsed="false">
      <c r="A161" s="110" t="s">
        <v>261</v>
      </c>
      <c r="B161" s="478" t="n">
        <v>0</v>
      </c>
      <c r="C161" s="487" t="n">
        <v>0</v>
      </c>
      <c r="D161" s="480" t="n">
        <v>0</v>
      </c>
      <c r="E161" s="478" t="n">
        <v>0</v>
      </c>
      <c r="F161" s="480" t="n">
        <v>0</v>
      </c>
      <c r="G161" s="480" t="n">
        <v>0</v>
      </c>
      <c r="H161" s="481"/>
      <c r="I161" s="482" t="n">
        <v>0</v>
      </c>
      <c r="J161" s="481" t="n">
        <f aca="false">+G161-I161</f>
        <v>0</v>
      </c>
      <c r="K161" s="483" t="n">
        <f aca="false">IF(I161=0,IF(G161=0,0,100),+J161/I161*100)</f>
        <v>0</v>
      </c>
      <c r="L161" s="483"/>
      <c r="M161" s="484" t="n">
        <v>41229.5</v>
      </c>
      <c r="N161" s="485" t="n">
        <v>0</v>
      </c>
      <c r="O161" s="481" t="n">
        <f aca="false">N161-M161</f>
        <v>-41229.5</v>
      </c>
      <c r="P161" s="486" t="n">
        <f aca="false">IF(M161=0,IF(N161=0,0,100),+O161/M161*100)</f>
        <v>-100</v>
      </c>
      <c r="Q161" s="486"/>
      <c r="R161" s="430"/>
    </row>
    <row r="162" customFormat="false" ht="12.75" hidden="false" customHeight="false" outlineLevel="0" collapsed="false">
      <c r="A162" s="110" t="s">
        <v>262</v>
      </c>
      <c r="B162" s="478" t="n">
        <v>4158</v>
      </c>
      <c r="C162" s="479" t="n">
        <v>0</v>
      </c>
      <c r="D162" s="480" t="n">
        <v>0</v>
      </c>
      <c r="E162" s="478" t="n">
        <v>0</v>
      </c>
      <c r="F162" s="480" t="n">
        <v>0</v>
      </c>
      <c r="G162" s="480" t="n">
        <v>0</v>
      </c>
      <c r="H162" s="481"/>
      <c r="I162" s="482" t="n">
        <v>3144.88</v>
      </c>
      <c r="J162" s="481" t="n">
        <f aca="false">+G162-I162</f>
        <v>-3144.88</v>
      </c>
      <c r="K162" s="483" t="n">
        <f aca="false">IF(I162=0,IF(G162=0,0,100),+J162/I162*100)</f>
        <v>-100</v>
      </c>
      <c r="L162" s="483"/>
      <c r="M162" s="484" t="n">
        <v>24974.41</v>
      </c>
      <c r="N162" s="485" t="n">
        <v>4158</v>
      </c>
      <c r="O162" s="481" t="n">
        <f aca="false">N162-M162</f>
        <v>-20816.41</v>
      </c>
      <c r="P162" s="486" t="n">
        <f aca="false">IF(M162=0,IF(N162=0,0,100),+O162/M162*100)</f>
        <v>-83.3509580406504</v>
      </c>
      <c r="Q162" s="486"/>
      <c r="R162" s="430"/>
    </row>
    <row r="163" customFormat="false" ht="12.75" hidden="false" customHeight="false" outlineLevel="0" collapsed="false">
      <c r="A163" s="110" t="s">
        <v>265</v>
      </c>
      <c r="B163" s="478" t="n">
        <v>69461.56</v>
      </c>
      <c r="C163" s="479" t="n">
        <v>-6.82121026329696E-013</v>
      </c>
      <c r="D163" s="480" t="n">
        <v>140104.13</v>
      </c>
      <c r="E163" s="478" t="n">
        <v>70399.9</v>
      </c>
      <c r="F163" s="480" t="n">
        <v>68848.25</v>
      </c>
      <c r="G163" s="480" t="n">
        <v>69127.28</v>
      </c>
      <c r="H163" s="481"/>
      <c r="I163" s="482" t="n">
        <v>70391.47</v>
      </c>
      <c r="J163" s="481" t="n">
        <f aca="false">+G163-I163</f>
        <v>-1264.19</v>
      </c>
      <c r="K163" s="483" t="n">
        <f aca="false">IF(I163=0,IF(G163=0,0,100),+J163/I163*100)</f>
        <v>-1.7959420367269</v>
      </c>
      <c r="L163" s="483"/>
      <c r="M163" s="484" t="n">
        <v>351421.12</v>
      </c>
      <c r="N163" s="485" t="n">
        <v>417941.12</v>
      </c>
      <c r="O163" s="481" t="n">
        <f aca="false">N163-M163</f>
        <v>66520</v>
      </c>
      <c r="P163" s="486" t="n">
        <f aca="false">IF(M163=0,IF(N163=0,0,100),+O163/M163*100)</f>
        <v>18.9288566378708</v>
      </c>
      <c r="Q163" s="486"/>
      <c r="R163" s="430"/>
    </row>
    <row r="164" customFormat="false" ht="12.75" hidden="false" customHeight="false" outlineLevel="0" collapsed="false">
      <c r="A164" s="110" t="s">
        <v>266</v>
      </c>
      <c r="B164" s="478" t="n">
        <v>0</v>
      </c>
      <c r="C164" s="479" t="n">
        <v>0</v>
      </c>
      <c r="D164" s="480" t="n">
        <v>0</v>
      </c>
      <c r="E164" s="478" t="n">
        <v>0</v>
      </c>
      <c r="F164" s="480" t="n">
        <v>0</v>
      </c>
      <c r="G164" s="480" t="n">
        <v>214.66</v>
      </c>
      <c r="H164" s="481"/>
      <c r="I164" s="482" t="n">
        <v>0</v>
      </c>
      <c r="J164" s="481" t="n">
        <f aca="false">+G164-I164</f>
        <v>214.66</v>
      </c>
      <c r="K164" s="483" t="n">
        <f aca="false">IF(I164=0,IF(G164=0,0,100),+J164/I164*100)</f>
        <v>100</v>
      </c>
      <c r="L164" s="483"/>
      <c r="M164" s="484" t="n">
        <v>859.48</v>
      </c>
      <c r="N164" s="485" t="n">
        <v>214.66</v>
      </c>
      <c r="O164" s="481" t="n">
        <f aca="false">N164-M164</f>
        <v>-644.82</v>
      </c>
      <c r="P164" s="486" t="n">
        <f aca="false">IF(M164=0,IF(N164=0,0,100),+O164/M164*100)</f>
        <v>-75.0244333783218</v>
      </c>
      <c r="Q164" s="486"/>
      <c r="R164" s="430"/>
    </row>
    <row r="165" customFormat="false" ht="12.75" hidden="false" customHeight="false" outlineLevel="0" collapsed="false">
      <c r="A165" s="110" t="s">
        <v>267</v>
      </c>
      <c r="B165" s="478" t="n">
        <v>0</v>
      </c>
      <c r="C165" s="479" t="n">
        <v>3735.34</v>
      </c>
      <c r="D165" s="480" t="n">
        <v>3735.34</v>
      </c>
      <c r="E165" s="478" t="n">
        <v>4532.64</v>
      </c>
      <c r="F165" s="480" t="n">
        <v>4348.65</v>
      </c>
      <c r="G165" s="480" t="n">
        <v>8557.43</v>
      </c>
      <c r="H165" s="481"/>
      <c r="I165" s="482" t="n">
        <v>3735.34</v>
      </c>
      <c r="J165" s="481" t="n">
        <f aca="false">+G165-I165</f>
        <v>4822.09</v>
      </c>
      <c r="K165" s="483" t="n">
        <f aca="false">IF(I165=0,IF(G165=0,0,100),+J165/I165*100)</f>
        <v>129.0937371163</v>
      </c>
      <c r="L165" s="483"/>
      <c r="M165" s="484" t="n">
        <v>23244.44</v>
      </c>
      <c r="N165" s="485" t="n">
        <v>24909.4</v>
      </c>
      <c r="O165" s="481" t="n">
        <f aca="false">N165-M165</f>
        <v>1664.96</v>
      </c>
      <c r="P165" s="486" t="n">
        <f aca="false">IF(M165=0,IF(N165=0,0,100),+O165/M165*100)</f>
        <v>7.16283119748208</v>
      </c>
      <c r="Q165" s="486"/>
      <c r="R165" s="430"/>
    </row>
    <row r="166" customFormat="false" ht="12.75" hidden="false" customHeight="false" outlineLevel="0" collapsed="false">
      <c r="A166" s="110" t="s">
        <v>268</v>
      </c>
      <c r="B166" s="478" t="n">
        <v>0</v>
      </c>
      <c r="C166" s="479" t="n">
        <v>2961.92</v>
      </c>
      <c r="D166" s="480" t="n">
        <v>4295.5</v>
      </c>
      <c r="E166" s="478" t="n">
        <v>3713.76</v>
      </c>
      <c r="F166" s="480" t="n">
        <v>3408.14</v>
      </c>
      <c r="G166" s="480" t="n">
        <v>1.13686837721616E-013</v>
      </c>
      <c r="H166" s="481"/>
      <c r="I166" s="482" t="n">
        <v>3411.61</v>
      </c>
      <c r="J166" s="481" t="n">
        <f aca="false">+G166-I166</f>
        <v>-3411.61</v>
      </c>
      <c r="K166" s="483" t="n">
        <f aca="false">IF(I166=0,IF(G166=0,0,100),+J166/I166*100)</f>
        <v>-100</v>
      </c>
      <c r="L166" s="483"/>
      <c r="M166" s="484" t="n">
        <v>16621.73</v>
      </c>
      <c r="N166" s="485" t="n">
        <v>14379.32</v>
      </c>
      <c r="O166" s="481" t="n">
        <f aca="false">N166-M166</f>
        <v>-2242.41</v>
      </c>
      <c r="P166" s="486" t="n">
        <f aca="false">IF(M166=0,IF(N166=0,0,100),+O166/M166*100)</f>
        <v>-13.4908339865947</v>
      </c>
      <c r="Q166" s="486"/>
      <c r="R166" s="430"/>
    </row>
    <row r="167" customFormat="false" ht="12.75" hidden="false" customHeight="false" outlineLevel="0" collapsed="false">
      <c r="A167" s="110" t="s">
        <v>269</v>
      </c>
      <c r="B167" s="478" t="n">
        <v>0</v>
      </c>
      <c r="C167" s="479" t="n">
        <v>0</v>
      </c>
      <c r="D167" s="480" t="n">
        <v>0</v>
      </c>
      <c r="E167" s="478" t="n">
        <v>0</v>
      </c>
      <c r="F167" s="480" t="n">
        <v>0</v>
      </c>
      <c r="G167" s="480" t="n">
        <v>0</v>
      </c>
      <c r="H167" s="481"/>
      <c r="I167" s="482" t="n">
        <v>85.35</v>
      </c>
      <c r="J167" s="481" t="n">
        <f aca="false">+G167-I167</f>
        <v>-85.35</v>
      </c>
      <c r="K167" s="483" t="n">
        <f aca="false">IF(I167=0,IF(G167=0,0,100),+J167/I167*100)</f>
        <v>-100</v>
      </c>
      <c r="L167" s="483"/>
      <c r="M167" s="484" t="n">
        <v>85.35</v>
      </c>
      <c r="N167" s="485" t="n">
        <v>0</v>
      </c>
      <c r="O167" s="481" t="n">
        <f aca="false">N167-M167</f>
        <v>-85.35</v>
      </c>
      <c r="P167" s="486" t="n">
        <f aca="false">IF(M167=0,IF(N167=0,0,100),+O167/M167*100)</f>
        <v>-100</v>
      </c>
      <c r="Q167" s="486"/>
      <c r="R167" s="430"/>
    </row>
    <row r="168" customFormat="false" ht="12.75" hidden="false" customHeight="false" outlineLevel="0" collapsed="false">
      <c r="A168" s="456" t="s">
        <v>271</v>
      </c>
      <c r="B168" s="478" t="n">
        <v>22281.36</v>
      </c>
      <c r="C168" s="479" t="n">
        <v>7484.45</v>
      </c>
      <c r="D168" s="480" t="n">
        <v>5388.23</v>
      </c>
      <c r="E168" s="478" t="n">
        <v>6326.68</v>
      </c>
      <c r="F168" s="480" t="n">
        <v>4430.24</v>
      </c>
      <c r="G168" s="480" t="n">
        <v>1746.75</v>
      </c>
      <c r="H168" s="481"/>
      <c r="I168" s="482" t="n">
        <v>5357.84</v>
      </c>
      <c r="J168" s="481" t="n">
        <f aca="false">+G168-I168</f>
        <v>-3611.09</v>
      </c>
      <c r="K168" s="483" t="n">
        <f aca="false">IF(I168=0,IF(G168=0,0,100),+J168/I168*100)</f>
        <v>-67.3982425753662</v>
      </c>
      <c r="L168" s="483"/>
      <c r="M168" s="484" t="n">
        <v>41379.06</v>
      </c>
      <c r="N168" s="485" t="n">
        <v>47657.71</v>
      </c>
      <c r="O168" s="481" t="n">
        <f aca="false">N168-M168</f>
        <v>6278.65</v>
      </c>
      <c r="P168" s="486" t="n">
        <f aca="false">IF(M168=0,IF(N168=0,0,100),+O168/M168*100)</f>
        <v>15.1734959663173</v>
      </c>
      <c r="Q168" s="486"/>
      <c r="R168" s="430"/>
    </row>
    <row r="169" customFormat="false" ht="12.75" hidden="false" customHeight="false" outlineLevel="0" collapsed="false">
      <c r="A169" s="456" t="s">
        <v>272</v>
      </c>
      <c r="B169" s="478" t="n">
        <v>3448</v>
      </c>
      <c r="C169" s="479" t="n">
        <v>4580</v>
      </c>
      <c r="D169" s="480" t="n">
        <v>6884</v>
      </c>
      <c r="E169" s="478" t="n">
        <v>5814</v>
      </c>
      <c r="F169" s="480" t="n">
        <v>11344</v>
      </c>
      <c r="G169" s="480" t="n">
        <v>7659</v>
      </c>
      <c r="H169" s="481"/>
      <c r="I169" s="482" t="n">
        <v>10053.5</v>
      </c>
      <c r="J169" s="481" t="n">
        <f aca="false">+G169-I169</f>
        <v>-2394.5</v>
      </c>
      <c r="K169" s="483" t="n">
        <f aca="false">IF(I169=0,IF(G169=0,0,100),+J169/I169*100)</f>
        <v>-23.8175759685682</v>
      </c>
      <c r="L169" s="483"/>
      <c r="M169" s="484" t="n">
        <v>38732.19</v>
      </c>
      <c r="N169" s="485" t="n">
        <v>39729</v>
      </c>
      <c r="O169" s="481" t="n">
        <f aca="false">N169-M169</f>
        <v>996.809999999998</v>
      </c>
      <c r="P169" s="486" t="n">
        <f aca="false">IF(M169=0,IF(N169=0,0,100),+O169/M169*100)</f>
        <v>2.57359576104526</v>
      </c>
      <c r="Q169" s="486"/>
      <c r="R169" s="430"/>
    </row>
    <row r="170" customFormat="false" ht="12.75" hidden="false" customHeight="false" outlineLevel="0" collapsed="false">
      <c r="A170" s="456" t="s">
        <v>273</v>
      </c>
      <c r="B170" s="478" t="n">
        <v>9833.55</v>
      </c>
      <c r="C170" s="479" t="n">
        <v>19145.18</v>
      </c>
      <c r="D170" s="480" t="n">
        <v>63730.73</v>
      </c>
      <c r="E170" s="478" t="n">
        <v>65175.52</v>
      </c>
      <c r="F170" s="480" t="n">
        <v>93017.18</v>
      </c>
      <c r="G170" s="480" t="n">
        <v>58843.29</v>
      </c>
      <c r="H170" s="481"/>
      <c r="I170" s="482" t="n">
        <v>71431.26</v>
      </c>
      <c r="J170" s="481" t="n">
        <f aca="false">+G170-I170</f>
        <v>-12587.97</v>
      </c>
      <c r="K170" s="483" t="n">
        <f aca="false">IF(I170=0,IF(G170=0,0,100),+J170/I170*100)</f>
        <v>-17.6224946892999</v>
      </c>
      <c r="L170" s="483"/>
      <c r="M170" s="484" t="n">
        <v>264113.55</v>
      </c>
      <c r="N170" s="485" t="n">
        <v>309745.45</v>
      </c>
      <c r="O170" s="481" t="n">
        <f aca="false">N170-M170</f>
        <v>45631.9</v>
      </c>
      <c r="P170" s="486" t="n">
        <f aca="false">IF(M170=0,IF(N170=0,0,100),+O170/M170*100)</f>
        <v>17.2773793695931</v>
      </c>
      <c r="Q170" s="486"/>
      <c r="R170" s="430"/>
    </row>
    <row r="171" customFormat="false" ht="12.75" hidden="false" customHeight="false" outlineLevel="0" collapsed="false">
      <c r="A171" s="456" t="s">
        <v>274</v>
      </c>
      <c r="B171" s="478" t="n">
        <v>30614.12</v>
      </c>
      <c r="C171" s="479" t="n">
        <v>62406.63</v>
      </c>
      <c r="D171" s="480" t="n">
        <v>39008.27</v>
      </c>
      <c r="E171" s="478" t="n">
        <v>46802.92</v>
      </c>
      <c r="F171" s="480" t="n">
        <v>32288.45</v>
      </c>
      <c r="G171" s="480" t="n">
        <v>31457.35</v>
      </c>
      <c r="H171" s="481"/>
      <c r="I171" s="482" t="n">
        <v>50152.1</v>
      </c>
      <c r="J171" s="481" t="n">
        <f aca="false">+G171-I171</f>
        <v>-18694.75</v>
      </c>
      <c r="K171" s="483" t="n">
        <f aca="false">IF(I171=0,IF(G171=0,0,100),+J171/I171*100)</f>
        <v>-37.2761060852886</v>
      </c>
      <c r="L171" s="483"/>
      <c r="M171" s="484" t="n">
        <v>249444.03</v>
      </c>
      <c r="N171" s="485" t="n">
        <v>242577.74</v>
      </c>
      <c r="O171" s="481" t="n">
        <f aca="false">N171-M171</f>
        <v>-6866.29000000001</v>
      </c>
      <c r="P171" s="486" t="n">
        <f aca="false">IF(M171=0,IF(N171=0,0,100),+O171/M171*100)</f>
        <v>-2.75263753556259</v>
      </c>
      <c r="Q171" s="486"/>
      <c r="R171" s="430"/>
    </row>
    <row r="172" customFormat="false" ht="12.75" hidden="false" customHeight="false" outlineLevel="0" collapsed="false">
      <c r="A172" s="110" t="s">
        <v>275</v>
      </c>
      <c r="B172" s="478" t="n">
        <v>19706.07</v>
      </c>
      <c r="C172" s="479" t="n">
        <v>25284.73</v>
      </c>
      <c r="D172" s="480" t="n">
        <v>86561.33</v>
      </c>
      <c r="E172" s="478" t="n">
        <v>26654.9</v>
      </c>
      <c r="F172" s="480" t="n">
        <v>20798.97</v>
      </c>
      <c r="G172" s="480" t="n">
        <v>136407.77</v>
      </c>
      <c r="H172" s="481"/>
      <c r="I172" s="482" t="n">
        <v>106533.06</v>
      </c>
      <c r="J172" s="481" t="n">
        <f aca="false">+G172-I172</f>
        <v>29874.71</v>
      </c>
      <c r="K172" s="483" t="n">
        <f aca="false">IF(I172=0,IF(G172=0,0,100),+J172/I172*100)</f>
        <v>28.0426658166019</v>
      </c>
      <c r="L172" s="483"/>
      <c r="M172" s="484" t="n">
        <v>292892.24</v>
      </c>
      <c r="N172" s="485" t="n">
        <v>315413.77</v>
      </c>
      <c r="O172" s="481" t="n">
        <f aca="false">N172-M172</f>
        <v>22521.53</v>
      </c>
      <c r="P172" s="486" t="n">
        <f aca="false">IF(M172=0,IF(N172=0,0,100),+O172/M172*100)</f>
        <v>7.68935701403357</v>
      </c>
      <c r="Q172" s="486"/>
      <c r="R172" s="430"/>
    </row>
    <row r="173" customFormat="false" ht="12.75" hidden="false" customHeight="false" outlineLevel="0" collapsed="false">
      <c r="A173" s="456" t="s">
        <v>276</v>
      </c>
      <c r="B173" s="478" t="n">
        <v>8507.95</v>
      </c>
      <c r="C173" s="479" t="n">
        <v>10411.41</v>
      </c>
      <c r="D173" s="480" t="n">
        <v>10222.88</v>
      </c>
      <c r="E173" s="478" t="n">
        <v>8014.89</v>
      </c>
      <c r="F173" s="480" t="n">
        <v>10297.92</v>
      </c>
      <c r="G173" s="480" t="n">
        <v>14575.6</v>
      </c>
      <c r="H173" s="481"/>
      <c r="I173" s="482" t="n">
        <v>9632.2</v>
      </c>
      <c r="J173" s="481" t="n">
        <f aca="false">+G173-I173</f>
        <v>4943.4</v>
      </c>
      <c r="K173" s="483" t="n">
        <f aca="false">IF(I173=0,IF(G173=0,0,100),+J173/I173*100)</f>
        <v>51.321608770582</v>
      </c>
      <c r="L173" s="483"/>
      <c r="M173" s="484" t="n">
        <v>51157.87</v>
      </c>
      <c r="N173" s="485" t="n">
        <v>62030.65</v>
      </c>
      <c r="O173" s="481" t="n">
        <f aca="false">N173-M173</f>
        <v>10872.78</v>
      </c>
      <c r="P173" s="486" t="n">
        <f aca="false">IF(M173=0,IF(N173=0,0,100),+O173/M173*100)</f>
        <v>21.2533868200533</v>
      </c>
      <c r="Q173" s="486"/>
      <c r="R173" s="430"/>
    </row>
    <row r="174" customFormat="false" ht="12.75" hidden="false" customHeight="false" outlineLevel="0" collapsed="false">
      <c r="A174" s="110" t="s">
        <v>277</v>
      </c>
      <c r="B174" s="478" t="n">
        <v>1202</v>
      </c>
      <c r="C174" s="479" t="n">
        <v>1280</v>
      </c>
      <c r="D174" s="480" t="n">
        <v>2642</v>
      </c>
      <c r="E174" s="478" t="n">
        <v>6900</v>
      </c>
      <c r="F174" s="480" t="n">
        <v>0</v>
      </c>
      <c r="G174" s="480" t="n">
        <v>2500</v>
      </c>
      <c r="H174" s="481"/>
      <c r="I174" s="482" t="n">
        <v>3092</v>
      </c>
      <c r="J174" s="481" t="n">
        <f aca="false">+G174-I174</f>
        <v>-592</v>
      </c>
      <c r="K174" s="483" t="n">
        <f aca="false">IF(I174=0,IF(G174=0,0,100),+J174/I174*100)</f>
        <v>-19.1461836998706</v>
      </c>
      <c r="L174" s="483"/>
      <c r="M174" s="484" t="n">
        <v>14385.9</v>
      </c>
      <c r="N174" s="485" t="n">
        <v>14524</v>
      </c>
      <c r="O174" s="481" t="n">
        <f aca="false">N174-M174</f>
        <v>138.1</v>
      </c>
      <c r="P174" s="486" t="n">
        <f aca="false">IF(M174=0,IF(N174=0,0,100),+O174/M174*100)</f>
        <v>0.95996774619593</v>
      </c>
      <c r="Q174" s="486"/>
      <c r="R174" s="430"/>
    </row>
    <row r="175" customFormat="false" ht="12.75" hidden="false" customHeight="false" outlineLevel="0" collapsed="false">
      <c r="A175" s="110" t="s">
        <v>278</v>
      </c>
      <c r="B175" s="478" t="n">
        <v>67340.62</v>
      </c>
      <c r="C175" s="479" t="n">
        <v>72143.35</v>
      </c>
      <c r="D175" s="480" t="n">
        <v>63793.73</v>
      </c>
      <c r="E175" s="478" t="n">
        <v>72585.17</v>
      </c>
      <c r="F175" s="480" t="n">
        <v>55547.4</v>
      </c>
      <c r="G175" s="480" t="n">
        <v>75550.91</v>
      </c>
      <c r="H175" s="481"/>
      <c r="I175" s="482" t="n">
        <v>59862.72</v>
      </c>
      <c r="J175" s="481" t="n">
        <f aca="false">+G175-I175</f>
        <v>15688.19</v>
      </c>
      <c r="K175" s="483" t="n">
        <f aca="false">IF(I175=0,IF(G175=0,0,100),+J175/I175*100)</f>
        <v>26.2069448230886</v>
      </c>
      <c r="L175" s="483"/>
      <c r="M175" s="484" t="n">
        <v>339518.79</v>
      </c>
      <c r="N175" s="485" t="n">
        <v>406961.18</v>
      </c>
      <c r="O175" s="481" t="n">
        <f aca="false">N175-M175</f>
        <v>67442.39</v>
      </c>
      <c r="P175" s="486" t="n">
        <f aca="false">IF(M175=0,IF(N175=0,0,100),+O175/M175*100)</f>
        <v>19.8641112027997</v>
      </c>
      <c r="Q175" s="486"/>
      <c r="R175" s="430"/>
    </row>
    <row r="176" customFormat="false" ht="12.75" hidden="false" customHeight="false" outlineLevel="0" collapsed="false">
      <c r="A176" s="456" t="s">
        <v>279</v>
      </c>
      <c r="B176" s="478" t="n">
        <v>297.41</v>
      </c>
      <c r="C176" s="479" t="n">
        <v>1839.66</v>
      </c>
      <c r="D176" s="480" t="n">
        <v>0</v>
      </c>
      <c r="E176" s="478" t="n">
        <v>0</v>
      </c>
      <c r="F176" s="480" t="n">
        <v>285</v>
      </c>
      <c r="G176" s="480" t="n">
        <v>4323.28</v>
      </c>
      <c r="H176" s="481"/>
      <c r="I176" s="482" t="n">
        <v>5570</v>
      </c>
      <c r="J176" s="481" t="n">
        <f aca="false">+G176-I176</f>
        <v>-1246.72</v>
      </c>
      <c r="K176" s="483" t="n">
        <f aca="false">IF(I176=0,IF(G176=0,0,100),+J176/I176*100)</f>
        <v>-22.3827648114901</v>
      </c>
      <c r="L176" s="483"/>
      <c r="M176" s="484" t="n">
        <v>10052.25</v>
      </c>
      <c r="N176" s="485" t="n">
        <v>6745.35</v>
      </c>
      <c r="O176" s="481" t="n">
        <f aca="false">N176-M176</f>
        <v>-3306.9</v>
      </c>
      <c r="P176" s="486" t="n">
        <f aca="false">IF(M176=0,IF(N176=0,0,100),+O176/M176*100)</f>
        <v>-32.8971125867343</v>
      </c>
      <c r="Q176" s="486"/>
      <c r="R176" s="430"/>
    </row>
    <row r="177" customFormat="false" ht="12.75" hidden="false" customHeight="false" outlineLevel="0" collapsed="false">
      <c r="A177" s="110" t="s">
        <v>280</v>
      </c>
      <c r="B177" s="478" t="n">
        <v>387.96</v>
      </c>
      <c r="C177" s="479" t="n">
        <v>0</v>
      </c>
      <c r="D177" s="480" t="n">
        <v>0</v>
      </c>
      <c r="E177" s="478" t="n">
        <v>0</v>
      </c>
      <c r="F177" s="480" t="n">
        <v>387.95</v>
      </c>
      <c r="G177" s="480" t="n">
        <v>0</v>
      </c>
      <c r="H177" s="481"/>
      <c r="I177" s="482" t="n">
        <v>0</v>
      </c>
      <c r="J177" s="481" t="n">
        <f aca="false">+G177-I177</f>
        <v>0</v>
      </c>
      <c r="K177" s="483" t="n">
        <f aca="false">IF(I177=0,IF(G177=0,0,100),+J177/I177*100)</f>
        <v>0</v>
      </c>
      <c r="L177" s="483"/>
      <c r="M177" s="484" t="n">
        <v>4768.73</v>
      </c>
      <c r="N177" s="485" t="n">
        <v>775.91</v>
      </c>
      <c r="O177" s="481" t="n">
        <f aca="false">N177-M177</f>
        <v>-3992.82</v>
      </c>
      <c r="P177" s="486" t="n">
        <f aca="false">IF(M177=0,IF(N177=0,0,100),+O177/M177*100)</f>
        <v>-83.7292109219855</v>
      </c>
      <c r="Q177" s="486"/>
      <c r="R177" s="430"/>
    </row>
    <row r="178" customFormat="false" ht="12.75" hidden="false" customHeight="false" outlineLevel="0" collapsed="false">
      <c r="A178" s="489" t="s">
        <v>281</v>
      </c>
      <c r="B178" s="478" t="n">
        <v>0</v>
      </c>
      <c r="C178" s="479" t="n">
        <v>0</v>
      </c>
      <c r="D178" s="480" t="n">
        <v>8150</v>
      </c>
      <c r="E178" s="478" t="n">
        <v>0</v>
      </c>
      <c r="F178" s="480" t="n">
        <v>0</v>
      </c>
      <c r="G178" s="480" t="n">
        <v>0</v>
      </c>
      <c r="H178" s="481"/>
      <c r="I178" s="482" t="n">
        <v>0</v>
      </c>
      <c r="J178" s="481" t="n">
        <f aca="false">+G178-I178</f>
        <v>0</v>
      </c>
      <c r="K178" s="483" t="n">
        <f aca="false">IF(I178=0,IF(G178=0,0,100),+J178/I178*100)</f>
        <v>0</v>
      </c>
      <c r="L178" s="483"/>
      <c r="M178" s="484" t="n">
        <v>0</v>
      </c>
      <c r="N178" s="485" t="n">
        <v>8150</v>
      </c>
      <c r="O178" s="481" t="n">
        <f aca="false">N178-M178</f>
        <v>8150</v>
      </c>
      <c r="P178" s="486" t="n">
        <f aca="false">IF(M178=0,IF(N178=0,0,100),+O178/M178*100)</f>
        <v>100</v>
      </c>
      <c r="Q178" s="486"/>
      <c r="R178" s="430"/>
    </row>
    <row r="179" customFormat="false" ht="12.75" hidden="false" customHeight="false" outlineLevel="0" collapsed="false">
      <c r="A179" s="110" t="s">
        <v>282</v>
      </c>
      <c r="B179" s="478" t="n">
        <v>0</v>
      </c>
      <c r="C179" s="479" t="n">
        <v>423.24</v>
      </c>
      <c r="D179" s="480" t="n">
        <v>1133.36</v>
      </c>
      <c r="E179" s="478" t="n">
        <v>800.43</v>
      </c>
      <c r="F179" s="480" t="n">
        <v>0</v>
      </c>
      <c r="G179" s="480" t="n">
        <v>7918.1</v>
      </c>
      <c r="H179" s="481"/>
      <c r="I179" s="482" t="n">
        <v>4087.71</v>
      </c>
      <c r="J179" s="481" t="n">
        <f aca="false">+G179-I179</f>
        <v>3830.39</v>
      </c>
      <c r="K179" s="483" t="n">
        <f aca="false">IF(I179=0,IF(G179=0,0,100),+J179/I179*100)</f>
        <v>93.7050328912765</v>
      </c>
      <c r="L179" s="483"/>
      <c r="M179" s="484" t="n">
        <v>16645.37</v>
      </c>
      <c r="N179" s="485" t="n">
        <v>10275.13</v>
      </c>
      <c r="O179" s="481" t="n">
        <f aca="false">N179-M179</f>
        <v>-6370.24</v>
      </c>
      <c r="P179" s="486" t="n">
        <f aca="false">IF(M179=0,IF(N179=0,0,100),+O179/M179*100)</f>
        <v>-38.2703418428067</v>
      </c>
      <c r="Q179" s="486"/>
      <c r="R179" s="430"/>
    </row>
    <row r="180" customFormat="false" ht="12.75" hidden="false" customHeight="false" outlineLevel="0" collapsed="false">
      <c r="A180" s="456" t="s">
        <v>283</v>
      </c>
      <c r="B180" s="478" t="n">
        <v>10704.12</v>
      </c>
      <c r="C180" s="479" t="n">
        <v>3094</v>
      </c>
      <c r="D180" s="480" t="n">
        <v>1668.97</v>
      </c>
      <c r="E180" s="478" t="n">
        <v>10268.29</v>
      </c>
      <c r="F180" s="480" t="n">
        <v>11419.58</v>
      </c>
      <c r="G180" s="480" t="n">
        <v>12207.99</v>
      </c>
      <c r="H180" s="481"/>
      <c r="I180" s="482" t="n">
        <v>8789.64</v>
      </c>
      <c r="J180" s="481" t="n">
        <f aca="false">+G180-I180</f>
        <v>3418.35</v>
      </c>
      <c r="K180" s="483" t="n">
        <f aca="false">IF(I180=0,IF(G180=0,0,100),+J180/I180*100)</f>
        <v>38.8906712902918</v>
      </c>
      <c r="L180" s="483"/>
      <c r="M180" s="484" t="n">
        <v>148183.93</v>
      </c>
      <c r="N180" s="485" t="n">
        <v>49362.95</v>
      </c>
      <c r="O180" s="481" t="n">
        <f aca="false">N180-M180</f>
        <v>-98820.98</v>
      </c>
      <c r="P180" s="486" t="n">
        <f aca="false">IF(M180=0,IF(N180=0,0,100),+O180/M180*100)</f>
        <v>-66.6880545009165</v>
      </c>
      <c r="Q180" s="486"/>
      <c r="R180" s="430"/>
    </row>
    <row r="181" customFormat="false" ht="12.75" hidden="false" customHeight="false" outlineLevel="0" collapsed="false">
      <c r="A181" s="110" t="s">
        <v>284</v>
      </c>
      <c r="B181" s="478" t="n">
        <v>829.38</v>
      </c>
      <c r="C181" s="479" t="n">
        <v>1774.74</v>
      </c>
      <c r="D181" s="480" t="n">
        <v>11879.8</v>
      </c>
      <c r="E181" s="478" t="n">
        <v>10645.24</v>
      </c>
      <c r="F181" s="480" t="n">
        <v>2952.3</v>
      </c>
      <c r="G181" s="480" t="n">
        <v>8621.1</v>
      </c>
      <c r="H181" s="481"/>
      <c r="I181" s="482" t="n">
        <v>6122.72</v>
      </c>
      <c r="J181" s="481" t="n">
        <f aca="false">+G181-I181</f>
        <v>2498.38</v>
      </c>
      <c r="K181" s="483" t="n">
        <f aca="false">IF(I181=0,IF(G181=0,0,100),+J181/I181*100)</f>
        <v>40.8050670290328</v>
      </c>
      <c r="L181" s="483"/>
      <c r="M181" s="484" t="n">
        <v>20859.77</v>
      </c>
      <c r="N181" s="485" t="n">
        <v>36702.56</v>
      </c>
      <c r="O181" s="481" t="n">
        <f aca="false">N181-M181</f>
        <v>15842.79</v>
      </c>
      <c r="P181" s="486" t="n">
        <f aca="false">IF(M181=0,IF(N181=0,0,100),+O181/M181*100)</f>
        <v>75.9490157369904</v>
      </c>
      <c r="Q181" s="486"/>
      <c r="R181" s="430"/>
    </row>
    <row r="182" customFormat="false" ht="12.75" hidden="false" customHeight="false" outlineLevel="0" collapsed="false">
      <c r="A182" s="110" t="s">
        <v>285</v>
      </c>
      <c r="B182" s="478" t="n">
        <v>7953.46</v>
      </c>
      <c r="C182" s="479" t="n">
        <v>5808.36</v>
      </c>
      <c r="D182" s="480" t="n">
        <v>27802.41</v>
      </c>
      <c r="E182" s="478" t="n">
        <v>7945.48</v>
      </c>
      <c r="F182" s="480" t="n">
        <v>3539.83</v>
      </c>
      <c r="G182" s="480" t="n">
        <v>11625.94</v>
      </c>
      <c r="H182" s="481"/>
      <c r="I182" s="482" t="n">
        <v>19847.43</v>
      </c>
      <c r="J182" s="481" t="n">
        <f aca="false">+G182-I182</f>
        <v>-8221.49</v>
      </c>
      <c r="K182" s="483" t="n">
        <f aca="false">IF(I182=0,IF(G182=0,0,100),+J182/I182*100)</f>
        <v>-41.4234487790107</v>
      </c>
      <c r="L182" s="483"/>
      <c r="M182" s="484" t="n">
        <v>170156.01</v>
      </c>
      <c r="N182" s="485" t="n">
        <v>64675.48</v>
      </c>
      <c r="O182" s="481" t="n">
        <f aca="false">N182-M182</f>
        <v>-105480.53</v>
      </c>
      <c r="P182" s="486" t="n">
        <f aca="false">IF(M182=0,IF(N182=0,0,100),+O182/M182*100)</f>
        <v>-61.990481558659</v>
      </c>
      <c r="Q182" s="486"/>
      <c r="R182" s="430"/>
    </row>
    <row r="183" customFormat="false" ht="12.75" hidden="false" customHeight="false" outlineLevel="0" collapsed="false">
      <c r="A183" s="456" t="s">
        <v>286</v>
      </c>
      <c r="B183" s="478" t="n">
        <v>35737</v>
      </c>
      <c r="C183" s="479" t="n">
        <v>45086.39</v>
      </c>
      <c r="D183" s="480" t="n">
        <v>27381.02</v>
      </c>
      <c r="E183" s="478" t="n">
        <v>98284.85</v>
      </c>
      <c r="F183" s="480" t="n">
        <v>92947.57</v>
      </c>
      <c r="G183" s="480" t="n">
        <v>46034.97</v>
      </c>
      <c r="H183" s="481"/>
      <c r="I183" s="482" t="n">
        <v>101154.12</v>
      </c>
      <c r="J183" s="481" t="n">
        <f aca="false">+G183-I183</f>
        <v>-55119.15</v>
      </c>
      <c r="K183" s="483" t="n">
        <f aca="false">IF(I183=0,IF(G183=0,0,100),+J183/I183*100)</f>
        <v>-54.4902669312926</v>
      </c>
      <c r="L183" s="483"/>
      <c r="M183" s="484" t="n">
        <v>361571.73</v>
      </c>
      <c r="N183" s="485" t="n">
        <v>345471.8</v>
      </c>
      <c r="O183" s="481" t="n">
        <f aca="false">N183-M183</f>
        <v>-16099.93</v>
      </c>
      <c r="P183" s="486" t="n">
        <f aca="false">IF(M183=0,IF(N183=0,0,100),+O183/M183*100)</f>
        <v>-4.45276238825419</v>
      </c>
      <c r="Q183" s="486"/>
      <c r="R183" s="430"/>
    </row>
    <row r="184" customFormat="false" ht="12.75" hidden="false" customHeight="false" outlineLevel="0" collapsed="false">
      <c r="A184" s="110" t="s">
        <v>287</v>
      </c>
      <c r="B184" s="478" t="n">
        <v>1815</v>
      </c>
      <c r="C184" s="479" t="n">
        <v>1410</v>
      </c>
      <c r="D184" s="480" t="n">
        <v>2318.95</v>
      </c>
      <c r="E184" s="478" t="n">
        <v>4070.68</v>
      </c>
      <c r="F184" s="480" t="n">
        <v>1080.18</v>
      </c>
      <c r="G184" s="480" t="n">
        <v>2455.31</v>
      </c>
      <c r="H184" s="481"/>
      <c r="I184" s="482" t="n">
        <v>1968.48</v>
      </c>
      <c r="J184" s="481" t="n">
        <f aca="false">+G184-I184</f>
        <v>486.83</v>
      </c>
      <c r="K184" s="483" t="n">
        <f aca="false">IF(I184=0,IF(G184=0,0,100),+J184/I184*100)</f>
        <v>24.7312647321791</v>
      </c>
      <c r="L184" s="483"/>
      <c r="M184" s="484" t="n">
        <v>30010.53</v>
      </c>
      <c r="N184" s="485" t="n">
        <v>13150.12</v>
      </c>
      <c r="O184" s="481" t="n">
        <f aca="false">N184-M184</f>
        <v>-16860.41</v>
      </c>
      <c r="P184" s="486" t="n">
        <f aca="false">IF(M184=0,IF(N184=0,0,100),+O184/M184*100)</f>
        <v>-56.1816469086017</v>
      </c>
      <c r="Q184" s="486"/>
      <c r="R184" s="430"/>
    </row>
    <row r="185" customFormat="false" ht="12.75" hidden="false" customHeight="false" outlineLevel="0" collapsed="false">
      <c r="A185" s="110" t="s">
        <v>288</v>
      </c>
      <c r="B185" s="478" t="n">
        <v>0</v>
      </c>
      <c r="C185" s="479" t="n">
        <v>0</v>
      </c>
      <c r="D185" s="480" t="n">
        <v>0</v>
      </c>
      <c r="E185" s="478" t="n">
        <v>737.16</v>
      </c>
      <c r="F185" s="480" t="n">
        <v>367.61</v>
      </c>
      <c r="G185" s="480" t="n">
        <v>-2.8421709430404E-014</v>
      </c>
      <c r="H185" s="481"/>
      <c r="I185" s="482" t="n">
        <v>2798.11</v>
      </c>
      <c r="J185" s="481" t="n">
        <f aca="false">+G185-I185</f>
        <v>-2798.11</v>
      </c>
      <c r="K185" s="483" t="n">
        <f aca="false">IF(I185=0,IF(G185=0,0,100),+J185/I185*100)</f>
        <v>-100</v>
      </c>
      <c r="L185" s="483"/>
      <c r="M185" s="484" t="n">
        <v>7075.55</v>
      </c>
      <c r="N185" s="485" t="n">
        <v>1104.77</v>
      </c>
      <c r="O185" s="481" t="n">
        <f aca="false">N185-M185</f>
        <v>-5970.78</v>
      </c>
      <c r="P185" s="486" t="n">
        <f aca="false">IF(M185=0,IF(N185=0,0,100),+O185/M185*100)</f>
        <v>-84.3860901272693</v>
      </c>
      <c r="Q185" s="486"/>
      <c r="R185" s="430"/>
    </row>
    <row r="186" customFormat="false" ht="12.75" hidden="false" customHeight="false" outlineLevel="0" collapsed="false">
      <c r="A186" s="456" t="s">
        <v>289</v>
      </c>
      <c r="B186" s="478" t="n">
        <v>26087.26</v>
      </c>
      <c r="C186" s="479" t="n">
        <v>24029.78</v>
      </c>
      <c r="D186" s="480" t="n">
        <v>28157.22</v>
      </c>
      <c r="E186" s="478" t="n">
        <f aca="false">29150+17</f>
        <v>29167</v>
      </c>
      <c r="F186" s="480" t="n">
        <v>36363.57</v>
      </c>
      <c r="G186" s="480" t="n">
        <v>32696.84</v>
      </c>
      <c r="H186" s="481"/>
      <c r="I186" s="482" t="n">
        <v>28481.64</v>
      </c>
      <c r="J186" s="481" t="n">
        <f aca="false">+G186-I186</f>
        <v>4215.2</v>
      </c>
      <c r="K186" s="483" t="n">
        <f aca="false">IF(I186=0,IF(G186=0,0,100),+J186/I186*100)</f>
        <v>14.7997095672862</v>
      </c>
      <c r="L186" s="483"/>
      <c r="M186" s="484" t="n">
        <v>270901.99</v>
      </c>
      <c r="N186" s="485" t="n">
        <v>176501.67</v>
      </c>
      <c r="O186" s="481" t="n">
        <f aca="false">N186-M186</f>
        <v>-94400.32</v>
      </c>
      <c r="P186" s="486" t="n">
        <f aca="false">IF(M186=0,IF(N186=0,0,100),+O186/M186*100)</f>
        <v>-34.8466690850075</v>
      </c>
      <c r="Q186" s="486"/>
      <c r="R186" s="430"/>
    </row>
    <row r="187" customFormat="false" ht="12.75" hidden="false" customHeight="false" outlineLevel="0" collapsed="false">
      <c r="A187" s="456" t="s">
        <v>290</v>
      </c>
      <c r="B187" s="478" t="n">
        <v>11708.15</v>
      </c>
      <c r="C187" s="479" t="n">
        <v>44571.76</v>
      </c>
      <c r="D187" s="480" t="n">
        <v>40176.54</v>
      </c>
      <c r="E187" s="478" t="n">
        <v>16641.37</v>
      </c>
      <c r="F187" s="480" t="n">
        <v>7047.79</v>
      </c>
      <c r="G187" s="480" t="n">
        <v>2597.96</v>
      </c>
      <c r="H187" s="481"/>
      <c r="I187" s="482" t="n">
        <v>10607.84</v>
      </c>
      <c r="J187" s="481" t="n">
        <f aca="false">+G187-I187</f>
        <v>-8009.88</v>
      </c>
      <c r="K187" s="483" t="n">
        <f aca="false">IF(I187=0,IF(G187=0,0,100),+J187/I187*100)</f>
        <v>-75.5090574518469</v>
      </c>
      <c r="L187" s="483"/>
      <c r="M187" s="484" t="n">
        <v>126152.6</v>
      </c>
      <c r="N187" s="485" t="n">
        <v>122743.57</v>
      </c>
      <c r="O187" s="481" t="n">
        <f aca="false">N187-M187</f>
        <v>-3409.03</v>
      </c>
      <c r="P187" s="486" t="n">
        <f aca="false">IF(M187=0,IF(N187=0,0,100),+O187/M187*100)</f>
        <v>-2.70230657156491</v>
      </c>
      <c r="Q187" s="486"/>
      <c r="R187" s="430"/>
    </row>
    <row r="188" customFormat="false" ht="12.75" hidden="false" customHeight="false" outlineLevel="0" collapsed="false">
      <c r="A188" s="456" t="s">
        <v>292</v>
      </c>
      <c r="B188" s="478" t="n">
        <v>5290.94</v>
      </c>
      <c r="C188" s="479" t="n">
        <v>8371</v>
      </c>
      <c r="D188" s="480" t="n">
        <v>0</v>
      </c>
      <c r="E188" s="478" t="n">
        <v>0</v>
      </c>
      <c r="F188" s="480" t="n">
        <v>0</v>
      </c>
      <c r="G188" s="480" t="n">
        <v>0</v>
      </c>
      <c r="H188" s="481"/>
      <c r="I188" s="482" t="n">
        <v>7369.96</v>
      </c>
      <c r="J188" s="481" t="n">
        <f aca="false">+G188-I188</f>
        <v>-7369.96</v>
      </c>
      <c r="K188" s="483" t="n">
        <f aca="false">IF(I188=0,IF(G188=0,0,100),+J188/I188*100)</f>
        <v>-100</v>
      </c>
      <c r="L188" s="483"/>
      <c r="M188" s="484" t="n">
        <v>31158.72</v>
      </c>
      <c r="N188" s="485" t="n">
        <v>13661.94</v>
      </c>
      <c r="O188" s="481" t="n">
        <f aca="false">N188-M188</f>
        <v>-17496.78</v>
      </c>
      <c r="P188" s="486" t="n">
        <f aca="false">IF(M188=0,IF(N188=0,0,100),+O188/M188*100)</f>
        <v>-56.1537187663678</v>
      </c>
      <c r="Q188" s="486"/>
      <c r="R188" s="430"/>
    </row>
    <row r="189" customFormat="false" ht="12.75" hidden="false" customHeight="false" outlineLevel="0" collapsed="false">
      <c r="A189" s="456" t="s">
        <v>293</v>
      </c>
      <c r="B189" s="478" t="n">
        <v>41104.57</v>
      </c>
      <c r="C189" s="479" t="n">
        <v>85525.8</v>
      </c>
      <c r="D189" s="480" t="n">
        <v>57385.06</v>
      </c>
      <c r="E189" s="478" t="n">
        <v>57385.06</v>
      </c>
      <c r="F189" s="480" t="n">
        <v>60237.9</v>
      </c>
      <c r="G189" s="480" t="n">
        <v>63120.92</v>
      </c>
      <c r="H189" s="481"/>
      <c r="I189" s="482" t="n">
        <v>50703.31</v>
      </c>
      <c r="J189" s="481" t="n">
        <f aca="false">+G189-I189</f>
        <v>12417.61</v>
      </c>
      <c r="K189" s="483" t="n">
        <f aca="false">IF(I189=0,IF(G189=0,0,100),+J189/I189*100)</f>
        <v>24.4907285145684</v>
      </c>
      <c r="L189" s="483"/>
      <c r="M189" s="484" t="n">
        <v>293038.92</v>
      </c>
      <c r="N189" s="485" t="n">
        <v>364759.31</v>
      </c>
      <c r="O189" s="481" t="n">
        <f aca="false">N189-M189</f>
        <v>71720.39</v>
      </c>
      <c r="P189" s="486" t="n">
        <f aca="false">IF(M189=0,IF(N189=0,0,100),+O189/M189*100)</f>
        <v>24.4746977636964</v>
      </c>
      <c r="Q189" s="486"/>
      <c r="R189" s="430"/>
    </row>
    <row r="190" customFormat="false" ht="12.75" hidden="false" customHeight="false" outlineLevel="0" collapsed="false">
      <c r="A190" s="456" t="s">
        <v>294</v>
      </c>
      <c r="B190" s="478" t="n">
        <v>30718.13</v>
      </c>
      <c r="C190" s="479" t="n">
        <v>59260.89</v>
      </c>
      <c r="D190" s="480" t="n">
        <v>40232.38</v>
      </c>
      <c r="E190" s="478" t="n">
        <v>40232.38</v>
      </c>
      <c r="F190" s="480" t="n">
        <v>40232.38</v>
      </c>
      <c r="G190" s="480" t="n">
        <v>42303.07</v>
      </c>
      <c r="H190" s="481"/>
      <c r="I190" s="482" t="n">
        <v>37940.48</v>
      </c>
      <c r="J190" s="481" t="n">
        <f aca="false">+G190-I190</f>
        <v>4362.59</v>
      </c>
      <c r="K190" s="483" t="n">
        <f aca="false">IF(I190=0,IF(G190=0,0,100),+J190/I190*100)</f>
        <v>11.4985102982355</v>
      </c>
      <c r="L190" s="483"/>
      <c r="M190" s="484" t="n">
        <v>194644.42</v>
      </c>
      <c r="N190" s="485" t="n">
        <v>252979.23</v>
      </c>
      <c r="O190" s="481" t="n">
        <f aca="false">N190-M190</f>
        <v>58334.81</v>
      </c>
      <c r="P190" s="486" t="n">
        <f aca="false">IF(M190=0,IF(N190=0,0,100),+O190/M190*100)</f>
        <v>29.9699369753317</v>
      </c>
      <c r="Q190" s="486"/>
      <c r="R190" s="430"/>
    </row>
    <row r="191" customFormat="false" ht="12.75" hidden="false" customHeight="false" outlineLevel="0" collapsed="false">
      <c r="A191" s="456" t="s">
        <v>295</v>
      </c>
      <c r="B191" s="478" t="n">
        <v>0</v>
      </c>
      <c r="C191" s="487" t="n">
        <v>0</v>
      </c>
      <c r="D191" s="480" t="n">
        <v>0</v>
      </c>
      <c r="E191" s="478" t="n">
        <v>0</v>
      </c>
      <c r="F191" s="480" t="n">
        <v>0</v>
      </c>
      <c r="G191" s="480" t="n">
        <v>0</v>
      </c>
      <c r="H191" s="481"/>
      <c r="I191" s="482" t="n">
        <v>3667.11</v>
      </c>
      <c r="J191" s="481" t="n">
        <f aca="false">+G191-I191</f>
        <v>-3667.11</v>
      </c>
      <c r="K191" s="483" t="n">
        <f aca="false">IF(I191=0,IF(G191=0,0,100),+J191/I191*100)</f>
        <v>-100</v>
      </c>
      <c r="L191" s="483"/>
      <c r="M191" s="484" t="n">
        <v>21323.12</v>
      </c>
      <c r="N191" s="485" t="n">
        <v>0</v>
      </c>
      <c r="O191" s="481" t="n">
        <f aca="false">N191-M191</f>
        <v>-21323.12</v>
      </c>
      <c r="P191" s="486" t="n">
        <f aca="false">IF(M191=0,IF(N191=0,0,100),+O191/M191*100)</f>
        <v>-100</v>
      </c>
      <c r="Q191" s="486"/>
      <c r="R191" s="430"/>
    </row>
    <row r="192" customFormat="false" ht="12.75" hidden="false" customHeight="false" outlineLevel="0" collapsed="false">
      <c r="A192" s="456" t="s">
        <v>296</v>
      </c>
      <c r="B192" s="478" t="n">
        <v>10146.31</v>
      </c>
      <c r="C192" s="479" t="n">
        <v>30804.68</v>
      </c>
      <c r="D192" s="480" t="n">
        <v>17032.45</v>
      </c>
      <c r="E192" s="478" t="n">
        <v>17032.45</v>
      </c>
      <c r="F192" s="480" t="n">
        <v>17032.45</v>
      </c>
      <c r="G192" s="480" t="n">
        <v>17032.45</v>
      </c>
      <c r="H192" s="481"/>
      <c r="I192" s="482" t="n">
        <v>10146.31</v>
      </c>
      <c r="J192" s="481" t="n">
        <f aca="false">+G192-I192</f>
        <v>6886.14</v>
      </c>
      <c r="K192" s="483" t="n">
        <f aca="false">IF(I192=0,IF(G192=0,0,100),+J192/I192*100)</f>
        <v>67.8684171881206</v>
      </c>
      <c r="L192" s="483"/>
      <c r="M192" s="484" t="n">
        <v>59983.13</v>
      </c>
      <c r="N192" s="485" t="n">
        <v>109080.79</v>
      </c>
      <c r="O192" s="481" t="n">
        <f aca="false">N192-M192</f>
        <v>49097.66</v>
      </c>
      <c r="P192" s="486" t="n">
        <f aca="false">IF(M192=0,IF(N192=0,0,100),+O192/M192*100)</f>
        <v>81.8524475131591</v>
      </c>
      <c r="Q192" s="486"/>
      <c r="R192" s="430"/>
    </row>
    <row r="193" customFormat="false" ht="12.75" hidden="false" customHeight="false" outlineLevel="0" collapsed="false">
      <c r="A193" s="110" t="s">
        <v>298</v>
      </c>
      <c r="B193" s="478" t="n">
        <v>41656.21</v>
      </c>
      <c r="C193" s="479" t="n">
        <v>31581.21</v>
      </c>
      <c r="D193" s="480" t="n">
        <v>7293.62</v>
      </c>
      <c r="E193" s="478" t="n">
        <v>31041.67</v>
      </c>
      <c r="F193" s="480" t="n">
        <v>65021</v>
      </c>
      <c r="G193" s="480" t="n">
        <v>83142.51</v>
      </c>
      <c r="H193" s="481"/>
      <c r="I193" s="482" t="n">
        <v>59653.43</v>
      </c>
      <c r="J193" s="481" t="n">
        <f aca="false">+G193-I193</f>
        <v>23489.08</v>
      </c>
      <c r="K193" s="483" t="n">
        <f aca="false">IF(I193=0,IF(G193=0,0,100),+J193/I193*100)</f>
        <v>39.3759084766794</v>
      </c>
      <c r="L193" s="483"/>
      <c r="M193" s="484" t="n">
        <v>155839.85</v>
      </c>
      <c r="N193" s="485" t="n">
        <v>259736.22</v>
      </c>
      <c r="O193" s="481" t="n">
        <f aca="false">N193-M193</f>
        <v>103896.37</v>
      </c>
      <c r="P193" s="486" t="n">
        <f aca="false">IF(M193=0,IF(N193=0,0,100),+O193/M193*100)</f>
        <v>66.6686794167217</v>
      </c>
      <c r="Q193" s="486"/>
      <c r="R193" s="430"/>
    </row>
    <row r="194" customFormat="false" ht="12.75" hidden="false" customHeight="false" outlineLevel="0" collapsed="false">
      <c r="A194" s="110" t="s">
        <v>300</v>
      </c>
      <c r="B194" s="478" t="n">
        <v>168.56</v>
      </c>
      <c r="C194" s="479" t="n">
        <v>649.82</v>
      </c>
      <c r="D194" s="480" t="n">
        <v>196.9</v>
      </c>
      <c r="E194" s="478" t="n">
        <v>1953.16</v>
      </c>
      <c r="F194" s="480" t="n">
        <v>1417.58</v>
      </c>
      <c r="G194" s="480" t="n">
        <v>142.86</v>
      </c>
      <c r="H194" s="481"/>
      <c r="I194" s="482" t="n">
        <v>0</v>
      </c>
      <c r="J194" s="481" t="n">
        <f aca="false">+G194-I194</f>
        <v>142.86</v>
      </c>
      <c r="K194" s="483" t="n">
        <f aca="false">IF(I194=0,IF(G194=0,0,100),+J194/I194*100)</f>
        <v>100</v>
      </c>
      <c r="L194" s="483"/>
      <c r="M194" s="484" t="n">
        <v>7709.19999999999</v>
      </c>
      <c r="N194" s="485" t="n">
        <v>4528.88000000001</v>
      </c>
      <c r="O194" s="481" t="n">
        <f aca="false">N194-M194</f>
        <v>-3180.31999999998</v>
      </c>
      <c r="P194" s="486" t="n">
        <f aca="false">IF(M194=0,IF(N194=0,0,100),+O194/M194*100)</f>
        <v>-41.2535671665022</v>
      </c>
      <c r="Q194" s="486"/>
      <c r="R194" s="430"/>
    </row>
    <row r="195" customFormat="false" ht="12.75" hidden="false" customHeight="false" outlineLevel="0" collapsed="false">
      <c r="A195" s="110" t="s">
        <v>302</v>
      </c>
      <c r="B195" s="478" t="n">
        <v>13862.03</v>
      </c>
      <c r="C195" s="479" t="n">
        <v>0</v>
      </c>
      <c r="D195" s="480" t="n">
        <v>0</v>
      </c>
      <c r="E195" s="478" t="n">
        <v>0</v>
      </c>
      <c r="F195" s="480" t="n">
        <v>0</v>
      </c>
      <c r="G195" s="480" t="n">
        <v>106881.39</v>
      </c>
      <c r="H195" s="481"/>
      <c r="I195" s="482" t="n">
        <v>23402.93</v>
      </c>
      <c r="J195" s="481" t="n">
        <f aca="false">+G195-I195</f>
        <v>83478.46</v>
      </c>
      <c r="K195" s="483" t="n">
        <f aca="false">IF(I195=0,IF(G195=0,0,100),+J195/I195*100)</f>
        <v>356.700891725951</v>
      </c>
      <c r="L195" s="483"/>
      <c r="M195" s="484" t="n">
        <v>23402.93</v>
      </c>
      <c r="N195" s="485" t="n">
        <v>120743.42</v>
      </c>
      <c r="O195" s="481" t="n">
        <f aca="false">N195-M195</f>
        <v>97340.49</v>
      </c>
      <c r="P195" s="486" t="n">
        <f aca="false">IF(M195=0,IF(N195=0,0,100),+O195/M195*100)</f>
        <v>415.932919510506</v>
      </c>
      <c r="Q195" s="486"/>
      <c r="R195" s="430"/>
    </row>
    <row r="196" customFormat="false" ht="12.75" hidden="false" customHeight="false" outlineLevel="0" collapsed="false">
      <c r="A196" s="456" t="s">
        <v>303</v>
      </c>
      <c r="B196" s="478" t="n">
        <v>150388.56</v>
      </c>
      <c r="C196" s="479" t="n">
        <v>151054.36</v>
      </c>
      <c r="D196" s="480" t="n">
        <v>151054.44</v>
      </c>
      <c r="E196" s="478" t="n">
        <v>150643.02</v>
      </c>
      <c r="F196" s="480" t="n">
        <v>147674.33</v>
      </c>
      <c r="G196" s="480" t="n">
        <v>160037.16</v>
      </c>
      <c r="H196" s="481"/>
      <c r="I196" s="482" t="n">
        <v>126746.41</v>
      </c>
      <c r="J196" s="481" t="n">
        <f aca="false">+G196-I196</f>
        <v>33290.75</v>
      </c>
      <c r="K196" s="483" t="n">
        <f aca="false">IF(I196=0,IF(G196=0,0,100),+J196/I196*100)</f>
        <v>26.2656354527122</v>
      </c>
      <c r="L196" s="483"/>
      <c r="M196" s="484" t="n">
        <v>714487</v>
      </c>
      <c r="N196" s="485" t="n">
        <v>910851.87</v>
      </c>
      <c r="O196" s="481" t="n">
        <f aca="false">N196-M196</f>
        <v>196364.87</v>
      </c>
      <c r="P196" s="486" t="n">
        <f aca="false">IF(M196=0,IF(N196=0,0,100),+O196/M196*100)</f>
        <v>27.4833369956346</v>
      </c>
      <c r="Q196" s="486"/>
      <c r="R196" s="430"/>
    </row>
    <row r="197" customFormat="false" ht="12.75" hidden="false" customHeight="false" outlineLevel="0" collapsed="false">
      <c r="A197" s="456" t="s">
        <v>304</v>
      </c>
      <c r="B197" s="478" t="n">
        <v>7779.09</v>
      </c>
      <c r="C197" s="479" t="n">
        <v>7779.09</v>
      </c>
      <c r="D197" s="480" t="n">
        <v>7779.09</v>
      </c>
      <c r="E197" s="478" t="n">
        <v>7877.43</v>
      </c>
      <c r="F197" s="480" t="n">
        <v>7877.43</v>
      </c>
      <c r="G197" s="480" t="n">
        <v>8894.65</v>
      </c>
      <c r="H197" s="481"/>
      <c r="I197" s="482" t="n">
        <v>7743.52</v>
      </c>
      <c r="J197" s="481" t="n">
        <f aca="false">+G197-I197</f>
        <v>1151.13</v>
      </c>
      <c r="K197" s="483" t="n">
        <f aca="false">IF(I197=0,IF(G197=0,0,100),+J197/I197*100)</f>
        <v>14.8657199826435</v>
      </c>
      <c r="L197" s="483"/>
      <c r="M197" s="484" t="n">
        <v>45358.26</v>
      </c>
      <c r="N197" s="485" t="n">
        <v>47986.78</v>
      </c>
      <c r="O197" s="481" t="n">
        <f aca="false">N197-M197</f>
        <v>2628.52</v>
      </c>
      <c r="P197" s="486" t="n">
        <f aca="false">IF(M197=0,IF(N197=0,0,100),+O197/M197*100)</f>
        <v>5.79501947385106</v>
      </c>
      <c r="Q197" s="486"/>
      <c r="R197" s="430"/>
    </row>
    <row r="198" customFormat="false" ht="12.75" hidden="false" customHeight="false" outlineLevel="0" collapsed="false">
      <c r="A198" s="456" t="s">
        <v>305</v>
      </c>
      <c r="B198" s="478" t="n">
        <v>34460.13</v>
      </c>
      <c r="C198" s="479" t="n">
        <v>33682.3</v>
      </c>
      <c r="D198" s="480" t="n">
        <v>33287.79</v>
      </c>
      <c r="E198" s="478" t="n">
        <v>32744.29</v>
      </c>
      <c r="F198" s="480" t="n">
        <v>33146.15</v>
      </c>
      <c r="G198" s="480" t="n">
        <v>34116.24</v>
      </c>
      <c r="H198" s="481"/>
      <c r="I198" s="482" t="n">
        <v>32970.41</v>
      </c>
      <c r="J198" s="481" t="n">
        <f aca="false">+G198-I198</f>
        <v>1145.82999999999</v>
      </c>
      <c r="K198" s="483" t="n">
        <f aca="false">IF(I198=0,IF(G198=0,0,100),+J198/I198*100)</f>
        <v>3.47532833228338</v>
      </c>
      <c r="L198" s="483"/>
      <c r="M198" s="484" t="n">
        <v>199713.59</v>
      </c>
      <c r="N198" s="485" t="n">
        <v>201436.9</v>
      </c>
      <c r="O198" s="481" t="n">
        <f aca="false">N198-M198</f>
        <v>1723.31</v>
      </c>
      <c r="P198" s="486" t="n">
        <f aca="false">IF(M198=0,IF(N198=0,0,100),+O198/M198*100)</f>
        <v>0.862890702630701</v>
      </c>
      <c r="Q198" s="486"/>
      <c r="R198" s="430"/>
    </row>
    <row r="199" customFormat="false" ht="12.75" hidden="false" customHeight="false" outlineLevel="0" collapsed="false">
      <c r="A199" s="456" t="s">
        <v>306</v>
      </c>
      <c r="B199" s="478" t="n">
        <v>112014.82</v>
      </c>
      <c r="C199" s="479" t="n">
        <v>112014.82</v>
      </c>
      <c r="D199" s="480" t="n">
        <v>112014.82</v>
      </c>
      <c r="E199" s="478" t="n">
        <v>112014.82</v>
      </c>
      <c r="F199" s="480" t="n">
        <v>112014.82</v>
      </c>
      <c r="G199" s="480" t="n">
        <v>112014.82</v>
      </c>
      <c r="H199" s="481"/>
      <c r="I199" s="482" t="n">
        <v>97719.75</v>
      </c>
      <c r="J199" s="481" t="n">
        <f aca="false">+G199-I199</f>
        <v>14295.07</v>
      </c>
      <c r="K199" s="483" t="n">
        <f aca="false">IF(I199=0,IF(G199=0,0,100),+J199/I199*100)</f>
        <v>14.6286395534168</v>
      </c>
      <c r="L199" s="483"/>
      <c r="M199" s="484" t="n">
        <v>587522.8</v>
      </c>
      <c r="N199" s="485" t="n">
        <v>672088.92</v>
      </c>
      <c r="O199" s="481" t="n">
        <f aca="false">N199-M199</f>
        <v>84566.12</v>
      </c>
      <c r="P199" s="486" t="n">
        <f aca="false">IF(M199=0,IF(N199=0,0,100),+O199/M199*100)</f>
        <v>14.3936745944157</v>
      </c>
      <c r="Q199" s="486"/>
      <c r="R199" s="430"/>
    </row>
    <row r="200" customFormat="false" ht="12.75" hidden="false" customHeight="false" outlineLevel="0" collapsed="false">
      <c r="A200" s="456" t="s">
        <v>307</v>
      </c>
      <c r="B200" s="478" t="n">
        <v>7302.94</v>
      </c>
      <c r="C200" s="479" t="n">
        <v>7302.94</v>
      </c>
      <c r="D200" s="480" t="n">
        <v>7302.94</v>
      </c>
      <c r="E200" s="478" t="n">
        <v>7302.94</v>
      </c>
      <c r="F200" s="480" t="n">
        <v>7302.94</v>
      </c>
      <c r="G200" s="480" t="n">
        <v>7938.55</v>
      </c>
      <c r="H200" s="481"/>
      <c r="I200" s="482" t="n">
        <v>7302.94</v>
      </c>
      <c r="J200" s="481" t="n">
        <f aca="false">+G200-I200</f>
        <v>635.610000000001</v>
      </c>
      <c r="K200" s="483" t="n">
        <f aca="false">IF(I200=0,IF(G200=0,0,100),+J200/I200*100)</f>
        <v>8.70348106379076</v>
      </c>
      <c r="L200" s="483"/>
      <c r="M200" s="484" t="n">
        <v>31645.78</v>
      </c>
      <c r="N200" s="485" t="n">
        <v>44453.25</v>
      </c>
      <c r="O200" s="481" t="n">
        <f aca="false">N200-M200</f>
        <v>12807.47</v>
      </c>
      <c r="P200" s="486" t="n">
        <f aca="false">IF(M200=0,IF(N200=0,0,100),+O200/M200*100)</f>
        <v>40.4713361465573</v>
      </c>
      <c r="Q200" s="486"/>
      <c r="R200" s="430"/>
    </row>
    <row r="201" customFormat="false" ht="12.75" hidden="false" customHeight="true" outlineLevel="0" collapsed="false">
      <c r="A201" s="456" t="s">
        <v>308</v>
      </c>
      <c r="B201" s="478" t="n">
        <v>210.5</v>
      </c>
      <c r="C201" s="479" t="n">
        <v>210.5</v>
      </c>
      <c r="D201" s="480" t="n">
        <v>210.5</v>
      </c>
      <c r="E201" s="478" t="n">
        <v>210.5</v>
      </c>
      <c r="F201" s="480" t="n">
        <v>210.5</v>
      </c>
      <c r="G201" s="480" t="n">
        <v>210.5</v>
      </c>
      <c r="H201" s="481"/>
      <c r="I201" s="482" t="n">
        <v>210.5</v>
      </c>
      <c r="J201" s="481" t="n">
        <f aca="false">+G201-I201</f>
        <v>0</v>
      </c>
      <c r="K201" s="483" t="n">
        <f aca="false">IF(I201=0,IF(G201=0,0,100),+J201/I201*100)</f>
        <v>0</v>
      </c>
      <c r="L201" s="483"/>
      <c r="M201" s="484" t="n">
        <v>1263</v>
      </c>
      <c r="N201" s="485" t="n">
        <v>1263</v>
      </c>
      <c r="O201" s="481" t="n">
        <f aca="false">N201-M201</f>
        <v>0</v>
      </c>
      <c r="P201" s="486" t="n">
        <f aca="false">IF(M201=0,IF(N201=0,0,100),+O201/M201*100)</f>
        <v>0</v>
      </c>
      <c r="Q201" s="486"/>
      <c r="R201" s="430"/>
    </row>
    <row r="202" customFormat="false" ht="12.75" hidden="false" customHeight="true" outlineLevel="0" collapsed="false">
      <c r="A202" s="110" t="s">
        <v>310</v>
      </c>
      <c r="B202" s="478" t="n">
        <v>0</v>
      </c>
      <c r="C202" s="487" t="n">
        <v>0</v>
      </c>
      <c r="D202" s="480" t="n">
        <v>0</v>
      </c>
      <c r="E202" s="478" t="n">
        <v>0</v>
      </c>
      <c r="F202" s="480" t="n">
        <v>0</v>
      </c>
      <c r="G202" s="480" t="n">
        <v>0</v>
      </c>
      <c r="H202" s="481"/>
      <c r="I202" s="482" t="n">
        <v>3000</v>
      </c>
      <c r="J202" s="481" t="n">
        <f aca="false">+G202-I202</f>
        <v>-3000</v>
      </c>
      <c r="K202" s="483" t="n">
        <f aca="false">IF(I202=0,IF(G202=0,0,100),+J202/I202*100)</f>
        <v>-100</v>
      </c>
      <c r="L202" s="483"/>
      <c r="M202" s="484" t="n">
        <v>10200</v>
      </c>
      <c r="N202" s="485" t="n">
        <v>0</v>
      </c>
      <c r="O202" s="481" t="n">
        <f aca="false">N202-M202</f>
        <v>-10200</v>
      </c>
      <c r="P202" s="486" t="n">
        <f aca="false">IF(M202=0,IF(N202=0,0,100),+O202/M202*100)</f>
        <v>-100</v>
      </c>
      <c r="Q202" s="486"/>
      <c r="R202" s="430"/>
    </row>
    <row r="203" customFormat="false" ht="12.75" hidden="false" customHeight="true" outlineLevel="0" collapsed="false">
      <c r="A203" s="489" t="s">
        <v>311</v>
      </c>
      <c r="B203" s="478" t="n">
        <v>0</v>
      </c>
      <c r="C203" s="487" t="n">
        <v>0</v>
      </c>
      <c r="D203" s="480" t="n">
        <v>0</v>
      </c>
      <c r="E203" s="478" t="n">
        <v>0</v>
      </c>
      <c r="F203" s="480" t="n">
        <v>0</v>
      </c>
      <c r="G203" s="480" t="n">
        <v>2063.09</v>
      </c>
      <c r="H203" s="481"/>
      <c r="I203" s="482" t="n">
        <v>0</v>
      </c>
      <c r="J203" s="481" t="n">
        <f aca="false">+G203-I203</f>
        <v>2063.09</v>
      </c>
      <c r="K203" s="483" t="n">
        <f aca="false">IF(I203=0,IF(G203=0,0,100),+J203/I203*100)</f>
        <v>100</v>
      </c>
      <c r="L203" s="483"/>
      <c r="M203" s="484" t="n">
        <v>0</v>
      </c>
      <c r="N203" s="485" t="n">
        <v>2063.09</v>
      </c>
      <c r="O203" s="481" t="n">
        <f aca="false">N203-M203</f>
        <v>2063.09</v>
      </c>
      <c r="P203" s="486" t="n">
        <f aca="false">IF(M203=0,IF(N203=0,0,100),+O203/M203*100)</f>
        <v>100</v>
      </c>
      <c r="Q203" s="486"/>
      <c r="R203" s="430"/>
    </row>
    <row r="204" customFormat="false" ht="12.75" hidden="false" customHeight="true" outlineLevel="0" collapsed="false">
      <c r="A204" s="110" t="s">
        <v>312</v>
      </c>
      <c r="B204" s="478" t="n">
        <v>526.06</v>
      </c>
      <c r="C204" s="479" t="n">
        <v>1173.58</v>
      </c>
      <c r="D204" s="480" t="n">
        <v>1323.04</v>
      </c>
      <c r="E204" s="478" t="n">
        <v>853.4</v>
      </c>
      <c r="F204" s="480" t="n">
        <v>831.340000000001</v>
      </c>
      <c r="G204" s="480" t="n">
        <v>306</v>
      </c>
      <c r="H204" s="481"/>
      <c r="I204" s="482" t="n">
        <v>848.98</v>
      </c>
      <c r="J204" s="481" t="n">
        <f aca="false">+G204-I204</f>
        <v>-542.98</v>
      </c>
      <c r="K204" s="483" t="n">
        <f aca="false">IF(I204=0,IF(G204=0,0,100),+J204/I204*100)</f>
        <v>-63.9567480977173</v>
      </c>
      <c r="L204" s="483"/>
      <c r="M204" s="484" t="n">
        <v>3197.02</v>
      </c>
      <c r="N204" s="485" t="n">
        <v>5013.42</v>
      </c>
      <c r="O204" s="481" t="n">
        <f aca="false">N204-M204</f>
        <v>1816.4</v>
      </c>
      <c r="P204" s="486" t="n">
        <f aca="false">IF(M204=0,IF(N204=0,0,100),+O204/M204*100)</f>
        <v>56.8154093499571</v>
      </c>
      <c r="Q204" s="486"/>
      <c r="R204" s="430"/>
    </row>
    <row r="205" customFormat="false" ht="12.75" hidden="false" customHeight="true" outlineLevel="0" collapsed="false">
      <c r="A205" s="110" t="s">
        <v>313</v>
      </c>
      <c r="B205" s="478" t="n">
        <v>1993.29</v>
      </c>
      <c r="C205" s="479" t="n">
        <v>1993.29</v>
      </c>
      <c r="D205" s="480" t="n">
        <v>0</v>
      </c>
      <c r="E205" s="478" t="n">
        <v>1993.29</v>
      </c>
      <c r="F205" s="480" t="n">
        <v>4092.92</v>
      </c>
      <c r="G205" s="480" t="n">
        <v>2188.29</v>
      </c>
      <c r="H205" s="481"/>
      <c r="I205" s="482" t="n">
        <v>0</v>
      </c>
      <c r="J205" s="481" t="n">
        <f aca="false">+G205-I205</f>
        <v>2188.29</v>
      </c>
      <c r="K205" s="483" t="n">
        <f aca="false">IF(I205=0,IF(G205=0,0,100),+J205/I205*100)</f>
        <v>100</v>
      </c>
      <c r="L205" s="483"/>
      <c r="M205" s="484" t="n">
        <v>14726.79</v>
      </c>
      <c r="N205" s="485" t="n">
        <v>12261.08</v>
      </c>
      <c r="O205" s="481" t="n">
        <f aca="false">N205-M205</f>
        <v>-2465.71</v>
      </c>
      <c r="P205" s="486" t="n">
        <f aca="false">IF(M205=0,IF(N205=0,0,100),+O205/M205*100)</f>
        <v>-16.7430241077655</v>
      </c>
      <c r="Q205" s="486"/>
      <c r="R205" s="430"/>
    </row>
    <row r="206" customFormat="false" ht="12.75" hidden="false" customHeight="false" outlineLevel="0" collapsed="false">
      <c r="A206" s="456" t="s">
        <v>315</v>
      </c>
      <c r="B206" s="478" t="n">
        <v>115105.65</v>
      </c>
      <c r="C206" s="479" t="n">
        <v>115105.65</v>
      </c>
      <c r="D206" s="480" t="n">
        <v>115105.65</v>
      </c>
      <c r="E206" s="478" t="n">
        <v>115105.65</v>
      </c>
      <c r="F206" s="480" t="n">
        <v>-221610.5</v>
      </c>
      <c r="G206" s="480" t="n">
        <v>47762.42</v>
      </c>
      <c r="H206" s="481"/>
      <c r="I206" s="482" t="n">
        <v>47762.42</v>
      </c>
      <c r="J206" s="481" t="n">
        <f aca="false">+G206-I206</f>
        <v>0</v>
      </c>
      <c r="K206" s="483" t="n">
        <f aca="false">IF(I206=0,IF(G206=0,0,100),+J206/I206*100)</f>
        <v>0</v>
      </c>
      <c r="L206" s="483"/>
      <c r="M206" s="484" t="n">
        <v>286574.52</v>
      </c>
      <c r="N206" s="485" t="n">
        <v>286574.52</v>
      </c>
      <c r="O206" s="481" t="n">
        <f aca="false">N206-M206</f>
        <v>0</v>
      </c>
      <c r="P206" s="486" t="n">
        <f aca="false">IF(M206=0,IF(N206=0,0,100),+O206/M206*100)</f>
        <v>0</v>
      </c>
      <c r="Q206" s="486"/>
    </row>
    <row r="207" customFormat="false" ht="12.75" hidden="false" customHeight="false" outlineLevel="0" collapsed="false">
      <c r="A207" s="110" t="s">
        <v>316</v>
      </c>
      <c r="B207" s="478" t="n">
        <v>0</v>
      </c>
      <c r="C207" s="487" t="n">
        <v>0</v>
      </c>
      <c r="D207" s="480" t="n">
        <v>0</v>
      </c>
      <c r="E207" s="478" t="n">
        <v>0</v>
      </c>
      <c r="F207" s="480" t="n">
        <v>95345.4</v>
      </c>
      <c r="G207" s="480" t="n">
        <v>59616.09</v>
      </c>
      <c r="H207" s="481"/>
      <c r="I207" s="482" t="n">
        <v>122808.91</v>
      </c>
      <c r="J207" s="481" t="n">
        <f aca="false">+G207-I207</f>
        <v>-63192.82</v>
      </c>
      <c r="K207" s="483" t="n">
        <f aca="false">IF(I207=0,IF(G207=0,0,100),+J207/I207*100)</f>
        <v>-51.4562176311149</v>
      </c>
      <c r="L207" s="483"/>
      <c r="M207" s="484" t="n">
        <v>812567.65</v>
      </c>
      <c r="N207" s="485" t="n">
        <v>154961.49</v>
      </c>
      <c r="O207" s="481" t="n">
        <f aca="false">N207-M207</f>
        <v>-657606.16</v>
      </c>
      <c r="P207" s="486" t="n">
        <f aca="false">IF(M207=0,IF(N207=0,0,100),+O207/M207*100)</f>
        <v>-80.9294044625085</v>
      </c>
      <c r="Q207" s="486"/>
    </row>
    <row r="208" customFormat="false" ht="12.75" hidden="false" customHeight="false" outlineLevel="0" collapsed="false">
      <c r="A208" s="110" t="s">
        <v>327</v>
      </c>
      <c r="B208" s="478" t="n">
        <v>329.14</v>
      </c>
      <c r="C208" s="479" t="n">
        <v>0</v>
      </c>
      <c r="D208" s="480" t="n">
        <v>0</v>
      </c>
      <c r="E208" s="478" t="n">
        <v>0</v>
      </c>
      <c r="F208" s="480" t="n">
        <v>0</v>
      </c>
      <c r="G208" s="480" t="n">
        <v>0</v>
      </c>
      <c r="H208" s="481"/>
      <c r="I208" s="482" t="n">
        <v>799.25</v>
      </c>
      <c r="J208" s="481" t="n">
        <f aca="false">+G208-I208</f>
        <v>-799.25</v>
      </c>
      <c r="K208" s="483" t="n">
        <f aca="false">IF(I208=0,IF(G208=0,0,100),+J208/I208*100)</f>
        <v>-100</v>
      </c>
      <c r="L208" s="483"/>
      <c r="M208" s="484" t="n">
        <v>2363.29</v>
      </c>
      <c r="N208" s="485" t="n">
        <v>329.14</v>
      </c>
      <c r="O208" s="481" t="n">
        <f aca="false">N208-M208</f>
        <v>-2034.15</v>
      </c>
      <c r="P208" s="486" t="n">
        <f aca="false">IF(M208=0,IF(N208=0,0,100),+O208/M208*100)</f>
        <v>-86.072805284159</v>
      </c>
      <c r="Q208" s="486"/>
    </row>
    <row r="209" customFormat="false" ht="12.75" hidden="false" customHeight="false" outlineLevel="0" collapsed="false">
      <c r="A209" s="110" t="s">
        <v>328</v>
      </c>
      <c r="B209" s="478" t="n">
        <v>0</v>
      </c>
      <c r="C209" s="487" t="n">
        <v>0</v>
      </c>
      <c r="D209" s="480" t="n">
        <v>67229.28</v>
      </c>
      <c r="E209" s="478" t="n">
        <v>471077.83</v>
      </c>
      <c r="F209" s="480" t="n">
        <v>172413.8</v>
      </c>
      <c r="G209" s="480" t="n">
        <v>196449.61</v>
      </c>
      <c r="H209" s="481"/>
      <c r="I209" s="482" t="n">
        <v>106121.14</v>
      </c>
      <c r="J209" s="481" t="n">
        <f aca="false">+G209-I209</f>
        <v>90328.47</v>
      </c>
      <c r="K209" s="483" t="n">
        <f aca="false">IF(I209=0,IF(G209=0,0,100),+J209/I209*100)</f>
        <v>85.1182620164088</v>
      </c>
      <c r="L209" s="483"/>
      <c r="M209" s="484" t="n">
        <v>845592.47</v>
      </c>
      <c r="N209" s="485" t="n">
        <v>907170.52</v>
      </c>
      <c r="O209" s="481" t="n">
        <f aca="false">N209-M209</f>
        <v>61578.0500000001</v>
      </c>
      <c r="P209" s="486" t="n">
        <f aca="false">IF(M209=0,IF(N209=0,0,100),+O209/M209*100)</f>
        <v>7.28223726968619</v>
      </c>
      <c r="Q209" s="486"/>
    </row>
    <row r="210" customFormat="false" ht="13.5" hidden="false" customHeight="false" outlineLevel="0" collapsed="false">
      <c r="A210" s="493" t="s">
        <v>189</v>
      </c>
      <c r="B210" s="494" t="n">
        <f aca="false">SUM(B133:B209)</f>
        <v>8295794.73</v>
      </c>
      <c r="C210" s="494" t="n">
        <f aca="false">SUM(C133:C209)</f>
        <v>7264763.58</v>
      </c>
      <c r="D210" s="494" t="n">
        <f aca="false">SUM(D133:D209)</f>
        <v>7436366.2</v>
      </c>
      <c r="E210" s="494" t="n">
        <f aca="false">SUM(E133:E209)</f>
        <v>8084307.59</v>
      </c>
      <c r="F210" s="494" t="n">
        <f aca="false">SUM(F133:F209)</f>
        <v>8231948.43</v>
      </c>
      <c r="G210" s="494" t="n">
        <f aca="false">SUM(G133:G209)</f>
        <v>8367081.09</v>
      </c>
      <c r="H210" s="495"/>
      <c r="I210" s="496" t="n">
        <f aca="false">SUM(I133:I209)</f>
        <v>7213299.93</v>
      </c>
      <c r="J210" s="496" t="n">
        <f aca="false">+G210-I210</f>
        <v>1153781.16</v>
      </c>
      <c r="K210" s="497" t="n">
        <f aca="false">IF(I210=0,IF(G210=0,0,100),+J210/I210*100)</f>
        <v>15.9951918150726</v>
      </c>
      <c r="L210" s="498"/>
      <c r="M210" s="499" t="n">
        <f aca="false">SUM(M133:M209)</f>
        <v>41188341.72</v>
      </c>
      <c r="N210" s="500" t="n">
        <f aca="false">SUM(N133:N209)</f>
        <v>47680261.62</v>
      </c>
      <c r="O210" s="496" t="n">
        <f aca="false">SUM(O136:O209)</f>
        <v>7666304.68</v>
      </c>
      <c r="P210" s="501" t="n">
        <f aca="false">IF(M210=0,IF(N210=0,0,100),+O210/M210*100)</f>
        <v>18.612802457831</v>
      </c>
      <c r="Q210" s="502"/>
    </row>
    <row r="211" customFormat="false" ht="13.5" hidden="false" customHeight="false" outlineLevel="0" collapsed="false">
      <c r="N211" s="477"/>
    </row>
    <row r="212" customFormat="false" ht="12.75" hidden="false" customHeight="false" outlineLevel="0" collapsed="false">
      <c r="A212" s="503" t="s">
        <v>113</v>
      </c>
      <c r="B212" s="504" t="n">
        <v>61596.58</v>
      </c>
      <c r="C212" s="504" t="n">
        <v>229635.78</v>
      </c>
      <c r="D212" s="504" t="n">
        <v>441159.29</v>
      </c>
      <c r="E212" s="504" t="n">
        <v>30861.95</v>
      </c>
      <c r="F212" s="504" t="n">
        <v>80056.28</v>
      </c>
      <c r="G212" s="504" t="n">
        <v>18622.05</v>
      </c>
      <c r="I212" s="505" t="n">
        <v>76604.49</v>
      </c>
      <c r="J212" s="432" t="n">
        <f aca="false">+G212-I212</f>
        <v>-57982.44</v>
      </c>
      <c r="K212" s="435" t="n">
        <f aca="false">IF(I212=0,IF(G212=0,0,100),+J212/I212*100)</f>
        <v>-75.6906546861679</v>
      </c>
      <c r="M212" s="506" t="n">
        <v>278615.99</v>
      </c>
      <c r="N212" s="504" t="n">
        <v>861931.93</v>
      </c>
      <c r="O212" s="481" t="n">
        <f aca="false">+N212-M212</f>
        <v>583315.94</v>
      </c>
      <c r="P212" s="486" t="n">
        <f aca="false">IF(M212=0,IF(N212=0,0,100),+O212/M212*100)</f>
        <v>209.361975240545</v>
      </c>
      <c r="Q212" s="486"/>
    </row>
    <row r="213" customFormat="false" ht="12.75" hidden="false" customHeight="false" outlineLevel="0" collapsed="false">
      <c r="A213" s="531" t="s">
        <v>333</v>
      </c>
      <c r="B213" s="504" t="n">
        <v>498275.78</v>
      </c>
      <c r="C213" s="504" t="n">
        <v>368105.39</v>
      </c>
      <c r="D213" s="504" t="n">
        <v>378754.93</v>
      </c>
      <c r="E213" s="504" t="n">
        <v>498458.47</v>
      </c>
      <c r="F213" s="504" t="n">
        <v>348825.2</v>
      </c>
      <c r="G213" s="504" t="n">
        <v>244995.06</v>
      </c>
      <c r="I213" s="505" t="n">
        <v>351716.75</v>
      </c>
      <c r="J213" s="432" t="n">
        <f aca="false">+G213-I213</f>
        <v>-106721.69</v>
      </c>
      <c r="K213" s="435" t="n">
        <f aca="false">IF(I213=0,IF(G213=0,0,100),+J213/I213*100)</f>
        <v>-30.3430786279016</v>
      </c>
      <c r="L213" s="483"/>
      <c r="M213" s="506" t="n">
        <v>2422721.21</v>
      </c>
      <c r="N213" s="504" t="n">
        <v>2337414.83</v>
      </c>
      <c r="O213" s="481" t="n">
        <f aca="false">+N213-M213</f>
        <v>-85306.3799999999</v>
      </c>
      <c r="P213" s="486" t="n">
        <f aca="false">IF(M213=0,IF(N213=0,0,100),+O213/M213*100)</f>
        <v>-3.52109766686691</v>
      </c>
      <c r="Q213" s="486"/>
    </row>
    <row r="214" customFormat="false" ht="12.75" hidden="false" customHeight="false" outlineLevel="0" collapsed="false">
      <c r="A214" s="503" t="s">
        <v>330</v>
      </c>
      <c r="B214" s="504" t="n">
        <v>9052.89</v>
      </c>
      <c r="C214" s="504" t="n">
        <v>25950.52</v>
      </c>
      <c r="D214" s="504" t="n">
        <v>59940.06</v>
      </c>
      <c r="E214" s="504" t="n">
        <v>127887.98</v>
      </c>
      <c r="F214" s="504" t="n">
        <v>15246.22</v>
      </c>
      <c r="G214" s="504" t="n">
        <v>57063.92</v>
      </c>
      <c r="I214" s="505" t="n">
        <v>21852.68</v>
      </c>
      <c r="J214" s="432" t="n">
        <f aca="false">+G214-I214</f>
        <v>35211.24</v>
      </c>
      <c r="K214" s="435" t="n">
        <f aca="false">IF(I214=0,IF(G214=0,0,100),+J214/I214*100)</f>
        <v>161.13007649405</v>
      </c>
      <c r="L214" s="483"/>
      <c r="M214" s="506" t="n">
        <v>247692.41</v>
      </c>
      <c r="N214" s="504" t="n">
        <v>295141.58</v>
      </c>
      <c r="O214" s="481" t="n">
        <f aca="false">+N214-M214</f>
        <v>47449.17</v>
      </c>
      <c r="P214" s="486" t="n">
        <f aca="false">IF(M214=0,IF(N214=0,0,100),+O214/M214*100)</f>
        <v>19.156489292506</v>
      </c>
      <c r="Q214" s="486"/>
    </row>
    <row r="215" s="512" customFormat="true" ht="15" hidden="false" customHeight="false" outlineLevel="0" collapsed="false">
      <c r="A215" s="510" t="s">
        <v>114</v>
      </c>
      <c r="B215" s="504" t="n">
        <v>-58450.14</v>
      </c>
      <c r="C215" s="504" t="n">
        <v>-83210.28</v>
      </c>
      <c r="D215" s="504" t="n">
        <v>-189326.07</v>
      </c>
      <c r="E215" s="504" t="n">
        <v>-370000.76</v>
      </c>
      <c r="F215" s="504" t="n">
        <v>-337379.63</v>
      </c>
      <c r="G215" s="504" t="n">
        <v>-207314.12</v>
      </c>
      <c r="H215" s="432"/>
      <c r="I215" s="505" t="n">
        <v>-163379.88</v>
      </c>
      <c r="J215" s="432" t="n">
        <f aca="false">+G215-I215</f>
        <v>-43934.24</v>
      </c>
      <c r="K215" s="435" t="n">
        <f aca="false">IF(I215=0,IF(G215=0,0,100),+J215/I215*100)</f>
        <v>26.8908509419887</v>
      </c>
      <c r="L215" s="483"/>
      <c r="M215" s="506" t="n">
        <v>-1389011.97</v>
      </c>
      <c r="N215" s="504" t="n">
        <v>-1245681</v>
      </c>
      <c r="O215" s="481" t="n">
        <f aca="false">+N215-M215</f>
        <v>143330.97</v>
      </c>
      <c r="P215" s="486" t="n">
        <f aca="false">IF(M215=0,IF(N215=0,0,100),+O215/M215*100)</f>
        <v>-10.318915394228</v>
      </c>
      <c r="Q215" s="486"/>
      <c r="R215" s="511"/>
    </row>
    <row r="216" s="512" customFormat="true" ht="16.5" hidden="false" customHeight="false" outlineLevel="0" collapsed="false">
      <c r="A216" s="513" t="s">
        <v>331</v>
      </c>
      <c r="B216" s="514" t="n">
        <f aca="false">SUM(B210:B215)</f>
        <v>8806269.84</v>
      </c>
      <c r="C216" s="514" t="n">
        <f aca="false">SUM(C210:C215)</f>
        <v>7805244.99</v>
      </c>
      <c r="D216" s="514" t="n">
        <f aca="false">SUM(D210:D215)</f>
        <v>8126894.41</v>
      </c>
      <c r="E216" s="514" t="n">
        <f aca="false">SUM(E210:E215)</f>
        <v>8371515.23</v>
      </c>
      <c r="F216" s="514" t="n">
        <f aca="false">SUM(F210:F215)</f>
        <v>8338696.5</v>
      </c>
      <c r="G216" s="514" t="n">
        <f aca="false">SUM(G210:G215)</f>
        <v>8480448</v>
      </c>
      <c r="H216" s="515"/>
      <c r="I216" s="516" t="n">
        <f aca="false">SUM(I210:I215)</f>
        <v>7500093.97</v>
      </c>
      <c r="J216" s="517" t="n">
        <f aca="false">+G216-I216</f>
        <v>980354.029999999</v>
      </c>
      <c r="K216" s="517" t="n">
        <f aca="false">IF(I216=0,IF(G216=0,0,100),+J216/I216*100)</f>
        <v>13.0712232929529</v>
      </c>
      <c r="L216" s="518"/>
      <c r="M216" s="519" t="n">
        <f aca="false">SUM(M210:M215)</f>
        <v>42748359.36</v>
      </c>
      <c r="N216" s="516" t="n">
        <f aca="false">SUM(N210:N215)</f>
        <v>49929068.96</v>
      </c>
      <c r="O216" s="520" t="n">
        <f aca="false">+M216-N216</f>
        <v>-7180709.60000001</v>
      </c>
      <c r="P216" s="521" t="n">
        <f aca="false">IF(N216=0,IF(M216=0,0,100),+O216/N216*100)</f>
        <v>-14.3818215511944</v>
      </c>
      <c r="Q216" s="522"/>
      <c r="R216" s="523"/>
    </row>
    <row r="217" customFormat="false" ht="13.5" hidden="false" customHeight="false" outlineLevel="0" collapsed="false">
      <c r="A217" s="456"/>
      <c r="B217" s="504"/>
      <c r="C217" s="504"/>
      <c r="D217" s="504"/>
      <c r="E217" s="504"/>
      <c r="F217" s="504"/>
      <c r="G217" s="504"/>
      <c r="I217" s="432"/>
      <c r="J217" s="432"/>
      <c r="K217" s="532"/>
      <c r="L217" s="532"/>
      <c r="M217" s="505"/>
      <c r="N217" s="533"/>
      <c r="O217" s="432"/>
      <c r="P217" s="456"/>
      <c r="Q217" s="456"/>
    </row>
    <row r="218" customFormat="false" ht="12.75" hidden="false" customHeight="true" outlineLevel="0" collapsed="false">
      <c r="B218" s="473"/>
      <c r="C218" s="473"/>
      <c r="D218" s="473"/>
      <c r="E218" s="473"/>
      <c r="F218" s="473"/>
      <c r="G218" s="473"/>
      <c r="H218" s="474"/>
      <c r="I218" s="474"/>
      <c r="M218" s="476"/>
      <c r="N218" s="477"/>
    </row>
    <row r="219" customFormat="false" ht="12.75" hidden="false" customHeight="true" outlineLevel="0" collapsed="false">
      <c r="A219" s="441" t="s">
        <v>69</v>
      </c>
      <c r="B219" s="441"/>
      <c r="C219" s="441"/>
      <c r="D219" s="441"/>
      <c r="E219" s="441"/>
      <c r="F219" s="441"/>
      <c r="G219" s="441"/>
      <c r="H219" s="441"/>
      <c r="I219" s="441"/>
      <c r="J219" s="441"/>
      <c r="K219" s="441"/>
      <c r="L219" s="441"/>
      <c r="M219" s="441"/>
      <c r="N219" s="441"/>
      <c r="O219" s="441"/>
      <c r="P219" s="441"/>
      <c r="Q219" s="441"/>
    </row>
    <row r="220" customFormat="false" ht="12.75" hidden="false" customHeight="true" outlineLevel="0" collapsed="false">
      <c r="A220" s="441" t="s">
        <v>214</v>
      </c>
      <c r="B220" s="441"/>
      <c r="C220" s="441"/>
      <c r="D220" s="441"/>
      <c r="E220" s="441"/>
      <c r="F220" s="441"/>
      <c r="G220" s="441"/>
      <c r="H220" s="441"/>
      <c r="I220" s="441"/>
      <c r="J220" s="441"/>
      <c r="K220" s="441"/>
      <c r="L220" s="441"/>
      <c r="M220" s="441"/>
      <c r="N220" s="441"/>
      <c r="O220" s="441"/>
      <c r="P220" s="441"/>
      <c r="Q220" s="441"/>
    </row>
    <row r="221" customFormat="false" ht="12.75" hidden="false" customHeight="true" outlineLevel="0" collapsed="false">
      <c r="A221" s="442" t="s">
        <v>73</v>
      </c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2"/>
      <c r="O221" s="442"/>
      <c r="P221" s="442"/>
      <c r="Q221" s="442"/>
    </row>
    <row r="222" customFormat="false" ht="13.5" hidden="false" customHeight="false" outlineLevel="0" collapsed="false">
      <c r="A222" s="443"/>
      <c r="J222" s="444"/>
      <c r="K222" s="445"/>
      <c r="L222" s="445"/>
      <c r="N222" s="446"/>
      <c r="O222" s="444"/>
      <c r="P222" s="447"/>
      <c r="Q222" s="447"/>
    </row>
    <row r="223" customFormat="false" ht="39" hidden="false" customHeight="true" outlineLevel="0" collapsed="false">
      <c r="A223" s="448"/>
      <c r="B223" s="449" t="s">
        <v>215</v>
      </c>
      <c r="C223" s="449"/>
      <c r="D223" s="449"/>
      <c r="E223" s="449"/>
      <c r="F223" s="449"/>
      <c r="G223" s="449"/>
      <c r="H223" s="450"/>
      <c r="I223" s="451" t="s">
        <v>71</v>
      </c>
      <c r="J223" s="452" t="s">
        <v>216</v>
      </c>
      <c r="K223" s="452"/>
      <c r="L223" s="453"/>
      <c r="M223" s="454" t="s">
        <v>121</v>
      </c>
      <c r="N223" s="454"/>
      <c r="O223" s="455" t="s">
        <v>217</v>
      </c>
      <c r="P223" s="455"/>
      <c r="Q223" s="453"/>
    </row>
    <row r="224" customFormat="false" ht="13.5" hidden="false" customHeight="false" outlineLevel="0" collapsed="false">
      <c r="A224" s="456"/>
      <c r="B224" s="457" t="s">
        <v>218</v>
      </c>
      <c r="C224" s="457" t="s">
        <v>219</v>
      </c>
      <c r="D224" s="457" t="s">
        <v>220</v>
      </c>
      <c r="E224" s="457" t="s">
        <v>221</v>
      </c>
      <c r="F224" s="457" t="s">
        <v>222</v>
      </c>
      <c r="G224" s="457" t="s">
        <v>223</v>
      </c>
      <c r="H224" s="450"/>
      <c r="I224" s="458" t="s">
        <v>224</v>
      </c>
      <c r="J224" s="459" t="s">
        <v>225</v>
      </c>
      <c r="K224" s="460" t="s">
        <v>226</v>
      </c>
      <c r="L224" s="461"/>
      <c r="M224" s="462" t="n">
        <v>2017</v>
      </c>
      <c r="N224" s="463" t="n">
        <v>2018</v>
      </c>
      <c r="O224" s="464" t="s">
        <v>225</v>
      </c>
      <c r="P224" s="465" t="s">
        <v>227</v>
      </c>
      <c r="Q224" s="466"/>
    </row>
    <row r="225" customFormat="false" ht="13.5" hidden="false" customHeight="false" outlineLevel="0" collapsed="false">
      <c r="A225" s="456"/>
      <c r="B225" s="467"/>
      <c r="C225" s="467"/>
      <c r="D225" s="467"/>
      <c r="E225" s="467"/>
      <c r="F225" s="467"/>
      <c r="G225" s="467"/>
      <c r="H225" s="450"/>
      <c r="I225" s="468"/>
      <c r="J225" s="450"/>
      <c r="K225" s="469"/>
      <c r="L225" s="461"/>
      <c r="M225" s="470"/>
      <c r="N225" s="471"/>
      <c r="O225" s="450"/>
      <c r="P225" s="469"/>
      <c r="Q225" s="461"/>
    </row>
    <row r="226" customFormat="false" ht="13.5" hidden="false" customHeight="false" outlineLevel="0" collapsed="false">
      <c r="A226" s="472" t="s">
        <v>130</v>
      </c>
      <c r="B226" s="473"/>
      <c r="C226" s="473"/>
      <c r="D226" s="473"/>
      <c r="E226" s="473"/>
      <c r="F226" s="473"/>
      <c r="G226" s="473"/>
      <c r="H226" s="474"/>
      <c r="I226" s="474"/>
      <c r="J226" s="474"/>
      <c r="K226" s="475"/>
      <c r="L226" s="475"/>
      <c r="M226" s="476"/>
      <c r="N226" s="477"/>
      <c r="O226" s="474"/>
      <c r="P226" s="48"/>
      <c r="Q226" s="48"/>
      <c r="R226" s="438" t="str">
        <f aca="false">A226</f>
        <v>GUADALAJARA</v>
      </c>
    </row>
    <row r="227" customFormat="false" ht="12.75" hidden="false" customHeight="false" outlineLevel="0" collapsed="false">
      <c r="A227" s="448"/>
      <c r="B227" s="473"/>
      <c r="C227" s="473"/>
      <c r="D227" s="473"/>
      <c r="E227" s="473"/>
      <c r="F227" s="473"/>
      <c r="G227" s="473"/>
      <c r="H227" s="474"/>
      <c r="I227" s="474"/>
      <c r="J227" s="474"/>
      <c r="K227" s="475"/>
      <c r="L227" s="475"/>
      <c r="M227" s="476"/>
      <c r="N227" s="477"/>
      <c r="O227" s="474"/>
      <c r="P227" s="48"/>
      <c r="Q227" s="48"/>
    </row>
    <row r="228" customFormat="false" ht="12.75" hidden="false" customHeight="false" outlineLevel="0" collapsed="false">
      <c r="A228" s="110" t="s">
        <v>228</v>
      </c>
      <c r="B228" s="473" t="n">
        <v>0</v>
      </c>
      <c r="C228" s="487" t="n">
        <v>0</v>
      </c>
      <c r="D228" s="480" t="n">
        <v>0</v>
      </c>
      <c r="E228" s="478" t="n">
        <v>0</v>
      </c>
      <c r="F228" s="480" t="n">
        <v>0</v>
      </c>
      <c r="G228" s="480" t="n">
        <v>0</v>
      </c>
      <c r="H228" s="474"/>
      <c r="I228" s="482" t="n">
        <v>0</v>
      </c>
      <c r="J228" s="481" t="n">
        <f aca="false">+G228-I228</f>
        <v>0</v>
      </c>
      <c r="K228" s="483" t="n">
        <f aca="false">IF(I228=0,IF(G228=0,0,100),+J228/I228*100)</f>
        <v>0</v>
      </c>
      <c r="L228" s="475"/>
      <c r="M228" s="484" t="n">
        <v>36418.55</v>
      </c>
      <c r="N228" s="485" t="n">
        <v>0</v>
      </c>
      <c r="O228" s="481" t="n">
        <f aca="false">N228-M228</f>
        <v>-36418.55</v>
      </c>
      <c r="P228" s="486" t="n">
        <f aca="false">IF(M228=0,IF(N228=0,0,100),+O228/M228*100)</f>
        <v>-100</v>
      </c>
      <c r="Q228" s="48"/>
    </row>
    <row r="229" customFormat="false" ht="12.75" hidden="false" customHeight="false" outlineLevel="0" collapsed="false">
      <c r="A229" s="110" t="s">
        <v>229</v>
      </c>
      <c r="B229" s="473" t="n">
        <v>0</v>
      </c>
      <c r="C229" s="487" t="n">
        <v>0</v>
      </c>
      <c r="D229" s="480" t="n">
        <v>0</v>
      </c>
      <c r="E229" s="478" t="n">
        <v>0</v>
      </c>
      <c r="F229" s="480" t="n">
        <v>0</v>
      </c>
      <c r="G229" s="480" t="n">
        <v>0</v>
      </c>
      <c r="H229" s="474"/>
      <c r="I229" s="482" t="n">
        <v>700</v>
      </c>
      <c r="J229" s="481" t="n">
        <f aca="false">+G229-I229</f>
        <v>-700</v>
      </c>
      <c r="K229" s="483" t="n">
        <f aca="false">IF(I229=0,IF(G229=0,0,100),+J229/I229*100)</f>
        <v>-100</v>
      </c>
      <c r="L229" s="475"/>
      <c r="M229" s="484" t="n">
        <v>6194.12</v>
      </c>
      <c r="N229" s="485" t="n">
        <v>0</v>
      </c>
      <c r="O229" s="481" t="n">
        <f aca="false">N229-M229</f>
        <v>-6194.12</v>
      </c>
      <c r="P229" s="486" t="n">
        <f aca="false">IF(M229=0,IF(N229=0,0,100),+O229/M229*100)</f>
        <v>-100</v>
      </c>
      <c r="Q229" s="48"/>
    </row>
    <row r="230" customFormat="false" ht="12.75" hidden="false" customHeight="false" outlineLevel="0" collapsed="false">
      <c r="A230" s="456" t="s">
        <v>231</v>
      </c>
      <c r="B230" s="473" t="n">
        <v>0</v>
      </c>
      <c r="C230" s="487" t="n">
        <v>0</v>
      </c>
      <c r="D230" s="480" t="n">
        <v>0</v>
      </c>
      <c r="E230" s="478" t="n">
        <v>0</v>
      </c>
      <c r="F230" s="480" t="n">
        <v>0</v>
      </c>
      <c r="G230" s="480" t="n">
        <v>0</v>
      </c>
      <c r="H230" s="474"/>
      <c r="I230" s="482" t="n">
        <v>18436.35</v>
      </c>
      <c r="J230" s="481" t="n">
        <f aca="false">+G230-I230</f>
        <v>-18436.35</v>
      </c>
      <c r="K230" s="483" t="n">
        <f aca="false">IF(I230=0,IF(G230=0,0,100),+J230/I230*100)</f>
        <v>-100</v>
      </c>
      <c r="L230" s="475"/>
      <c r="M230" s="484" t="n">
        <v>105880.14</v>
      </c>
      <c r="N230" s="485" t="n">
        <v>0</v>
      </c>
      <c r="O230" s="481" t="n">
        <f aca="false">N230-M230</f>
        <v>-105880.14</v>
      </c>
      <c r="P230" s="486" t="n">
        <f aca="false">IF(M230=0,IF(N230=0,0,100),+O230/M230*100)</f>
        <v>-100</v>
      </c>
      <c r="Q230" s="48"/>
    </row>
    <row r="231" customFormat="false" ht="12.75" hidden="false" customHeight="false" outlineLevel="0" collapsed="false">
      <c r="A231" s="456" t="s">
        <v>234</v>
      </c>
      <c r="B231" s="478" t="n">
        <v>1557302</v>
      </c>
      <c r="C231" s="479" t="n">
        <v>1103632.91</v>
      </c>
      <c r="D231" s="480" t="n">
        <v>1095437.54</v>
      </c>
      <c r="E231" s="478" t="n">
        <v>1086433.89</v>
      </c>
      <c r="F231" s="480" t="n">
        <v>1434083.02</v>
      </c>
      <c r="G231" s="480" t="n">
        <v>1232187.37</v>
      </c>
      <c r="H231" s="481"/>
      <c r="I231" s="482" t="n">
        <v>1078579.8</v>
      </c>
      <c r="J231" s="481" t="n">
        <f aca="false">+G231-I231</f>
        <v>153607.57</v>
      </c>
      <c r="K231" s="483" t="n">
        <f aca="false">IF(I231=0,IF(G231=0,0,100),+J231/I231*100)</f>
        <v>14.2416509191068</v>
      </c>
      <c r="L231" s="483"/>
      <c r="M231" s="484" t="n">
        <v>6550603.59</v>
      </c>
      <c r="N231" s="485" t="n">
        <v>7509076.73</v>
      </c>
      <c r="O231" s="481" t="n">
        <f aca="false">N231-M231</f>
        <v>958473.140000001</v>
      </c>
      <c r="P231" s="486" t="n">
        <f aca="false">IF(M231=0,IF(N231=0,0,100),+O231/M231*100)</f>
        <v>14.6318293700932</v>
      </c>
      <c r="Q231" s="486"/>
    </row>
    <row r="232" customFormat="false" ht="12.75" hidden="false" customHeight="false" outlineLevel="0" collapsed="false">
      <c r="A232" s="110" t="s">
        <v>237</v>
      </c>
      <c r="B232" s="478" t="n">
        <v>303277.54</v>
      </c>
      <c r="C232" s="479" t="n">
        <v>328755.65</v>
      </c>
      <c r="D232" s="480" t="n">
        <v>347920.47</v>
      </c>
      <c r="E232" s="478" t="n">
        <v>349735.71</v>
      </c>
      <c r="F232" s="480" t="n">
        <v>428611.13</v>
      </c>
      <c r="G232" s="480" t="n">
        <v>363355.93</v>
      </c>
      <c r="H232" s="481"/>
      <c r="I232" s="482" t="n">
        <v>330362.28</v>
      </c>
      <c r="J232" s="481" t="n">
        <f aca="false">+G232-I232</f>
        <v>32993.65</v>
      </c>
      <c r="K232" s="483" t="n">
        <f aca="false">IF(I232=0,IF(G232=0,0,100),+J232/I232*100)</f>
        <v>9.98711172474048</v>
      </c>
      <c r="L232" s="483"/>
      <c r="M232" s="484" t="n">
        <v>1684963.24</v>
      </c>
      <c r="N232" s="485" t="n">
        <v>2121656.43</v>
      </c>
      <c r="O232" s="481" t="n">
        <f aca="false">N232-M232</f>
        <v>436693.19</v>
      </c>
      <c r="P232" s="486" t="n">
        <f aca="false">IF(M232=0,IF(N232=0,0,100),+O232/M232*100)</f>
        <v>25.9170751998127</v>
      </c>
      <c r="Q232" s="486"/>
    </row>
    <row r="233" customFormat="false" ht="12.75" hidden="false" customHeight="false" outlineLevel="0" collapsed="false">
      <c r="A233" s="456" t="s">
        <v>238</v>
      </c>
      <c r="B233" s="478" t="n">
        <v>611732.02</v>
      </c>
      <c r="C233" s="479" t="n">
        <v>512502</v>
      </c>
      <c r="D233" s="480" t="n">
        <v>467942.56</v>
      </c>
      <c r="E233" s="478" t="n">
        <v>471556.96</v>
      </c>
      <c r="F233" s="480" t="n">
        <v>454006.58</v>
      </c>
      <c r="G233" s="480" t="n">
        <v>455151.73</v>
      </c>
      <c r="H233" s="481"/>
      <c r="I233" s="482" t="n">
        <v>572339.42</v>
      </c>
      <c r="J233" s="481" t="n">
        <f aca="false">+G233-I233</f>
        <v>-117187.69</v>
      </c>
      <c r="K233" s="483" t="n">
        <f aca="false">IF(I233=0,IF(G233=0,0,100),+J233/I233*100)</f>
        <v>-20.4752085746601</v>
      </c>
      <c r="L233" s="483"/>
      <c r="M233" s="484" t="n">
        <v>3152267.02</v>
      </c>
      <c r="N233" s="485" t="n">
        <v>2972891.85</v>
      </c>
      <c r="O233" s="481" t="n">
        <f aca="false">N233-M233</f>
        <v>-179375.17</v>
      </c>
      <c r="P233" s="486" t="n">
        <f aca="false">IF(M233=0,IF(N233=0,0,100),+O233/M233*100)</f>
        <v>-5.69035455632182</v>
      </c>
      <c r="Q233" s="486"/>
    </row>
    <row r="234" customFormat="false" ht="12.75" hidden="false" customHeight="false" outlineLevel="0" collapsed="false">
      <c r="A234" s="456" t="s">
        <v>240</v>
      </c>
      <c r="B234" s="478" t="n">
        <v>20536.88</v>
      </c>
      <c r="C234" s="479" t="n">
        <v>57757.97</v>
      </c>
      <c r="D234" s="480" t="n">
        <v>24598.95</v>
      </c>
      <c r="E234" s="478" t="n">
        <v>51242.2</v>
      </c>
      <c r="F234" s="480" t="n">
        <v>33149.94</v>
      </c>
      <c r="G234" s="480" t="n">
        <v>29927.5</v>
      </c>
      <c r="H234" s="481"/>
      <c r="I234" s="482" t="n">
        <v>26563.07</v>
      </c>
      <c r="J234" s="481" t="n">
        <f aca="false">+G234-I234</f>
        <v>3364.43</v>
      </c>
      <c r="K234" s="483" t="n">
        <f aca="false">IF(I234=0,IF(G234=0,0,100),+J234/I234*100)</f>
        <v>12.6658176182196</v>
      </c>
      <c r="L234" s="483"/>
      <c r="M234" s="484" t="n">
        <v>165455.19</v>
      </c>
      <c r="N234" s="485" t="n">
        <v>217213.44</v>
      </c>
      <c r="O234" s="481" t="n">
        <f aca="false">N234-M234</f>
        <v>51758.25</v>
      </c>
      <c r="P234" s="486" t="n">
        <f aca="false">IF(M234=0,IF(N234=0,0,100),+O234/M234*100)</f>
        <v>31.2823369275995</v>
      </c>
      <c r="Q234" s="486"/>
    </row>
    <row r="235" customFormat="false" ht="12.75" hidden="false" customHeight="false" outlineLevel="0" collapsed="false">
      <c r="A235" s="110" t="s">
        <v>241</v>
      </c>
      <c r="B235" s="478" t="n">
        <v>1800</v>
      </c>
      <c r="C235" s="479" t="n">
        <v>2562.08</v>
      </c>
      <c r="D235" s="480" t="n">
        <v>2700</v>
      </c>
      <c r="E235" s="478" t="n">
        <v>13236.28</v>
      </c>
      <c r="F235" s="480" t="n">
        <v>13685</v>
      </c>
      <c r="G235" s="480" t="n">
        <v>17925</v>
      </c>
      <c r="H235" s="481"/>
      <c r="I235" s="482" t="n">
        <v>4950</v>
      </c>
      <c r="J235" s="481" t="n">
        <f aca="false">+G235-I235</f>
        <v>12975</v>
      </c>
      <c r="K235" s="483" t="n">
        <f aca="false">IF(I235=0,IF(G235=0,0,100),+J235/I235*100)</f>
        <v>262.121212121212</v>
      </c>
      <c r="L235" s="483"/>
      <c r="M235" s="484" t="n">
        <v>142058.54</v>
      </c>
      <c r="N235" s="485" t="n">
        <v>51908.36</v>
      </c>
      <c r="O235" s="481" t="n">
        <f aca="false">N235-M235</f>
        <v>-90150.18</v>
      </c>
      <c r="P235" s="486" t="n">
        <f aca="false">IF(M235=0,IF(N235=0,0,100),+O235/M235*100)</f>
        <v>-63.4598806942546</v>
      </c>
      <c r="Q235" s="486"/>
    </row>
    <row r="236" customFormat="false" ht="12.75" hidden="false" customHeight="false" outlineLevel="0" collapsed="false">
      <c r="A236" s="489" t="s">
        <v>242</v>
      </c>
      <c r="B236" s="478" t="n">
        <v>0</v>
      </c>
      <c r="C236" s="479" t="n">
        <v>0</v>
      </c>
      <c r="D236" s="480" t="n">
        <v>1850</v>
      </c>
      <c r="E236" s="478" t="n">
        <v>13284.33</v>
      </c>
      <c r="F236" s="480" t="n">
        <v>9949.8</v>
      </c>
      <c r="G236" s="480" t="n">
        <v>0</v>
      </c>
      <c r="H236" s="481"/>
      <c r="I236" s="482" t="n">
        <v>0</v>
      </c>
      <c r="J236" s="481" t="n">
        <f aca="false">+G236-I236</f>
        <v>0</v>
      </c>
      <c r="K236" s="483" t="n">
        <f aca="false">IF(I236=0,IF(G236=0,0,100),+J236/I236*100)</f>
        <v>0</v>
      </c>
      <c r="L236" s="483"/>
      <c r="M236" s="484" t="n">
        <v>0</v>
      </c>
      <c r="N236" s="485" t="n">
        <v>25084.13</v>
      </c>
      <c r="O236" s="481" t="n">
        <f aca="false">N236-M236</f>
        <v>25084.13</v>
      </c>
      <c r="P236" s="486" t="n">
        <f aca="false">IF(M236=0,IF(N236=0,0,100),+O236/M236*100)</f>
        <v>100</v>
      </c>
      <c r="Q236" s="486"/>
    </row>
    <row r="237" customFormat="false" ht="12.75" hidden="false" customHeight="false" outlineLevel="0" collapsed="false">
      <c r="A237" s="110" t="s">
        <v>243</v>
      </c>
      <c r="B237" s="478" t="n">
        <v>0</v>
      </c>
      <c r="C237" s="487" t="n">
        <v>0</v>
      </c>
      <c r="D237" s="480" t="n">
        <v>4671</v>
      </c>
      <c r="E237" s="478" t="n">
        <v>6935.02</v>
      </c>
      <c r="F237" s="480" t="n">
        <v>6147.98</v>
      </c>
      <c r="G237" s="480" t="n">
        <v>911.73</v>
      </c>
      <c r="H237" s="481"/>
      <c r="I237" s="482" t="n">
        <v>930</v>
      </c>
      <c r="J237" s="481" t="n">
        <f aca="false">+G237-I237</f>
        <v>-18.27</v>
      </c>
      <c r="K237" s="483" t="n">
        <f aca="false">IF(I237=0,IF(G237=0,0,100),+J237/I237*100)</f>
        <v>-1.96451612903226</v>
      </c>
      <c r="L237" s="483"/>
      <c r="M237" s="484" t="n">
        <v>57908.32</v>
      </c>
      <c r="N237" s="485" t="n">
        <v>18665.73</v>
      </c>
      <c r="O237" s="481" t="n">
        <f aca="false">N237-M237</f>
        <v>-39242.59</v>
      </c>
      <c r="P237" s="486" t="n">
        <f aca="false">IF(M237=0,IF(N237=0,0,100),+O237/M237*100)</f>
        <v>-67.7667561414318</v>
      </c>
      <c r="Q237" s="486"/>
    </row>
    <row r="238" customFormat="false" ht="12.75" hidden="false" customHeight="false" outlineLevel="0" collapsed="false">
      <c r="A238" s="110" t="s">
        <v>244</v>
      </c>
      <c r="B238" s="478" t="n">
        <v>811</v>
      </c>
      <c r="C238" s="479" t="n">
        <v>8871</v>
      </c>
      <c r="D238" s="480" t="n">
        <v>2635</v>
      </c>
      <c r="E238" s="478" t="n">
        <v>5191</v>
      </c>
      <c r="F238" s="480" t="n">
        <v>6329.68</v>
      </c>
      <c r="G238" s="480" t="n">
        <v>4411.35</v>
      </c>
      <c r="H238" s="481"/>
      <c r="I238" s="482" t="n">
        <v>859.930000000002</v>
      </c>
      <c r="J238" s="481" t="n">
        <f aca="false">+G238-I238</f>
        <v>3551.42</v>
      </c>
      <c r="K238" s="483" t="n">
        <f aca="false">IF(I238=0,IF(G238=0,0,100),+J238/I238*100)</f>
        <v>412.989429372157</v>
      </c>
      <c r="L238" s="483"/>
      <c r="M238" s="484" t="n">
        <v>40005.99</v>
      </c>
      <c r="N238" s="485" t="n">
        <v>28249.03</v>
      </c>
      <c r="O238" s="481" t="n">
        <f aca="false">N238-M238</f>
        <v>-11756.96</v>
      </c>
      <c r="P238" s="486" t="n">
        <f aca="false">IF(M238=0,IF(N238=0,0,100),+O238/M238*100)</f>
        <v>-29.3879991471277</v>
      </c>
      <c r="Q238" s="486"/>
    </row>
    <row r="239" customFormat="false" ht="12.75" hidden="false" customHeight="false" outlineLevel="0" collapsed="false">
      <c r="A239" s="456" t="s">
        <v>245</v>
      </c>
      <c r="B239" s="478" t="n">
        <v>75742.93</v>
      </c>
      <c r="C239" s="479" t="n">
        <v>102076.77</v>
      </c>
      <c r="D239" s="480" t="n">
        <v>62840.48</v>
      </c>
      <c r="E239" s="478" t="n">
        <v>101698.18</v>
      </c>
      <c r="F239" s="480" t="n">
        <v>144916.32</v>
      </c>
      <c r="G239" s="480" t="n">
        <v>121547.74</v>
      </c>
      <c r="H239" s="481"/>
      <c r="I239" s="482" t="n">
        <v>111135.97</v>
      </c>
      <c r="J239" s="481" t="n">
        <f aca="false">+G239-I239</f>
        <v>10411.77</v>
      </c>
      <c r="K239" s="483" t="n">
        <f aca="false">IF(I239=0,IF(G239=0,0,100),+J239/I239*100)</f>
        <v>9.36849698616929</v>
      </c>
      <c r="L239" s="483"/>
      <c r="M239" s="484" t="n">
        <v>511264.17</v>
      </c>
      <c r="N239" s="485" t="n">
        <v>608822.42</v>
      </c>
      <c r="O239" s="481" t="n">
        <f aca="false">N239-M239</f>
        <v>97558.2500000001</v>
      </c>
      <c r="P239" s="486" t="n">
        <f aca="false">IF(M239=0,IF(N239=0,0,100),+O239/M239*100)</f>
        <v>19.0817694109094</v>
      </c>
      <c r="Q239" s="486"/>
      <c r="R239" s="430"/>
    </row>
    <row r="240" customFormat="false" ht="12.75" hidden="false" customHeight="false" outlineLevel="0" collapsed="false">
      <c r="A240" s="110" t="s">
        <v>246</v>
      </c>
      <c r="B240" s="478" t="n">
        <v>0</v>
      </c>
      <c r="C240" s="479" t="n">
        <v>3392.94</v>
      </c>
      <c r="D240" s="480" t="n">
        <v>861.21</v>
      </c>
      <c r="E240" s="478" t="n">
        <v>861.21</v>
      </c>
      <c r="F240" s="480" t="n">
        <v>0</v>
      </c>
      <c r="G240" s="480" t="n">
        <v>0</v>
      </c>
      <c r="H240" s="481"/>
      <c r="I240" s="482" t="n">
        <v>1999.42</v>
      </c>
      <c r="J240" s="481" t="n">
        <f aca="false">+G240-I240</f>
        <v>-1999.42</v>
      </c>
      <c r="K240" s="483" t="n">
        <f aca="false">IF(I240=0,IF(G240=0,0,100),+J240/I240*100)</f>
        <v>-100</v>
      </c>
      <c r="L240" s="483"/>
      <c r="M240" s="484" t="n">
        <v>30814.29</v>
      </c>
      <c r="N240" s="485" t="n">
        <v>5115.36</v>
      </c>
      <c r="O240" s="481" t="n">
        <f aca="false">N240-M240</f>
        <v>-25698.93</v>
      </c>
      <c r="P240" s="486" t="n">
        <f aca="false">IF(M240=0,IF(N240=0,0,100),+O240/M240*100)</f>
        <v>-83.3993903477899</v>
      </c>
      <c r="Q240" s="486"/>
      <c r="R240" s="430"/>
    </row>
    <row r="241" customFormat="false" ht="12.75" hidden="false" customHeight="false" outlineLevel="0" collapsed="false">
      <c r="A241" s="456" t="s">
        <v>247</v>
      </c>
      <c r="B241" s="478" t="n">
        <v>0</v>
      </c>
      <c r="C241" s="479" t="n">
        <v>3206.56</v>
      </c>
      <c r="D241" s="480" t="n">
        <v>0</v>
      </c>
      <c r="E241" s="478" t="n">
        <v>0</v>
      </c>
      <c r="F241" s="480" t="n">
        <v>0</v>
      </c>
      <c r="G241" s="480" t="n">
        <v>0</v>
      </c>
      <c r="H241" s="481"/>
      <c r="I241" s="482" t="n">
        <v>1154.21</v>
      </c>
      <c r="J241" s="481" t="n">
        <f aca="false">+G241-I241</f>
        <v>-1154.21</v>
      </c>
      <c r="K241" s="483" t="n">
        <f aca="false">IF(I241=0,IF(G241=0,0,100),+J241/I241*100)</f>
        <v>-100</v>
      </c>
      <c r="L241" s="483"/>
      <c r="M241" s="484" t="n">
        <v>9367.88</v>
      </c>
      <c r="N241" s="485" t="n">
        <v>3206.56</v>
      </c>
      <c r="O241" s="481" t="n">
        <f aca="false">N241-M241</f>
        <v>-6161.32</v>
      </c>
      <c r="P241" s="486" t="n">
        <f aca="false">IF(M241=0,IF(N241=0,0,100),+O241/M241*100)</f>
        <v>-65.7706973189238</v>
      </c>
      <c r="Q241" s="486"/>
      <c r="R241" s="430"/>
    </row>
    <row r="242" customFormat="false" ht="12.75" hidden="false" customHeight="false" outlineLevel="0" collapsed="false">
      <c r="A242" s="456" t="s">
        <v>248</v>
      </c>
      <c r="B242" s="478" t="n">
        <v>5770.69</v>
      </c>
      <c r="C242" s="479" t="n">
        <v>8263.8</v>
      </c>
      <c r="D242" s="480" t="n">
        <v>7256.91</v>
      </c>
      <c r="E242" s="478" t="n">
        <v>413.789999999997</v>
      </c>
      <c r="F242" s="480" t="n">
        <v>0</v>
      </c>
      <c r="G242" s="480" t="n">
        <v>0</v>
      </c>
      <c r="H242" s="481"/>
      <c r="I242" s="482" t="n">
        <v>6937.07</v>
      </c>
      <c r="J242" s="481" t="n">
        <f aca="false">+G242-I242</f>
        <v>-6937.07</v>
      </c>
      <c r="K242" s="483" t="n">
        <f aca="false">IF(I242=0,IF(G242=0,0,100),+J242/I242*100)</f>
        <v>-100</v>
      </c>
      <c r="L242" s="483"/>
      <c r="M242" s="484" t="n">
        <v>53851.18</v>
      </c>
      <c r="N242" s="485" t="n">
        <v>21705.19</v>
      </c>
      <c r="O242" s="481" t="n">
        <f aca="false">N242-M242</f>
        <v>-32145.99</v>
      </c>
      <c r="P242" s="486" t="n">
        <f aca="false">IF(M242=0,IF(N242=0,0,100),+O242/M242*100)</f>
        <v>-59.6941236942255</v>
      </c>
      <c r="Q242" s="486"/>
      <c r="R242" s="430"/>
    </row>
    <row r="243" customFormat="false" ht="12.75" hidden="false" customHeight="false" outlineLevel="0" collapsed="false">
      <c r="A243" s="456" t="s">
        <v>249</v>
      </c>
      <c r="B243" s="478" t="n">
        <v>2442.53</v>
      </c>
      <c r="C243" s="479" t="n">
        <v>3217.64</v>
      </c>
      <c r="D243" s="480" t="n">
        <v>3457.45</v>
      </c>
      <c r="E243" s="478" t="n">
        <v>1316.75</v>
      </c>
      <c r="F243" s="480" t="n">
        <v>0</v>
      </c>
      <c r="G243" s="480" t="n">
        <v>0</v>
      </c>
      <c r="H243" s="481"/>
      <c r="I243" s="482" t="n">
        <v>562.81</v>
      </c>
      <c r="J243" s="481" t="n">
        <f aca="false">+G243-I243</f>
        <v>-562.81</v>
      </c>
      <c r="K243" s="483" t="n">
        <f aca="false">IF(I243=0,IF(G243=0,0,100),+J243/I243*100)</f>
        <v>-100</v>
      </c>
      <c r="L243" s="483"/>
      <c r="M243" s="484" t="n">
        <v>2183.41</v>
      </c>
      <c r="N243" s="485" t="n">
        <v>10434.37</v>
      </c>
      <c r="O243" s="481" t="n">
        <f aca="false">N243-M243</f>
        <v>8250.96</v>
      </c>
      <c r="P243" s="486" t="n">
        <f aca="false">IF(M243=0,IF(N243=0,0,100),+O243/M243*100)</f>
        <v>377.893295349934</v>
      </c>
      <c r="Q243" s="486"/>
      <c r="R243" s="430"/>
    </row>
    <row r="244" customFormat="false" ht="12.75" hidden="false" customHeight="false" outlineLevel="0" collapsed="false">
      <c r="A244" s="456" t="s">
        <v>250</v>
      </c>
      <c r="B244" s="478" t="n">
        <v>715.52</v>
      </c>
      <c r="C244" s="479" t="n">
        <v>888.8</v>
      </c>
      <c r="D244" s="480" t="n">
        <v>534.48</v>
      </c>
      <c r="E244" s="478" t="n">
        <v>1225.86</v>
      </c>
      <c r="F244" s="480" t="n">
        <v>0</v>
      </c>
      <c r="G244" s="480" t="n">
        <v>0</v>
      </c>
      <c r="H244" s="481"/>
      <c r="I244" s="482" t="n">
        <v>668.1</v>
      </c>
      <c r="J244" s="481" t="n">
        <f aca="false">+G244-I244</f>
        <v>-668.1</v>
      </c>
      <c r="K244" s="483" t="n">
        <f aca="false">IF(I244=0,IF(G244=0,0,100),+J244/I244*100)</f>
        <v>-100</v>
      </c>
      <c r="L244" s="483"/>
      <c r="M244" s="484" t="n">
        <v>1550.01</v>
      </c>
      <c r="N244" s="485" t="n">
        <v>3364.66</v>
      </c>
      <c r="O244" s="481" t="n">
        <f aca="false">N244-M244</f>
        <v>1814.65</v>
      </c>
      <c r="P244" s="486" t="n">
        <f aca="false">IF(M244=0,IF(N244=0,0,100),+O244/M244*100)</f>
        <v>117.073438235882</v>
      </c>
      <c r="Q244" s="486"/>
      <c r="R244" s="430"/>
    </row>
    <row r="245" customFormat="false" ht="12.75" hidden="false" customHeight="false" outlineLevel="0" collapsed="false">
      <c r="A245" s="110" t="s">
        <v>254</v>
      </c>
      <c r="B245" s="478" t="n">
        <v>155726.98</v>
      </c>
      <c r="C245" s="479" t="n">
        <v>155726.98</v>
      </c>
      <c r="D245" s="480" t="n">
        <v>155726.98</v>
      </c>
      <c r="E245" s="478" t="n">
        <v>166208.51</v>
      </c>
      <c r="F245" s="480" t="n">
        <v>166208.51</v>
      </c>
      <c r="G245" s="480" t="n">
        <v>166208.51</v>
      </c>
      <c r="H245" s="481"/>
      <c r="I245" s="482" t="n">
        <v>154700</v>
      </c>
      <c r="J245" s="481" t="n">
        <f aca="false">+G245-I245</f>
        <v>11508.51</v>
      </c>
      <c r="K245" s="483" t="n">
        <f aca="false">IF(I245=0,IF(G245=0,0,100),+J245/I245*100)</f>
        <v>7.439243697479</v>
      </c>
      <c r="L245" s="483"/>
      <c r="M245" s="484" t="n">
        <v>547708.73</v>
      </c>
      <c r="N245" s="485" t="n">
        <v>965806.47</v>
      </c>
      <c r="O245" s="481" t="n">
        <f aca="false">N245-M245</f>
        <v>418097.74</v>
      </c>
      <c r="P245" s="486" t="n">
        <f aca="false">IF(M245=0,IF(N245=0,0,100),+O245/M245*100)</f>
        <v>76.3357816115146</v>
      </c>
      <c r="Q245" s="486"/>
      <c r="R245" s="430"/>
    </row>
    <row r="246" customFormat="false" ht="12.75" hidden="false" customHeight="false" outlineLevel="0" collapsed="false">
      <c r="A246" s="456" t="s">
        <v>255</v>
      </c>
      <c r="B246" s="478" t="n">
        <v>0</v>
      </c>
      <c r="C246" s="487" t="n">
        <v>0</v>
      </c>
      <c r="D246" s="480" t="n">
        <v>0</v>
      </c>
      <c r="E246" s="478" t="n">
        <v>0</v>
      </c>
      <c r="F246" s="480" t="n">
        <v>0</v>
      </c>
      <c r="G246" s="480" t="n">
        <v>0</v>
      </c>
      <c r="H246" s="481"/>
      <c r="I246" s="482" t="n">
        <v>7.27595761418343E-012</v>
      </c>
      <c r="J246" s="481" t="n">
        <f aca="false">+G246-I246</f>
        <v>-7.27595761418343E-012</v>
      </c>
      <c r="K246" s="483" t="n">
        <f aca="false">IF(I246=0,IF(G246=0,0,100),+J246/I246*100)</f>
        <v>-100</v>
      </c>
      <c r="L246" s="483"/>
      <c r="M246" s="484" t="n">
        <v>340725.45</v>
      </c>
      <c r="N246" s="485" t="n">
        <v>0</v>
      </c>
      <c r="O246" s="481" t="n">
        <f aca="false">N246-M246</f>
        <v>-340725.45</v>
      </c>
      <c r="P246" s="486" t="n">
        <f aca="false">IF(M246=0,IF(N246=0,0,100),+O246/M246*100)</f>
        <v>-100</v>
      </c>
      <c r="Q246" s="486"/>
      <c r="R246" s="430"/>
    </row>
    <row r="247" customFormat="false" ht="13.5" hidden="false" customHeight="true" outlineLevel="0" collapsed="false">
      <c r="A247" s="110" t="s">
        <v>256</v>
      </c>
      <c r="B247" s="478" t="n">
        <v>0</v>
      </c>
      <c r="C247" s="479" t="n">
        <v>13898.66</v>
      </c>
      <c r="D247" s="480" t="n">
        <v>7196.72</v>
      </c>
      <c r="E247" s="478" t="n">
        <v>9282.45</v>
      </c>
      <c r="F247" s="480" t="n">
        <v>0</v>
      </c>
      <c r="G247" s="480" t="n">
        <v>22070.78</v>
      </c>
      <c r="H247" s="481"/>
      <c r="I247" s="482" t="n">
        <v>30399.18</v>
      </c>
      <c r="J247" s="481" t="n">
        <f aca="false">+G247-I247</f>
        <v>-8328.4</v>
      </c>
      <c r="K247" s="483" t="n">
        <f aca="false">IF(I247=0,IF(G247=0,0,100),+J247/I247*100)</f>
        <v>-27.3967916239846</v>
      </c>
      <c r="L247" s="483"/>
      <c r="M247" s="484" t="n">
        <v>30399.18</v>
      </c>
      <c r="N247" s="485" t="n">
        <v>52448.61</v>
      </c>
      <c r="O247" s="481" t="n">
        <f aca="false">N247-M247</f>
        <v>22049.43</v>
      </c>
      <c r="P247" s="486" t="n">
        <f aca="false">IF(M247=0,IF(N247=0,0,100),+O247/M247*100)</f>
        <v>72.5329762184375</v>
      </c>
      <c r="Q247" s="486"/>
      <c r="R247" s="430"/>
    </row>
    <row r="248" customFormat="false" ht="12.75" hidden="false" customHeight="false" outlineLevel="0" collapsed="false">
      <c r="A248" s="456" t="s">
        <v>257</v>
      </c>
      <c r="B248" s="478" t="n">
        <v>141905.02</v>
      </c>
      <c r="C248" s="479" t="n">
        <v>268784.23</v>
      </c>
      <c r="D248" s="480" t="n">
        <v>322449.55</v>
      </c>
      <c r="E248" s="478" t="n">
        <v>347331.74</v>
      </c>
      <c r="F248" s="480" t="n">
        <v>308158.25</v>
      </c>
      <c r="G248" s="480" t="n">
        <v>218314.44</v>
      </c>
      <c r="H248" s="481"/>
      <c r="I248" s="482" t="n">
        <v>238486.13</v>
      </c>
      <c r="J248" s="481" t="n">
        <f aca="false">+G248-I248</f>
        <v>-20171.69</v>
      </c>
      <c r="K248" s="483" t="n">
        <f aca="false">IF(I248=0,IF(G248=0,0,100),+J248/I248*100)</f>
        <v>-8.45822354532735</v>
      </c>
      <c r="L248" s="483"/>
      <c r="M248" s="484" t="n">
        <v>1298646.35</v>
      </c>
      <c r="N248" s="485" t="n">
        <v>1606943.23</v>
      </c>
      <c r="O248" s="481" t="n">
        <f aca="false">N248-M248</f>
        <v>308296.88</v>
      </c>
      <c r="P248" s="486" t="n">
        <f aca="false">IF(M248=0,IF(N248=0,0,100),+O248/M248*100)</f>
        <v>23.7398642055245</v>
      </c>
      <c r="Q248" s="486"/>
      <c r="R248" s="430"/>
    </row>
    <row r="249" customFormat="false" ht="12.75" hidden="false" customHeight="false" outlineLevel="0" collapsed="false">
      <c r="A249" s="456" t="s">
        <v>258</v>
      </c>
      <c r="B249" s="478" t="n">
        <v>3612.83</v>
      </c>
      <c r="C249" s="479" t="n">
        <v>11140.63</v>
      </c>
      <c r="D249" s="480" t="n">
        <v>15164.34</v>
      </c>
      <c r="E249" s="478" t="n">
        <v>31334.8</v>
      </c>
      <c r="F249" s="480" t="n">
        <v>6982.73</v>
      </c>
      <c r="G249" s="480" t="n">
        <v>3747.22</v>
      </c>
      <c r="H249" s="481"/>
      <c r="I249" s="482" t="n">
        <v>3898.61</v>
      </c>
      <c r="J249" s="481" t="n">
        <f aca="false">+G249-I249</f>
        <v>-151.39</v>
      </c>
      <c r="K249" s="483" t="n">
        <f aca="false">IF(I249=0,IF(G249=0,0,100),+J249/I249*100)</f>
        <v>-3.88317887657397</v>
      </c>
      <c r="L249" s="483"/>
      <c r="M249" s="484" t="n">
        <v>23697.41</v>
      </c>
      <c r="N249" s="485" t="n">
        <v>71982.55</v>
      </c>
      <c r="O249" s="481" t="n">
        <f aca="false">N249-M249</f>
        <v>48285.14</v>
      </c>
      <c r="P249" s="486" t="n">
        <f aca="false">IF(M249=0,IF(N249=0,0,100),+O249/M249*100)</f>
        <v>203.75703505151</v>
      </c>
      <c r="Q249" s="486"/>
      <c r="R249" s="430"/>
    </row>
    <row r="250" customFormat="false" ht="12.75" hidden="false" customHeight="false" outlineLevel="0" collapsed="false">
      <c r="A250" s="534" t="s">
        <v>259</v>
      </c>
      <c r="B250" s="478" t="n">
        <v>0</v>
      </c>
      <c r="C250" s="479" t="n">
        <v>4490.48</v>
      </c>
      <c r="D250" s="480" t="n">
        <v>4441.82</v>
      </c>
      <c r="E250" s="478" t="n">
        <v>2141.9</v>
      </c>
      <c r="F250" s="480" t="n">
        <v>4258.95</v>
      </c>
      <c r="G250" s="480" t="n">
        <v>6272.43</v>
      </c>
      <c r="H250" s="481"/>
      <c r="I250" s="482" t="n">
        <v>1976.32</v>
      </c>
      <c r="J250" s="481" t="n">
        <f aca="false">+G250-I250</f>
        <v>4296.11</v>
      </c>
      <c r="K250" s="483" t="n">
        <f aca="false">IF(I250=0,IF(G250=0,0,100),+J250/I250*100)</f>
        <v>217.379270563472</v>
      </c>
      <c r="L250" s="483"/>
      <c r="M250" s="484" t="n">
        <v>9199.97</v>
      </c>
      <c r="N250" s="485" t="n">
        <v>21605.58</v>
      </c>
      <c r="O250" s="481" t="n">
        <f aca="false">N250-M250</f>
        <v>12405.61</v>
      </c>
      <c r="P250" s="486" t="n">
        <f aca="false">IF(M250=0,IF(N250=0,0,100),+O250/M250*100)</f>
        <v>134.844026665304</v>
      </c>
      <c r="Q250" s="486"/>
      <c r="R250" s="430"/>
    </row>
    <row r="251" customFormat="false" ht="12.75" hidden="false" customHeight="false" outlineLevel="0" collapsed="false">
      <c r="A251" s="110" t="s">
        <v>260</v>
      </c>
      <c r="B251" s="478" t="n">
        <v>0</v>
      </c>
      <c r="C251" s="479" t="n">
        <v>0</v>
      </c>
      <c r="D251" s="480" t="n">
        <v>0</v>
      </c>
      <c r="E251" s="478" t="n">
        <v>0</v>
      </c>
      <c r="F251" s="480" t="n">
        <v>0</v>
      </c>
      <c r="G251" s="480" t="n">
        <v>0</v>
      </c>
      <c r="H251" s="481"/>
      <c r="I251" s="482" t="n">
        <v>0</v>
      </c>
      <c r="J251" s="481" t="n">
        <f aca="false">+G251-I251</f>
        <v>0</v>
      </c>
      <c r="K251" s="483" t="n">
        <f aca="false">IF(I251=0,IF(G251=0,0,100),+J251/I251*100)</f>
        <v>0</v>
      </c>
      <c r="L251" s="483"/>
      <c r="M251" s="484" t="n">
        <v>774.14</v>
      </c>
      <c r="N251" s="485" t="n">
        <v>0</v>
      </c>
      <c r="O251" s="481" t="n">
        <f aca="false">N251-M251</f>
        <v>-774.14</v>
      </c>
      <c r="P251" s="486" t="n">
        <f aca="false">IF(M251=0,IF(N251=0,0,100),+O251/M251*100)</f>
        <v>-100</v>
      </c>
      <c r="Q251" s="486"/>
      <c r="R251" s="430"/>
    </row>
    <row r="252" customFormat="false" ht="12.75" hidden="false" customHeight="false" outlineLevel="0" collapsed="false">
      <c r="A252" s="110" t="s">
        <v>265</v>
      </c>
      <c r="B252" s="478" t="n">
        <v>13347.15</v>
      </c>
      <c r="C252" s="479" t="n">
        <v>0</v>
      </c>
      <c r="D252" s="480" t="n">
        <v>23163.98</v>
      </c>
      <c r="E252" s="478" t="n">
        <v>12744.11</v>
      </c>
      <c r="F252" s="480" t="n">
        <v>11333.44</v>
      </c>
      <c r="G252" s="480" t="n">
        <v>11202.27</v>
      </c>
      <c r="H252" s="481"/>
      <c r="I252" s="482" t="n">
        <v>11314.84</v>
      </c>
      <c r="J252" s="481" t="n">
        <f aca="false">+G252-I252</f>
        <v>-112.57</v>
      </c>
      <c r="K252" s="483" t="n">
        <f aca="false">IF(I252=0,IF(G252=0,0,100),+J252/I252*100)</f>
        <v>-0.994888129217909</v>
      </c>
      <c r="L252" s="483"/>
      <c r="M252" s="484" t="n">
        <v>63716.8</v>
      </c>
      <c r="N252" s="485" t="n">
        <v>71790.95</v>
      </c>
      <c r="O252" s="481" t="n">
        <f aca="false">N252-M252</f>
        <v>8074.14999999999</v>
      </c>
      <c r="P252" s="486" t="n">
        <f aca="false">IF(M252=0,IF(N252=0,0,100),+O252/M252*100)</f>
        <v>12.6719326770961</v>
      </c>
      <c r="Q252" s="486"/>
      <c r="R252" s="430"/>
    </row>
    <row r="253" customFormat="false" ht="12.75" hidden="false" customHeight="false" outlineLevel="0" collapsed="false">
      <c r="A253" s="110" t="s">
        <v>267</v>
      </c>
      <c r="B253" s="478" t="n">
        <v>0</v>
      </c>
      <c r="C253" s="479" t="n">
        <v>1030.17</v>
      </c>
      <c r="D253" s="480" t="n">
        <v>1030.17</v>
      </c>
      <c r="E253" s="478" t="n">
        <v>1030.17</v>
      </c>
      <c r="F253" s="480" t="n">
        <v>1030.17</v>
      </c>
      <c r="G253" s="480" t="n">
        <v>2949.6</v>
      </c>
      <c r="H253" s="481"/>
      <c r="I253" s="482" t="n">
        <v>1030.17</v>
      </c>
      <c r="J253" s="481" t="n">
        <f aca="false">+G253-I253</f>
        <v>1919.43</v>
      </c>
      <c r="K253" s="483" t="n">
        <f aca="false">IF(I253=0,IF(G253=0,0,100),+J253/I253*100)</f>
        <v>186.321675063339</v>
      </c>
      <c r="L253" s="483"/>
      <c r="M253" s="484" t="n">
        <v>6489.33</v>
      </c>
      <c r="N253" s="485" t="n">
        <v>7070.28</v>
      </c>
      <c r="O253" s="481" t="n">
        <f aca="false">N253-M253</f>
        <v>580.95</v>
      </c>
      <c r="P253" s="486" t="n">
        <f aca="false">IF(M253=0,IF(N253=0,0,100),+O253/M253*100)</f>
        <v>8.95238799691185</v>
      </c>
      <c r="Q253" s="486"/>
      <c r="R253" s="430"/>
    </row>
    <row r="254" customFormat="false" ht="12.75" hidden="false" customHeight="false" outlineLevel="0" collapsed="false">
      <c r="A254" s="534" t="s">
        <v>268</v>
      </c>
      <c r="B254" s="478" t="n">
        <v>0</v>
      </c>
      <c r="C254" s="479" t="n">
        <v>469.28</v>
      </c>
      <c r="D254" s="480" t="n">
        <v>1934.24</v>
      </c>
      <c r="E254" s="478" t="n">
        <v>1337.1</v>
      </c>
      <c r="F254" s="480" t="n">
        <v>1046.88</v>
      </c>
      <c r="G254" s="480" t="n">
        <v>0</v>
      </c>
      <c r="H254" s="481"/>
      <c r="I254" s="482" t="n">
        <v>1181.33</v>
      </c>
      <c r="J254" s="481" t="n">
        <f aca="false">+G254-I254</f>
        <v>-1181.33</v>
      </c>
      <c r="K254" s="483" t="n">
        <f aca="false">IF(I254=0,IF(G254=0,0,100),+J254/I254*100)</f>
        <v>-100</v>
      </c>
      <c r="L254" s="483"/>
      <c r="M254" s="484" t="n">
        <v>5470.33</v>
      </c>
      <c r="N254" s="485" t="n">
        <v>4787.5</v>
      </c>
      <c r="O254" s="481" t="n">
        <f aca="false">N254-M254</f>
        <v>-682.83</v>
      </c>
      <c r="P254" s="486" t="n">
        <f aca="false">IF(M254=0,IF(N254=0,0,100),+O254/M254*100)</f>
        <v>-12.4824279339638</v>
      </c>
      <c r="Q254" s="486"/>
      <c r="R254" s="430"/>
    </row>
    <row r="255" customFormat="false" ht="12.75" hidden="false" customHeight="false" outlineLevel="0" collapsed="false">
      <c r="A255" s="110" t="s">
        <v>271</v>
      </c>
      <c r="B255" s="478" t="n">
        <v>21283.62</v>
      </c>
      <c r="C255" s="479" t="n">
        <v>0</v>
      </c>
      <c r="D255" s="480" t="n">
        <v>748.98</v>
      </c>
      <c r="E255" s="478" t="n">
        <v>4.54747350886464E-013</v>
      </c>
      <c r="F255" s="480" t="n">
        <v>218.970000000002</v>
      </c>
      <c r="G255" s="480" t="n">
        <v>9.09494701772928E-013</v>
      </c>
      <c r="H255" s="481"/>
      <c r="I255" s="482" t="n">
        <v>0</v>
      </c>
      <c r="J255" s="481" t="n">
        <f aca="false">+G255-I255</f>
        <v>9.09494701772928E-013</v>
      </c>
      <c r="K255" s="483" t="n">
        <f aca="false">IF(I255=0,IF(G255=0,0,100),+J255/I255*100)</f>
        <v>100</v>
      </c>
      <c r="L255" s="483"/>
      <c r="M255" s="484" t="n">
        <v>16773.62</v>
      </c>
      <c r="N255" s="485" t="n">
        <v>22251.57</v>
      </c>
      <c r="O255" s="481" t="n">
        <f aca="false">N255-M255</f>
        <v>5477.95</v>
      </c>
      <c r="P255" s="486" t="n">
        <f aca="false">IF(M255=0,IF(N255=0,0,100),+O255/M255*100)</f>
        <v>32.6581262720868</v>
      </c>
      <c r="Q255" s="486"/>
      <c r="R255" s="430"/>
    </row>
    <row r="256" customFormat="false" ht="12.75" hidden="false" customHeight="false" outlineLevel="0" collapsed="false">
      <c r="A256" s="456" t="s">
        <v>272</v>
      </c>
      <c r="B256" s="478" t="n">
        <v>1862</v>
      </c>
      <c r="C256" s="479" t="n">
        <v>1976</v>
      </c>
      <c r="D256" s="480" t="n">
        <v>2135</v>
      </c>
      <c r="E256" s="478" t="n">
        <v>3550</v>
      </c>
      <c r="F256" s="480" t="n">
        <v>3040</v>
      </c>
      <c r="G256" s="480" t="n">
        <v>3420</v>
      </c>
      <c r="H256" s="481"/>
      <c r="I256" s="482" t="n">
        <v>3348</v>
      </c>
      <c r="J256" s="481" t="n">
        <f aca="false">+G256-I256</f>
        <v>72</v>
      </c>
      <c r="K256" s="483" t="n">
        <f aca="false">IF(I256=0,IF(G256=0,0,100),+J256/I256*100)</f>
        <v>2.1505376344086</v>
      </c>
      <c r="L256" s="483"/>
      <c r="M256" s="484" t="n">
        <v>15811</v>
      </c>
      <c r="N256" s="485" t="n">
        <v>15983</v>
      </c>
      <c r="O256" s="481" t="n">
        <f aca="false">N256-M256</f>
        <v>172</v>
      </c>
      <c r="P256" s="486" t="n">
        <f aca="false">IF(M256=0,IF(N256=0,0,100),+O256/M256*100)</f>
        <v>1.08785023085194</v>
      </c>
      <c r="Q256" s="486"/>
      <c r="R256" s="430"/>
    </row>
    <row r="257" customFormat="false" ht="12.75" hidden="false" customHeight="false" outlineLevel="0" collapsed="false">
      <c r="A257" s="110" t="s">
        <v>273</v>
      </c>
      <c r="B257" s="478" t="n">
        <v>0</v>
      </c>
      <c r="C257" s="479" t="n">
        <v>14801.8</v>
      </c>
      <c r="D257" s="480" t="n">
        <v>14046.8</v>
      </c>
      <c r="E257" s="478" t="n">
        <v>16893.28</v>
      </c>
      <c r="F257" s="480" t="n">
        <v>38674.98</v>
      </c>
      <c r="G257" s="480" t="n">
        <v>0</v>
      </c>
      <c r="H257" s="481"/>
      <c r="I257" s="482" t="n">
        <v>34379.76</v>
      </c>
      <c r="J257" s="481" t="n">
        <f aca="false">+G257-I257</f>
        <v>-34379.76</v>
      </c>
      <c r="K257" s="483" t="n">
        <f aca="false">IF(I257=0,IF(G257=0,0,100),+J257/I257*100)</f>
        <v>-100</v>
      </c>
      <c r="L257" s="483"/>
      <c r="M257" s="484" t="n">
        <v>88517.18</v>
      </c>
      <c r="N257" s="485" t="n">
        <v>84416.86</v>
      </c>
      <c r="O257" s="481" t="n">
        <f aca="false">N257-M257</f>
        <v>-4100.31999999999</v>
      </c>
      <c r="P257" s="486" t="n">
        <f aca="false">IF(M257=0,IF(N257=0,0,100),+O257/M257*100)</f>
        <v>-4.63223071498662</v>
      </c>
      <c r="Q257" s="486"/>
      <c r="R257" s="430"/>
    </row>
    <row r="258" customFormat="false" ht="12.75" hidden="false" customHeight="false" outlineLevel="0" collapsed="false">
      <c r="A258" s="110" t="s">
        <v>274</v>
      </c>
      <c r="B258" s="478" t="n">
        <v>11868.23</v>
      </c>
      <c r="C258" s="479" t="n">
        <v>38325.31</v>
      </c>
      <c r="D258" s="480" t="n">
        <v>10236.87</v>
      </c>
      <c r="E258" s="478" t="n">
        <v>21652.84</v>
      </c>
      <c r="F258" s="480" t="n">
        <v>14201.59</v>
      </c>
      <c r="G258" s="480" t="n">
        <v>15737.49</v>
      </c>
      <c r="H258" s="481"/>
      <c r="I258" s="482" t="n">
        <v>17657.2</v>
      </c>
      <c r="J258" s="481" t="n">
        <f aca="false">+G258-I258</f>
        <v>-1919.71</v>
      </c>
      <c r="K258" s="483" t="n">
        <f aca="false">IF(I258=0,IF(G258=0,0,100),+J258/I258*100)</f>
        <v>-10.8721088281268</v>
      </c>
      <c r="L258" s="483"/>
      <c r="M258" s="484" t="n">
        <v>76801.27</v>
      </c>
      <c r="N258" s="485" t="n">
        <v>112022.33</v>
      </c>
      <c r="O258" s="481" t="n">
        <f aca="false">N258-M258</f>
        <v>35221.06</v>
      </c>
      <c r="P258" s="486" t="n">
        <f aca="false">IF(M258=0,IF(N258=0,0,100),+O258/M258*100)</f>
        <v>45.8599968464063</v>
      </c>
      <c r="Q258" s="486"/>
      <c r="R258" s="430"/>
    </row>
    <row r="259" customFormat="false" ht="12.75" hidden="false" customHeight="false" outlineLevel="0" collapsed="false">
      <c r="A259" s="110" t="s">
        <v>275</v>
      </c>
      <c r="B259" s="478" t="n">
        <v>13424.24</v>
      </c>
      <c r="C259" s="479" t="n">
        <v>6388.68</v>
      </c>
      <c r="D259" s="480" t="n">
        <v>28270.08</v>
      </c>
      <c r="E259" s="478" t="n">
        <v>6417.85</v>
      </c>
      <c r="F259" s="480" t="n">
        <v>11026.01</v>
      </c>
      <c r="G259" s="480" t="n">
        <v>35201.56</v>
      </c>
      <c r="H259" s="481"/>
      <c r="I259" s="482" t="n">
        <v>32443.46</v>
      </c>
      <c r="J259" s="481" t="n">
        <f aca="false">+G259-I259</f>
        <v>2758.1</v>
      </c>
      <c r="K259" s="483" t="n">
        <f aca="false">IF(I259=0,IF(G259=0,0,100),+J259/I259*100)</f>
        <v>8.50125109960528</v>
      </c>
      <c r="L259" s="483"/>
      <c r="M259" s="484" t="n">
        <v>103054.84</v>
      </c>
      <c r="N259" s="485" t="n">
        <v>100728.42</v>
      </c>
      <c r="O259" s="481" t="n">
        <f aca="false">N259-M259</f>
        <v>-2326.42</v>
      </c>
      <c r="P259" s="486" t="n">
        <f aca="false">IF(M259=0,IF(N259=0,0,100),+O259/M259*100)</f>
        <v>-2.25745826202825</v>
      </c>
      <c r="Q259" s="486"/>
      <c r="R259" s="430"/>
    </row>
    <row r="260" customFormat="false" ht="12.75" hidden="false" customHeight="false" outlineLevel="0" collapsed="false">
      <c r="A260" s="110" t="s">
        <v>276</v>
      </c>
      <c r="B260" s="478" t="n">
        <v>2020.2</v>
      </c>
      <c r="C260" s="479" t="n">
        <v>3439.15</v>
      </c>
      <c r="D260" s="480" t="n">
        <v>4488.36</v>
      </c>
      <c r="E260" s="478" t="n">
        <v>5122.68</v>
      </c>
      <c r="F260" s="480" t="n">
        <v>4170.85</v>
      </c>
      <c r="G260" s="480" t="n">
        <v>2936.9</v>
      </c>
      <c r="H260" s="481"/>
      <c r="I260" s="482" t="n">
        <v>5356.46</v>
      </c>
      <c r="J260" s="481" t="n">
        <f aca="false">+G260-I260</f>
        <v>-2419.56</v>
      </c>
      <c r="K260" s="483" t="n">
        <f aca="false">IF(I260=0,IF(G260=0,0,100),+J260/I260*100)</f>
        <v>-45.1708777812212</v>
      </c>
      <c r="L260" s="483"/>
      <c r="M260" s="484" t="n">
        <v>18186.14</v>
      </c>
      <c r="N260" s="485" t="n">
        <v>22178.14</v>
      </c>
      <c r="O260" s="481" t="n">
        <f aca="false">N260-M260</f>
        <v>3992</v>
      </c>
      <c r="P260" s="486" t="n">
        <f aca="false">IF(M260=0,IF(N260=0,0,100),+O260/M260*100)</f>
        <v>21.9507822990475</v>
      </c>
      <c r="Q260" s="486"/>
      <c r="R260" s="430"/>
    </row>
    <row r="261" customFormat="false" ht="12.75" hidden="false" customHeight="false" outlineLevel="0" collapsed="false">
      <c r="A261" s="110" t="s">
        <v>278</v>
      </c>
      <c r="B261" s="478" t="n">
        <v>16135.52</v>
      </c>
      <c r="C261" s="479" t="n">
        <v>25823.12</v>
      </c>
      <c r="D261" s="480" t="n">
        <v>17362.23</v>
      </c>
      <c r="E261" s="478" t="n">
        <v>16596.81</v>
      </c>
      <c r="F261" s="480" t="n">
        <v>14599.48</v>
      </c>
      <c r="G261" s="480" t="n">
        <v>18600.89</v>
      </c>
      <c r="H261" s="481"/>
      <c r="I261" s="482" t="n">
        <v>17734.65</v>
      </c>
      <c r="J261" s="481" t="n">
        <f aca="false">+G261-I261</f>
        <v>866.239999999998</v>
      </c>
      <c r="K261" s="483" t="n">
        <f aca="false">IF(I261=0,IF(G261=0,0,100),+J261/I261*100)</f>
        <v>4.88444936889083</v>
      </c>
      <c r="L261" s="483"/>
      <c r="M261" s="484" t="n">
        <v>107452.64</v>
      </c>
      <c r="N261" s="485" t="n">
        <v>109118.05</v>
      </c>
      <c r="O261" s="481" t="n">
        <f aca="false">N261-M261</f>
        <v>1665.41</v>
      </c>
      <c r="P261" s="486" t="n">
        <f aca="false">IF(M261=0,IF(N261=0,0,100),+O261/M261*100)</f>
        <v>1.54990142634002</v>
      </c>
      <c r="Q261" s="486"/>
      <c r="R261" s="430"/>
    </row>
    <row r="262" customFormat="false" ht="12.75" hidden="false" customHeight="false" outlineLevel="0" collapsed="false">
      <c r="A262" s="110" t="s">
        <v>280</v>
      </c>
      <c r="B262" s="478" t="n">
        <v>0</v>
      </c>
      <c r="C262" s="479" t="n">
        <v>0</v>
      </c>
      <c r="D262" s="480" t="n">
        <v>0</v>
      </c>
      <c r="E262" s="478" t="n">
        <v>0</v>
      </c>
      <c r="F262" s="480" t="n">
        <v>0</v>
      </c>
      <c r="G262" s="480" t="n">
        <v>0</v>
      </c>
      <c r="H262" s="481"/>
      <c r="I262" s="482" t="n">
        <v>0</v>
      </c>
      <c r="J262" s="481" t="n">
        <f aca="false">+G262-I262</f>
        <v>0</v>
      </c>
      <c r="K262" s="483" t="n">
        <f aca="false">IF(I262=0,IF(G262=0,0,100),+J262/I262*100)</f>
        <v>0</v>
      </c>
      <c r="L262" s="483"/>
      <c r="M262" s="484" t="n">
        <v>3375</v>
      </c>
      <c r="N262" s="485" t="n">
        <v>0</v>
      </c>
      <c r="O262" s="481" t="n">
        <f aca="false">N262-M262</f>
        <v>-3375</v>
      </c>
      <c r="P262" s="486" t="n">
        <f aca="false">IF(M262=0,IF(N262=0,0,100),+O262/M262*100)</f>
        <v>-100</v>
      </c>
      <c r="Q262" s="486"/>
      <c r="R262" s="430"/>
    </row>
    <row r="263" customFormat="false" ht="12.75" hidden="false" customHeight="false" outlineLevel="0" collapsed="false">
      <c r="A263" s="489" t="s">
        <v>281</v>
      </c>
      <c r="B263" s="478" t="n">
        <v>0</v>
      </c>
      <c r="C263" s="479" t="n">
        <v>0</v>
      </c>
      <c r="D263" s="480" t="n">
        <v>8150</v>
      </c>
      <c r="E263" s="478" t="n">
        <v>0</v>
      </c>
      <c r="F263" s="480" t="n">
        <v>0</v>
      </c>
      <c r="G263" s="480" t="n">
        <v>0</v>
      </c>
      <c r="H263" s="481"/>
      <c r="I263" s="482" t="n">
        <v>0</v>
      </c>
      <c r="J263" s="481" t="n">
        <f aca="false">+G263-I263</f>
        <v>0</v>
      </c>
      <c r="K263" s="483" t="n">
        <f aca="false">IF(I263=0,IF(G263=0,0,100),+J263/I263*100)</f>
        <v>0</v>
      </c>
      <c r="L263" s="483"/>
      <c r="M263" s="484" t="n">
        <v>0</v>
      </c>
      <c r="N263" s="485" t="n">
        <v>8150</v>
      </c>
      <c r="O263" s="481" t="n">
        <f aca="false">N263-M263</f>
        <v>8150</v>
      </c>
      <c r="P263" s="486" t="n">
        <f aca="false">IF(M263=0,IF(N263=0,0,100),+O263/M263*100)</f>
        <v>100</v>
      </c>
      <c r="Q263" s="486"/>
      <c r="R263" s="430"/>
    </row>
    <row r="264" customFormat="false" ht="12.75" hidden="false" customHeight="false" outlineLevel="0" collapsed="false">
      <c r="A264" s="110" t="s">
        <v>282</v>
      </c>
      <c r="B264" s="478" t="n">
        <v>0</v>
      </c>
      <c r="C264" s="479" t="n">
        <v>246.46</v>
      </c>
      <c r="D264" s="480" t="n">
        <v>193.13</v>
      </c>
      <c r="E264" s="478" t="n">
        <v>800.43</v>
      </c>
      <c r="F264" s="480" t="n">
        <v>0</v>
      </c>
      <c r="G264" s="480" t="n">
        <v>0</v>
      </c>
      <c r="H264" s="481"/>
      <c r="I264" s="482" t="n">
        <v>343.22</v>
      </c>
      <c r="J264" s="481" t="n">
        <f aca="false">+G264-I264</f>
        <v>-343.22</v>
      </c>
      <c r="K264" s="483" t="n">
        <f aca="false">IF(I264=0,IF(G264=0,0,100),+J264/I264*100)</f>
        <v>-100</v>
      </c>
      <c r="L264" s="483"/>
      <c r="M264" s="484" t="n">
        <v>779.48</v>
      </c>
      <c r="N264" s="485" t="n">
        <v>1240.02</v>
      </c>
      <c r="O264" s="481" t="n">
        <f aca="false">N264-M264</f>
        <v>460.54</v>
      </c>
      <c r="P264" s="486" t="n">
        <f aca="false">IF(M264=0,IF(N264=0,0,100),+O264/M264*100)</f>
        <v>59.0829783958536</v>
      </c>
      <c r="Q264" s="486"/>
      <c r="R264" s="430"/>
    </row>
    <row r="265" customFormat="false" ht="12.75" hidden="false" customHeight="false" outlineLevel="0" collapsed="false">
      <c r="A265" s="456" t="s">
        <v>283</v>
      </c>
      <c r="B265" s="478" t="n">
        <v>4982.79</v>
      </c>
      <c r="C265" s="479" t="n">
        <v>2954</v>
      </c>
      <c r="D265" s="480" t="n">
        <v>205.17</v>
      </c>
      <c r="E265" s="478" t="n">
        <v>257.929999999999</v>
      </c>
      <c r="F265" s="480" t="n">
        <v>8342</v>
      </c>
      <c r="G265" s="480" t="n">
        <v>84.4799999999994</v>
      </c>
      <c r="H265" s="481"/>
      <c r="I265" s="482" t="n">
        <v>2793.1</v>
      </c>
      <c r="J265" s="481" t="n">
        <f aca="false">+G265-I265</f>
        <v>-2708.62</v>
      </c>
      <c r="K265" s="483" t="n">
        <f aca="false">IF(I265=0,IF(G265=0,0,100),+J265/I265*100)</f>
        <v>-96.9754036733379</v>
      </c>
      <c r="L265" s="483"/>
      <c r="M265" s="484" t="n">
        <v>28617.41</v>
      </c>
      <c r="N265" s="485" t="n">
        <v>16826.37</v>
      </c>
      <c r="O265" s="481" t="n">
        <f aca="false">N265-M265</f>
        <v>-11791.04</v>
      </c>
      <c r="P265" s="486" t="n">
        <f aca="false">IF(M265=0,IF(N265=0,0,100),+O265/M265*100)</f>
        <v>-41.2023310285592</v>
      </c>
      <c r="Q265" s="486"/>
      <c r="R265" s="430"/>
    </row>
    <row r="266" customFormat="false" ht="12.75" hidden="false" customHeight="false" outlineLevel="0" collapsed="false">
      <c r="A266" s="110" t="s">
        <v>284</v>
      </c>
      <c r="B266" s="478" t="n">
        <v>515</v>
      </c>
      <c r="C266" s="479" t="n">
        <v>0</v>
      </c>
      <c r="D266" s="480" t="n">
        <v>285</v>
      </c>
      <c r="E266" s="478" t="n">
        <v>1587.49</v>
      </c>
      <c r="F266" s="480" t="n">
        <v>470</v>
      </c>
      <c r="G266" s="480" t="n">
        <v>0</v>
      </c>
      <c r="H266" s="481"/>
      <c r="I266" s="482" t="n">
        <v>4733.72</v>
      </c>
      <c r="J266" s="481" t="n">
        <f aca="false">+G266-I266</f>
        <v>-4733.72</v>
      </c>
      <c r="K266" s="483" t="n">
        <f aca="false">IF(I266=0,IF(G266=0,0,100),+J266/I266*100)</f>
        <v>-100</v>
      </c>
      <c r="L266" s="483"/>
      <c r="M266" s="484" t="n">
        <v>13374.32</v>
      </c>
      <c r="N266" s="485" t="n">
        <v>2857.49</v>
      </c>
      <c r="O266" s="481" t="n">
        <f aca="false">N266-M266</f>
        <v>-10516.83</v>
      </c>
      <c r="P266" s="486" t="n">
        <f aca="false">IF(M266=0,IF(N266=0,0,100),+O266/M266*100)</f>
        <v>-78.6345025391945</v>
      </c>
      <c r="Q266" s="486"/>
      <c r="R266" s="430"/>
    </row>
    <row r="267" customFormat="false" ht="12.75" hidden="false" customHeight="false" outlineLevel="0" collapsed="false">
      <c r="A267" s="110" t="s">
        <v>285</v>
      </c>
      <c r="B267" s="478" t="n">
        <v>199.14</v>
      </c>
      <c r="C267" s="479" t="n">
        <v>0</v>
      </c>
      <c r="D267" s="480" t="n">
        <v>157.57</v>
      </c>
      <c r="E267" s="478" t="n">
        <v>10.32</v>
      </c>
      <c r="F267" s="480" t="n">
        <v>187.93</v>
      </c>
      <c r="G267" s="480" t="n">
        <v>0</v>
      </c>
      <c r="H267" s="481"/>
      <c r="I267" s="482" t="n">
        <v>11417.96</v>
      </c>
      <c r="J267" s="481" t="n">
        <f aca="false">+G267-I267</f>
        <v>-11417.96</v>
      </c>
      <c r="K267" s="483" t="n">
        <f aca="false">IF(I267=0,IF(G267=0,0,100),+J267/I267*100)</f>
        <v>-100</v>
      </c>
      <c r="L267" s="483"/>
      <c r="M267" s="484" t="n">
        <v>16513.96</v>
      </c>
      <c r="N267" s="485" t="n">
        <v>554.96</v>
      </c>
      <c r="O267" s="481" t="n">
        <f aca="false">N267-M267</f>
        <v>-15959</v>
      </c>
      <c r="P267" s="486" t="n">
        <f aca="false">IF(M267=0,IF(N267=0,0,100),+O267/M267*100)</f>
        <v>-96.6394492901763</v>
      </c>
      <c r="Q267" s="486"/>
      <c r="R267" s="430"/>
    </row>
    <row r="268" customFormat="false" ht="12.75" hidden="false" customHeight="false" outlineLevel="0" collapsed="false">
      <c r="A268" s="456" t="s">
        <v>286</v>
      </c>
      <c r="B268" s="478" t="n">
        <v>20938</v>
      </c>
      <c r="C268" s="479" t="n">
        <v>22191.83</v>
      </c>
      <c r="D268" s="480" t="n">
        <v>13129.33</v>
      </c>
      <c r="E268" s="478" t="n">
        <v>48663.92</v>
      </c>
      <c r="F268" s="480" t="n">
        <v>44496.51</v>
      </c>
      <c r="G268" s="480" t="n">
        <v>11553.28</v>
      </c>
      <c r="H268" s="481"/>
      <c r="I268" s="482" t="n">
        <v>25707.43</v>
      </c>
      <c r="J268" s="481" t="n">
        <f aca="false">+G268-I268</f>
        <v>-14154.15</v>
      </c>
      <c r="K268" s="483" t="n">
        <f aca="false">IF(I268=0,IF(G268=0,0,100),+J268/I268*100)</f>
        <v>-55.0585959000958</v>
      </c>
      <c r="L268" s="483"/>
      <c r="M268" s="484" t="n">
        <v>149383.25</v>
      </c>
      <c r="N268" s="485" t="n">
        <v>160972.87</v>
      </c>
      <c r="O268" s="481" t="n">
        <f aca="false">N268-M268</f>
        <v>11589.62</v>
      </c>
      <c r="P268" s="486" t="n">
        <f aca="false">IF(M268=0,IF(N268=0,0,100),+O268/M268*100)</f>
        <v>7.75831292999717</v>
      </c>
      <c r="Q268" s="486"/>
      <c r="R268" s="430"/>
    </row>
    <row r="269" customFormat="false" ht="12.75" hidden="false" customHeight="false" outlineLevel="0" collapsed="false">
      <c r="A269" s="110" t="s">
        <v>287</v>
      </c>
      <c r="B269" s="478" t="n">
        <v>660</v>
      </c>
      <c r="C269" s="479" t="n">
        <v>0</v>
      </c>
      <c r="D269" s="480" t="n">
        <v>2318.95</v>
      </c>
      <c r="E269" s="478" t="n">
        <v>0</v>
      </c>
      <c r="F269" s="480" t="n">
        <v>0</v>
      </c>
      <c r="G269" s="480" t="n">
        <v>0</v>
      </c>
      <c r="H269" s="481"/>
      <c r="I269" s="482" t="n">
        <v>0</v>
      </c>
      <c r="J269" s="481" t="n">
        <f aca="false">+G269-I269</f>
        <v>0</v>
      </c>
      <c r="K269" s="483" t="n">
        <f aca="false">IF(I269=0,IF(G269=0,0,100),+J269/I269*100)</f>
        <v>0</v>
      </c>
      <c r="L269" s="483"/>
      <c r="M269" s="484" t="n">
        <v>7179.24</v>
      </c>
      <c r="N269" s="485" t="n">
        <v>2978.95</v>
      </c>
      <c r="O269" s="481" t="n">
        <f aca="false">N269-M269</f>
        <v>-4200.29</v>
      </c>
      <c r="P269" s="486" t="n">
        <f aca="false">IF(M269=0,IF(N269=0,0,100),+O269/M269*100)</f>
        <v>-58.5060535655585</v>
      </c>
      <c r="Q269" s="486"/>
      <c r="R269" s="430"/>
    </row>
    <row r="270" customFormat="false" ht="12.75" hidden="false" customHeight="false" outlineLevel="0" collapsed="false">
      <c r="A270" s="110" t="s">
        <v>288</v>
      </c>
      <c r="B270" s="478" t="n">
        <v>0</v>
      </c>
      <c r="C270" s="479" t="n">
        <v>0</v>
      </c>
      <c r="D270" s="480" t="n">
        <v>0</v>
      </c>
      <c r="E270" s="478" t="n">
        <v>0</v>
      </c>
      <c r="F270" s="480" t="n">
        <v>0</v>
      </c>
      <c r="G270" s="480" t="n">
        <v>0</v>
      </c>
      <c r="H270" s="481"/>
      <c r="I270" s="482" t="n">
        <v>0</v>
      </c>
      <c r="J270" s="481" t="n">
        <f aca="false">+G270-I270</f>
        <v>0</v>
      </c>
      <c r="K270" s="483" t="n">
        <f aca="false">IF(I270=0,IF(G270=0,0,100),+J270/I270*100)</f>
        <v>0</v>
      </c>
      <c r="L270" s="483"/>
      <c r="M270" s="484" t="n">
        <v>195</v>
      </c>
      <c r="N270" s="485" t="n">
        <v>0</v>
      </c>
      <c r="O270" s="481" t="n">
        <f aca="false">N270-M270</f>
        <v>-195</v>
      </c>
      <c r="P270" s="486" t="n">
        <f aca="false">IF(M270=0,IF(N270=0,0,100),+O270/M270*100)</f>
        <v>-100</v>
      </c>
      <c r="Q270" s="486"/>
      <c r="R270" s="430"/>
    </row>
    <row r="271" customFormat="false" ht="12.75" hidden="false" customHeight="false" outlineLevel="0" collapsed="false">
      <c r="A271" s="456" t="s">
        <v>289</v>
      </c>
      <c r="B271" s="478" t="n">
        <v>7196.6</v>
      </c>
      <c r="C271" s="479" t="n">
        <v>9896</v>
      </c>
      <c r="D271" s="480" t="n">
        <v>9023.4</v>
      </c>
      <c r="E271" s="478" t="n">
        <v>11093.26</v>
      </c>
      <c r="F271" s="480" t="n">
        <v>10539.25</v>
      </c>
      <c r="G271" s="480" t="n">
        <v>13002.96</v>
      </c>
      <c r="H271" s="481"/>
      <c r="I271" s="482" t="n">
        <v>9513.5</v>
      </c>
      <c r="J271" s="481" t="n">
        <f aca="false">+G271-I271</f>
        <v>3489.46</v>
      </c>
      <c r="K271" s="483" t="n">
        <f aca="false">IF(I271=0,IF(G271=0,0,100),+J271/I271*100)</f>
        <v>36.6790350554475</v>
      </c>
      <c r="L271" s="483"/>
      <c r="M271" s="484" t="n">
        <v>60892.38</v>
      </c>
      <c r="N271" s="485" t="n">
        <v>60751.47</v>
      </c>
      <c r="O271" s="481" t="n">
        <f aca="false">N271-M271</f>
        <v>-140.909999999996</v>
      </c>
      <c r="P271" s="486" t="n">
        <f aca="false">IF(M271=0,IF(N271=0,0,100),+O271/M271*100)</f>
        <v>-0.231408264876486</v>
      </c>
      <c r="Q271" s="486"/>
      <c r="R271" s="430"/>
    </row>
    <row r="272" customFormat="false" ht="12.75" hidden="false" customHeight="false" outlineLevel="0" collapsed="false">
      <c r="A272" s="110" t="s">
        <v>290</v>
      </c>
      <c r="B272" s="478" t="n">
        <v>8955.41</v>
      </c>
      <c r="C272" s="479" t="n">
        <v>0</v>
      </c>
      <c r="D272" s="480" t="n">
        <v>26913</v>
      </c>
      <c r="E272" s="478" t="n">
        <v>14858.58</v>
      </c>
      <c r="F272" s="480" t="n">
        <v>4500</v>
      </c>
      <c r="G272" s="480" t="n">
        <v>308.999999999996</v>
      </c>
      <c r="H272" s="481"/>
      <c r="I272" s="482" t="n">
        <v>6390</v>
      </c>
      <c r="J272" s="481" t="n">
        <f aca="false">+G272-I272</f>
        <v>-6081</v>
      </c>
      <c r="K272" s="483" t="n">
        <f aca="false">IF(I272=0,IF(G272=0,0,100),+J272/I272*100)</f>
        <v>-95.1643192488264</v>
      </c>
      <c r="L272" s="483"/>
      <c r="M272" s="484" t="n">
        <v>44083.15</v>
      </c>
      <c r="N272" s="485" t="n">
        <v>55535.99</v>
      </c>
      <c r="O272" s="481" t="n">
        <f aca="false">N272-M272</f>
        <v>11452.84</v>
      </c>
      <c r="P272" s="486" t="n">
        <f aca="false">IF(M272=0,IF(N272=0,0,100),+O272/M272*100)</f>
        <v>25.9800853614136</v>
      </c>
      <c r="Q272" s="486"/>
      <c r="R272" s="430"/>
    </row>
    <row r="273" customFormat="false" ht="12.75" hidden="false" customHeight="false" outlineLevel="0" collapsed="false">
      <c r="A273" s="456" t="s">
        <v>292</v>
      </c>
      <c r="B273" s="478" t="n">
        <v>0</v>
      </c>
      <c r="C273" s="487" t="n">
        <v>0</v>
      </c>
      <c r="D273" s="480" t="n">
        <v>0</v>
      </c>
      <c r="E273" s="478" t="n">
        <v>0</v>
      </c>
      <c r="F273" s="480" t="n">
        <v>0</v>
      </c>
      <c r="G273" s="480" t="n">
        <v>0</v>
      </c>
      <c r="H273" s="481"/>
      <c r="I273" s="482" t="n">
        <v>2480</v>
      </c>
      <c r="J273" s="481" t="n">
        <f aca="false">+G273-I273</f>
        <v>-2480</v>
      </c>
      <c r="K273" s="483" t="n">
        <f aca="false">IF(I273=0,IF(G273=0,0,100),+J273/I273*100)</f>
        <v>-100</v>
      </c>
      <c r="L273" s="483"/>
      <c r="M273" s="484" t="n">
        <v>13970</v>
      </c>
      <c r="N273" s="485" t="n">
        <v>0</v>
      </c>
      <c r="O273" s="481" t="n">
        <f aca="false">N273-M273</f>
        <v>-13970</v>
      </c>
      <c r="P273" s="486" t="n">
        <f aca="false">IF(M273=0,IF(N273=0,0,100),+O273/M273*100)</f>
        <v>-100</v>
      </c>
      <c r="Q273" s="486"/>
      <c r="R273" s="430"/>
    </row>
    <row r="274" customFormat="false" ht="12.75" hidden="false" customHeight="false" outlineLevel="0" collapsed="false">
      <c r="A274" s="456" t="s">
        <v>293</v>
      </c>
      <c r="B274" s="478" t="n">
        <v>18657.47</v>
      </c>
      <c r="C274" s="479" t="n">
        <v>27941.19</v>
      </c>
      <c r="D274" s="480" t="n">
        <v>23225.44</v>
      </c>
      <c r="E274" s="478" t="n">
        <v>23225.44</v>
      </c>
      <c r="F274" s="480" t="n">
        <v>25347.5</v>
      </c>
      <c r="G274" s="480" t="n">
        <v>25347.5</v>
      </c>
      <c r="H274" s="481"/>
      <c r="I274" s="482" t="n">
        <v>21166.53</v>
      </c>
      <c r="J274" s="481" t="n">
        <f aca="false">+G274-I274</f>
        <v>4180.97</v>
      </c>
      <c r="K274" s="483" t="n">
        <f aca="false">IF(I274=0,IF(G274=0,0,100),+J274/I274*100)</f>
        <v>19.7527417106158</v>
      </c>
      <c r="L274" s="483"/>
      <c r="M274" s="484" t="n">
        <v>126035.79</v>
      </c>
      <c r="N274" s="485" t="n">
        <v>143744.54</v>
      </c>
      <c r="O274" s="481" t="n">
        <f aca="false">N274-M274</f>
        <v>17708.75</v>
      </c>
      <c r="P274" s="486" t="n">
        <f aca="false">IF(M274=0,IF(N274=0,0,100),+O274/M274*100)</f>
        <v>14.0505724604099</v>
      </c>
      <c r="Q274" s="486"/>
      <c r="R274" s="430"/>
    </row>
    <row r="275" customFormat="false" ht="12.75" hidden="false" customHeight="false" outlineLevel="0" collapsed="false">
      <c r="A275" s="456" t="s">
        <v>294</v>
      </c>
      <c r="B275" s="478" t="n">
        <v>11427.22</v>
      </c>
      <c r="C275" s="479" t="n">
        <v>22946.71</v>
      </c>
      <c r="D275" s="480" t="n">
        <v>15267.05</v>
      </c>
      <c r="E275" s="478" t="n">
        <v>15267.05</v>
      </c>
      <c r="F275" s="480" t="n">
        <v>15267.05</v>
      </c>
      <c r="G275" s="480" t="n">
        <v>15267.05</v>
      </c>
      <c r="H275" s="481"/>
      <c r="I275" s="482" t="n">
        <v>13802.22</v>
      </c>
      <c r="J275" s="481" t="n">
        <f aca="false">+G275-I275</f>
        <v>1464.83</v>
      </c>
      <c r="K275" s="483" t="n">
        <f aca="false">IF(I275=0,IF(G275=0,0,100),+J275/I275*100)</f>
        <v>10.6130028357757</v>
      </c>
      <c r="L275" s="483"/>
      <c r="M275" s="484" t="n">
        <v>66838.97</v>
      </c>
      <c r="N275" s="485" t="n">
        <v>95442.13</v>
      </c>
      <c r="O275" s="481" t="n">
        <f aca="false">N275-M275</f>
        <v>28603.16</v>
      </c>
      <c r="P275" s="486" t="n">
        <f aca="false">IF(M275=0,IF(N275=0,0,100),+O275/M275*100)</f>
        <v>42.7941364147293</v>
      </c>
      <c r="Q275" s="486"/>
      <c r="R275" s="430"/>
    </row>
    <row r="276" customFormat="false" ht="12.75" hidden="false" customHeight="false" outlineLevel="0" collapsed="false">
      <c r="A276" s="456" t="s">
        <v>295</v>
      </c>
      <c r="B276" s="478" t="n">
        <v>0</v>
      </c>
      <c r="C276" s="487" t="n">
        <v>0</v>
      </c>
      <c r="D276" s="480" t="n">
        <v>0</v>
      </c>
      <c r="E276" s="478" t="n">
        <v>0</v>
      </c>
      <c r="F276" s="480" t="n">
        <v>0</v>
      </c>
      <c r="G276" s="480" t="n">
        <v>0</v>
      </c>
      <c r="H276" s="481"/>
      <c r="I276" s="482" t="n">
        <v>1604.36</v>
      </c>
      <c r="J276" s="481" t="n">
        <f aca="false">+G276-I276</f>
        <v>-1604.36</v>
      </c>
      <c r="K276" s="483" t="n">
        <f aca="false">IF(I276=0,IF(G276=0,0,100),+J276/I276*100)</f>
        <v>-100</v>
      </c>
      <c r="L276" s="483"/>
      <c r="M276" s="484" t="n">
        <v>9464.69</v>
      </c>
      <c r="N276" s="485" t="n">
        <v>0</v>
      </c>
      <c r="O276" s="481" t="n">
        <f aca="false">N276-M276</f>
        <v>-9464.69</v>
      </c>
      <c r="P276" s="486" t="n">
        <f aca="false">IF(M276=0,IF(N276=0,0,100),+O276/M276*100)</f>
        <v>-100</v>
      </c>
      <c r="Q276" s="486"/>
      <c r="R276" s="430"/>
    </row>
    <row r="277" customFormat="false" ht="12.75" hidden="false" customHeight="false" outlineLevel="0" collapsed="false">
      <c r="A277" s="456" t="s">
        <v>296</v>
      </c>
      <c r="B277" s="478" t="n">
        <v>4458</v>
      </c>
      <c r="C277" s="479" t="n">
        <v>12464.27</v>
      </c>
      <c r="D277" s="480" t="n">
        <v>7126.76</v>
      </c>
      <c r="E277" s="478" t="n">
        <v>7126.76</v>
      </c>
      <c r="F277" s="480" t="n">
        <v>7126.76</v>
      </c>
      <c r="G277" s="480" t="n">
        <v>7126.75999999999</v>
      </c>
      <c r="H277" s="481"/>
      <c r="I277" s="482" t="n">
        <v>4458</v>
      </c>
      <c r="J277" s="481" t="n">
        <f aca="false">+G277-I277</f>
        <v>2668.75999999999</v>
      </c>
      <c r="K277" s="483" t="n">
        <f aca="false">IF(I277=0,IF(G277=0,0,100),+J277/I277*100)</f>
        <v>59.8645132346342</v>
      </c>
      <c r="L277" s="483"/>
      <c r="M277" s="484" t="n">
        <v>26109.14</v>
      </c>
      <c r="N277" s="485" t="n">
        <v>45429.31</v>
      </c>
      <c r="O277" s="481" t="n">
        <f aca="false">N277-M277</f>
        <v>19320.17</v>
      </c>
      <c r="P277" s="486" t="n">
        <f aca="false">IF(M277=0,IF(N277=0,0,100),+O277/M277*100)</f>
        <v>73.9977264666703</v>
      </c>
      <c r="Q277" s="486"/>
      <c r="R277" s="430"/>
    </row>
    <row r="278" customFormat="false" ht="12.75" hidden="false" customHeight="false" outlineLevel="0" collapsed="false">
      <c r="A278" s="110" t="s">
        <v>298</v>
      </c>
      <c r="B278" s="478" t="n">
        <v>36000</v>
      </c>
      <c r="C278" s="479" t="n">
        <v>24300</v>
      </c>
      <c r="D278" s="480" t="n">
        <v>0</v>
      </c>
      <c r="E278" s="478" t="n">
        <v>19269.05</v>
      </c>
      <c r="F278" s="480" t="n">
        <v>48000</v>
      </c>
      <c r="G278" s="480" t="n">
        <v>919.050000000003</v>
      </c>
      <c r="H278" s="481"/>
      <c r="I278" s="482" t="n">
        <v>11746.35</v>
      </c>
      <c r="J278" s="481" t="n">
        <f aca="false">+G278-I278</f>
        <v>-10827.3</v>
      </c>
      <c r="K278" s="483" t="n">
        <f aca="false">IF(I278=0,IF(G278=0,0,100),+J278/I278*100)</f>
        <v>-92.1758673971063</v>
      </c>
      <c r="L278" s="483"/>
      <c r="M278" s="484" t="n">
        <v>69422.55</v>
      </c>
      <c r="N278" s="485" t="n">
        <v>128488.1</v>
      </c>
      <c r="O278" s="481" t="n">
        <f aca="false">N278-M278</f>
        <v>59065.55</v>
      </c>
      <c r="P278" s="486" t="n">
        <f aca="false">IF(M278=0,IF(N278=0,0,100),+O278/M278*100)</f>
        <v>85.0812164059085</v>
      </c>
      <c r="Q278" s="486"/>
      <c r="R278" s="430"/>
    </row>
    <row r="279" customFormat="false" ht="12.75" hidden="false" customHeight="false" outlineLevel="0" collapsed="false">
      <c r="A279" s="110" t="s">
        <v>300</v>
      </c>
      <c r="B279" s="478" t="n">
        <v>0</v>
      </c>
      <c r="C279" s="487" t="n">
        <v>0</v>
      </c>
      <c r="D279" s="480" t="n">
        <v>0</v>
      </c>
      <c r="E279" s="478" t="n">
        <v>0</v>
      </c>
      <c r="F279" s="480" t="n">
        <v>0</v>
      </c>
      <c r="G279" s="480" t="n">
        <v>0</v>
      </c>
      <c r="H279" s="481"/>
      <c r="I279" s="482" t="n">
        <v>0</v>
      </c>
      <c r="J279" s="481" t="n">
        <f aca="false">+G279-I279</f>
        <v>0</v>
      </c>
      <c r="K279" s="483" t="n">
        <f aca="false">IF(I279=0,IF(G279=0,0,100),+J279/I279*100)</f>
        <v>0</v>
      </c>
      <c r="L279" s="483"/>
      <c r="M279" s="484" t="n">
        <v>162.51999999999</v>
      </c>
      <c r="N279" s="485" t="n">
        <v>0</v>
      </c>
      <c r="O279" s="481" t="n">
        <f aca="false">N279-M279</f>
        <v>-162.51999999999</v>
      </c>
      <c r="P279" s="486" t="n">
        <f aca="false">IF(M279=0,IF(N279=0,0,100),+O279/M279*100)</f>
        <v>-100</v>
      </c>
      <c r="Q279" s="486"/>
      <c r="R279" s="430"/>
    </row>
    <row r="280" customFormat="false" ht="12.75" hidden="false" customHeight="false" outlineLevel="0" collapsed="false">
      <c r="A280" s="110" t="s">
        <v>302</v>
      </c>
      <c r="B280" s="478" t="n">
        <v>0</v>
      </c>
      <c r="C280" s="487" t="n">
        <v>0</v>
      </c>
      <c r="D280" s="480" t="n">
        <v>0</v>
      </c>
      <c r="E280" s="478" t="n">
        <v>0</v>
      </c>
      <c r="F280" s="480" t="n">
        <v>0</v>
      </c>
      <c r="G280" s="480" t="n">
        <v>64258.72</v>
      </c>
      <c r="H280" s="481"/>
      <c r="I280" s="482" t="n">
        <v>10529</v>
      </c>
      <c r="J280" s="481" t="n">
        <f aca="false">+G280-I280</f>
        <v>53729.72</v>
      </c>
      <c r="K280" s="483" t="n">
        <f aca="false">IF(I280=0,IF(G280=0,0,100),+J280/I280*100)</f>
        <v>510.302212935701</v>
      </c>
      <c r="L280" s="483"/>
      <c r="M280" s="484" t="n">
        <v>10529</v>
      </c>
      <c r="N280" s="485" t="n">
        <v>64258.72</v>
      </c>
      <c r="O280" s="481" t="n">
        <f aca="false">N280-M280</f>
        <v>53729.72</v>
      </c>
      <c r="P280" s="486" t="n">
        <f aca="false">IF(M280=0,IF(N280=0,0,100),+O280/M280*100)</f>
        <v>510.302212935701</v>
      </c>
      <c r="Q280" s="486"/>
      <c r="R280" s="430"/>
    </row>
    <row r="281" customFormat="false" ht="12.75" hidden="false" customHeight="false" outlineLevel="0" collapsed="false">
      <c r="A281" s="456" t="s">
        <v>303</v>
      </c>
      <c r="B281" s="478" t="n">
        <v>59047.53</v>
      </c>
      <c r="C281" s="479" t="n">
        <v>59713.43</v>
      </c>
      <c r="D281" s="480" t="n">
        <v>59713.43</v>
      </c>
      <c r="E281" s="478" t="n">
        <v>59713.43</v>
      </c>
      <c r="F281" s="480" t="n">
        <v>59713.43</v>
      </c>
      <c r="G281" s="480" t="n">
        <v>66799.33</v>
      </c>
      <c r="H281" s="481"/>
      <c r="I281" s="482" t="n">
        <v>51690.62</v>
      </c>
      <c r="J281" s="481" t="n">
        <f aca="false">+G281-I281</f>
        <v>15108.71</v>
      </c>
      <c r="K281" s="483" t="n">
        <f aca="false">IF(I281=0,IF(G281=0,0,100),+J281/I281*100)</f>
        <v>29.2291135219504</v>
      </c>
      <c r="L281" s="483"/>
      <c r="M281" s="484" t="n">
        <v>316068.3</v>
      </c>
      <c r="N281" s="485" t="n">
        <v>364700.58</v>
      </c>
      <c r="O281" s="481" t="n">
        <f aca="false">N281-M281</f>
        <v>48632.28</v>
      </c>
      <c r="P281" s="486" t="n">
        <f aca="false">IF(M281=0,IF(N281=0,0,100),+O281/M281*100)</f>
        <v>15.3866363694176</v>
      </c>
      <c r="Q281" s="486"/>
      <c r="R281" s="430"/>
    </row>
    <row r="282" customFormat="false" ht="12.75" hidden="false" customHeight="false" outlineLevel="0" collapsed="false">
      <c r="A282" s="456" t="s">
        <v>304</v>
      </c>
      <c r="B282" s="478" t="n">
        <v>4042</v>
      </c>
      <c r="C282" s="479" t="n">
        <v>4042</v>
      </c>
      <c r="D282" s="480" t="n">
        <v>4042</v>
      </c>
      <c r="E282" s="478" t="n">
        <v>4140.34</v>
      </c>
      <c r="F282" s="480" t="n">
        <v>4140.34</v>
      </c>
      <c r="G282" s="480" t="n">
        <v>5157.92</v>
      </c>
      <c r="H282" s="481"/>
      <c r="I282" s="482" t="n">
        <v>4121.06</v>
      </c>
      <c r="J282" s="481" t="n">
        <f aca="false">+G282-I282</f>
        <v>1036.86</v>
      </c>
      <c r="K282" s="483" t="n">
        <f aca="false">IF(I282=0,IF(G282=0,0,100),+J282/I282*100)</f>
        <v>25.1600316423444</v>
      </c>
      <c r="L282" s="483"/>
      <c r="M282" s="484" t="n">
        <v>24864.82</v>
      </c>
      <c r="N282" s="485" t="n">
        <v>25564.6</v>
      </c>
      <c r="O282" s="481" t="n">
        <f aca="false">N282-M282</f>
        <v>699.779999999999</v>
      </c>
      <c r="P282" s="486" t="n">
        <f aca="false">IF(M282=0,IF(N282=0,0,100),+O282/M282*100)</f>
        <v>2.81433768673973</v>
      </c>
      <c r="Q282" s="486"/>
      <c r="R282" s="430"/>
    </row>
    <row r="283" customFormat="false" ht="12.75" hidden="false" customHeight="false" outlineLevel="0" collapsed="false">
      <c r="A283" s="456" t="s">
        <v>305</v>
      </c>
      <c r="B283" s="478" t="n">
        <v>13162.13</v>
      </c>
      <c r="C283" s="479" t="n">
        <v>12459.78</v>
      </c>
      <c r="D283" s="480" t="n">
        <v>12184.02</v>
      </c>
      <c r="E283" s="478" t="n">
        <v>12184.02</v>
      </c>
      <c r="F283" s="480" t="n">
        <v>12523.63</v>
      </c>
      <c r="G283" s="480" t="n">
        <v>13190.34</v>
      </c>
      <c r="H283" s="481"/>
      <c r="I283" s="482" t="n">
        <v>11228.87</v>
      </c>
      <c r="J283" s="481" t="n">
        <f aca="false">+G283-I283</f>
        <v>1961.47</v>
      </c>
      <c r="K283" s="483" t="n">
        <f aca="false">IF(I283=0,IF(G283=0,0,100),+J283/I283*100)</f>
        <v>17.4680978584666</v>
      </c>
      <c r="L283" s="483"/>
      <c r="M283" s="484" t="n">
        <v>72441.08</v>
      </c>
      <c r="N283" s="485" t="n">
        <v>75703.92</v>
      </c>
      <c r="O283" s="481" t="n">
        <f aca="false">N283-M283</f>
        <v>3262.84</v>
      </c>
      <c r="P283" s="486" t="n">
        <f aca="false">IF(M283=0,IF(N283=0,0,100),+O283/M283*100)</f>
        <v>4.50412942490642</v>
      </c>
      <c r="Q283" s="486"/>
      <c r="R283" s="430"/>
    </row>
    <row r="284" customFormat="false" ht="12.75" hidden="false" customHeight="false" outlineLevel="0" collapsed="false">
      <c r="A284" s="456" t="s">
        <v>306</v>
      </c>
      <c r="B284" s="478" t="n">
        <v>9958.03</v>
      </c>
      <c r="C284" s="479" t="n">
        <v>9958.03</v>
      </c>
      <c r="D284" s="480" t="n">
        <v>9958.03</v>
      </c>
      <c r="E284" s="478" t="n">
        <v>9958.03</v>
      </c>
      <c r="F284" s="480" t="n">
        <v>9958.03</v>
      </c>
      <c r="G284" s="480" t="n">
        <v>9958.03</v>
      </c>
      <c r="H284" s="481"/>
      <c r="I284" s="482" t="n">
        <v>7805.5</v>
      </c>
      <c r="J284" s="481" t="n">
        <f aca="false">+G284-I284</f>
        <v>2152.53</v>
      </c>
      <c r="K284" s="483" t="n">
        <f aca="false">IF(I284=0,IF(G284=0,0,100),+J284/I284*100)</f>
        <v>27.5770930753956</v>
      </c>
      <c r="L284" s="483"/>
      <c r="M284" s="484" t="n">
        <v>46833</v>
      </c>
      <c r="N284" s="485" t="n">
        <v>59748.18</v>
      </c>
      <c r="O284" s="481" t="n">
        <f aca="false">N284-M284</f>
        <v>12915.18</v>
      </c>
      <c r="P284" s="486" t="n">
        <f aca="false">IF(M284=0,IF(N284=0,0,100),+O284/M284*100)</f>
        <v>27.5770930753956</v>
      </c>
      <c r="Q284" s="486"/>
      <c r="R284" s="430"/>
    </row>
    <row r="285" customFormat="false" ht="12.75" hidden="false" customHeight="false" outlineLevel="0" collapsed="false">
      <c r="A285" s="456" t="s">
        <v>307</v>
      </c>
      <c r="B285" s="478" t="n">
        <v>2775.48</v>
      </c>
      <c r="C285" s="479" t="n">
        <v>2775.48</v>
      </c>
      <c r="D285" s="480" t="n">
        <v>2775.48</v>
      </c>
      <c r="E285" s="478" t="n">
        <v>2775.48</v>
      </c>
      <c r="F285" s="480" t="n">
        <v>2775.48</v>
      </c>
      <c r="G285" s="480" t="n">
        <v>2775.48</v>
      </c>
      <c r="H285" s="481"/>
      <c r="I285" s="482" t="n">
        <v>2775.48</v>
      </c>
      <c r="J285" s="481" t="n">
        <f aca="false">+G285-I285</f>
        <v>0</v>
      </c>
      <c r="K285" s="483" t="n">
        <f aca="false">IF(I285=0,IF(G285=0,0,100),+J285/I285*100)</f>
        <v>0</v>
      </c>
      <c r="L285" s="483"/>
      <c r="M285" s="484" t="n">
        <v>16652.88</v>
      </c>
      <c r="N285" s="485" t="n">
        <v>16652.88</v>
      </c>
      <c r="O285" s="481" t="n">
        <f aca="false">N285-M285</f>
        <v>0</v>
      </c>
      <c r="P285" s="486" t="n">
        <f aca="false">IF(M285=0,IF(N285=0,0,100),+O285/M285*100)</f>
        <v>0</v>
      </c>
      <c r="Q285" s="486"/>
      <c r="R285" s="430"/>
    </row>
    <row r="286" customFormat="false" ht="12.75" hidden="false" customHeight="false" outlineLevel="0" collapsed="false">
      <c r="A286" s="110" t="s">
        <v>310</v>
      </c>
      <c r="B286" s="478" t="n">
        <v>0</v>
      </c>
      <c r="C286" s="487" t="n">
        <v>0</v>
      </c>
      <c r="D286" s="480" t="n">
        <v>0</v>
      </c>
      <c r="E286" s="478" t="n">
        <v>0</v>
      </c>
      <c r="F286" s="480" t="n">
        <v>0</v>
      </c>
      <c r="G286" s="480" t="n">
        <v>0</v>
      </c>
      <c r="H286" s="481"/>
      <c r="I286" s="482" t="n">
        <v>0</v>
      </c>
      <c r="J286" s="481" t="n">
        <f aca="false">+G286-I286</f>
        <v>0</v>
      </c>
      <c r="K286" s="483" t="n">
        <f aca="false">IF(I286=0,IF(G286=0,0,100),+J286/I286*100)</f>
        <v>0</v>
      </c>
      <c r="L286" s="483"/>
      <c r="M286" s="484" t="n">
        <v>1350</v>
      </c>
      <c r="N286" s="485" t="n">
        <v>0</v>
      </c>
      <c r="O286" s="481" t="n">
        <f aca="false">N286-M286</f>
        <v>-1350</v>
      </c>
      <c r="P286" s="486" t="n">
        <f aca="false">IF(M286=0,IF(N286=0,0,100),+O286/M286*100)</f>
        <v>-100</v>
      </c>
      <c r="Q286" s="486"/>
      <c r="R286" s="430"/>
    </row>
    <row r="287" customFormat="false" ht="12.75" hidden="false" customHeight="false" outlineLevel="0" collapsed="false">
      <c r="A287" s="489" t="s">
        <v>311</v>
      </c>
      <c r="B287" s="478" t="n">
        <v>0</v>
      </c>
      <c r="C287" s="487" t="n">
        <v>0</v>
      </c>
      <c r="D287" s="480" t="n">
        <v>0</v>
      </c>
      <c r="E287" s="478" t="n">
        <v>0</v>
      </c>
      <c r="F287" s="480" t="n">
        <v>0</v>
      </c>
      <c r="G287" s="480" t="n">
        <v>1136.79</v>
      </c>
      <c r="H287" s="481"/>
      <c r="I287" s="482" t="n">
        <v>0</v>
      </c>
      <c r="J287" s="481" t="n">
        <f aca="false">+G287-I287</f>
        <v>1136.79</v>
      </c>
      <c r="K287" s="483" t="n">
        <f aca="false">IF(I287=0,IF(G287=0,0,100),+J287/I287*100)</f>
        <v>100</v>
      </c>
      <c r="L287" s="483"/>
      <c r="M287" s="484" t="n">
        <v>0</v>
      </c>
      <c r="N287" s="485" t="n">
        <v>1136.79</v>
      </c>
      <c r="O287" s="481" t="n">
        <f aca="false">N287-M287</f>
        <v>1136.79</v>
      </c>
      <c r="P287" s="486" t="n">
        <f aca="false">IF(M287=0,IF(N287=0,0,100),+O287/M287*100)</f>
        <v>100</v>
      </c>
      <c r="Q287" s="486"/>
      <c r="R287" s="430"/>
    </row>
    <row r="288" customFormat="false" ht="12.75" hidden="false" customHeight="false" outlineLevel="0" collapsed="false">
      <c r="A288" s="110" t="s">
        <v>313</v>
      </c>
      <c r="B288" s="478" t="n">
        <v>1379.97</v>
      </c>
      <c r="C288" s="479" t="n">
        <v>1379.97</v>
      </c>
      <c r="D288" s="480" t="n">
        <v>0</v>
      </c>
      <c r="E288" s="478" t="n">
        <v>1379.97</v>
      </c>
      <c r="F288" s="480" t="n">
        <v>2833.56</v>
      </c>
      <c r="G288" s="480" t="n">
        <v>1514.97</v>
      </c>
      <c r="H288" s="481"/>
      <c r="I288" s="482" t="n">
        <v>0</v>
      </c>
      <c r="J288" s="481" t="n">
        <f aca="false">+G288-I288</f>
        <v>1514.97</v>
      </c>
      <c r="K288" s="483" t="n">
        <f aca="false">IF(I288=0,IF(G288=0,0,100),+J288/I288*100)</f>
        <v>100</v>
      </c>
      <c r="L288" s="483"/>
      <c r="M288" s="484" t="n">
        <v>6465.42</v>
      </c>
      <c r="N288" s="485" t="n">
        <v>8488.44</v>
      </c>
      <c r="O288" s="481" t="n">
        <f aca="false">N288-M288</f>
        <v>2023.02</v>
      </c>
      <c r="P288" s="486" t="n">
        <f aca="false">IF(M288=0,IF(N288=0,0,100),+O288/M288*100)</f>
        <v>31.2898465992929</v>
      </c>
      <c r="Q288" s="486"/>
      <c r="R288" s="430"/>
    </row>
    <row r="289" customFormat="false" ht="12.75" hidden="false" customHeight="false" outlineLevel="0" collapsed="false">
      <c r="A289" s="456" t="s">
        <v>315</v>
      </c>
      <c r="B289" s="478" t="n">
        <v>57057.24</v>
      </c>
      <c r="C289" s="479" t="n">
        <v>57057.24</v>
      </c>
      <c r="D289" s="480" t="n">
        <v>57057.24</v>
      </c>
      <c r="E289" s="478" t="n">
        <v>57057.24</v>
      </c>
      <c r="F289" s="480" t="n">
        <v>-110032.51</v>
      </c>
      <c r="G289" s="480" t="n">
        <v>23639.29</v>
      </c>
      <c r="H289" s="481"/>
      <c r="I289" s="482" t="n">
        <v>23639.29</v>
      </c>
      <c r="J289" s="481" t="n">
        <f aca="false">+G289-I289</f>
        <v>0</v>
      </c>
      <c r="K289" s="483" t="n">
        <f aca="false">IF(I289=0,IF(G289=0,0,100),+J289/I289*100)</f>
        <v>0</v>
      </c>
      <c r="L289" s="483"/>
      <c r="M289" s="484" t="n">
        <v>141835.74</v>
      </c>
      <c r="N289" s="485" t="n">
        <v>141835.74</v>
      </c>
      <c r="O289" s="481" t="n">
        <f aca="false">N289-M289</f>
        <v>0</v>
      </c>
      <c r="P289" s="486" t="n">
        <f aca="false">IF(M289=0,IF(N289=0,0,100),+O289/M289*100)</f>
        <v>0</v>
      </c>
      <c r="Q289" s="486"/>
      <c r="R289" s="430"/>
    </row>
    <row r="290" customFormat="false" ht="12.75" hidden="false" customHeight="false" outlineLevel="0" collapsed="false">
      <c r="A290" s="110" t="s">
        <v>316</v>
      </c>
      <c r="B290" s="478" t="n">
        <v>0</v>
      </c>
      <c r="C290" s="487" t="n">
        <v>0</v>
      </c>
      <c r="D290" s="480" t="n">
        <v>0</v>
      </c>
      <c r="E290" s="478" t="n">
        <v>0</v>
      </c>
      <c r="F290" s="480" t="n">
        <v>0</v>
      </c>
      <c r="G290" s="480" t="n">
        <v>0</v>
      </c>
      <c r="H290" s="481"/>
      <c r="I290" s="482" t="n">
        <v>13100.67</v>
      </c>
      <c r="J290" s="481" t="n">
        <f aca="false">+G290-I290</f>
        <v>-13100.67</v>
      </c>
      <c r="K290" s="483" t="n">
        <f aca="false">IF(I290=0,IF(G290=0,0,100),+J290/I290*100)</f>
        <v>-100</v>
      </c>
      <c r="L290" s="483"/>
      <c r="M290" s="484" t="n">
        <v>78604.02</v>
      </c>
      <c r="N290" s="485" t="n">
        <v>0</v>
      </c>
      <c r="O290" s="481" t="n">
        <f aca="false">N290-M290</f>
        <v>-78604.02</v>
      </c>
      <c r="P290" s="486" t="n">
        <f aca="false">IF(M290=0,IF(N290=0,0,100),+O290/M290*100)</f>
        <v>-100</v>
      </c>
      <c r="Q290" s="486"/>
      <c r="R290" s="430"/>
    </row>
    <row r="291" customFormat="false" ht="12.75" hidden="false" customHeight="false" outlineLevel="0" collapsed="false">
      <c r="A291" s="110" t="s">
        <v>328</v>
      </c>
      <c r="B291" s="478" t="n">
        <v>0</v>
      </c>
      <c r="C291" s="487" t="n">
        <v>0</v>
      </c>
      <c r="D291" s="535" t="n">
        <v>67229.28</v>
      </c>
      <c r="E291" s="536" t="n">
        <v>378502.83</v>
      </c>
      <c r="F291" s="535" t="n">
        <v>0</v>
      </c>
      <c r="G291" s="535" t="n">
        <v>0</v>
      </c>
      <c r="H291" s="481"/>
      <c r="I291" s="537" t="n">
        <v>4000</v>
      </c>
      <c r="J291" s="481" t="n">
        <f aca="false">+G291-I291</f>
        <v>-4000</v>
      </c>
      <c r="K291" s="483" t="n">
        <f aca="false">IF(I291=0,IF(G291=0,0,100),+J291/I291*100)</f>
        <v>-100</v>
      </c>
      <c r="L291" s="483"/>
      <c r="M291" s="538" t="n">
        <v>427644.45</v>
      </c>
      <c r="N291" s="539" t="n">
        <v>445732.11</v>
      </c>
      <c r="O291" s="481" t="n">
        <f aca="false">N291-M291</f>
        <v>18087.66</v>
      </c>
      <c r="P291" s="486" t="n">
        <f aca="false">IF(M291=0,IF(N291=0,0,100),+O291/M291*100)</f>
        <v>4.2296024185512</v>
      </c>
      <c r="Q291" s="486"/>
      <c r="R291" s="430"/>
    </row>
    <row r="292" customFormat="false" ht="13.5" hidden="false" customHeight="false" outlineLevel="0" collapsed="false">
      <c r="A292" s="493" t="s">
        <v>189</v>
      </c>
      <c r="B292" s="494" t="n">
        <f aca="false">SUM(B228:B291)</f>
        <v>3222728.91</v>
      </c>
      <c r="C292" s="494" t="n">
        <f aca="false">SUM(C228:C291)</f>
        <v>2951749</v>
      </c>
      <c r="D292" s="494" t="n">
        <f aca="false">SUM(D228:D291)</f>
        <v>2950056.45</v>
      </c>
      <c r="E292" s="494" t="n">
        <f aca="false">SUM(E228:E291)</f>
        <v>3412646.99</v>
      </c>
      <c r="F292" s="494" t="n">
        <f aca="false">SUM(F228:F291)</f>
        <v>3262019.22</v>
      </c>
      <c r="G292" s="494" t="n">
        <f aca="false">SUM(G228:G291)</f>
        <v>2994121.39</v>
      </c>
      <c r="H292" s="495"/>
      <c r="I292" s="496" t="n">
        <f aca="false">SUM(I228:I291)</f>
        <v>2955131.42</v>
      </c>
      <c r="J292" s="496" t="n">
        <f aca="false">+G292-I292</f>
        <v>38989.9699999997</v>
      </c>
      <c r="K292" s="497" t="n">
        <f aca="false">IF(I292=0,IF(G292=0,0,100),+J292/I292*100)</f>
        <v>1.31939885096548</v>
      </c>
      <c r="L292" s="498"/>
      <c r="M292" s="499" t="n">
        <f aca="false">SUM(M228:M291)</f>
        <v>17083895.58</v>
      </c>
      <c r="N292" s="500" t="n">
        <f aca="false">SUM(N228:N291)</f>
        <v>18793321.96</v>
      </c>
      <c r="O292" s="496" t="n">
        <f aca="false">SUM(O220:O289)</f>
        <v>1769942.74</v>
      </c>
      <c r="P292" s="501" t="n">
        <f aca="false">IF(M292=0,IF(N292=0,0,100),+O292/M292*100)</f>
        <v>10.3602994510928</v>
      </c>
      <c r="Q292" s="502"/>
      <c r="R292" s="430"/>
    </row>
    <row r="293" customFormat="false" ht="13.5" hidden="false" customHeight="false" outlineLevel="0" collapsed="false">
      <c r="N293" s="477"/>
    </row>
    <row r="294" customFormat="false" ht="12.75" hidden="false" customHeight="false" outlineLevel="0" collapsed="false">
      <c r="A294" s="503" t="s">
        <v>113</v>
      </c>
      <c r="B294" s="504" t="n">
        <v>17897.73</v>
      </c>
      <c r="C294" s="504" t="n">
        <v>134424.99</v>
      </c>
      <c r="D294" s="504" t="n">
        <v>118487.44</v>
      </c>
      <c r="E294" s="504" t="n">
        <v>8447.21</v>
      </c>
      <c r="F294" s="504" t="n">
        <v>32100.32</v>
      </c>
      <c r="G294" s="504" t="n">
        <v>0</v>
      </c>
      <c r="I294" s="505" t="n">
        <v>39049.02</v>
      </c>
      <c r="J294" s="433" t="n">
        <f aca="false">+G294-I294</f>
        <v>-39049.02</v>
      </c>
      <c r="K294" s="434" t="n">
        <f aca="false">IF(I294=0,IF(G294=0,0,100),+J294/I294*100)</f>
        <v>-100</v>
      </c>
      <c r="M294" s="432" t="n">
        <v>87007.71</v>
      </c>
      <c r="N294" s="504" t="n">
        <v>311357.69</v>
      </c>
      <c r="O294" s="481" t="n">
        <f aca="false">+N294-M294</f>
        <v>224349.98</v>
      </c>
      <c r="P294" s="486" t="n">
        <f aca="false">IF(M294=0,IF(N294=0,0,100),+O294/M294*100)</f>
        <v>257.850689323969</v>
      </c>
      <c r="Q294" s="486"/>
    </row>
    <row r="295" customFormat="false" ht="12.75" hidden="false" customHeight="false" outlineLevel="0" collapsed="false">
      <c r="A295" s="531" t="s">
        <v>333</v>
      </c>
      <c r="B295" s="504" t="n">
        <v>193059.77</v>
      </c>
      <c r="C295" s="504" t="n">
        <v>142915.41</v>
      </c>
      <c r="D295" s="504" t="n">
        <v>148928.78</v>
      </c>
      <c r="E295" s="504" t="n">
        <v>194680.86</v>
      </c>
      <c r="F295" s="504" t="n">
        <v>129961.48</v>
      </c>
      <c r="G295" s="504" t="n">
        <v>88117.81</v>
      </c>
      <c r="I295" s="505" t="n">
        <v>147558.4</v>
      </c>
      <c r="J295" s="433" t="n">
        <f aca="false">+G295-I295</f>
        <v>-59440.59</v>
      </c>
      <c r="K295" s="434" t="n">
        <f aca="false">IF(I295=0,IF(G295=0,0,100),+J295/I295*100)</f>
        <v>-40.2827558444657</v>
      </c>
      <c r="M295" s="432" t="n">
        <v>1086564.49</v>
      </c>
      <c r="N295" s="504" t="n">
        <v>897664.12</v>
      </c>
      <c r="O295" s="481" t="n">
        <f aca="false">+N295-M295</f>
        <v>-188900.37</v>
      </c>
      <c r="P295" s="486" t="n">
        <f aca="false">IF(M295=0,IF(N295=0,0,100),+O295/M295*100)</f>
        <v>-17.385104311664</v>
      </c>
      <c r="Q295" s="486"/>
    </row>
    <row r="296" customFormat="false" ht="12.75" hidden="false" customHeight="false" outlineLevel="0" collapsed="false">
      <c r="A296" s="503" t="s">
        <v>330</v>
      </c>
      <c r="B296" s="504" t="n">
        <v>3507.6</v>
      </c>
      <c r="C296" s="504" t="n">
        <v>10075.18</v>
      </c>
      <c r="D296" s="504" t="n">
        <v>23568.8</v>
      </c>
      <c r="E296" s="504" t="n">
        <v>49948.68</v>
      </c>
      <c r="F296" s="504" t="n">
        <v>5680.27</v>
      </c>
      <c r="G296" s="504" t="n">
        <v>20524.28</v>
      </c>
      <c r="I296" s="505" t="n">
        <v>9168.02</v>
      </c>
      <c r="J296" s="433" t="n">
        <f aca="false">+G296-I296</f>
        <v>11356.26</v>
      </c>
      <c r="K296" s="434" t="n">
        <f aca="false">IF(I296=0,IF(G296=0,0,100),+J296/I296*100)</f>
        <v>123.868185278828</v>
      </c>
      <c r="M296" s="432" t="n">
        <v>111000.14</v>
      </c>
      <c r="N296" s="504" t="n">
        <v>113304.81</v>
      </c>
      <c r="O296" s="481" t="n">
        <f aca="false">+N296-M296</f>
        <v>2304.67</v>
      </c>
      <c r="P296" s="486" t="n">
        <f aca="false">IF(M296=0,IF(N296=0,0,100),+O296/M296*100)</f>
        <v>2.07627666055196</v>
      </c>
      <c r="Q296" s="486"/>
    </row>
    <row r="297" s="512" customFormat="true" ht="15" hidden="false" customHeight="false" outlineLevel="0" collapsed="false">
      <c r="A297" s="510" t="s">
        <v>114</v>
      </c>
      <c r="B297" s="504" t="n">
        <v>-26014.21</v>
      </c>
      <c r="C297" s="504" t="n">
        <v>-57224.14</v>
      </c>
      <c r="D297" s="504" t="n">
        <v>-86023.34</v>
      </c>
      <c r="E297" s="504" t="n">
        <v>-305771.08</v>
      </c>
      <c r="F297" s="504" t="n">
        <v>-83849.3</v>
      </c>
      <c r="G297" s="504" t="n">
        <v>-103597.62</v>
      </c>
      <c r="H297" s="432"/>
      <c r="I297" s="505" t="n">
        <v>-58209.85</v>
      </c>
      <c r="J297" s="432" t="n">
        <f aca="false">+G297-I297</f>
        <v>-45387.77</v>
      </c>
      <c r="K297" s="434" t="n">
        <f aca="false">IF(I297=0,IF(G297=0,0,100),+J297/I297*100)</f>
        <v>77.9726627022746</v>
      </c>
      <c r="L297" s="435"/>
      <c r="M297" s="432" t="n">
        <v>-731471.82</v>
      </c>
      <c r="N297" s="504" t="n">
        <v>-662479.69</v>
      </c>
      <c r="O297" s="481" t="n">
        <f aca="false">+N297-M297</f>
        <v>68992.13</v>
      </c>
      <c r="P297" s="486" t="n">
        <f aca="false">IF(M297=0,IF(N297=0,0,100),+O297/M297*100)</f>
        <v>-9.43196007195465</v>
      </c>
      <c r="Q297" s="486"/>
      <c r="R297" s="511"/>
    </row>
    <row r="298" s="512" customFormat="true" ht="16.5" hidden="false" customHeight="false" outlineLevel="0" collapsed="false">
      <c r="A298" s="513" t="s">
        <v>331</v>
      </c>
      <c r="B298" s="540" t="n">
        <f aca="false">SUM(B292:B297)</f>
        <v>3411179.8</v>
      </c>
      <c r="C298" s="540" t="n">
        <f aca="false">SUM(C292:C297)</f>
        <v>3181940.44</v>
      </c>
      <c r="D298" s="540" t="n">
        <f aca="false">SUM(D292:D297)</f>
        <v>3155018.13</v>
      </c>
      <c r="E298" s="540" t="n">
        <f aca="false">SUM(E292:E297)</f>
        <v>3359952.66</v>
      </c>
      <c r="F298" s="540" t="n">
        <f aca="false">SUM(F292:F297)</f>
        <v>3345911.99</v>
      </c>
      <c r="G298" s="540" t="n">
        <f aca="false">SUM(G292:G297)</f>
        <v>2999165.86</v>
      </c>
      <c r="H298" s="541"/>
      <c r="I298" s="542" t="n">
        <f aca="false">SUM(I292:I297)</f>
        <v>3092697.01</v>
      </c>
      <c r="J298" s="520" t="n">
        <f aca="false">+G298-I298</f>
        <v>-93531.1499999999</v>
      </c>
      <c r="K298" s="521" t="n">
        <f aca="false">IF(I298=0,IF(G298=0,0,100),+J298/I298*100)</f>
        <v>-3.02425842872981</v>
      </c>
      <c r="L298" s="511"/>
      <c r="M298" s="543" t="n">
        <f aca="false">SUM(M292:M297)</f>
        <v>17636996.1</v>
      </c>
      <c r="N298" s="544" t="n">
        <f aca="false">SUM(N292:N297)</f>
        <v>19453168.89</v>
      </c>
      <c r="O298" s="520" t="n">
        <f aca="false">+M298-N298</f>
        <v>-1816172.79</v>
      </c>
      <c r="P298" s="521" t="n">
        <f aca="false">IF(N298=0,IF(M298=0,0,100),+O298/N298*100)</f>
        <v>-9.33612821782271</v>
      </c>
      <c r="Q298" s="522"/>
      <c r="R298" s="523"/>
    </row>
    <row r="299" customFormat="false" ht="13.5" hidden="false" customHeight="false" outlineLevel="0" collapsed="false">
      <c r="A299" s="456"/>
      <c r="B299" s="504"/>
      <c r="C299" s="504"/>
      <c r="D299" s="504"/>
      <c r="E299" s="504"/>
      <c r="F299" s="504"/>
      <c r="G299" s="504"/>
      <c r="I299" s="432"/>
      <c r="J299" s="432"/>
      <c r="K299" s="483"/>
      <c r="L299" s="483"/>
      <c r="M299" s="505"/>
      <c r="N299" s="545"/>
      <c r="O299" s="432"/>
    </row>
    <row r="300" customFormat="false" ht="12.75" hidden="false" customHeight="true" outlineLevel="0" collapsed="false">
      <c r="A300" s="456"/>
      <c r="B300" s="504"/>
      <c r="C300" s="504"/>
      <c r="D300" s="504"/>
      <c r="E300" s="504"/>
      <c r="F300" s="504"/>
      <c r="G300" s="504"/>
      <c r="I300" s="432"/>
      <c r="J300" s="432"/>
      <c r="K300" s="483"/>
      <c r="L300" s="483"/>
      <c r="M300" s="505"/>
      <c r="N300" s="533"/>
      <c r="O300" s="432"/>
    </row>
    <row r="301" customFormat="false" ht="12.75" hidden="false" customHeight="true" outlineLevel="0" collapsed="false">
      <c r="A301" s="441" t="s">
        <v>69</v>
      </c>
      <c r="B301" s="441"/>
      <c r="C301" s="441"/>
      <c r="D301" s="441"/>
      <c r="E301" s="441"/>
      <c r="F301" s="441"/>
      <c r="G301" s="441"/>
      <c r="H301" s="441"/>
      <c r="I301" s="441"/>
      <c r="J301" s="441"/>
      <c r="K301" s="441"/>
      <c r="L301" s="441"/>
      <c r="M301" s="441"/>
      <c r="N301" s="441"/>
      <c r="O301" s="441"/>
      <c r="P301" s="441"/>
      <c r="Q301" s="441"/>
    </row>
    <row r="302" customFormat="false" ht="12.75" hidden="false" customHeight="true" outlineLevel="0" collapsed="false">
      <c r="A302" s="441" t="s">
        <v>214</v>
      </c>
      <c r="B302" s="441"/>
      <c r="C302" s="441"/>
      <c r="D302" s="441"/>
      <c r="E302" s="441"/>
      <c r="F302" s="441"/>
      <c r="G302" s="441"/>
      <c r="H302" s="441"/>
      <c r="I302" s="441"/>
      <c r="J302" s="441"/>
      <c r="K302" s="441"/>
      <c r="L302" s="441"/>
      <c r="M302" s="441"/>
      <c r="N302" s="441"/>
      <c r="O302" s="441"/>
      <c r="P302" s="441"/>
      <c r="Q302" s="441"/>
    </row>
    <row r="303" customFormat="false" ht="12.75" hidden="false" customHeight="true" outlineLevel="0" collapsed="false">
      <c r="A303" s="442" t="s">
        <v>73</v>
      </c>
      <c r="B303" s="442"/>
      <c r="C303" s="442"/>
      <c r="D303" s="442"/>
      <c r="E303" s="442"/>
      <c r="F303" s="442"/>
      <c r="G303" s="442"/>
      <c r="H303" s="442"/>
      <c r="I303" s="442"/>
      <c r="J303" s="442"/>
      <c r="K303" s="442"/>
      <c r="L303" s="442"/>
      <c r="M303" s="442"/>
      <c r="N303" s="442"/>
      <c r="O303" s="442"/>
      <c r="P303" s="442"/>
      <c r="Q303" s="442"/>
    </row>
    <row r="304" customFormat="false" ht="13.5" hidden="false" customHeight="false" outlineLevel="0" collapsed="false">
      <c r="A304" s="443"/>
      <c r="J304" s="444"/>
      <c r="K304" s="445"/>
      <c r="L304" s="445"/>
      <c r="N304" s="446"/>
      <c r="O304" s="444"/>
      <c r="P304" s="447"/>
      <c r="Q304" s="447"/>
    </row>
    <row r="305" customFormat="false" ht="39" hidden="false" customHeight="true" outlineLevel="0" collapsed="false">
      <c r="A305" s="448"/>
      <c r="B305" s="449" t="s">
        <v>215</v>
      </c>
      <c r="C305" s="449"/>
      <c r="D305" s="449"/>
      <c r="E305" s="449"/>
      <c r="F305" s="449"/>
      <c r="G305" s="449"/>
      <c r="H305" s="450"/>
      <c r="I305" s="451" t="s">
        <v>71</v>
      </c>
      <c r="J305" s="452" t="s">
        <v>216</v>
      </c>
      <c r="K305" s="452"/>
      <c r="L305" s="453"/>
      <c r="M305" s="454" t="s">
        <v>121</v>
      </c>
      <c r="N305" s="454"/>
      <c r="O305" s="455" t="s">
        <v>217</v>
      </c>
      <c r="P305" s="455"/>
      <c r="Q305" s="453"/>
    </row>
    <row r="306" customFormat="false" ht="13.5" hidden="false" customHeight="true" outlineLevel="0" collapsed="false">
      <c r="A306" s="456"/>
      <c r="B306" s="457" t="s">
        <v>218</v>
      </c>
      <c r="C306" s="457" t="s">
        <v>219</v>
      </c>
      <c r="D306" s="457" t="s">
        <v>220</v>
      </c>
      <c r="E306" s="457" t="s">
        <v>221</v>
      </c>
      <c r="F306" s="457" t="s">
        <v>222</v>
      </c>
      <c r="G306" s="457" t="s">
        <v>223</v>
      </c>
      <c r="H306" s="450"/>
      <c r="I306" s="458" t="s">
        <v>224</v>
      </c>
      <c r="J306" s="459" t="s">
        <v>225</v>
      </c>
      <c r="K306" s="460" t="s">
        <v>226</v>
      </c>
      <c r="L306" s="461"/>
      <c r="M306" s="462" t="n">
        <v>2017</v>
      </c>
      <c r="N306" s="463" t="n">
        <v>2018</v>
      </c>
      <c r="O306" s="464" t="s">
        <v>225</v>
      </c>
      <c r="P306" s="465" t="s">
        <v>227</v>
      </c>
      <c r="Q306" s="466"/>
    </row>
    <row r="307" customFormat="false" ht="13.5" hidden="false" customHeight="false" outlineLevel="0" collapsed="false">
      <c r="A307" s="456"/>
      <c r="B307" s="467"/>
      <c r="C307" s="467"/>
      <c r="D307" s="467"/>
      <c r="E307" s="467"/>
      <c r="F307" s="467"/>
      <c r="G307" s="467"/>
      <c r="H307" s="450"/>
      <c r="I307" s="468"/>
      <c r="J307" s="450"/>
      <c r="K307" s="469"/>
      <c r="L307" s="461"/>
      <c r="M307" s="470"/>
      <c r="N307" s="471"/>
      <c r="O307" s="450"/>
      <c r="P307" s="469"/>
      <c r="Q307" s="461"/>
    </row>
    <row r="308" customFormat="false" ht="13.5" hidden="false" customHeight="false" outlineLevel="0" collapsed="false">
      <c r="A308" s="472" t="s">
        <v>131</v>
      </c>
      <c r="B308" s="473"/>
      <c r="C308" s="473"/>
      <c r="D308" s="473"/>
      <c r="E308" s="473"/>
      <c r="F308" s="473"/>
      <c r="G308" s="473"/>
      <c r="H308" s="474"/>
      <c r="I308" s="474"/>
      <c r="J308" s="474"/>
      <c r="K308" s="475"/>
      <c r="L308" s="475"/>
      <c r="M308" s="476"/>
      <c r="N308" s="477"/>
      <c r="O308" s="474"/>
      <c r="P308" s="48"/>
      <c r="Q308" s="48"/>
      <c r="R308" s="438" t="str">
        <f aca="false">A308</f>
        <v>TEPIC</v>
      </c>
    </row>
    <row r="309" customFormat="false" ht="12.75" hidden="false" customHeight="false" outlineLevel="0" collapsed="false">
      <c r="A309" s="448"/>
      <c r="B309" s="473"/>
      <c r="C309" s="473"/>
      <c r="D309" s="473"/>
      <c r="E309" s="473"/>
      <c r="F309" s="473"/>
      <c r="G309" s="473"/>
      <c r="H309" s="474"/>
      <c r="I309" s="474"/>
      <c r="J309" s="474"/>
      <c r="K309" s="475"/>
      <c r="L309" s="475"/>
      <c r="M309" s="476"/>
      <c r="N309" s="477"/>
      <c r="O309" s="474"/>
      <c r="P309" s="48"/>
      <c r="Q309" s="48"/>
      <c r="R309" s="430"/>
    </row>
    <row r="310" customFormat="false" ht="12.75" hidden="false" customHeight="false" outlineLevel="0" collapsed="false">
      <c r="A310" s="110" t="s">
        <v>228</v>
      </c>
      <c r="B310" s="473" t="n">
        <v>0</v>
      </c>
      <c r="C310" s="487" t="n">
        <v>0</v>
      </c>
      <c r="D310" s="480" t="n">
        <v>0</v>
      </c>
      <c r="E310" s="478" t="n">
        <v>0</v>
      </c>
      <c r="F310" s="480" t="n">
        <v>0</v>
      </c>
      <c r="G310" s="480" t="n">
        <v>0</v>
      </c>
      <c r="H310" s="474"/>
      <c r="I310" s="482" t="n">
        <v>0</v>
      </c>
      <c r="J310" s="481" t="n">
        <f aca="false">+G310-I310</f>
        <v>0</v>
      </c>
      <c r="K310" s="483" t="n">
        <f aca="false">IF(I310=0,IF(G310=0,0,100),+J310/I310*100)</f>
        <v>0</v>
      </c>
      <c r="L310" s="475"/>
      <c r="M310" s="484" t="n">
        <v>9000</v>
      </c>
      <c r="N310" s="485" t="n">
        <v>0</v>
      </c>
      <c r="O310" s="481" t="n">
        <f aca="false">N310-M310</f>
        <v>-9000</v>
      </c>
      <c r="P310" s="486" t="n">
        <f aca="false">IF(M310=0,IF(N310=0,0,100),+O310/M310*100)</f>
        <v>-100</v>
      </c>
      <c r="Q310" s="48"/>
      <c r="R310" s="430"/>
    </row>
    <row r="311" customFormat="false" ht="12.75" hidden="false" customHeight="false" outlineLevel="0" collapsed="false">
      <c r="A311" s="110" t="s">
        <v>229</v>
      </c>
      <c r="B311" s="473" t="n">
        <v>0</v>
      </c>
      <c r="C311" s="487" t="n">
        <v>0</v>
      </c>
      <c r="D311" s="480" t="n">
        <v>0</v>
      </c>
      <c r="E311" s="478" t="n">
        <v>0</v>
      </c>
      <c r="F311" s="480" t="n">
        <v>0</v>
      </c>
      <c r="G311" s="480" t="n">
        <v>0</v>
      </c>
      <c r="H311" s="474"/>
      <c r="I311" s="482" t="n">
        <v>0</v>
      </c>
      <c r="J311" s="481" t="n">
        <f aca="false">+G311-I311</f>
        <v>0</v>
      </c>
      <c r="K311" s="483" t="n">
        <f aca="false">IF(I311=0,IF(G311=0,0,100),+J311/I311*100)</f>
        <v>0</v>
      </c>
      <c r="L311" s="475"/>
      <c r="M311" s="484" t="n">
        <v>5494.12</v>
      </c>
      <c r="N311" s="485" t="n">
        <v>0</v>
      </c>
      <c r="O311" s="481" t="n">
        <f aca="false">N311-M311</f>
        <v>-5494.12</v>
      </c>
      <c r="P311" s="486" t="n">
        <f aca="false">IF(M311=0,IF(N311=0,0,100),+O311/M311*100)</f>
        <v>-100</v>
      </c>
      <c r="Q311" s="48"/>
      <c r="R311" s="430"/>
    </row>
    <row r="312" customFormat="false" ht="12.75" hidden="false" customHeight="false" outlineLevel="0" collapsed="false">
      <c r="A312" s="456" t="s">
        <v>231</v>
      </c>
      <c r="B312" s="473" t="n">
        <v>0</v>
      </c>
      <c r="C312" s="487" t="n">
        <v>0</v>
      </c>
      <c r="D312" s="480" t="n">
        <v>0</v>
      </c>
      <c r="E312" s="478" t="n">
        <v>0</v>
      </c>
      <c r="F312" s="480" t="n">
        <v>0</v>
      </c>
      <c r="G312" s="480" t="n">
        <v>0</v>
      </c>
      <c r="H312" s="474"/>
      <c r="I312" s="482" t="n">
        <v>141144.38</v>
      </c>
      <c r="J312" s="481" t="n">
        <f aca="false">+G312-I312</f>
        <v>-141144.38</v>
      </c>
      <c r="K312" s="483" t="n">
        <f aca="false">IF(I312=0,IF(G312=0,0,100),+J312/I312*100)</f>
        <v>-100</v>
      </c>
      <c r="L312" s="475"/>
      <c r="M312" s="484" t="n">
        <v>857226.78</v>
      </c>
      <c r="N312" s="485" t="n">
        <v>0</v>
      </c>
      <c r="O312" s="481" t="n">
        <f aca="false">N312-M312</f>
        <v>-857226.78</v>
      </c>
      <c r="P312" s="486" t="n">
        <f aca="false">IF(M312=0,IF(N312=0,0,100),+O312/M312*100)</f>
        <v>-100</v>
      </c>
      <c r="Q312" s="48"/>
      <c r="R312" s="430"/>
    </row>
    <row r="313" customFormat="false" ht="12.75" hidden="false" customHeight="false" outlineLevel="0" collapsed="false">
      <c r="A313" s="456" t="s">
        <v>234</v>
      </c>
      <c r="B313" s="478" t="n">
        <v>517479.74</v>
      </c>
      <c r="C313" s="479" t="n">
        <v>322897.89</v>
      </c>
      <c r="D313" s="480" t="n">
        <v>332502.59</v>
      </c>
      <c r="E313" s="478" t="n">
        <v>344602.97</v>
      </c>
      <c r="F313" s="480" t="n">
        <v>421779.41</v>
      </c>
      <c r="G313" s="480" t="n">
        <v>366264.05</v>
      </c>
      <c r="H313" s="481"/>
      <c r="I313" s="482" t="n">
        <v>301383.07</v>
      </c>
      <c r="J313" s="481" t="n">
        <f aca="false">+G313-I313</f>
        <v>64880.98</v>
      </c>
      <c r="K313" s="483" t="n">
        <f aca="false">IF(I313=0,IF(G313=0,0,100),+J313/I313*100)</f>
        <v>21.5277454038808</v>
      </c>
      <c r="L313" s="483"/>
      <c r="M313" s="484" t="n">
        <v>1913817.36</v>
      </c>
      <c r="N313" s="485" t="n">
        <v>2305526.65</v>
      </c>
      <c r="O313" s="481" t="n">
        <f aca="false">N313-M313</f>
        <v>391709.29</v>
      </c>
      <c r="P313" s="486" t="n">
        <f aca="false">IF(M313=0,IF(N313=0,0,100),+O313/M313*100)</f>
        <v>20.4674332142122</v>
      </c>
      <c r="Q313" s="486"/>
      <c r="R313" s="430"/>
    </row>
    <row r="314" customFormat="false" ht="12.75" hidden="false" customHeight="false" outlineLevel="0" collapsed="false">
      <c r="A314" s="110" t="s">
        <v>237</v>
      </c>
      <c r="B314" s="478" t="n">
        <v>70077.37</v>
      </c>
      <c r="C314" s="479" t="n">
        <v>83279.98</v>
      </c>
      <c r="D314" s="480" t="n">
        <v>83078.57</v>
      </c>
      <c r="E314" s="478" t="n">
        <v>72536.26</v>
      </c>
      <c r="F314" s="480" t="n">
        <v>94610.65</v>
      </c>
      <c r="G314" s="480" t="n">
        <v>64510.86</v>
      </c>
      <c r="H314" s="481"/>
      <c r="I314" s="482" t="n">
        <v>76935.65</v>
      </c>
      <c r="J314" s="481" t="n">
        <f aca="false">+G314-I314</f>
        <v>-12424.79</v>
      </c>
      <c r="K314" s="483" t="n">
        <f aca="false">IF(I314=0,IF(G314=0,0,100),+J314/I314*100)</f>
        <v>-16.1495873499476</v>
      </c>
      <c r="L314" s="483"/>
      <c r="M314" s="484" t="n">
        <v>413997.64</v>
      </c>
      <c r="N314" s="485" t="n">
        <v>468093.69</v>
      </c>
      <c r="O314" s="481" t="n">
        <f aca="false">N314-M314</f>
        <v>54096.05</v>
      </c>
      <c r="P314" s="486" t="n">
        <f aca="false">IF(M314=0,IF(N314=0,0,100),+O314/M314*100)</f>
        <v>13.0667532307672</v>
      </c>
      <c r="Q314" s="486"/>
      <c r="R314" s="430"/>
    </row>
    <row r="315" customFormat="false" ht="12.75" hidden="false" customHeight="false" outlineLevel="0" collapsed="false">
      <c r="A315" s="110" t="s">
        <v>238</v>
      </c>
      <c r="B315" s="478" t="n">
        <v>200532.96</v>
      </c>
      <c r="C315" s="479" t="n">
        <v>178958.17</v>
      </c>
      <c r="D315" s="480" t="n">
        <v>175575.28</v>
      </c>
      <c r="E315" s="478" t="n">
        <v>194906.96</v>
      </c>
      <c r="F315" s="480" t="n">
        <v>206991.67</v>
      </c>
      <c r="G315" s="480" t="n">
        <v>188795.2</v>
      </c>
      <c r="H315" s="481"/>
      <c r="I315" s="482" t="n">
        <v>69830.65</v>
      </c>
      <c r="J315" s="481" t="n">
        <f aca="false">+G315-I315</f>
        <v>118964.55</v>
      </c>
      <c r="K315" s="483" t="n">
        <f aca="false">IF(I315=0,IF(G315=0,0,100),+J315/I315*100)</f>
        <v>170.361510311017</v>
      </c>
      <c r="L315" s="483"/>
      <c r="M315" s="484" t="n">
        <v>390368.16</v>
      </c>
      <c r="N315" s="485" t="n">
        <v>1145760.24</v>
      </c>
      <c r="O315" s="481" t="n">
        <f aca="false">N315-M315</f>
        <v>755392.08</v>
      </c>
      <c r="P315" s="486" t="n">
        <f aca="false">IF(M315=0,IF(N315=0,0,100),+O315/M315*100)</f>
        <v>193.507605743255</v>
      </c>
      <c r="Q315" s="486"/>
      <c r="R315" s="430"/>
    </row>
    <row r="316" customFormat="false" ht="12.75" hidden="false" customHeight="false" outlineLevel="0" collapsed="false">
      <c r="A316" s="456" t="s">
        <v>240</v>
      </c>
      <c r="B316" s="478" t="n">
        <v>18710.63</v>
      </c>
      <c r="C316" s="479" t="n">
        <v>11486.22</v>
      </c>
      <c r="D316" s="480" t="n">
        <v>14043.85</v>
      </c>
      <c r="E316" s="478" t="n">
        <v>13217.44</v>
      </c>
      <c r="F316" s="480" t="n">
        <v>13196.85</v>
      </c>
      <c r="G316" s="480" t="n">
        <v>25022.65</v>
      </c>
      <c r="H316" s="481"/>
      <c r="I316" s="482" t="n">
        <v>9910.35</v>
      </c>
      <c r="J316" s="481" t="n">
        <f aca="false">+G316-I316</f>
        <v>15112.3</v>
      </c>
      <c r="K316" s="483" t="n">
        <f aca="false">IF(I316=0,IF(G316=0,0,100),+J316/I316*100)</f>
        <v>152.490073509008</v>
      </c>
      <c r="L316" s="483"/>
      <c r="M316" s="484" t="n">
        <v>65109.25</v>
      </c>
      <c r="N316" s="485" t="n">
        <v>95677.64</v>
      </c>
      <c r="O316" s="481" t="n">
        <f aca="false">N316-M316</f>
        <v>30568.39</v>
      </c>
      <c r="P316" s="486" t="n">
        <f aca="false">IF(M316=0,IF(N316=0,0,100),+O316/M316*100)</f>
        <v>46.9493812323134</v>
      </c>
      <c r="Q316" s="486"/>
      <c r="R316" s="430"/>
    </row>
    <row r="317" customFormat="false" ht="12.75" hidden="false" customHeight="false" outlineLevel="0" collapsed="false">
      <c r="A317" s="110" t="s">
        <v>241</v>
      </c>
      <c r="B317" s="478" t="n">
        <v>1629.31</v>
      </c>
      <c r="C317" s="479" t="n">
        <v>0</v>
      </c>
      <c r="D317" s="480" t="n">
        <v>0</v>
      </c>
      <c r="E317" s="478" t="n">
        <v>0</v>
      </c>
      <c r="F317" s="480" t="n">
        <v>196.55</v>
      </c>
      <c r="G317" s="480" t="n">
        <v>219.83</v>
      </c>
      <c r="H317" s="481"/>
      <c r="I317" s="482" t="n">
        <v>537.44</v>
      </c>
      <c r="J317" s="481" t="n">
        <f aca="false">+G317-I317</f>
        <v>-317.61</v>
      </c>
      <c r="K317" s="483" t="n">
        <f aca="false">IF(I317=0,IF(G317=0,0,100),+J317/I317*100)</f>
        <v>-59.0968294135159</v>
      </c>
      <c r="L317" s="483"/>
      <c r="M317" s="484" t="n">
        <v>10085.69</v>
      </c>
      <c r="N317" s="485" t="n">
        <v>2045.69</v>
      </c>
      <c r="O317" s="481" t="n">
        <f aca="false">N317-M317</f>
        <v>-8040</v>
      </c>
      <c r="P317" s="486" t="n">
        <f aca="false">IF(M317=0,IF(N317=0,0,100),+O317/M317*100)</f>
        <v>-79.7169058339092</v>
      </c>
      <c r="Q317" s="486"/>
      <c r="R317" s="430"/>
    </row>
    <row r="318" customFormat="false" ht="12.75" hidden="false" customHeight="false" outlineLevel="0" collapsed="false">
      <c r="A318" s="456" t="s">
        <v>242</v>
      </c>
      <c r="B318" s="478" t="n">
        <v>0</v>
      </c>
      <c r="C318" s="479" t="n">
        <v>0</v>
      </c>
      <c r="D318" s="480" t="n">
        <v>3650</v>
      </c>
      <c r="E318" s="478" t="n">
        <v>0</v>
      </c>
      <c r="F318" s="480" t="n">
        <v>376</v>
      </c>
      <c r="G318" s="480" t="n">
        <v>0</v>
      </c>
      <c r="H318" s="481"/>
      <c r="I318" s="482" t="n">
        <v>1706</v>
      </c>
      <c r="J318" s="481" t="n">
        <f aca="false">+G318-I318</f>
        <v>-1706</v>
      </c>
      <c r="K318" s="483" t="n">
        <f aca="false">IF(I318=0,IF(G318=0,0,100),+J318/I318*100)</f>
        <v>-100</v>
      </c>
      <c r="L318" s="483"/>
      <c r="M318" s="484" t="n">
        <v>5356</v>
      </c>
      <c r="N318" s="485" t="n">
        <v>4026</v>
      </c>
      <c r="O318" s="481" t="n">
        <f aca="false">N318-M318</f>
        <v>-1330</v>
      </c>
      <c r="P318" s="486" t="n">
        <f aca="false">IF(M318=0,IF(N318=0,0,100),+O318/M318*100)</f>
        <v>-24.8319641523525</v>
      </c>
      <c r="Q318" s="486"/>
      <c r="R318" s="430"/>
    </row>
    <row r="319" customFormat="false" ht="12.75" hidden="false" customHeight="false" outlineLevel="0" collapsed="false">
      <c r="A319" s="110" t="s">
        <v>243</v>
      </c>
      <c r="B319" s="478" t="n">
        <v>243686.6</v>
      </c>
      <c r="C319" s="479" t="n">
        <v>0</v>
      </c>
      <c r="D319" s="480" t="n">
        <v>0</v>
      </c>
      <c r="E319" s="478" t="n">
        <v>0</v>
      </c>
      <c r="F319" s="480" t="n">
        <v>1354.29000000001</v>
      </c>
      <c r="G319" s="480" t="n">
        <v>1864.14999999999</v>
      </c>
      <c r="H319" s="481"/>
      <c r="I319" s="482" t="n">
        <v>0</v>
      </c>
      <c r="J319" s="481" t="n">
        <f aca="false">+G319-I319</f>
        <v>1864.14999999999</v>
      </c>
      <c r="K319" s="483" t="n">
        <f aca="false">IF(I319=0,IF(G319=0,0,100),+J319/I319*100)</f>
        <v>100</v>
      </c>
      <c r="L319" s="483"/>
      <c r="M319" s="484" t="n">
        <v>7257.8</v>
      </c>
      <c r="N319" s="485" t="n">
        <v>246905.04</v>
      </c>
      <c r="O319" s="481" t="n">
        <f aca="false">N319-M319</f>
        <v>239647.24</v>
      </c>
      <c r="P319" s="486" t="n">
        <f aca="false">IF(M319=0,IF(N319=0,0,100),+O319/M319*100)</f>
        <v>3301.92675466395</v>
      </c>
      <c r="Q319" s="486"/>
      <c r="R319" s="430"/>
    </row>
    <row r="320" customFormat="false" ht="12.75" hidden="false" customHeight="false" outlineLevel="0" collapsed="false">
      <c r="A320" s="110" t="s">
        <v>244</v>
      </c>
      <c r="B320" s="478" t="n">
        <v>5894.36</v>
      </c>
      <c r="C320" s="479" t="n">
        <v>0</v>
      </c>
      <c r="D320" s="480" t="n">
        <v>0</v>
      </c>
      <c r="E320" s="478" t="n">
        <v>0</v>
      </c>
      <c r="F320" s="480" t="n">
        <v>0</v>
      </c>
      <c r="G320" s="480" t="n">
        <v>0</v>
      </c>
      <c r="H320" s="481"/>
      <c r="I320" s="482" t="n">
        <v>0</v>
      </c>
      <c r="J320" s="481" t="n">
        <f aca="false">+G320-I320</f>
        <v>0</v>
      </c>
      <c r="K320" s="483" t="n">
        <f aca="false">IF(I320=0,IF(G320=0,0,100),+J320/I320*100)</f>
        <v>0</v>
      </c>
      <c r="L320" s="483"/>
      <c r="M320" s="484" t="n">
        <v>0</v>
      </c>
      <c r="N320" s="485" t="n">
        <v>5894.36</v>
      </c>
      <c r="O320" s="481" t="n">
        <f aca="false">N320-M320</f>
        <v>5894.36</v>
      </c>
      <c r="P320" s="486" t="n">
        <f aca="false">IF(M320=0,IF(N320=0,0,100),+O320/M320*100)</f>
        <v>100</v>
      </c>
      <c r="Q320" s="486"/>
      <c r="R320" s="430"/>
    </row>
    <row r="321" customFormat="false" ht="12.75" hidden="false" customHeight="false" outlineLevel="0" collapsed="false">
      <c r="A321" s="456" t="s">
        <v>245</v>
      </c>
      <c r="B321" s="478" t="n">
        <v>30214.05</v>
      </c>
      <c r="C321" s="479" t="n">
        <v>33750.26</v>
      </c>
      <c r="D321" s="480" t="n">
        <v>50219.81</v>
      </c>
      <c r="E321" s="478" t="n">
        <v>25176.12</v>
      </c>
      <c r="F321" s="480" t="n">
        <v>55270.45</v>
      </c>
      <c r="G321" s="480" t="n">
        <v>53228.8</v>
      </c>
      <c r="H321" s="481"/>
      <c r="I321" s="482" t="n">
        <v>32197.45</v>
      </c>
      <c r="J321" s="481" t="n">
        <f aca="false">+G321-I321</f>
        <v>21031.35</v>
      </c>
      <c r="K321" s="483" t="n">
        <f aca="false">IF(I321=0,IF(G321=0,0,100),+J321/I321*100)</f>
        <v>65.3199244039512</v>
      </c>
      <c r="L321" s="483"/>
      <c r="M321" s="484" t="n">
        <v>187643.15</v>
      </c>
      <c r="N321" s="485" t="n">
        <v>247859.49</v>
      </c>
      <c r="O321" s="481" t="n">
        <f aca="false">N321-M321</f>
        <v>60216.34</v>
      </c>
      <c r="P321" s="486" t="n">
        <f aca="false">IF(M321=0,IF(N321=0,0,100),+O321/M321*100)</f>
        <v>32.0908810153741</v>
      </c>
      <c r="Q321" s="486"/>
      <c r="R321" s="430"/>
    </row>
    <row r="322" customFormat="false" ht="12.75" hidden="false" customHeight="false" outlineLevel="0" collapsed="false">
      <c r="A322" s="110" t="s">
        <v>334</v>
      </c>
      <c r="B322" s="478" t="n">
        <v>0</v>
      </c>
      <c r="C322" s="479" t="n">
        <v>0</v>
      </c>
      <c r="D322" s="480" t="n">
        <v>0</v>
      </c>
      <c r="E322" s="478" t="n">
        <v>0</v>
      </c>
      <c r="F322" s="480" t="n">
        <v>0</v>
      </c>
      <c r="G322" s="480" t="n">
        <v>0</v>
      </c>
      <c r="H322" s="481"/>
      <c r="I322" s="482" t="n">
        <v>0</v>
      </c>
      <c r="J322" s="481" t="n">
        <f aca="false">+G322-I322</f>
        <v>0</v>
      </c>
      <c r="K322" s="483" t="n">
        <f aca="false">IF(I322=0,IF(G322=0,0,100),+J322/I322*100)</f>
        <v>0</v>
      </c>
      <c r="L322" s="483"/>
      <c r="M322" s="484" t="n">
        <v>129.31</v>
      </c>
      <c r="N322" s="485" t="n">
        <v>0</v>
      </c>
      <c r="O322" s="481" t="n">
        <f aca="false">N322-M322</f>
        <v>-129.31</v>
      </c>
      <c r="P322" s="486" t="n">
        <f aca="false">IF(M322=0,IF(N322=0,0,100),+O322/M322*100)</f>
        <v>-100</v>
      </c>
      <c r="Q322" s="486"/>
      <c r="R322" s="430"/>
    </row>
    <row r="323" customFormat="false" ht="12.75" hidden="false" customHeight="false" outlineLevel="0" collapsed="false">
      <c r="A323" s="110" t="s">
        <v>251</v>
      </c>
      <c r="B323" s="478" t="n">
        <v>0</v>
      </c>
      <c r="C323" s="487" t="n">
        <v>0</v>
      </c>
      <c r="D323" s="480" t="n">
        <v>0</v>
      </c>
      <c r="E323" s="478" t="n">
        <v>0</v>
      </c>
      <c r="F323" s="480" t="n">
        <v>0</v>
      </c>
      <c r="G323" s="480" t="n">
        <v>0</v>
      </c>
      <c r="H323" s="481"/>
      <c r="I323" s="482" t="n">
        <v>0</v>
      </c>
      <c r="J323" s="481" t="n">
        <f aca="false">+G323-I323</f>
        <v>0</v>
      </c>
      <c r="K323" s="483" t="n">
        <f aca="false">IF(I323=0,IF(G323=0,0,100),+J323/I323*100)</f>
        <v>0</v>
      </c>
      <c r="L323" s="483"/>
      <c r="M323" s="484" t="n">
        <v>2614.85</v>
      </c>
      <c r="N323" s="485" t="n">
        <v>0</v>
      </c>
      <c r="O323" s="481" t="n">
        <f aca="false">N323-M323</f>
        <v>-2614.85</v>
      </c>
      <c r="P323" s="486" t="n">
        <f aca="false">IF(M323=0,IF(N323=0,0,100),+O323/M323*100)</f>
        <v>-100</v>
      </c>
      <c r="Q323" s="486"/>
      <c r="R323" s="430"/>
    </row>
    <row r="324" customFormat="false" ht="12.75" hidden="false" customHeight="false" outlineLevel="0" collapsed="false">
      <c r="A324" s="456" t="s">
        <v>252</v>
      </c>
      <c r="B324" s="478" t="n">
        <v>24424.36</v>
      </c>
      <c r="C324" s="479" t="n">
        <v>24424.36</v>
      </c>
      <c r="D324" s="480" t="n">
        <v>24575.03</v>
      </c>
      <c r="E324" s="478" t="n">
        <v>25788.89</v>
      </c>
      <c r="F324" s="480" t="n">
        <v>25788.89</v>
      </c>
      <c r="G324" s="480" t="n">
        <v>25788.89</v>
      </c>
      <c r="H324" s="481"/>
      <c r="I324" s="482" t="n">
        <v>24424.36</v>
      </c>
      <c r="J324" s="481" t="n">
        <f aca="false">+G324-I324</f>
        <v>1364.53</v>
      </c>
      <c r="K324" s="483" t="n">
        <f aca="false">IF(I324=0,IF(G324=0,0,100),+J324/I324*100)</f>
        <v>5.58675846572847</v>
      </c>
      <c r="L324" s="483"/>
      <c r="M324" s="484" t="n">
        <v>143147.31</v>
      </c>
      <c r="N324" s="485" t="n">
        <v>150790.42</v>
      </c>
      <c r="O324" s="481" t="n">
        <f aca="false">N324-M324</f>
        <v>7643.11000000002</v>
      </c>
      <c r="P324" s="486" t="n">
        <f aca="false">IF(M324=0,IF(N324=0,0,100),+O324/M324*100)</f>
        <v>5.33933190920599</v>
      </c>
      <c r="Q324" s="486"/>
      <c r="R324" s="430"/>
    </row>
    <row r="325" customFormat="false" ht="12.75" hidden="false" customHeight="false" outlineLevel="0" collapsed="false">
      <c r="A325" s="110" t="s">
        <v>256</v>
      </c>
      <c r="B325" s="478" t="n">
        <v>0</v>
      </c>
      <c r="C325" s="479" t="n">
        <v>4513.44</v>
      </c>
      <c r="D325" s="480" t="n">
        <v>2816.81</v>
      </c>
      <c r="E325" s="478" t="n">
        <v>5590.67</v>
      </c>
      <c r="F325" s="480" t="n">
        <v>0</v>
      </c>
      <c r="G325" s="480" t="n">
        <v>3086.74</v>
      </c>
      <c r="H325" s="481"/>
      <c r="I325" s="482" t="n">
        <v>10425.42</v>
      </c>
      <c r="J325" s="481" t="n">
        <f aca="false">+G325-I325</f>
        <v>-7338.68</v>
      </c>
      <c r="K325" s="483" t="n">
        <f aca="false">IF(I325=0,IF(G325=0,0,100),+J325/I325*100)</f>
        <v>-70.3921760466245</v>
      </c>
      <c r="L325" s="483"/>
      <c r="M325" s="484" t="n">
        <v>10425.42</v>
      </c>
      <c r="N325" s="485" t="n">
        <v>16007.66</v>
      </c>
      <c r="O325" s="481" t="n">
        <f aca="false">N325-M325</f>
        <v>5582.24</v>
      </c>
      <c r="P325" s="486" t="n">
        <f aca="false">IF(M325=0,IF(N325=0,0,100),+O325/M325*100)</f>
        <v>53.5445094777956</v>
      </c>
      <c r="Q325" s="486"/>
      <c r="R325" s="430"/>
    </row>
    <row r="326" customFormat="false" ht="12.75" hidden="false" customHeight="false" outlineLevel="0" collapsed="false">
      <c r="A326" s="456" t="s">
        <v>257</v>
      </c>
      <c r="B326" s="478" t="n">
        <v>1632.12</v>
      </c>
      <c r="C326" s="479" t="n">
        <v>1273.5</v>
      </c>
      <c r="D326" s="480" t="n">
        <v>10393.43</v>
      </c>
      <c r="E326" s="478" t="n">
        <v>4188.63</v>
      </c>
      <c r="F326" s="480" t="n">
        <v>8064.58</v>
      </c>
      <c r="G326" s="480" t="n">
        <v>1317.8</v>
      </c>
      <c r="H326" s="481"/>
      <c r="I326" s="482" t="n">
        <v>3438.5</v>
      </c>
      <c r="J326" s="481" t="n">
        <f aca="false">+G326-I326</f>
        <v>-2120.7</v>
      </c>
      <c r="K326" s="483" t="n">
        <f aca="false">IF(I326=0,IF(G326=0,0,100),+J326/I326*100)</f>
        <v>-61.6751490475498</v>
      </c>
      <c r="L326" s="483"/>
      <c r="M326" s="484" t="n">
        <v>20966.76</v>
      </c>
      <c r="N326" s="485" t="n">
        <v>26870.06</v>
      </c>
      <c r="O326" s="481" t="n">
        <f aca="false">N326-M326</f>
        <v>5903.3</v>
      </c>
      <c r="P326" s="486" t="n">
        <f aca="false">IF(M326=0,IF(N326=0,0,100),+O326/M326*100)</f>
        <v>28.1555185445916</v>
      </c>
      <c r="Q326" s="486"/>
      <c r="R326" s="430"/>
    </row>
    <row r="327" customFormat="false" ht="12.75" hidden="false" customHeight="false" outlineLevel="0" collapsed="false">
      <c r="A327" s="456" t="s">
        <v>258</v>
      </c>
      <c r="B327" s="478" t="n">
        <v>4389.26</v>
      </c>
      <c r="C327" s="479" t="n">
        <v>9131.53</v>
      </c>
      <c r="D327" s="480" t="n">
        <v>9117.33</v>
      </c>
      <c r="E327" s="478" t="n">
        <v>3227.23</v>
      </c>
      <c r="F327" s="480" t="n">
        <v>7552.09</v>
      </c>
      <c r="G327" s="480" t="n">
        <v>3114.14</v>
      </c>
      <c r="H327" s="481"/>
      <c r="I327" s="482" t="n">
        <v>6645.39</v>
      </c>
      <c r="J327" s="481" t="n">
        <f aca="false">+G327-I327</f>
        <v>-3531.25</v>
      </c>
      <c r="K327" s="483" t="n">
        <f aca="false">IF(I327=0,IF(G327=0,0,100),+J327/I327*100)</f>
        <v>-53.1383410153505</v>
      </c>
      <c r="L327" s="483"/>
      <c r="M327" s="484" t="n">
        <v>50609.58</v>
      </c>
      <c r="N327" s="485" t="n">
        <v>36531.58</v>
      </c>
      <c r="O327" s="481" t="n">
        <f aca="false">N327-M327</f>
        <v>-14078</v>
      </c>
      <c r="P327" s="486" t="n">
        <f aca="false">IF(M327=0,IF(N327=0,0,100),+O327/M327*100)</f>
        <v>-27.8168678736318</v>
      </c>
      <c r="Q327" s="486"/>
      <c r="R327" s="430"/>
    </row>
    <row r="328" customFormat="false" ht="12.75" hidden="false" customHeight="false" outlineLevel="0" collapsed="false">
      <c r="A328" s="534" t="s">
        <v>259</v>
      </c>
      <c r="B328" s="478" t="n">
        <v>0</v>
      </c>
      <c r="C328" s="479" t="n">
        <v>729.73</v>
      </c>
      <c r="D328" s="480" t="n">
        <v>1087.6</v>
      </c>
      <c r="E328" s="478" t="n">
        <v>1192.6</v>
      </c>
      <c r="F328" s="480" t="n">
        <v>1608.86</v>
      </c>
      <c r="G328" s="480" t="n">
        <v>1424.1</v>
      </c>
      <c r="H328" s="481"/>
      <c r="I328" s="482" t="n">
        <v>615.14</v>
      </c>
      <c r="J328" s="481" t="n">
        <f aca="false">+G328-I328</f>
        <v>808.96</v>
      </c>
      <c r="K328" s="483" t="n">
        <f aca="false">IF(I328=0,IF(G328=0,0,100),+J328/I328*100)</f>
        <v>131.508274539129</v>
      </c>
      <c r="L328" s="483"/>
      <c r="M328" s="484" t="n">
        <v>4210.71</v>
      </c>
      <c r="N328" s="485" t="n">
        <v>6042.89</v>
      </c>
      <c r="O328" s="481" t="n">
        <f aca="false">N328-M328</f>
        <v>1832.18</v>
      </c>
      <c r="P328" s="486" t="n">
        <f aca="false">IF(M328=0,IF(N328=0,0,100),+O328/M328*100)</f>
        <v>43.5123767725633</v>
      </c>
      <c r="Q328" s="486"/>
      <c r="R328" s="430"/>
    </row>
    <row r="329" customFormat="false" ht="12.75" hidden="false" customHeight="false" outlineLevel="0" collapsed="false">
      <c r="A329" s="110" t="s">
        <v>265</v>
      </c>
      <c r="B329" s="478" t="n">
        <v>18727.81</v>
      </c>
      <c r="C329" s="479" t="n">
        <v>0</v>
      </c>
      <c r="D329" s="480" t="n">
        <v>37681.24</v>
      </c>
      <c r="E329" s="478" t="n">
        <v>18463.94</v>
      </c>
      <c r="F329" s="480" t="n">
        <v>18771.4</v>
      </c>
      <c r="G329" s="480" t="n">
        <v>18871.67</v>
      </c>
      <c r="H329" s="481"/>
      <c r="I329" s="482" t="n">
        <v>18462.73</v>
      </c>
      <c r="J329" s="481" t="n">
        <f aca="false">+G329-I329</f>
        <v>408.939999999999</v>
      </c>
      <c r="K329" s="483" t="n">
        <f aca="false">IF(I329=0,IF(G329=0,0,100),+J329/I329*100)</f>
        <v>2.21494871018532</v>
      </c>
      <c r="L329" s="483"/>
      <c r="M329" s="484" t="n">
        <v>91347.61</v>
      </c>
      <c r="N329" s="485" t="n">
        <v>112516.06</v>
      </c>
      <c r="O329" s="481" t="n">
        <f aca="false">N329-M329</f>
        <v>21168.45</v>
      </c>
      <c r="P329" s="486" t="n">
        <f aca="false">IF(M329=0,IF(N329=0,0,100),+O329/M329*100)</f>
        <v>23.1735126950776</v>
      </c>
      <c r="Q329" s="486"/>
      <c r="R329" s="430"/>
    </row>
    <row r="330" customFormat="false" ht="12.75" hidden="false" customHeight="false" outlineLevel="0" collapsed="false">
      <c r="A330" s="489" t="s">
        <v>266</v>
      </c>
      <c r="B330" s="478" t="n">
        <v>0</v>
      </c>
      <c r="C330" s="479" t="n">
        <v>0</v>
      </c>
      <c r="D330" s="480" t="n">
        <v>0</v>
      </c>
      <c r="E330" s="478" t="n">
        <v>0</v>
      </c>
      <c r="F330" s="480" t="n">
        <v>0</v>
      </c>
      <c r="G330" s="480" t="n">
        <v>214.66</v>
      </c>
      <c r="H330" s="481"/>
      <c r="I330" s="482" t="n">
        <v>0</v>
      </c>
      <c r="J330" s="481" t="n">
        <f aca="false">+G330-I330</f>
        <v>214.66</v>
      </c>
      <c r="K330" s="483" t="n">
        <f aca="false">IF(I330=0,IF(G330=0,0,100),+J330/I330*100)</f>
        <v>100</v>
      </c>
      <c r="L330" s="483"/>
      <c r="M330" s="484" t="n">
        <v>0</v>
      </c>
      <c r="N330" s="485" t="n">
        <v>214.66</v>
      </c>
      <c r="O330" s="481" t="n">
        <f aca="false">N330-M330</f>
        <v>214.66</v>
      </c>
      <c r="P330" s="486" t="n">
        <f aca="false">IF(M330=0,IF(N330=0,0,100),+O330/M330*100)</f>
        <v>100</v>
      </c>
      <c r="Q330" s="486"/>
      <c r="R330" s="430"/>
    </row>
    <row r="331" customFormat="false" ht="12.75" hidden="false" customHeight="false" outlineLevel="0" collapsed="false">
      <c r="A331" s="110" t="s">
        <v>267</v>
      </c>
      <c r="B331" s="478" t="n">
        <v>0</v>
      </c>
      <c r="C331" s="479" t="n">
        <v>600.86</v>
      </c>
      <c r="D331" s="480" t="n">
        <v>600.86</v>
      </c>
      <c r="E331" s="478" t="n">
        <v>600.86</v>
      </c>
      <c r="F331" s="480" t="n">
        <v>600.86</v>
      </c>
      <c r="G331" s="480" t="n">
        <v>1412.72</v>
      </c>
      <c r="H331" s="481"/>
      <c r="I331" s="482" t="n">
        <v>600.859999999999</v>
      </c>
      <c r="J331" s="481" t="n">
        <f aca="false">+G331-I331</f>
        <v>811.860000000001</v>
      </c>
      <c r="K331" s="483" t="n">
        <f aca="false">IF(I331=0,IF(G331=0,0,100),+J331/I331*100)</f>
        <v>135.116333255667</v>
      </c>
      <c r="L331" s="483"/>
      <c r="M331" s="484" t="n">
        <v>6362.89</v>
      </c>
      <c r="N331" s="485" t="n">
        <v>3816.16</v>
      </c>
      <c r="O331" s="481" t="n">
        <f aca="false">N331-M331</f>
        <v>-2546.73</v>
      </c>
      <c r="P331" s="486" t="n">
        <f aca="false">IF(M331=0,IF(N331=0,0,100),+O331/M331*100)</f>
        <v>-40.0247371870329</v>
      </c>
      <c r="Q331" s="486"/>
      <c r="R331" s="430"/>
    </row>
    <row r="332" customFormat="false" ht="12.75" hidden="false" customHeight="false" outlineLevel="0" collapsed="false">
      <c r="A332" s="534" t="s">
        <v>268</v>
      </c>
      <c r="B332" s="478" t="n">
        <v>0</v>
      </c>
      <c r="C332" s="479" t="n">
        <v>429.32</v>
      </c>
      <c r="D332" s="480" t="n">
        <v>429.32</v>
      </c>
      <c r="E332" s="478" t="n">
        <v>444.72</v>
      </c>
      <c r="F332" s="480" t="n">
        <v>429.32</v>
      </c>
      <c r="G332" s="480" t="n">
        <v>0</v>
      </c>
      <c r="H332" s="481"/>
      <c r="I332" s="482" t="n">
        <v>514.68</v>
      </c>
      <c r="J332" s="481" t="n">
        <f aca="false">+G332-I332</f>
        <v>-514.68</v>
      </c>
      <c r="K332" s="483" t="n">
        <f aca="false">IF(I332=0,IF(G332=0,0,100),+J332/I332*100)</f>
        <v>-100</v>
      </c>
      <c r="L332" s="483"/>
      <c r="M332" s="484" t="n">
        <v>2573.4</v>
      </c>
      <c r="N332" s="485" t="n">
        <v>1732.68</v>
      </c>
      <c r="O332" s="481" t="n">
        <f aca="false">N332-M332</f>
        <v>-840.72</v>
      </c>
      <c r="P332" s="486" t="n">
        <f aca="false">IF(M332=0,IF(N332=0,0,100),+O332/M332*100)</f>
        <v>-32.6696199580322</v>
      </c>
      <c r="Q332" s="486"/>
      <c r="R332" s="430"/>
    </row>
    <row r="333" customFormat="false" ht="12.75" hidden="false" customHeight="false" outlineLevel="0" collapsed="false">
      <c r="A333" s="110" t="s">
        <v>271</v>
      </c>
      <c r="B333" s="478" t="n">
        <v>0</v>
      </c>
      <c r="C333" s="479" t="n">
        <v>4293.57</v>
      </c>
      <c r="D333" s="480" t="n">
        <v>748.980000000001</v>
      </c>
      <c r="E333" s="478" t="n">
        <v>600.53</v>
      </c>
      <c r="F333" s="480" t="n">
        <v>674.740000000001</v>
      </c>
      <c r="G333" s="480" t="n">
        <v>724.23</v>
      </c>
      <c r="H333" s="481"/>
      <c r="I333" s="482" t="n">
        <v>380.01</v>
      </c>
      <c r="J333" s="481" t="n">
        <f aca="false">+G333-I333</f>
        <v>344.22</v>
      </c>
      <c r="K333" s="483" t="n">
        <f aca="false">IF(I333=0,IF(G333=0,0,100),+J333/I333*100)</f>
        <v>90.5818267940318</v>
      </c>
      <c r="L333" s="483"/>
      <c r="M333" s="484" t="n">
        <v>2344.02</v>
      </c>
      <c r="N333" s="485" t="n">
        <v>7042.05</v>
      </c>
      <c r="O333" s="481" t="n">
        <f aca="false">N333-M333</f>
        <v>4698.03</v>
      </c>
      <c r="P333" s="486" t="n">
        <f aca="false">IF(M333=0,IF(N333=0,0,100),+O333/M333*100)</f>
        <v>200.426190902808</v>
      </c>
      <c r="Q333" s="486"/>
      <c r="R333" s="430"/>
    </row>
    <row r="334" customFormat="false" ht="12.75" hidden="false" customHeight="false" outlineLevel="0" collapsed="false">
      <c r="A334" s="456" t="s">
        <v>272</v>
      </c>
      <c r="B334" s="478" t="n">
        <v>0</v>
      </c>
      <c r="C334" s="487" t="n">
        <v>0</v>
      </c>
      <c r="D334" s="480" t="n">
        <v>1800</v>
      </c>
      <c r="E334" s="478" t="n">
        <v>0</v>
      </c>
      <c r="F334" s="480" t="n">
        <v>1800</v>
      </c>
      <c r="G334" s="480" t="n">
        <v>0</v>
      </c>
      <c r="H334" s="481"/>
      <c r="I334" s="482" t="n">
        <v>1440</v>
      </c>
      <c r="J334" s="481" t="n">
        <f aca="false">+G334-I334</f>
        <v>-1440</v>
      </c>
      <c r="K334" s="483" t="n">
        <f aca="false">IF(I334=0,IF(G334=0,0,100),+J334/I334*100)</f>
        <v>-100</v>
      </c>
      <c r="L334" s="483"/>
      <c r="M334" s="484" t="n">
        <v>5180</v>
      </c>
      <c r="N334" s="485" t="n">
        <v>3600</v>
      </c>
      <c r="O334" s="481" t="n">
        <f aca="false">N334-M334</f>
        <v>-1580</v>
      </c>
      <c r="P334" s="486" t="n">
        <f aca="false">IF(M334=0,IF(N334=0,0,100),+O334/M334*100)</f>
        <v>-30.5019305019305</v>
      </c>
      <c r="Q334" s="486"/>
      <c r="R334" s="430"/>
    </row>
    <row r="335" customFormat="false" ht="12.75" hidden="false" customHeight="false" outlineLevel="0" collapsed="false">
      <c r="A335" s="456" t="s">
        <v>273</v>
      </c>
      <c r="B335" s="478" t="n">
        <v>0</v>
      </c>
      <c r="C335" s="487" t="n">
        <v>0</v>
      </c>
      <c r="D335" s="480" t="n">
        <v>6433.53</v>
      </c>
      <c r="E335" s="478" t="n">
        <v>13055.41</v>
      </c>
      <c r="F335" s="480" t="n">
        <v>15752.61</v>
      </c>
      <c r="G335" s="480" t="n">
        <v>11079</v>
      </c>
      <c r="H335" s="481"/>
      <c r="I335" s="482" t="n">
        <v>5917.16</v>
      </c>
      <c r="J335" s="481" t="n">
        <f aca="false">+G335-I335</f>
        <v>5161.84</v>
      </c>
      <c r="K335" s="483" t="n">
        <f aca="false">IF(I335=0,IF(G335=0,0,100),+J335/I335*100)</f>
        <v>87.2350925105963</v>
      </c>
      <c r="L335" s="483"/>
      <c r="M335" s="484" t="n">
        <v>28694.78</v>
      </c>
      <c r="N335" s="485" t="n">
        <v>46320.55</v>
      </c>
      <c r="O335" s="481" t="n">
        <f aca="false">N335-M335</f>
        <v>17625.77</v>
      </c>
      <c r="P335" s="486" t="n">
        <f aca="false">IF(M335=0,IF(N335=0,0,100),+O335/M335*100)</f>
        <v>61.4250048266619</v>
      </c>
      <c r="Q335" s="486"/>
      <c r="R335" s="430"/>
    </row>
    <row r="336" customFormat="false" ht="12.75" hidden="false" customHeight="false" outlineLevel="0" collapsed="false">
      <c r="A336" s="456" t="s">
        <v>274</v>
      </c>
      <c r="B336" s="478" t="n">
        <v>7349.21</v>
      </c>
      <c r="C336" s="479" t="n">
        <v>10778.74</v>
      </c>
      <c r="D336" s="480" t="n">
        <v>4232.95</v>
      </c>
      <c r="E336" s="478" t="n">
        <v>6172.16</v>
      </c>
      <c r="F336" s="480" t="n">
        <v>2758.94</v>
      </c>
      <c r="G336" s="480" t="n">
        <v>3556.66</v>
      </c>
      <c r="H336" s="481"/>
      <c r="I336" s="482" t="n">
        <v>7877.74</v>
      </c>
      <c r="J336" s="481" t="n">
        <f aca="false">+G336-I336</f>
        <v>-4321.08</v>
      </c>
      <c r="K336" s="483" t="n">
        <f aca="false">IF(I336=0,IF(G336=0,0,100),+J336/I336*100)</f>
        <v>-54.8517722087807</v>
      </c>
      <c r="L336" s="483"/>
      <c r="M336" s="484" t="n">
        <v>34678.81</v>
      </c>
      <c r="N336" s="485" t="n">
        <v>34848.66</v>
      </c>
      <c r="O336" s="481" t="n">
        <f aca="false">N336-M336</f>
        <v>169.850000000006</v>
      </c>
      <c r="P336" s="486" t="n">
        <f aca="false">IF(M336=0,IF(N336=0,0,100),+O336/M336*100)</f>
        <v>0.48978035866861</v>
      </c>
      <c r="Q336" s="486"/>
      <c r="R336" s="430"/>
    </row>
    <row r="337" customFormat="false" ht="12.75" hidden="false" customHeight="false" outlineLevel="0" collapsed="false">
      <c r="A337" s="110" t="s">
        <v>275</v>
      </c>
      <c r="B337" s="478" t="n">
        <v>1304.9</v>
      </c>
      <c r="C337" s="479" t="n">
        <v>2838.98</v>
      </c>
      <c r="D337" s="480" t="n">
        <v>12940.03</v>
      </c>
      <c r="E337" s="478" t="n">
        <v>5925.92</v>
      </c>
      <c r="F337" s="480" t="n">
        <v>1320.28</v>
      </c>
      <c r="G337" s="480" t="n">
        <v>20173.56</v>
      </c>
      <c r="H337" s="481"/>
      <c r="I337" s="482" t="n">
        <v>17572.7</v>
      </c>
      <c r="J337" s="481" t="n">
        <f aca="false">+G337-I337</f>
        <v>2600.86</v>
      </c>
      <c r="K337" s="483" t="n">
        <f aca="false">IF(I337=0,IF(G337=0,0,100),+J337/I337*100)</f>
        <v>14.8005713407729</v>
      </c>
      <c r="L337" s="483"/>
      <c r="M337" s="484" t="n">
        <v>42055.8</v>
      </c>
      <c r="N337" s="485" t="n">
        <v>44503.67</v>
      </c>
      <c r="O337" s="481" t="n">
        <f aca="false">N337-M337</f>
        <v>2447.87</v>
      </c>
      <c r="P337" s="486" t="n">
        <f aca="false">IF(M337=0,IF(N337=0,0,100),+O337/M337*100)</f>
        <v>5.82052891634446</v>
      </c>
      <c r="Q337" s="486"/>
      <c r="R337" s="430"/>
    </row>
    <row r="338" customFormat="false" ht="12.75" hidden="false" customHeight="false" outlineLevel="0" collapsed="false">
      <c r="A338" s="456" t="s">
        <v>276</v>
      </c>
      <c r="B338" s="478" t="n">
        <v>880.8</v>
      </c>
      <c r="C338" s="479" t="n">
        <v>1652.39</v>
      </c>
      <c r="D338" s="480" t="n">
        <v>1780.61</v>
      </c>
      <c r="E338" s="478" t="n">
        <v>91.3800000000001</v>
      </c>
      <c r="F338" s="480" t="n">
        <v>1902.55</v>
      </c>
      <c r="G338" s="480" t="n">
        <v>1716</v>
      </c>
      <c r="H338" s="481"/>
      <c r="I338" s="482" t="n">
        <v>236.94</v>
      </c>
      <c r="J338" s="481" t="n">
        <f aca="false">+G338-I338</f>
        <v>1479.06</v>
      </c>
      <c r="K338" s="483" t="n">
        <f aca="false">IF(I338=0,IF(G338=0,0,100),+J338/I338*100)</f>
        <v>624.233983286908</v>
      </c>
      <c r="L338" s="483"/>
      <c r="M338" s="484" t="n">
        <v>7394.45</v>
      </c>
      <c r="N338" s="485" t="n">
        <v>8023.73</v>
      </c>
      <c r="O338" s="481" t="n">
        <f aca="false">N338-M338</f>
        <v>629.28</v>
      </c>
      <c r="P338" s="486" t="n">
        <f aca="false">IF(M338=0,IF(N338=0,0,100),+O338/M338*100)</f>
        <v>8.51016640859022</v>
      </c>
      <c r="Q338" s="486"/>
      <c r="R338" s="430"/>
    </row>
    <row r="339" customFormat="false" ht="12.75" hidden="false" customHeight="false" outlineLevel="0" collapsed="false">
      <c r="A339" s="110" t="s">
        <v>277</v>
      </c>
      <c r="B339" s="478" t="n">
        <v>1202</v>
      </c>
      <c r="C339" s="479" t="n">
        <v>0</v>
      </c>
      <c r="D339" s="480" t="n">
        <v>2642</v>
      </c>
      <c r="E339" s="478" t="n">
        <v>0</v>
      </c>
      <c r="F339" s="480" t="n">
        <v>0</v>
      </c>
      <c r="G339" s="480" t="n">
        <v>0</v>
      </c>
      <c r="H339" s="481"/>
      <c r="I339" s="482" t="n">
        <v>1092</v>
      </c>
      <c r="J339" s="481" t="n">
        <f aca="false">+G339-I339</f>
        <v>-1092</v>
      </c>
      <c r="K339" s="483" t="n">
        <f aca="false">IF(I339=0,IF(G339=0,0,100),+J339/I339*100)</f>
        <v>-100</v>
      </c>
      <c r="L339" s="483"/>
      <c r="M339" s="484" t="n">
        <v>3624</v>
      </c>
      <c r="N339" s="485" t="n">
        <v>3844</v>
      </c>
      <c r="O339" s="481" t="n">
        <f aca="false">N339-M339</f>
        <v>220</v>
      </c>
      <c r="P339" s="486" t="n">
        <f aca="false">IF(M339=0,IF(N339=0,0,100),+O339/M339*100)</f>
        <v>6.07064017660044</v>
      </c>
      <c r="Q339" s="486"/>
      <c r="R339" s="430"/>
    </row>
    <row r="340" customFormat="false" ht="12.75" hidden="false" customHeight="false" outlineLevel="0" collapsed="false">
      <c r="A340" s="110" t="s">
        <v>278</v>
      </c>
      <c r="B340" s="478" t="n">
        <v>4646.21</v>
      </c>
      <c r="C340" s="479" t="n">
        <v>2366.48</v>
      </c>
      <c r="D340" s="480" t="n">
        <v>2000</v>
      </c>
      <c r="E340" s="478" t="n">
        <v>2366.57</v>
      </c>
      <c r="F340" s="480" t="n">
        <v>367.51</v>
      </c>
      <c r="G340" s="480" t="n">
        <v>4368</v>
      </c>
      <c r="H340" s="481"/>
      <c r="I340" s="482" t="n">
        <v>0</v>
      </c>
      <c r="J340" s="481" t="n">
        <f aca="false">+G340-I340</f>
        <v>4368</v>
      </c>
      <c r="K340" s="483" t="n">
        <f aca="false">IF(I340=0,IF(G340=0,0,100),+J340/I340*100)</f>
        <v>100</v>
      </c>
      <c r="L340" s="483"/>
      <c r="M340" s="484" t="n">
        <v>0</v>
      </c>
      <c r="N340" s="485" t="n">
        <v>16114.77</v>
      </c>
      <c r="O340" s="481" t="n">
        <f aca="false">N340-M340</f>
        <v>16114.77</v>
      </c>
      <c r="P340" s="486" t="n">
        <f aca="false">IF(M340=0,IF(N340=0,0,100),+O340/M340*100)</f>
        <v>100</v>
      </c>
      <c r="Q340" s="486"/>
      <c r="R340" s="430"/>
    </row>
    <row r="341" customFormat="false" ht="12.75" hidden="false" customHeight="false" outlineLevel="0" collapsed="false">
      <c r="A341" s="110" t="s">
        <v>279</v>
      </c>
      <c r="B341" s="478" t="n">
        <v>297.41</v>
      </c>
      <c r="C341" s="479" t="n">
        <v>297.41</v>
      </c>
      <c r="D341" s="480" t="n">
        <v>0</v>
      </c>
      <c r="E341" s="478" t="n">
        <v>0</v>
      </c>
      <c r="F341" s="480" t="n">
        <v>0</v>
      </c>
      <c r="G341" s="480" t="n">
        <v>0</v>
      </c>
      <c r="H341" s="481"/>
      <c r="I341" s="482" t="n">
        <v>0</v>
      </c>
      <c r="J341" s="481" t="n">
        <f aca="false">+G341-I341</f>
        <v>0</v>
      </c>
      <c r="K341" s="483" t="n">
        <f aca="false">IF(I341=0,IF(G341=0,0,100),+J341/I341*100)</f>
        <v>0</v>
      </c>
      <c r="L341" s="483"/>
      <c r="M341" s="484" t="n">
        <v>0</v>
      </c>
      <c r="N341" s="485" t="n">
        <v>594.82</v>
      </c>
      <c r="O341" s="481" t="n">
        <f aca="false">N341-M341</f>
        <v>594.82</v>
      </c>
      <c r="P341" s="486" t="n">
        <f aca="false">IF(M341=0,IF(N341=0,0,100),+O341/M341*100)</f>
        <v>100</v>
      </c>
      <c r="Q341" s="486"/>
      <c r="R341" s="430"/>
    </row>
    <row r="342" customFormat="false" ht="12.75" hidden="false" customHeight="false" outlineLevel="0" collapsed="false">
      <c r="A342" s="110" t="s">
        <v>280</v>
      </c>
      <c r="B342" s="478" t="n">
        <v>0</v>
      </c>
      <c r="C342" s="479" t="n">
        <v>0</v>
      </c>
      <c r="D342" s="480" t="n">
        <v>0</v>
      </c>
      <c r="E342" s="478" t="n">
        <v>0</v>
      </c>
      <c r="F342" s="480" t="n">
        <v>0</v>
      </c>
      <c r="G342" s="480" t="n">
        <v>0</v>
      </c>
      <c r="H342" s="481"/>
      <c r="I342" s="482" t="n">
        <v>0</v>
      </c>
      <c r="J342" s="481" t="n">
        <f aca="false">+G342-I342</f>
        <v>0</v>
      </c>
      <c r="K342" s="483" t="n">
        <f aca="false">IF(I342=0,IF(G342=0,0,100),+J342/I342*100)</f>
        <v>0</v>
      </c>
      <c r="L342" s="483"/>
      <c r="M342" s="484" t="n">
        <v>1092</v>
      </c>
      <c r="N342" s="485" t="n">
        <v>0</v>
      </c>
      <c r="O342" s="481" t="n">
        <f aca="false">N342-M342</f>
        <v>-1092</v>
      </c>
      <c r="P342" s="486" t="n">
        <f aca="false">IF(M342=0,IF(N342=0,0,100),+O342/M342*100)</f>
        <v>-100</v>
      </c>
      <c r="Q342" s="486"/>
      <c r="R342" s="430"/>
    </row>
    <row r="343" customFormat="false" ht="12.75" hidden="false" customHeight="false" outlineLevel="0" collapsed="false">
      <c r="A343" s="110" t="s">
        <v>282</v>
      </c>
      <c r="B343" s="478" t="n">
        <v>0</v>
      </c>
      <c r="C343" s="479" t="n">
        <v>0</v>
      </c>
      <c r="D343" s="480" t="n">
        <v>0</v>
      </c>
      <c r="E343" s="478" t="n">
        <v>0</v>
      </c>
      <c r="F343" s="480" t="n">
        <v>0</v>
      </c>
      <c r="G343" s="480" t="n">
        <v>7875</v>
      </c>
      <c r="H343" s="481"/>
      <c r="I343" s="482" t="n">
        <v>0</v>
      </c>
      <c r="J343" s="481" t="n">
        <f aca="false">+G343-I343</f>
        <v>7875</v>
      </c>
      <c r="K343" s="483" t="n">
        <f aca="false">IF(I343=0,IF(G343=0,0,100),+J343/I343*100)</f>
        <v>100</v>
      </c>
      <c r="L343" s="483"/>
      <c r="M343" s="484" t="n">
        <v>6875.72</v>
      </c>
      <c r="N343" s="485" t="n">
        <v>7875</v>
      </c>
      <c r="O343" s="481" t="n">
        <f aca="false">N343-M343</f>
        <v>999.28</v>
      </c>
      <c r="P343" s="486" t="n">
        <f aca="false">IF(M343=0,IF(N343=0,0,100),+O343/M343*100)</f>
        <v>14.533459768577</v>
      </c>
      <c r="Q343" s="486"/>
      <c r="R343" s="430"/>
    </row>
    <row r="344" customFormat="false" ht="12.75" hidden="false" customHeight="false" outlineLevel="0" collapsed="false">
      <c r="A344" s="110" t="s">
        <v>283</v>
      </c>
      <c r="B344" s="478" t="n">
        <v>0</v>
      </c>
      <c r="C344" s="479" t="n">
        <v>140</v>
      </c>
      <c r="D344" s="480" t="n">
        <v>0</v>
      </c>
      <c r="E344" s="478" t="n">
        <v>0</v>
      </c>
      <c r="F344" s="480" t="n">
        <v>0</v>
      </c>
      <c r="G344" s="480" t="n">
        <v>0</v>
      </c>
      <c r="H344" s="481"/>
      <c r="I344" s="482" t="n">
        <v>0</v>
      </c>
      <c r="J344" s="481" t="n">
        <f aca="false">+G344-I344</f>
        <v>0</v>
      </c>
      <c r="K344" s="483" t="n">
        <f aca="false">IF(I344=0,IF(G344=0,0,100),+J344/I344*100)</f>
        <v>0</v>
      </c>
      <c r="L344" s="483"/>
      <c r="M344" s="484" t="n">
        <v>18635.99</v>
      </c>
      <c r="N344" s="485" t="n">
        <v>140</v>
      </c>
      <c r="O344" s="481" t="n">
        <f aca="false">N344-M344</f>
        <v>-18495.99</v>
      </c>
      <c r="P344" s="486" t="n">
        <f aca="false">IF(M344=0,IF(N344=0,0,100),+O344/M344*100)</f>
        <v>-99.2487654264678</v>
      </c>
      <c r="Q344" s="486"/>
      <c r="R344" s="430"/>
    </row>
    <row r="345" customFormat="false" ht="12.75" hidden="false" customHeight="false" outlineLevel="0" collapsed="false">
      <c r="A345" s="110" t="s">
        <v>284</v>
      </c>
      <c r="B345" s="478" t="n">
        <v>0</v>
      </c>
      <c r="C345" s="479" t="n">
        <v>1584.74</v>
      </c>
      <c r="D345" s="480" t="n">
        <v>2059.68</v>
      </c>
      <c r="E345" s="478" t="n">
        <v>2411.74</v>
      </c>
      <c r="F345" s="480" t="n">
        <v>116.74</v>
      </c>
      <c r="G345" s="480" t="n">
        <v>4065.55</v>
      </c>
      <c r="H345" s="481"/>
      <c r="I345" s="482" t="n">
        <v>0</v>
      </c>
      <c r="J345" s="481" t="n">
        <f aca="false">+G345-I345</f>
        <v>4065.55</v>
      </c>
      <c r="K345" s="483" t="n">
        <f aca="false">IF(I345=0,IF(G345=0,0,100),+J345/I345*100)</f>
        <v>100</v>
      </c>
      <c r="L345" s="483"/>
      <c r="M345" s="484" t="n">
        <v>1334.57</v>
      </c>
      <c r="N345" s="485" t="n">
        <v>10238.45</v>
      </c>
      <c r="O345" s="481" t="n">
        <f aca="false">N345-M345</f>
        <v>8903.88</v>
      </c>
      <c r="P345" s="486" t="n">
        <f aca="false">IF(M345=0,IF(N345=0,0,100),+O345/M345*100)</f>
        <v>667.172197786553</v>
      </c>
      <c r="Q345" s="486"/>
      <c r="R345" s="430"/>
    </row>
    <row r="346" customFormat="false" ht="12.75" hidden="false" customHeight="false" outlineLevel="0" collapsed="false">
      <c r="A346" s="110" t="s">
        <v>285</v>
      </c>
      <c r="B346" s="478" t="n">
        <v>0</v>
      </c>
      <c r="C346" s="479" t="n">
        <v>0</v>
      </c>
      <c r="D346" s="480" t="n">
        <v>0</v>
      </c>
      <c r="E346" s="478" t="n">
        <v>0</v>
      </c>
      <c r="F346" s="480" t="n">
        <v>0</v>
      </c>
      <c r="G346" s="480" t="n">
        <v>0</v>
      </c>
      <c r="H346" s="481"/>
      <c r="I346" s="482" t="n">
        <v>0</v>
      </c>
      <c r="J346" s="481" t="n">
        <f aca="false">+G346-I346</f>
        <v>0</v>
      </c>
      <c r="K346" s="483" t="n">
        <f aca="false">IF(I346=0,IF(G346=0,0,100),+J346/I346*100)</f>
        <v>0</v>
      </c>
      <c r="L346" s="483"/>
      <c r="M346" s="484" t="n">
        <v>3000</v>
      </c>
      <c r="N346" s="485" t="n">
        <v>0</v>
      </c>
      <c r="O346" s="481" t="n">
        <f aca="false">N346-M346</f>
        <v>-3000</v>
      </c>
      <c r="P346" s="486" t="n">
        <f aca="false">IF(M346=0,IF(N346=0,0,100),+O346/M346*100)</f>
        <v>-100</v>
      </c>
      <c r="Q346" s="486"/>
      <c r="R346" s="430"/>
    </row>
    <row r="347" customFormat="false" ht="12.75" hidden="false" customHeight="false" outlineLevel="0" collapsed="false">
      <c r="A347" s="110" t="s">
        <v>286</v>
      </c>
      <c r="B347" s="478" t="n">
        <v>2718</v>
      </c>
      <c r="C347" s="479" t="n">
        <v>7238.88</v>
      </c>
      <c r="D347" s="480" t="n">
        <v>2732.19</v>
      </c>
      <c r="E347" s="478" t="n">
        <v>10896.06</v>
      </c>
      <c r="F347" s="480" t="n">
        <v>16200</v>
      </c>
      <c r="G347" s="480" t="n">
        <v>10971.53</v>
      </c>
      <c r="H347" s="481"/>
      <c r="I347" s="482" t="n">
        <v>16744.9</v>
      </c>
      <c r="J347" s="481" t="n">
        <f aca="false">+G347-I347</f>
        <v>-5773.37</v>
      </c>
      <c r="K347" s="483" t="n">
        <f aca="false">IF(I347=0,IF(G347=0,0,100),+J347/I347*100)</f>
        <v>-34.4783784913616</v>
      </c>
      <c r="L347" s="483"/>
      <c r="M347" s="484" t="n">
        <v>49300.79</v>
      </c>
      <c r="N347" s="485" t="n">
        <v>50756.66</v>
      </c>
      <c r="O347" s="481" t="n">
        <f aca="false">N347-M347</f>
        <v>1455.87</v>
      </c>
      <c r="P347" s="486" t="n">
        <f aca="false">IF(M347=0,IF(N347=0,0,100),+O347/M347*100)</f>
        <v>2.95303584384754</v>
      </c>
      <c r="Q347" s="486"/>
      <c r="R347" s="430"/>
    </row>
    <row r="348" customFormat="false" ht="12.75" hidden="false" customHeight="false" outlineLevel="0" collapsed="false">
      <c r="A348" s="110" t="s">
        <v>287</v>
      </c>
      <c r="B348" s="478" t="n">
        <v>0</v>
      </c>
      <c r="C348" s="479" t="n">
        <v>0</v>
      </c>
      <c r="D348" s="480" t="n">
        <v>0</v>
      </c>
      <c r="E348" s="478" t="n">
        <v>1673.5</v>
      </c>
      <c r="F348" s="480" t="n">
        <v>0</v>
      </c>
      <c r="G348" s="480" t="n">
        <v>0</v>
      </c>
      <c r="H348" s="481"/>
      <c r="I348" s="482" t="n">
        <v>0</v>
      </c>
      <c r="J348" s="481" t="n">
        <f aca="false">+G348-I348</f>
        <v>0</v>
      </c>
      <c r="K348" s="483" t="n">
        <f aca="false">IF(I348=0,IF(G348=0,0,100),+J348/I348*100)</f>
        <v>0</v>
      </c>
      <c r="L348" s="483"/>
      <c r="M348" s="484" t="n">
        <v>6277.15</v>
      </c>
      <c r="N348" s="485" t="n">
        <v>1673.5</v>
      </c>
      <c r="O348" s="481" t="n">
        <f aca="false">N348-M348</f>
        <v>-4603.65</v>
      </c>
      <c r="P348" s="486" t="n">
        <f aca="false">IF(M348=0,IF(N348=0,0,100),+O348/M348*100)</f>
        <v>-73.3398118572919</v>
      </c>
      <c r="Q348" s="486"/>
      <c r="R348" s="430"/>
    </row>
    <row r="349" customFormat="false" ht="12.75" hidden="false" customHeight="false" outlineLevel="0" collapsed="false">
      <c r="A349" s="456" t="s">
        <v>289</v>
      </c>
      <c r="B349" s="478" t="n">
        <v>14777.32</v>
      </c>
      <c r="C349" s="479" t="n">
        <v>11181.28</v>
      </c>
      <c r="D349" s="480" t="n">
        <v>16159.11</v>
      </c>
      <c r="E349" s="478" t="n">
        <v>12430.01</v>
      </c>
      <c r="F349" s="480" t="n">
        <v>16112.98</v>
      </c>
      <c r="G349" s="480" t="n">
        <v>13149.36</v>
      </c>
      <c r="H349" s="481"/>
      <c r="I349" s="482" t="n">
        <v>13758</v>
      </c>
      <c r="J349" s="481" t="n">
        <f aca="false">+G349-I349</f>
        <v>-608.639999999999</v>
      </c>
      <c r="K349" s="483" t="n">
        <f aca="false">IF(I349=0,IF(G349=0,0,100),+J349/I349*100)</f>
        <v>-4.42389882250327</v>
      </c>
      <c r="L349" s="483"/>
      <c r="M349" s="484" t="n">
        <v>85241</v>
      </c>
      <c r="N349" s="485" t="n">
        <v>83810.06</v>
      </c>
      <c r="O349" s="481" t="n">
        <f aca="false">N349-M349</f>
        <v>-1430.94</v>
      </c>
      <c r="P349" s="486" t="n">
        <f aca="false">IF(M349=0,IF(N349=0,0,100),+O349/M349*100)</f>
        <v>-1.6786992175127</v>
      </c>
      <c r="Q349" s="486"/>
      <c r="R349" s="430"/>
    </row>
    <row r="350" customFormat="false" ht="12.75" hidden="false" customHeight="false" outlineLevel="0" collapsed="false">
      <c r="A350" s="110" t="s">
        <v>290</v>
      </c>
      <c r="B350" s="478" t="n">
        <v>0</v>
      </c>
      <c r="C350" s="479" t="n">
        <v>4766</v>
      </c>
      <c r="D350" s="480" t="n">
        <v>6062.12</v>
      </c>
      <c r="E350" s="478" t="n">
        <v>9.09494701772928E-013</v>
      </c>
      <c r="F350" s="480" t="n">
        <v>9.09494701772928E-013</v>
      </c>
      <c r="G350" s="480" t="n">
        <v>224.960000000001</v>
      </c>
      <c r="H350" s="481"/>
      <c r="I350" s="482" t="n">
        <v>5.9900000000016</v>
      </c>
      <c r="J350" s="481" t="n">
        <f aca="false">+G350-I350</f>
        <v>218.969999999999</v>
      </c>
      <c r="K350" s="483" t="n">
        <f aca="false">IF(I350=0,IF(G350=0,0,100),+J350/I350*100)</f>
        <v>3655.59265442305</v>
      </c>
      <c r="L350" s="483"/>
      <c r="M350" s="484" t="n">
        <v>16105.5</v>
      </c>
      <c r="N350" s="485" t="n">
        <v>11053.08</v>
      </c>
      <c r="O350" s="481" t="n">
        <f aca="false">N350-M350</f>
        <v>-5052.42</v>
      </c>
      <c r="P350" s="486" t="n">
        <f aca="false">IF(M350=0,IF(N350=0,0,100),+O350/M350*100)</f>
        <v>-31.3707739592065</v>
      </c>
      <c r="Q350" s="486"/>
      <c r="R350" s="430"/>
    </row>
    <row r="351" customFormat="false" ht="12.75" hidden="false" customHeight="false" outlineLevel="0" collapsed="false">
      <c r="A351" s="456" t="s">
        <v>293</v>
      </c>
      <c r="B351" s="478" t="n">
        <v>5322.17</v>
      </c>
      <c r="C351" s="479" t="n">
        <v>10185.65</v>
      </c>
      <c r="D351" s="480" t="n">
        <v>6943.34</v>
      </c>
      <c r="E351" s="478" t="n">
        <v>6943.34</v>
      </c>
      <c r="F351" s="480" t="n">
        <v>6943.34</v>
      </c>
      <c r="G351" s="480" t="n">
        <v>6943.34</v>
      </c>
      <c r="H351" s="481"/>
      <c r="I351" s="482" t="n">
        <v>7182.89</v>
      </c>
      <c r="J351" s="481" t="n">
        <f aca="false">+G351-I351</f>
        <v>-239.55</v>
      </c>
      <c r="K351" s="483" t="n">
        <f aca="false">IF(I351=0,IF(G351=0,0,100),+J351/I351*100)</f>
        <v>-3.33500861074025</v>
      </c>
      <c r="L351" s="483"/>
      <c r="M351" s="484" t="n">
        <v>38509.32</v>
      </c>
      <c r="N351" s="485" t="n">
        <v>43281.18</v>
      </c>
      <c r="O351" s="481" t="n">
        <f aca="false">N351-M351</f>
        <v>4771.86</v>
      </c>
      <c r="P351" s="486" t="n">
        <f aca="false">IF(M351=0,IF(N351=0,0,100),+O351/M351*100)</f>
        <v>12.3914418639436</v>
      </c>
      <c r="Q351" s="486"/>
      <c r="R351" s="430"/>
    </row>
    <row r="352" customFormat="false" ht="12.75" hidden="false" customHeight="false" outlineLevel="0" collapsed="false">
      <c r="A352" s="456" t="s">
        <v>294</v>
      </c>
      <c r="B352" s="478" t="n">
        <v>3115.6</v>
      </c>
      <c r="C352" s="479" t="n">
        <v>9983.22</v>
      </c>
      <c r="D352" s="480" t="n">
        <v>5404.8</v>
      </c>
      <c r="E352" s="478" t="n">
        <v>5404.8</v>
      </c>
      <c r="F352" s="480" t="n">
        <v>5404.8</v>
      </c>
      <c r="G352" s="480" t="n">
        <v>5404.8</v>
      </c>
      <c r="H352" s="481"/>
      <c r="I352" s="482" t="n">
        <v>3782.34</v>
      </c>
      <c r="J352" s="481" t="n">
        <f aca="false">+G352-I352</f>
        <v>1622.46</v>
      </c>
      <c r="K352" s="483" t="n">
        <f aca="false">IF(I352=0,IF(G352=0,0,100),+J352/I352*100)</f>
        <v>42.8956677612272</v>
      </c>
      <c r="L352" s="483"/>
      <c r="M352" s="484" t="n">
        <v>19220.34</v>
      </c>
      <c r="N352" s="485" t="n">
        <v>34718.02</v>
      </c>
      <c r="O352" s="481" t="n">
        <f aca="false">N352-M352</f>
        <v>15497.68</v>
      </c>
      <c r="P352" s="486" t="n">
        <f aca="false">IF(M352=0,IF(N352=0,0,100),+O352/M352*100)</f>
        <v>80.6316641641095</v>
      </c>
      <c r="Q352" s="486"/>
      <c r="R352" s="430"/>
    </row>
    <row r="353" customFormat="false" ht="12.75" hidden="false" customHeight="false" outlineLevel="0" collapsed="false">
      <c r="A353" s="456" t="s">
        <v>295</v>
      </c>
      <c r="B353" s="478" t="n">
        <v>0</v>
      </c>
      <c r="C353" s="487" t="n">
        <v>0</v>
      </c>
      <c r="D353" s="480" t="n">
        <v>0</v>
      </c>
      <c r="E353" s="478" t="n">
        <v>0</v>
      </c>
      <c r="F353" s="480" t="n">
        <v>0</v>
      </c>
      <c r="G353" s="480" t="n">
        <v>0</v>
      </c>
      <c r="H353" s="481"/>
      <c r="I353" s="482" t="n">
        <v>458.39</v>
      </c>
      <c r="J353" s="481" t="n">
        <f aca="false">+G353-I353</f>
        <v>-458.39</v>
      </c>
      <c r="K353" s="483" t="n">
        <f aca="false">IF(I353=0,IF(G353=0,0,100),+J353/I353*100)</f>
        <v>-100</v>
      </c>
      <c r="L353" s="483"/>
      <c r="M353" s="484" t="n">
        <v>2665.4</v>
      </c>
      <c r="N353" s="485" t="n">
        <v>0</v>
      </c>
      <c r="O353" s="481" t="n">
        <f aca="false">N353-M353</f>
        <v>-2665.4</v>
      </c>
      <c r="P353" s="486" t="n">
        <f aca="false">IF(M353=0,IF(N353=0,0,100),+O353/M353*100)</f>
        <v>-100</v>
      </c>
      <c r="Q353" s="486"/>
      <c r="R353" s="430"/>
    </row>
    <row r="354" customFormat="false" ht="12.75" hidden="false" customHeight="false" outlineLevel="0" collapsed="false">
      <c r="A354" s="456" t="s">
        <v>296</v>
      </c>
      <c r="B354" s="478" t="n">
        <v>1419.21</v>
      </c>
      <c r="C354" s="479" t="n">
        <v>3749.52</v>
      </c>
      <c r="D354" s="480" t="n">
        <v>2195.98</v>
      </c>
      <c r="E354" s="478" t="n">
        <v>2195.98</v>
      </c>
      <c r="F354" s="480" t="n">
        <v>2195.98</v>
      </c>
      <c r="G354" s="480" t="n">
        <v>2195.98</v>
      </c>
      <c r="H354" s="481"/>
      <c r="I354" s="482" t="n">
        <v>1419.21</v>
      </c>
      <c r="J354" s="481" t="n">
        <f aca="false">+G354-I354</f>
        <v>776.77</v>
      </c>
      <c r="K354" s="483" t="n">
        <f aca="false">IF(I354=0,IF(G354=0,0,100),+J354/I354*100)</f>
        <v>54.7325624819442</v>
      </c>
      <c r="L354" s="483"/>
      <c r="M354" s="484" t="n">
        <v>8494.34</v>
      </c>
      <c r="N354" s="485" t="n">
        <v>13952.65</v>
      </c>
      <c r="O354" s="481" t="n">
        <f aca="false">N354-M354</f>
        <v>5458.31</v>
      </c>
      <c r="P354" s="486" t="n">
        <f aca="false">IF(M354=0,IF(N354=0,0,100),+O354/M354*100)</f>
        <v>64.2582001662283</v>
      </c>
      <c r="Q354" s="486"/>
      <c r="R354" s="430"/>
    </row>
    <row r="355" customFormat="false" ht="12.75" hidden="false" customHeight="false" outlineLevel="0" collapsed="false">
      <c r="A355" s="110" t="s">
        <v>298</v>
      </c>
      <c r="B355" s="478" t="n">
        <v>0</v>
      </c>
      <c r="C355" s="479" t="n">
        <v>0</v>
      </c>
      <c r="D355" s="480" t="n">
        <v>297.41</v>
      </c>
      <c r="E355" s="478" t="n">
        <v>2797.41</v>
      </c>
      <c r="F355" s="480" t="n">
        <v>9584.79</v>
      </c>
      <c r="G355" s="480" t="n">
        <v>6297.41</v>
      </c>
      <c r="H355" s="481"/>
      <c r="I355" s="482" t="n">
        <v>277.59</v>
      </c>
      <c r="J355" s="481" t="n">
        <f aca="false">+G355-I355</f>
        <v>6019.82</v>
      </c>
      <c r="K355" s="483" t="n">
        <f aca="false">IF(I355=0,IF(G355=0,0,100),+J355/I355*100)</f>
        <v>2168.60117439389</v>
      </c>
      <c r="L355" s="483"/>
      <c r="M355" s="484" t="n">
        <v>1665.54</v>
      </c>
      <c r="N355" s="485" t="n">
        <v>18977.02</v>
      </c>
      <c r="O355" s="481" t="n">
        <f aca="false">N355-M355</f>
        <v>17311.48</v>
      </c>
      <c r="P355" s="486" t="n">
        <f aca="false">IF(M355=0,IF(N355=0,0,100),+O355/M355*100)</f>
        <v>1039.39142860574</v>
      </c>
      <c r="Q355" s="486"/>
      <c r="R355" s="430"/>
    </row>
    <row r="356" customFormat="false" ht="12.75" hidden="false" customHeight="false" outlineLevel="0" collapsed="false">
      <c r="A356" s="489" t="s">
        <v>302</v>
      </c>
      <c r="B356" s="478" t="n">
        <v>0</v>
      </c>
      <c r="C356" s="479" t="n">
        <v>0</v>
      </c>
      <c r="D356" s="480" t="n">
        <v>0</v>
      </c>
      <c r="E356" s="478" t="n">
        <v>0</v>
      </c>
      <c r="F356" s="480" t="n">
        <v>0</v>
      </c>
      <c r="G356" s="480" t="n">
        <v>17732.73</v>
      </c>
      <c r="H356" s="481"/>
      <c r="I356" s="482" t="n">
        <v>0</v>
      </c>
      <c r="J356" s="481" t="n">
        <f aca="false">+G356-I356</f>
        <v>17732.73</v>
      </c>
      <c r="K356" s="483" t="n">
        <f aca="false">IF(I356=0,IF(G356=0,0,100),+J356/I356*100)</f>
        <v>100</v>
      </c>
      <c r="L356" s="483"/>
      <c r="M356" s="484" t="n">
        <v>0</v>
      </c>
      <c r="N356" s="485" t="n">
        <v>17732.73</v>
      </c>
      <c r="O356" s="481" t="n">
        <f aca="false">N356-M356</f>
        <v>17732.73</v>
      </c>
      <c r="P356" s="486" t="n">
        <f aca="false">IF(M356=0,IF(N356=0,0,100),+O356/M356*100)</f>
        <v>100</v>
      </c>
      <c r="Q356" s="486"/>
      <c r="R356" s="430"/>
    </row>
    <row r="357" customFormat="false" ht="12.75" hidden="false" customHeight="false" outlineLevel="0" collapsed="false">
      <c r="A357" s="456" t="s">
        <v>303</v>
      </c>
      <c r="B357" s="478" t="n">
        <v>15284.24</v>
      </c>
      <c r="C357" s="479" t="n">
        <v>15284.24</v>
      </c>
      <c r="D357" s="480" t="n">
        <v>15284.24</v>
      </c>
      <c r="E357" s="478" t="n">
        <v>14872.96</v>
      </c>
      <c r="F357" s="480" t="n">
        <v>15951.79</v>
      </c>
      <c r="G357" s="480" t="n">
        <v>15951.79</v>
      </c>
      <c r="H357" s="481"/>
      <c r="I357" s="482" t="n">
        <v>15284.24</v>
      </c>
      <c r="J357" s="481" t="n">
        <f aca="false">+G357-I357</f>
        <v>667.550000000001</v>
      </c>
      <c r="K357" s="483" t="n">
        <f aca="false">IF(I357=0,IF(G357=0,0,100),+J357/I357*100)</f>
        <v>4.36757077878914</v>
      </c>
      <c r="L357" s="483"/>
      <c r="M357" s="484" t="n">
        <v>88093.63</v>
      </c>
      <c r="N357" s="485" t="n">
        <v>92629.26</v>
      </c>
      <c r="O357" s="481" t="n">
        <f aca="false">N357-M357</f>
        <v>4535.62999999999</v>
      </c>
      <c r="P357" s="486" t="n">
        <f aca="false">IF(M357=0,IF(N357=0,0,100),+O357/M357*100)</f>
        <v>5.14864695665281</v>
      </c>
      <c r="Q357" s="486"/>
      <c r="R357" s="430"/>
    </row>
    <row r="358" customFormat="false" ht="12.75" hidden="false" customHeight="false" outlineLevel="0" collapsed="false">
      <c r="A358" s="456" t="s">
        <v>304</v>
      </c>
      <c r="B358" s="478" t="n">
        <v>884.42</v>
      </c>
      <c r="C358" s="479" t="n">
        <v>884.42</v>
      </c>
      <c r="D358" s="480" t="n">
        <v>884.42</v>
      </c>
      <c r="E358" s="478" t="n">
        <v>884.42</v>
      </c>
      <c r="F358" s="480" t="n">
        <v>884.420000000001</v>
      </c>
      <c r="G358" s="480" t="n">
        <v>884.42</v>
      </c>
      <c r="H358" s="481"/>
      <c r="I358" s="482" t="n">
        <v>830.85</v>
      </c>
      <c r="J358" s="481" t="n">
        <f aca="false">+G358-I358</f>
        <v>53.5699999999999</v>
      </c>
      <c r="K358" s="483" t="n">
        <f aca="false">IF(I358=0,IF(G358=0,0,100),+J358/I358*100)</f>
        <v>6.44761388939038</v>
      </c>
      <c r="L358" s="483"/>
      <c r="M358" s="484" t="n">
        <v>4985.1</v>
      </c>
      <c r="N358" s="485" t="n">
        <v>5306.52</v>
      </c>
      <c r="O358" s="481" t="n">
        <f aca="false">N358-M358</f>
        <v>321.42</v>
      </c>
      <c r="P358" s="486" t="n">
        <f aca="false">IF(M358=0,IF(N358=0,0,100),+O358/M358*100)</f>
        <v>6.44761388939038</v>
      </c>
      <c r="Q358" s="486"/>
      <c r="R358" s="430"/>
    </row>
    <row r="359" customFormat="false" ht="12.75" hidden="false" customHeight="false" outlineLevel="0" collapsed="false">
      <c r="A359" s="456" t="s">
        <v>305</v>
      </c>
      <c r="B359" s="478" t="n">
        <v>3763.27</v>
      </c>
      <c r="C359" s="479" t="n">
        <v>3763.27</v>
      </c>
      <c r="D359" s="480" t="n">
        <v>3763.27</v>
      </c>
      <c r="E359" s="478" t="n">
        <v>3338.52</v>
      </c>
      <c r="F359" s="480" t="n">
        <v>3206.02</v>
      </c>
      <c r="G359" s="480" t="n">
        <v>3509.4</v>
      </c>
      <c r="H359" s="481"/>
      <c r="I359" s="482" t="n">
        <v>3987.97</v>
      </c>
      <c r="J359" s="481" t="n">
        <f aca="false">+G359-I359</f>
        <v>-478.57</v>
      </c>
      <c r="K359" s="483" t="n">
        <f aca="false">IF(I359=0,IF(G359=0,0,100),+J359/I359*100)</f>
        <v>-12.0003410256346</v>
      </c>
      <c r="L359" s="483"/>
      <c r="M359" s="484" t="n">
        <v>23308.09</v>
      </c>
      <c r="N359" s="485" t="n">
        <v>21343.75</v>
      </c>
      <c r="O359" s="481" t="n">
        <f aca="false">N359-M359</f>
        <v>-1964.34</v>
      </c>
      <c r="P359" s="486" t="n">
        <f aca="false">IF(M359=0,IF(N359=0,0,100),+O359/M359*100)</f>
        <v>-8.42771758646891</v>
      </c>
      <c r="Q359" s="486"/>
      <c r="R359" s="430"/>
    </row>
    <row r="360" customFormat="false" ht="12.75" hidden="false" customHeight="false" outlineLevel="0" collapsed="false">
      <c r="A360" s="456" t="s">
        <v>306</v>
      </c>
      <c r="B360" s="478" t="n">
        <v>17476.67</v>
      </c>
      <c r="C360" s="479" t="n">
        <v>17476.67</v>
      </c>
      <c r="D360" s="480" t="n">
        <v>17476.67</v>
      </c>
      <c r="E360" s="478" t="n">
        <v>17476.67</v>
      </c>
      <c r="F360" s="480" t="n">
        <v>17476.67</v>
      </c>
      <c r="G360" s="480" t="n">
        <v>17476.67</v>
      </c>
      <c r="H360" s="481"/>
      <c r="I360" s="482" t="n">
        <v>7352.11</v>
      </c>
      <c r="J360" s="481" t="n">
        <f aca="false">+G360-I360</f>
        <v>10124.56</v>
      </c>
      <c r="K360" s="483" t="n">
        <f aca="false">IF(I360=0,IF(G360=0,0,100),+J360/I360*100)</f>
        <v>137.709582691227</v>
      </c>
      <c r="L360" s="483"/>
      <c r="M360" s="484" t="n">
        <v>44112.66</v>
      </c>
      <c r="N360" s="485" t="n">
        <v>104860.02</v>
      </c>
      <c r="O360" s="481" t="n">
        <f aca="false">N360-M360</f>
        <v>60747.36</v>
      </c>
      <c r="P360" s="486" t="n">
        <f aca="false">IF(M360=0,IF(N360=0,0,100),+O360/M360*100)</f>
        <v>137.709582691227</v>
      </c>
      <c r="Q360" s="486"/>
      <c r="R360" s="430"/>
    </row>
    <row r="361" customFormat="false" ht="12.75" hidden="false" customHeight="false" outlineLevel="0" collapsed="false">
      <c r="A361" s="110" t="s">
        <v>310</v>
      </c>
      <c r="B361" s="478" t="n">
        <v>0</v>
      </c>
      <c r="C361" s="479" t="n">
        <v>0</v>
      </c>
      <c r="D361" s="480" t="n">
        <v>0</v>
      </c>
      <c r="E361" s="478" t="n">
        <v>0</v>
      </c>
      <c r="F361" s="480" t="n">
        <v>0</v>
      </c>
      <c r="G361" s="480" t="n">
        <v>0</v>
      </c>
      <c r="H361" s="481"/>
      <c r="I361" s="482" t="n">
        <v>0</v>
      </c>
      <c r="J361" s="481" t="n">
        <f aca="false">+G361-I361</f>
        <v>0</v>
      </c>
      <c r="K361" s="483" t="n">
        <f aca="false">IF(I361=0,IF(G361=0,0,100),+J361/I361*100)</f>
        <v>0</v>
      </c>
      <c r="L361" s="483"/>
      <c r="M361" s="484" t="n">
        <v>1350</v>
      </c>
      <c r="N361" s="485" t="n">
        <v>0</v>
      </c>
      <c r="O361" s="481" t="n">
        <f aca="false">N361-M361</f>
        <v>-1350</v>
      </c>
      <c r="P361" s="486" t="n">
        <f aca="false">IF(M361=0,IF(N361=0,0,100),+O361/M361*100)</f>
        <v>-100</v>
      </c>
      <c r="Q361" s="486"/>
      <c r="R361" s="430"/>
    </row>
    <row r="362" customFormat="false" ht="12.75" hidden="false" customHeight="false" outlineLevel="0" collapsed="false">
      <c r="A362" s="489" t="s">
        <v>311</v>
      </c>
      <c r="B362" s="478" t="n">
        <v>0</v>
      </c>
      <c r="C362" s="479" t="n">
        <v>0</v>
      </c>
      <c r="D362" s="480" t="n">
        <v>0</v>
      </c>
      <c r="E362" s="478" t="n">
        <v>0</v>
      </c>
      <c r="F362" s="480" t="n">
        <v>0</v>
      </c>
      <c r="G362" s="480" t="n">
        <v>190.05</v>
      </c>
      <c r="H362" s="481"/>
      <c r="I362" s="482" t="n">
        <v>0</v>
      </c>
      <c r="J362" s="481" t="n">
        <f aca="false">+G362-I362</f>
        <v>190.05</v>
      </c>
      <c r="K362" s="483" t="n">
        <f aca="false">IF(I362=0,IF(G362=0,0,100),+J362/I362*100)</f>
        <v>100</v>
      </c>
      <c r="L362" s="483"/>
      <c r="M362" s="484" t="n">
        <v>0</v>
      </c>
      <c r="N362" s="485" t="n">
        <v>190.05</v>
      </c>
      <c r="O362" s="481" t="n">
        <f aca="false">N362-M362</f>
        <v>190.05</v>
      </c>
      <c r="P362" s="486" t="n">
        <f aca="false">IF(M362=0,IF(N362=0,0,100),+O362/M362*100)</f>
        <v>100</v>
      </c>
      <c r="Q362" s="486"/>
      <c r="R362" s="430"/>
    </row>
    <row r="363" customFormat="false" ht="12.75" hidden="false" customHeight="false" outlineLevel="0" collapsed="false">
      <c r="A363" s="110" t="s">
        <v>313</v>
      </c>
      <c r="B363" s="478" t="n">
        <v>0</v>
      </c>
      <c r="C363" s="479" t="n">
        <v>0</v>
      </c>
      <c r="D363" s="480" t="n">
        <v>0</v>
      </c>
      <c r="E363" s="478" t="n">
        <v>0</v>
      </c>
      <c r="F363" s="480" t="n">
        <v>0</v>
      </c>
      <c r="G363" s="480" t="n">
        <v>0</v>
      </c>
      <c r="H363" s="481"/>
      <c r="I363" s="482" t="n">
        <v>0</v>
      </c>
      <c r="J363" s="481" t="n">
        <f aca="false">+G363-I363</f>
        <v>0</v>
      </c>
      <c r="K363" s="483" t="n">
        <f aca="false">IF(I363=0,IF(G363=0,0,100),+J363/I363*100)</f>
        <v>0</v>
      </c>
      <c r="L363" s="483"/>
      <c r="M363" s="484" t="n">
        <v>1436.76</v>
      </c>
      <c r="N363" s="485" t="n">
        <v>0</v>
      </c>
      <c r="O363" s="481" t="n">
        <f aca="false">N363-M363</f>
        <v>-1436.76</v>
      </c>
      <c r="P363" s="486" t="n">
        <f aca="false">IF(M363=0,IF(N363=0,0,100),+O363/M363*100)</f>
        <v>-100</v>
      </c>
      <c r="Q363" s="486"/>
      <c r="R363" s="430"/>
    </row>
    <row r="364" customFormat="false" ht="12.75" hidden="false" customHeight="false" outlineLevel="0" collapsed="false">
      <c r="A364" s="456" t="s">
        <v>315</v>
      </c>
      <c r="B364" s="478" t="n">
        <v>16973.16</v>
      </c>
      <c r="C364" s="479" t="n">
        <v>16973.16</v>
      </c>
      <c r="D364" s="480" t="n">
        <v>16973.16</v>
      </c>
      <c r="E364" s="478" t="n">
        <v>16973.16</v>
      </c>
      <c r="F364" s="480" t="n">
        <v>-39230.99</v>
      </c>
      <c r="G364" s="480" t="n">
        <v>5732.33</v>
      </c>
      <c r="H364" s="481"/>
      <c r="I364" s="482" t="n">
        <v>5732.33</v>
      </c>
      <c r="J364" s="481" t="n">
        <f aca="false">+G364-I364</f>
        <v>0</v>
      </c>
      <c r="K364" s="483" t="n">
        <f aca="false">IF(I364=0,IF(G364=0,0,100),+J364/I364*100)</f>
        <v>0</v>
      </c>
      <c r="L364" s="483"/>
      <c r="M364" s="484" t="n">
        <v>34393.98</v>
      </c>
      <c r="N364" s="485" t="n">
        <v>34393.98</v>
      </c>
      <c r="O364" s="481" t="n">
        <f aca="false">N364-M364</f>
        <v>0</v>
      </c>
      <c r="P364" s="486" t="n">
        <f aca="false">IF(M364=0,IF(N364=0,0,100),+O364/M364*100)</f>
        <v>0</v>
      </c>
      <c r="Q364" s="486"/>
    </row>
    <row r="365" customFormat="false" ht="12.75" hidden="false" customHeight="false" outlineLevel="0" collapsed="false">
      <c r="A365" s="110" t="s">
        <v>328</v>
      </c>
      <c r="B365" s="478" t="n">
        <v>0</v>
      </c>
      <c r="C365" s="487" t="n">
        <v>0</v>
      </c>
      <c r="D365" s="480" t="n">
        <v>0</v>
      </c>
      <c r="E365" s="536" t="n">
        <v>19837.5</v>
      </c>
      <c r="F365" s="535" t="n">
        <v>0</v>
      </c>
      <c r="G365" s="535" t="n">
        <v>0</v>
      </c>
      <c r="H365" s="481"/>
      <c r="I365" s="537" t="n">
        <v>0</v>
      </c>
      <c r="J365" s="481" t="n">
        <f aca="false">+G365-I365</f>
        <v>0</v>
      </c>
      <c r="K365" s="483" t="n">
        <f aca="false">IF(I365=0,IF(G365=0,0,100),+J365/I365*100)</f>
        <v>0</v>
      </c>
      <c r="L365" s="483"/>
      <c r="M365" s="538" t="n">
        <v>31817.5</v>
      </c>
      <c r="N365" s="539" t="n">
        <v>19837.5</v>
      </c>
      <c r="O365" s="481" t="n">
        <f aca="false">N365-M365</f>
        <v>-11980</v>
      </c>
      <c r="P365" s="486" t="n">
        <f aca="false">IF(M365=0,IF(N365=0,0,100),+O365/M365*100)</f>
        <v>-37.6522354050444</v>
      </c>
      <c r="Q365" s="486"/>
    </row>
    <row r="366" customFormat="false" ht="13.5" hidden="false" customHeight="false" outlineLevel="0" collapsed="false">
      <c r="A366" s="493" t="s">
        <v>189</v>
      </c>
      <c r="B366" s="494" t="n">
        <f aca="false">SUM(B310:B365)</f>
        <v>1234813.16</v>
      </c>
      <c r="C366" s="494" t="n">
        <f aca="false">SUM(C310:C365)</f>
        <v>796913.88</v>
      </c>
      <c r="D366" s="494" t="n">
        <f aca="false">SUM(D310:D365)</f>
        <v>874586.21</v>
      </c>
      <c r="E366" s="494" t="n">
        <f aca="false">SUM(E310:E365)</f>
        <v>856285.33</v>
      </c>
      <c r="F366" s="494" t="n">
        <f aca="false">SUM(F310:F365)</f>
        <v>936015.04</v>
      </c>
      <c r="G366" s="494" t="n">
        <f aca="false">SUM(G310:G365)</f>
        <v>915359.03</v>
      </c>
      <c r="H366" s="495"/>
      <c r="I366" s="496" t="n">
        <f aca="false">SUM(I310:I365)</f>
        <v>810105.43</v>
      </c>
      <c r="J366" s="496" t="n">
        <f aca="false">SUM(J313:J364)</f>
        <v>246397.98</v>
      </c>
      <c r="K366" s="496" t="n">
        <f aca="false">SUM(K313:K364)</f>
        <v>7401.78238691839</v>
      </c>
      <c r="L366" s="498"/>
      <c r="M366" s="499" t="n">
        <f aca="false">SUM(M310:M365)</f>
        <v>4809631.03</v>
      </c>
      <c r="N366" s="496" t="n">
        <f aca="false">SUM(N310:N365)</f>
        <v>5613972.65</v>
      </c>
      <c r="O366" s="496" t="n">
        <f aca="false">SUM(O313:O364)</f>
        <v>1688042.52</v>
      </c>
      <c r="P366" s="501" t="n">
        <f aca="false">IF(M366=0,IF(N366=0,0,100),+O366/M366*100)</f>
        <v>35.0971313489717</v>
      </c>
      <c r="Q366" s="502"/>
    </row>
    <row r="367" customFormat="false" ht="13.5" hidden="false" customHeight="false" outlineLevel="0" collapsed="false">
      <c r="N367" s="477"/>
    </row>
    <row r="368" customFormat="false" ht="12.75" hidden="false" customHeight="false" outlineLevel="0" collapsed="false">
      <c r="A368" s="503" t="s">
        <v>113</v>
      </c>
      <c r="B368" s="504" t="n">
        <v>14206.25</v>
      </c>
      <c r="C368" s="504" t="n">
        <v>9212.93</v>
      </c>
      <c r="D368" s="504" t="n">
        <v>10090.91</v>
      </c>
      <c r="E368" s="504" t="n">
        <v>7373.81</v>
      </c>
      <c r="F368" s="504" t="n">
        <v>9485.3</v>
      </c>
      <c r="G368" s="504" t="n">
        <v>1177.5</v>
      </c>
      <c r="I368" s="505" t="n">
        <v>2501.3</v>
      </c>
      <c r="J368" s="432" t="n">
        <f aca="false">+G368-I368</f>
        <v>-1323.8</v>
      </c>
      <c r="K368" s="435" t="n">
        <f aca="false">IF(I368=0,IF(G368=0,0,100),+J368/I368*100)</f>
        <v>-52.9244792707792</v>
      </c>
      <c r="M368" s="432" t="n">
        <v>23703.49</v>
      </c>
      <c r="N368" s="504" t="n">
        <v>51546.7</v>
      </c>
      <c r="O368" s="481" t="n">
        <f aca="false">+N368-M368</f>
        <v>27843.21</v>
      </c>
      <c r="P368" s="486" t="n">
        <f aca="false">IF(M368=0,IF(N368=0,0,100),+O368/M368*100)</f>
        <v>117.464601204295</v>
      </c>
      <c r="Q368" s="486"/>
    </row>
    <row r="369" customFormat="false" ht="12.75" hidden="false" customHeight="false" outlineLevel="0" collapsed="false">
      <c r="A369" s="531" t="s">
        <v>333</v>
      </c>
      <c r="B369" s="504" t="n">
        <v>63181.59</v>
      </c>
      <c r="C369" s="504" t="n">
        <v>46298.51</v>
      </c>
      <c r="D369" s="504" t="n">
        <v>48141.24</v>
      </c>
      <c r="E369" s="504" t="n">
        <v>59808.52</v>
      </c>
      <c r="F369" s="504" t="n">
        <v>42436.62</v>
      </c>
      <c r="G369" s="504" t="n">
        <v>28262.48</v>
      </c>
      <c r="I369" s="505" t="n">
        <v>46379.42</v>
      </c>
      <c r="J369" s="432" t="n">
        <f aca="false">+G369-I369</f>
        <v>-18116.94</v>
      </c>
      <c r="K369" s="435" t="n">
        <f aca="false">IF(I369=0,IF(G369=0,0,100),+J369/I369*100)</f>
        <v>-39.0624548560547</v>
      </c>
      <c r="L369" s="483"/>
      <c r="M369" s="432" t="n">
        <v>331700.65</v>
      </c>
      <c r="N369" s="504" t="n">
        <v>288128.96</v>
      </c>
      <c r="O369" s="481" t="n">
        <f aca="false">+N369-M369</f>
        <v>-43571.69</v>
      </c>
      <c r="P369" s="486" t="n">
        <f aca="false">IF(M369=0,IF(N369=0,0,100),+O369/M369*100)</f>
        <v>-13.1358470355726</v>
      </c>
      <c r="Q369" s="486"/>
    </row>
    <row r="370" customFormat="false" ht="12.75" hidden="false" customHeight="false" outlineLevel="0" collapsed="false">
      <c r="A370" s="503" t="s">
        <v>330</v>
      </c>
      <c r="B370" s="504" t="n">
        <v>1147.91</v>
      </c>
      <c r="C370" s="504" t="n">
        <v>3263.93</v>
      </c>
      <c r="D370" s="504" t="n">
        <v>7618.62</v>
      </c>
      <c r="E370" s="504" t="n">
        <v>15344.89</v>
      </c>
      <c r="F370" s="504" t="n">
        <v>1854.79</v>
      </c>
      <c r="G370" s="504" t="n">
        <v>6582.86</v>
      </c>
      <c r="I370" s="505" t="n">
        <v>2881.62</v>
      </c>
      <c r="J370" s="432" t="n">
        <f aca="false">+G370-I370</f>
        <v>3701.24</v>
      </c>
      <c r="K370" s="435" t="n">
        <f aca="false">IF(I370=0,IF(G370=0,0,100),+J370/I370*100)</f>
        <v>128.443028574205</v>
      </c>
      <c r="L370" s="483"/>
      <c r="M370" s="432" t="n">
        <v>33945.11</v>
      </c>
      <c r="N370" s="504" t="n">
        <v>35813</v>
      </c>
      <c r="O370" s="481" t="n">
        <f aca="false">+N370-M370</f>
        <v>1867.89</v>
      </c>
      <c r="P370" s="486" t="n">
        <f aca="false">IF(M370=0,IF(N370=0,0,100),+O370/M370*100)</f>
        <v>5.50267770527183</v>
      </c>
      <c r="Q370" s="486"/>
    </row>
    <row r="371" customFormat="false" ht="13.5" hidden="false" customHeight="true" outlineLevel="0" collapsed="false">
      <c r="A371" s="510" t="s">
        <v>114</v>
      </c>
      <c r="B371" s="504" t="n">
        <v>-8068.43</v>
      </c>
      <c r="C371" s="504" t="n">
        <v>-6676.31</v>
      </c>
      <c r="D371" s="504" t="n">
        <v>-23979.13</v>
      </c>
      <c r="E371" s="504" t="n">
        <v>-47126.44</v>
      </c>
      <c r="F371" s="504" t="n">
        <v>-51468.8</v>
      </c>
      <c r="G371" s="504" t="n">
        <v>-13798.1</v>
      </c>
      <c r="I371" s="505" t="n">
        <v>-16326.2</v>
      </c>
      <c r="J371" s="432" t="n">
        <f aca="false">+G371-I371</f>
        <v>2528.1</v>
      </c>
      <c r="K371" s="435" t="n">
        <f aca="false">IF(I371=0,IF(G371=0,0,100),+J371/I371*100)</f>
        <v>-15.4849260697529</v>
      </c>
      <c r="L371" s="483"/>
      <c r="M371" s="432" t="n">
        <v>-85764.45</v>
      </c>
      <c r="N371" s="504" t="n">
        <v>-151117.21</v>
      </c>
      <c r="O371" s="481" t="n">
        <f aca="false">+N371-M371</f>
        <v>-65352.76</v>
      </c>
      <c r="P371" s="486" t="n">
        <f aca="false">IF(M371=0,IF(N371=0,0,100),+O371/M371*100)</f>
        <v>76.2002904466827</v>
      </c>
      <c r="Q371" s="486"/>
    </row>
    <row r="372" s="512" customFormat="true" ht="16.5" hidden="false" customHeight="false" outlineLevel="0" collapsed="false">
      <c r="A372" s="513" t="s">
        <v>331</v>
      </c>
      <c r="B372" s="540" t="n">
        <f aca="false">SUM(B366:B371)</f>
        <v>1305280.48</v>
      </c>
      <c r="C372" s="540" t="n">
        <f aca="false">SUM(C366:C371)</f>
        <v>849012.94</v>
      </c>
      <c r="D372" s="540" t="n">
        <f aca="false">SUM(D366:D371)</f>
        <v>916457.85</v>
      </c>
      <c r="E372" s="540" t="n">
        <f aca="false">SUM(E366:E371)</f>
        <v>891686.11</v>
      </c>
      <c r="F372" s="540" t="n">
        <f aca="false">SUM(F366:F371)</f>
        <v>938322.95</v>
      </c>
      <c r="G372" s="540" t="n">
        <f aca="false">SUM(G366:G371)</f>
        <v>937583.77</v>
      </c>
      <c r="H372" s="541"/>
      <c r="I372" s="542" t="n">
        <f aca="false">SUM(I366:I371)</f>
        <v>845541.57</v>
      </c>
      <c r="J372" s="520" t="n">
        <f aca="false">+G372-I372</f>
        <v>92042.2000000001</v>
      </c>
      <c r="K372" s="521" t="n">
        <f aca="false">IF(I372=0,IF(G372=0,0,100),+J372/I372*100)</f>
        <v>10.885591349459</v>
      </c>
      <c r="L372" s="511"/>
      <c r="M372" s="543" t="n">
        <f aca="false">SUM(M366:M371)</f>
        <v>5113215.83</v>
      </c>
      <c r="N372" s="544" t="n">
        <f aca="false">SUM(N366:N371)</f>
        <v>5838344.1</v>
      </c>
      <c r="O372" s="520" t="n">
        <f aca="false">+M372-N372</f>
        <v>-725128.27</v>
      </c>
      <c r="P372" s="521" t="n">
        <f aca="false">IF(N372=0,IF(M372=0,0,100),+O372/N372*100)</f>
        <v>-12.4201016175117</v>
      </c>
      <c r="Q372" s="522"/>
      <c r="R372" s="523"/>
    </row>
    <row r="373" customFormat="false" ht="13.5" hidden="false" customHeight="false" outlineLevel="0" collapsed="false">
      <c r="A373" s="456"/>
      <c r="B373" s="504"/>
      <c r="C373" s="504"/>
      <c r="D373" s="504"/>
      <c r="E373" s="504"/>
      <c r="F373" s="504"/>
      <c r="G373" s="504"/>
      <c r="I373" s="432"/>
      <c r="J373" s="432"/>
      <c r="K373" s="498"/>
      <c r="L373" s="498"/>
      <c r="M373" s="505"/>
      <c r="N373" s="545"/>
      <c r="O373" s="432"/>
    </row>
    <row r="374" customFormat="false" ht="12.75" hidden="false" customHeight="false" outlineLevel="0" collapsed="false">
      <c r="A374" s="456"/>
      <c r="B374" s="504"/>
      <c r="C374" s="504"/>
      <c r="D374" s="504"/>
      <c r="E374" s="504"/>
      <c r="F374" s="504"/>
      <c r="G374" s="504"/>
      <c r="I374" s="432"/>
      <c r="J374" s="432"/>
      <c r="K374" s="532"/>
      <c r="L374" s="532"/>
      <c r="M374" s="505"/>
      <c r="N374" s="533"/>
      <c r="O374" s="432"/>
    </row>
    <row r="375" customFormat="false" ht="12.75" hidden="false" customHeight="true" outlineLevel="0" collapsed="false">
      <c r="A375" s="441" t="s">
        <v>69</v>
      </c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</row>
    <row r="376" customFormat="false" ht="12.75" hidden="false" customHeight="true" outlineLevel="0" collapsed="false">
      <c r="A376" s="441" t="s">
        <v>214</v>
      </c>
      <c r="B376" s="441"/>
      <c r="C376" s="441"/>
      <c r="D376" s="441"/>
      <c r="E376" s="441"/>
      <c r="F376" s="441"/>
      <c r="G376" s="441"/>
      <c r="H376" s="441"/>
      <c r="I376" s="441"/>
      <c r="J376" s="441"/>
      <c r="K376" s="441"/>
      <c r="L376" s="441"/>
      <c r="M376" s="441"/>
      <c r="N376" s="441"/>
      <c r="O376" s="441"/>
      <c r="P376" s="441"/>
      <c r="Q376" s="441"/>
    </row>
    <row r="377" customFormat="false" ht="12.75" hidden="false" customHeight="true" outlineLevel="0" collapsed="false">
      <c r="A377" s="442" t="s">
        <v>73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</row>
    <row r="378" customFormat="false" ht="26.25" hidden="false" customHeight="true" outlineLevel="0" collapsed="false">
      <c r="A378" s="443"/>
      <c r="J378" s="444"/>
      <c r="K378" s="445"/>
      <c r="L378" s="445"/>
      <c r="N378" s="446"/>
      <c r="O378" s="444"/>
      <c r="P378" s="447"/>
      <c r="Q378" s="447"/>
    </row>
    <row r="379" customFormat="false" ht="39" hidden="false" customHeight="true" outlineLevel="0" collapsed="false">
      <c r="A379" s="448"/>
      <c r="B379" s="449" t="s">
        <v>215</v>
      </c>
      <c r="C379" s="449"/>
      <c r="D379" s="449"/>
      <c r="E379" s="449"/>
      <c r="F379" s="449"/>
      <c r="G379" s="449"/>
      <c r="H379" s="450"/>
      <c r="I379" s="451" t="s">
        <v>71</v>
      </c>
      <c r="J379" s="452" t="s">
        <v>216</v>
      </c>
      <c r="K379" s="452"/>
      <c r="L379" s="453"/>
      <c r="M379" s="454" t="s">
        <v>121</v>
      </c>
      <c r="N379" s="454"/>
      <c r="O379" s="455" t="s">
        <v>217</v>
      </c>
      <c r="P379" s="455"/>
      <c r="Q379" s="453"/>
    </row>
    <row r="380" customFormat="false" ht="13.5" hidden="false" customHeight="true" outlineLevel="0" collapsed="false">
      <c r="A380" s="456"/>
      <c r="B380" s="457" t="s">
        <v>218</v>
      </c>
      <c r="C380" s="457" t="s">
        <v>219</v>
      </c>
      <c r="D380" s="457" t="s">
        <v>220</v>
      </c>
      <c r="E380" s="457" t="s">
        <v>221</v>
      </c>
      <c r="F380" s="457" t="s">
        <v>222</v>
      </c>
      <c r="G380" s="457" t="s">
        <v>223</v>
      </c>
      <c r="H380" s="450"/>
      <c r="I380" s="458" t="s">
        <v>224</v>
      </c>
      <c r="J380" s="459" t="s">
        <v>225</v>
      </c>
      <c r="K380" s="460" t="s">
        <v>226</v>
      </c>
      <c r="L380" s="461"/>
      <c r="M380" s="462" t="n">
        <v>2017</v>
      </c>
      <c r="N380" s="463" t="n">
        <v>2018</v>
      </c>
      <c r="O380" s="464" t="s">
        <v>225</v>
      </c>
      <c r="P380" s="465" t="s">
        <v>227</v>
      </c>
      <c r="Q380" s="466"/>
    </row>
    <row r="381" customFormat="false" ht="13.5" hidden="false" customHeight="false" outlineLevel="0" collapsed="false">
      <c r="A381" s="456"/>
      <c r="B381" s="467"/>
      <c r="C381" s="467"/>
      <c r="D381" s="467"/>
      <c r="E381" s="467"/>
      <c r="F381" s="467"/>
      <c r="G381" s="467"/>
      <c r="H381" s="450"/>
      <c r="I381" s="468"/>
      <c r="J381" s="450"/>
      <c r="K381" s="469"/>
      <c r="L381" s="461"/>
      <c r="M381" s="470"/>
      <c r="N381" s="471"/>
      <c r="O381" s="450"/>
      <c r="P381" s="469"/>
      <c r="Q381" s="461"/>
    </row>
    <row r="382" customFormat="false" ht="13.5" hidden="false" customHeight="false" outlineLevel="0" collapsed="false">
      <c r="A382" s="472" t="s">
        <v>132</v>
      </c>
      <c r="B382" s="473"/>
      <c r="C382" s="473"/>
      <c r="D382" s="473"/>
      <c r="E382" s="473"/>
      <c r="F382" s="473"/>
      <c r="G382" s="473"/>
      <c r="H382" s="474"/>
      <c r="I382" s="474"/>
      <c r="J382" s="474"/>
      <c r="K382" s="475"/>
      <c r="L382" s="475"/>
      <c r="M382" s="476"/>
      <c r="N382" s="477"/>
      <c r="O382" s="474"/>
      <c r="P382" s="48"/>
      <c r="Q382" s="48"/>
      <c r="R382" s="438" t="str">
        <f aca="false">A382</f>
        <v>DURANGO</v>
      </c>
    </row>
    <row r="383" customFormat="false" ht="12" hidden="false" customHeight="true" outlineLevel="0" collapsed="false">
      <c r="A383" s="448"/>
      <c r="B383" s="473"/>
      <c r="C383" s="473"/>
      <c r="D383" s="473"/>
      <c r="E383" s="473"/>
      <c r="F383" s="473"/>
      <c r="G383" s="473"/>
      <c r="H383" s="474"/>
      <c r="I383" s="474"/>
      <c r="J383" s="474"/>
      <c r="K383" s="475"/>
      <c r="L383" s="475"/>
      <c r="M383" s="476"/>
      <c r="N383" s="477"/>
      <c r="O383" s="474"/>
      <c r="P383" s="48"/>
      <c r="Q383" s="48"/>
    </row>
    <row r="384" customFormat="false" ht="12" hidden="false" customHeight="true" outlineLevel="0" collapsed="false">
      <c r="A384" s="110" t="s">
        <v>228</v>
      </c>
      <c r="B384" s="473" t="n">
        <v>0</v>
      </c>
      <c r="C384" s="487" t="n">
        <v>0</v>
      </c>
      <c r="D384" s="480" t="n">
        <v>8000</v>
      </c>
      <c r="E384" s="478" t="n">
        <v>0</v>
      </c>
      <c r="F384" s="480" t="n">
        <v>0</v>
      </c>
      <c r="G384" s="480" t="n">
        <v>0</v>
      </c>
      <c r="H384" s="474"/>
      <c r="I384" s="482" t="n">
        <v>0</v>
      </c>
      <c r="J384" s="481" t="n">
        <f aca="false">+G384-I384</f>
        <v>0</v>
      </c>
      <c r="K384" s="483" t="n">
        <f aca="false">IF(I384=0,IF(G384=0,0,100),+J384/I384*100)</f>
        <v>0</v>
      </c>
      <c r="L384" s="475"/>
      <c r="M384" s="484" t="n">
        <v>6875</v>
      </c>
      <c r="N384" s="485" t="n">
        <v>8000</v>
      </c>
      <c r="O384" s="481" t="n">
        <f aca="false">N384-M384</f>
        <v>1125</v>
      </c>
      <c r="P384" s="486" t="n">
        <f aca="false">IF(M384=0,IF(N384=0,0,100),+O384/M384*100)</f>
        <v>16.3636363636364</v>
      </c>
      <c r="Q384" s="48"/>
    </row>
    <row r="385" customFormat="false" ht="12" hidden="false" customHeight="true" outlineLevel="0" collapsed="false">
      <c r="A385" s="110" t="s">
        <v>229</v>
      </c>
      <c r="B385" s="473" t="n">
        <v>0</v>
      </c>
      <c r="C385" s="487" t="n">
        <v>0</v>
      </c>
      <c r="D385" s="480" t="n">
        <v>0</v>
      </c>
      <c r="E385" s="478" t="n">
        <v>0</v>
      </c>
      <c r="F385" s="480" t="n">
        <v>0</v>
      </c>
      <c r="G385" s="480" t="n">
        <v>0</v>
      </c>
      <c r="H385" s="474"/>
      <c r="I385" s="482" t="n">
        <v>0</v>
      </c>
      <c r="J385" s="481" t="n">
        <f aca="false">+G385-I385</f>
        <v>0</v>
      </c>
      <c r="K385" s="483" t="n">
        <f aca="false">IF(I385=0,IF(G385=0,0,100),+J385/I385*100)</f>
        <v>0</v>
      </c>
      <c r="L385" s="475"/>
      <c r="M385" s="484" t="n">
        <v>5494.12</v>
      </c>
      <c r="N385" s="485" t="n">
        <v>0</v>
      </c>
      <c r="O385" s="481" t="n">
        <f aca="false">N385-M385</f>
        <v>-5494.12</v>
      </c>
      <c r="P385" s="486" t="n">
        <f aca="false">IF(M385=0,IF(N385=0,0,100),+O385/M385*100)</f>
        <v>-100</v>
      </c>
      <c r="Q385" s="48"/>
    </row>
    <row r="386" customFormat="false" ht="12.75" hidden="false" customHeight="false" outlineLevel="0" collapsed="false">
      <c r="A386" s="456" t="s">
        <v>234</v>
      </c>
      <c r="B386" s="478" t="n">
        <v>494282.24</v>
      </c>
      <c r="C386" s="479" t="n">
        <v>387345.7</v>
      </c>
      <c r="D386" s="480" t="n">
        <v>377673.96</v>
      </c>
      <c r="E386" s="478" t="n">
        <v>388088.06</v>
      </c>
      <c r="F386" s="480" t="n">
        <v>429484.11</v>
      </c>
      <c r="G386" s="480" t="n">
        <v>378968.51</v>
      </c>
      <c r="H386" s="481"/>
      <c r="I386" s="482" t="n">
        <v>357203.65</v>
      </c>
      <c r="J386" s="481" t="n">
        <f aca="false">+G386-I386</f>
        <v>21764.86</v>
      </c>
      <c r="K386" s="483" t="n">
        <f aca="false">IF(I386=0,IF(G386=0,0,100),+J386/I386*100)</f>
        <v>6.09312362849595</v>
      </c>
      <c r="L386" s="483"/>
      <c r="M386" s="484" t="n">
        <v>2042076.11</v>
      </c>
      <c r="N386" s="485" t="n">
        <v>2455842.58</v>
      </c>
      <c r="O386" s="481" t="n">
        <f aca="false">N386-M386</f>
        <v>413766.47</v>
      </c>
      <c r="P386" s="486" t="n">
        <f aca="false">IF(M386=0,IF(N386=0,0,100),+O386/M386*100)</f>
        <v>20.2620493905097</v>
      </c>
      <c r="Q386" s="486"/>
    </row>
    <row r="387" customFormat="false" ht="12.75" hidden="false" customHeight="false" outlineLevel="0" collapsed="false">
      <c r="A387" s="456" t="s">
        <v>235</v>
      </c>
      <c r="B387" s="478" t="n">
        <v>47681.76</v>
      </c>
      <c r="C387" s="479" t="n">
        <v>18600</v>
      </c>
      <c r="D387" s="480" t="n">
        <v>30850</v>
      </c>
      <c r="E387" s="478" t="n">
        <v>38991.34</v>
      </c>
      <c r="F387" s="480" t="n">
        <v>45199.9</v>
      </c>
      <c r="G387" s="480" t="n">
        <v>19200</v>
      </c>
      <c r="H387" s="481"/>
      <c r="I387" s="482" t="n">
        <v>18600</v>
      </c>
      <c r="J387" s="481" t="n">
        <f aca="false">+G387-I387</f>
        <v>600</v>
      </c>
      <c r="K387" s="483" t="n">
        <f aca="false">IF(I387=0,IF(G387=0,0,100),+J387/I387*100)</f>
        <v>3.2258064516129</v>
      </c>
      <c r="L387" s="483"/>
      <c r="M387" s="484" t="n">
        <v>166293.67</v>
      </c>
      <c r="N387" s="485" t="n">
        <v>200523</v>
      </c>
      <c r="O387" s="481" t="n">
        <f aca="false">N387-M387</f>
        <v>34229.33</v>
      </c>
      <c r="P387" s="486" t="n">
        <f aca="false">IF(M387=0,IF(N387=0,0,100),+O387/M387*100)</f>
        <v>20.5836638279737</v>
      </c>
      <c r="Q387" s="486"/>
    </row>
    <row r="388" customFormat="false" ht="12.75" hidden="false" customHeight="false" outlineLevel="0" collapsed="false">
      <c r="A388" s="110" t="s">
        <v>237</v>
      </c>
      <c r="B388" s="478" t="n">
        <v>65226.4</v>
      </c>
      <c r="C388" s="479" t="n">
        <v>67898.8</v>
      </c>
      <c r="D388" s="480" t="n">
        <v>71910.49</v>
      </c>
      <c r="E388" s="478" t="n">
        <v>75509.39</v>
      </c>
      <c r="F388" s="480" t="n">
        <v>91249.2</v>
      </c>
      <c r="G388" s="480" t="n">
        <v>74575.64</v>
      </c>
      <c r="H388" s="481"/>
      <c r="I388" s="482" t="n">
        <v>85950.06</v>
      </c>
      <c r="J388" s="481" t="n">
        <f aca="false">+G388-I388</f>
        <v>-11374.42</v>
      </c>
      <c r="K388" s="483" t="n">
        <f aca="false">IF(I388=0,IF(G388=0,0,100),+J388/I388*100)</f>
        <v>-13.2337545779491</v>
      </c>
      <c r="L388" s="483"/>
      <c r="M388" s="484" t="n">
        <v>436131.06</v>
      </c>
      <c r="N388" s="485" t="n">
        <v>446369.92</v>
      </c>
      <c r="O388" s="481" t="n">
        <f aca="false">N388-M388</f>
        <v>10238.86</v>
      </c>
      <c r="P388" s="486" t="n">
        <f aca="false">IF(M388=0,IF(N388=0,0,100),+O388/M388*100)</f>
        <v>2.34765668833584</v>
      </c>
      <c r="Q388" s="486"/>
    </row>
    <row r="389" customFormat="false" ht="12.75" hidden="false" customHeight="false" outlineLevel="0" collapsed="false">
      <c r="A389" s="456" t="s">
        <v>238</v>
      </c>
      <c r="B389" s="478" t="n">
        <v>245619.61</v>
      </c>
      <c r="C389" s="479" t="n">
        <v>309072.11</v>
      </c>
      <c r="D389" s="480" t="n">
        <v>242219.56</v>
      </c>
      <c r="E389" s="478" t="n">
        <v>207184.05</v>
      </c>
      <c r="F389" s="480" t="n">
        <v>245543.18</v>
      </c>
      <c r="G389" s="480" t="n">
        <v>205457.94</v>
      </c>
      <c r="H389" s="481"/>
      <c r="I389" s="482" t="n">
        <v>229393.62</v>
      </c>
      <c r="J389" s="481" t="n">
        <f aca="false">+G389-I389</f>
        <v>-23935.68</v>
      </c>
      <c r="K389" s="483" t="n">
        <f aca="false">IF(I389=0,IF(G389=0,0,100),+J389/I389*100)</f>
        <v>-10.4343268134484</v>
      </c>
      <c r="L389" s="483"/>
      <c r="M389" s="484" t="n">
        <v>1305437.72</v>
      </c>
      <c r="N389" s="485" t="n">
        <v>1455096.45</v>
      </c>
      <c r="O389" s="481" t="n">
        <f aca="false">N389-M389</f>
        <v>149658.73</v>
      </c>
      <c r="P389" s="486" t="n">
        <f aca="false">IF(M389=0,IF(N389=0,0,100),+O389/M389*100)</f>
        <v>11.4642566019925</v>
      </c>
      <c r="Q389" s="486"/>
    </row>
    <row r="390" customFormat="false" ht="12.75" hidden="false" customHeight="false" outlineLevel="0" collapsed="false">
      <c r="A390" s="456" t="s">
        <v>240</v>
      </c>
      <c r="B390" s="478" t="n">
        <v>5049.58</v>
      </c>
      <c r="C390" s="479" t="n">
        <v>27099.59</v>
      </c>
      <c r="D390" s="480" t="n">
        <v>11970.25</v>
      </c>
      <c r="E390" s="478" t="n">
        <v>4792.66</v>
      </c>
      <c r="F390" s="480" t="n">
        <v>13960.24</v>
      </c>
      <c r="G390" s="480" t="n">
        <v>11932.1</v>
      </c>
      <c r="H390" s="481"/>
      <c r="I390" s="482" t="n">
        <v>15930.9</v>
      </c>
      <c r="J390" s="481" t="n">
        <f aca="false">+G390-I390</f>
        <v>-3998.8</v>
      </c>
      <c r="K390" s="483" t="n">
        <f aca="false">IF(I390=0,IF(G390=0,0,100),+J390/I390*100)</f>
        <v>-25.1009045314452</v>
      </c>
      <c r="L390" s="483"/>
      <c r="M390" s="484" t="n">
        <v>47890.79</v>
      </c>
      <c r="N390" s="485" t="n">
        <v>74804.42</v>
      </c>
      <c r="O390" s="481" t="n">
        <f aca="false">N390-M390</f>
        <v>26913.63</v>
      </c>
      <c r="P390" s="486" t="n">
        <f aca="false">IF(M390=0,IF(N390=0,0,100),+O390/M390*100)</f>
        <v>56.1979244861068</v>
      </c>
      <c r="Q390" s="486"/>
    </row>
    <row r="391" customFormat="false" ht="12.75" hidden="false" customHeight="false" outlineLevel="0" collapsed="false">
      <c r="A391" s="110" t="s">
        <v>241</v>
      </c>
      <c r="B391" s="478" t="n">
        <v>0</v>
      </c>
      <c r="C391" s="479" t="n">
        <v>0</v>
      </c>
      <c r="D391" s="480" t="n">
        <v>0</v>
      </c>
      <c r="E391" s="478" t="n">
        <v>45.26</v>
      </c>
      <c r="F391" s="480" t="n">
        <v>4300</v>
      </c>
      <c r="G391" s="480" t="n">
        <v>750</v>
      </c>
      <c r="H391" s="481"/>
      <c r="I391" s="482" t="n">
        <v>0</v>
      </c>
      <c r="J391" s="481" t="n">
        <f aca="false">+G391-I391</f>
        <v>750</v>
      </c>
      <c r="K391" s="483" t="n">
        <f aca="false">IF(I391=0,IF(G391=0,0,100),+J391/I391*100)</f>
        <v>100</v>
      </c>
      <c r="L391" s="483"/>
      <c r="M391" s="484" t="n">
        <v>2388</v>
      </c>
      <c r="N391" s="485" t="n">
        <v>5095.26</v>
      </c>
      <c r="O391" s="481" t="n">
        <f aca="false">N391-M391</f>
        <v>2707.26</v>
      </c>
      <c r="P391" s="486" t="n">
        <f aca="false">IF(M391=0,IF(N391=0,0,100),+O391/M391*100)</f>
        <v>113.369346733668</v>
      </c>
      <c r="Q391" s="486"/>
    </row>
    <row r="392" customFormat="false" ht="12.75" hidden="false" customHeight="false" outlineLevel="0" collapsed="false">
      <c r="A392" s="110" t="s">
        <v>242</v>
      </c>
      <c r="B392" s="478" t="n">
        <v>0</v>
      </c>
      <c r="C392" s="487" t="n">
        <v>0</v>
      </c>
      <c r="D392" s="480" t="n">
        <v>0</v>
      </c>
      <c r="E392" s="478" t="n">
        <v>0</v>
      </c>
      <c r="F392" s="480" t="n">
        <v>0</v>
      </c>
      <c r="G392" s="480" t="n">
        <v>0</v>
      </c>
      <c r="H392" s="481"/>
      <c r="I392" s="482" t="n">
        <v>0</v>
      </c>
      <c r="J392" s="481" t="n">
        <f aca="false">+G392-I392</f>
        <v>0</v>
      </c>
      <c r="K392" s="483" t="n">
        <f aca="false">IF(I392=0,IF(G392=0,0,100),+J392/I392*100)</f>
        <v>0</v>
      </c>
      <c r="L392" s="483"/>
      <c r="M392" s="484" t="n">
        <v>4000</v>
      </c>
      <c r="N392" s="485" t="n">
        <v>0</v>
      </c>
      <c r="O392" s="481" t="n">
        <f aca="false">N392-M392</f>
        <v>-4000</v>
      </c>
      <c r="P392" s="486" t="n">
        <f aca="false">IF(M392=0,IF(N392=0,0,100),+O392/M392*100)</f>
        <v>-100</v>
      </c>
      <c r="Q392" s="486"/>
    </row>
    <row r="393" customFormat="false" ht="12.75" hidden="false" customHeight="false" outlineLevel="0" collapsed="false">
      <c r="A393" s="456" t="s">
        <v>243</v>
      </c>
      <c r="B393" s="478" t="n">
        <v>29.4</v>
      </c>
      <c r="C393" s="479" t="n">
        <v>0</v>
      </c>
      <c r="D393" s="480" t="n">
        <v>25.78</v>
      </c>
      <c r="E393" s="478" t="n">
        <v>576.77</v>
      </c>
      <c r="F393" s="480" t="n">
        <v>4.9737991503207E-014</v>
      </c>
      <c r="G393" s="480" t="n">
        <v>3036.19</v>
      </c>
      <c r="H393" s="481"/>
      <c r="I393" s="482" t="n">
        <v>1620</v>
      </c>
      <c r="J393" s="481" t="n">
        <f aca="false">+G393-I393</f>
        <v>1416.19</v>
      </c>
      <c r="K393" s="483" t="n">
        <f aca="false">IF(I393=0,IF(G393=0,0,100),+J393/I393*100)</f>
        <v>87.4191358024691</v>
      </c>
      <c r="L393" s="483"/>
      <c r="M393" s="484" t="n">
        <v>5246.35</v>
      </c>
      <c r="N393" s="485" t="n">
        <v>3668.14</v>
      </c>
      <c r="O393" s="481" t="n">
        <f aca="false">N393-M393</f>
        <v>-1578.21</v>
      </c>
      <c r="P393" s="486" t="n">
        <f aca="false">IF(M393=0,IF(N393=0,0,100),+O393/M393*100)</f>
        <v>-30.0820570491866</v>
      </c>
      <c r="Q393" s="486"/>
    </row>
    <row r="394" customFormat="false" ht="12.75" hidden="false" customHeight="false" outlineLevel="0" collapsed="false">
      <c r="A394" s="456" t="s">
        <v>244</v>
      </c>
      <c r="B394" s="478" t="n">
        <v>0</v>
      </c>
      <c r="C394" s="479" t="n">
        <v>952.39</v>
      </c>
      <c r="D394" s="480" t="n">
        <v>1418.35</v>
      </c>
      <c r="E394" s="478" t="n">
        <v>431.03</v>
      </c>
      <c r="F394" s="480" t="n">
        <v>2100</v>
      </c>
      <c r="G394" s="480" t="n">
        <v>6730</v>
      </c>
      <c r="H394" s="481"/>
      <c r="I394" s="482" t="n">
        <v>3336.79</v>
      </c>
      <c r="J394" s="481" t="n">
        <f aca="false">+G394-I394</f>
        <v>3393.21</v>
      </c>
      <c r="K394" s="483" t="n">
        <f aca="false">IF(I394=0,IF(G394=0,0,100),+J394/I394*100)</f>
        <v>101.690846592084</v>
      </c>
      <c r="L394" s="483"/>
      <c r="M394" s="484" t="n">
        <v>20839.5</v>
      </c>
      <c r="N394" s="485" t="n">
        <v>11631.77</v>
      </c>
      <c r="O394" s="481" t="n">
        <f aca="false">N394-M394</f>
        <v>-9207.73</v>
      </c>
      <c r="P394" s="486" t="n">
        <f aca="false">IF(M394=0,IF(N394=0,0,100),+O394/M394*100)</f>
        <v>-44.1840255284436</v>
      </c>
      <c r="Q394" s="486"/>
    </row>
    <row r="395" customFormat="false" ht="12.75" hidden="false" customHeight="false" outlineLevel="0" collapsed="false">
      <c r="A395" s="456" t="s">
        <v>245</v>
      </c>
      <c r="B395" s="478" t="n">
        <v>25105.33</v>
      </c>
      <c r="C395" s="479" t="n">
        <v>45113.65</v>
      </c>
      <c r="D395" s="480" t="n">
        <v>37570.1</v>
      </c>
      <c r="E395" s="478" t="n">
        <v>41816.88</v>
      </c>
      <c r="F395" s="480" t="n">
        <v>43498.64</v>
      </c>
      <c r="G395" s="480" t="n">
        <v>48510.67</v>
      </c>
      <c r="H395" s="481"/>
      <c r="I395" s="482" t="n">
        <v>31261.47</v>
      </c>
      <c r="J395" s="481" t="n">
        <f aca="false">+G395-I395</f>
        <v>17249.2</v>
      </c>
      <c r="K395" s="483" t="n">
        <f aca="false">IF(I395=0,IF(G395=0,0,100),+J395/I395*100)</f>
        <v>55.1771877650027</v>
      </c>
      <c r="L395" s="483"/>
      <c r="M395" s="484" t="n">
        <v>151294.4</v>
      </c>
      <c r="N395" s="485" t="n">
        <v>241615.27</v>
      </c>
      <c r="O395" s="481" t="n">
        <f aca="false">N395-M395</f>
        <v>90320.87</v>
      </c>
      <c r="P395" s="486" t="n">
        <f aca="false">IF(M395=0,IF(N395=0,0,100),+O395/M395*100)</f>
        <v>59.6987528950179</v>
      </c>
      <c r="Q395" s="486"/>
      <c r="R395" s="430"/>
    </row>
    <row r="396" customFormat="false" ht="12.75" hidden="false" customHeight="false" outlineLevel="0" collapsed="false">
      <c r="A396" s="110" t="s">
        <v>246</v>
      </c>
      <c r="B396" s="478" t="n">
        <v>596.56</v>
      </c>
      <c r="C396" s="479" t="n">
        <v>0</v>
      </c>
      <c r="D396" s="480" t="n">
        <v>0</v>
      </c>
      <c r="E396" s="478" t="n">
        <v>0</v>
      </c>
      <c r="F396" s="480" t="n">
        <v>0</v>
      </c>
      <c r="G396" s="480" t="n">
        <v>0</v>
      </c>
      <c r="H396" s="481"/>
      <c r="I396" s="482" t="n">
        <v>0</v>
      </c>
      <c r="J396" s="481" t="n">
        <f aca="false">+G396-I396</f>
        <v>0</v>
      </c>
      <c r="K396" s="483" t="n">
        <f aca="false">IF(I396=0,IF(G396=0,0,100),+J396/I396*100)</f>
        <v>0</v>
      </c>
      <c r="L396" s="483"/>
      <c r="M396" s="484" t="n">
        <v>0</v>
      </c>
      <c r="N396" s="485" t="n">
        <v>596.56</v>
      </c>
      <c r="O396" s="481" t="n">
        <f aca="false">N396-M396</f>
        <v>596.56</v>
      </c>
      <c r="P396" s="486" t="n">
        <f aca="false">IF(M396=0,IF(N396=0,0,100),+O396/M396*100)</f>
        <v>100</v>
      </c>
      <c r="Q396" s="486"/>
      <c r="R396" s="430"/>
    </row>
    <row r="397" s="438" customFormat="true" ht="12.75" hidden="false" customHeight="false" outlineLevel="0" collapsed="false">
      <c r="A397" s="456" t="s">
        <v>247</v>
      </c>
      <c r="B397" s="478" t="n">
        <v>1190</v>
      </c>
      <c r="C397" s="479" t="n">
        <v>851.11</v>
      </c>
      <c r="D397" s="480" t="n">
        <v>0</v>
      </c>
      <c r="E397" s="478" t="n">
        <v>163.79</v>
      </c>
      <c r="F397" s="480" t="n">
        <v>0</v>
      </c>
      <c r="G397" s="480" t="n">
        <v>142.24</v>
      </c>
      <c r="H397" s="481"/>
      <c r="I397" s="482" t="n">
        <v>185.34</v>
      </c>
      <c r="J397" s="481" t="n">
        <f aca="false">+G397-I397</f>
        <v>-43.1</v>
      </c>
      <c r="K397" s="483" t="n">
        <f aca="false">IF(I397=0,IF(G397=0,0,100),+J397/I397*100)</f>
        <v>-23.2545591885184</v>
      </c>
      <c r="L397" s="483"/>
      <c r="M397" s="484" t="n">
        <v>545.34</v>
      </c>
      <c r="N397" s="485" t="n">
        <v>2347.14</v>
      </c>
      <c r="O397" s="481" t="n">
        <f aca="false">N397-M397</f>
        <v>1801.8</v>
      </c>
      <c r="P397" s="486" t="n">
        <f aca="false">IF(M397=0,IF(N397=0,0,100),+O397/M397*100)</f>
        <v>330.399383870613</v>
      </c>
      <c r="Q397" s="486"/>
    </row>
    <row r="398" s="438" customFormat="true" ht="12.75" hidden="false" customHeight="false" outlineLevel="0" collapsed="false">
      <c r="A398" s="456" t="s">
        <v>248</v>
      </c>
      <c r="B398" s="478" t="n">
        <v>0</v>
      </c>
      <c r="C398" s="487" t="n">
        <v>0</v>
      </c>
      <c r="D398" s="480" t="n">
        <v>0</v>
      </c>
      <c r="E398" s="478" t="n">
        <v>0</v>
      </c>
      <c r="F398" s="480" t="n">
        <v>0</v>
      </c>
      <c r="G398" s="480" t="n">
        <v>0</v>
      </c>
      <c r="H398" s="481"/>
      <c r="I398" s="482" t="n">
        <v>256.03</v>
      </c>
      <c r="J398" s="481" t="n">
        <f aca="false">+G398-I398</f>
        <v>-256.03</v>
      </c>
      <c r="K398" s="483" t="n">
        <f aca="false">IF(I398=0,IF(G398=0,0,100),+J398/I398*100)</f>
        <v>-100</v>
      </c>
      <c r="L398" s="483"/>
      <c r="M398" s="484" t="n">
        <v>2518.08</v>
      </c>
      <c r="N398" s="485" t="n">
        <v>0</v>
      </c>
      <c r="O398" s="481" t="n">
        <f aca="false">N398-M398</f>
        <v>-2518.08</v>
      </c>
      <c r="P398" s="486" t="n">
        <f aca="false">IF(M398=0,IF(N398=0,0,100),+O398/M398*100)</f>
        <v>-100</v>
      </c>
      <c r="Q398" s="486"/>
    </row>
    <row r="399" s="438" customFormat="true" ht="12.75" hidden="false" customHeight="false" outlineLevel="0" collapsed="false">
      <c r="A399" s="110" t="s">
        <v>251</v>
      </c>
      <c r="B399" s="478" t="n">
        <v>0</v>
      </c>
      <c r="C399" s="487" t="n">
        <v>0</v>
      </c>
      <c r="D399" s="480" t="n">
        <v>0</v>
      </c>
      <c r="E399" s="478" t="n">
        <v>0</v>
      </c>
      <c r="F399" s="480" t="n">
        <v>0</v>
      </c>
      <c r="G399" s="480" t="n">
        <v>0</v>
      </c>
      <c r="H399" s="481"/>
      <c r="I399" s="482" t="n">
        <v>0</v>
      </c>
      <c r="J399" s="481" t="n">
        <f aca="false">+G399-I399</f>
        <v>0</v>
      </c>
      <c r="K399" s="483" t="n">
        <f aca="false">IF(I399=0,IF(G399=0,0,100),+J399/I399*100)</f>
        <v>0</v>
      </c>
      <c r="L399" s="483"/>
      <c r="M399" s="484" t="n">
        <v>10424.53</v>
      </c>
      <c r="N399" s="485" t="n">
        <v>0</v>
      </c>
      <c r="O399" s="481" t="n">
        <f aca="false">N399-M399</f>
        <v>-10424.53</v>
      </c>
      <c r="P399" s="486" t="n">
        <f aca="false">IF(M399=0,IF(N399=0,0,100),+O399/M399*100)</f>
        <v>-100</v>
      </c>
      <c r="Q399" s="486"/>
    </row>
    <row r="400" s="438" customFormat="true" ht="12.75" hidden="false" customHeight="false" outlineLevel="0" collapsed="false">
      <c r="A400" s="456" t="s">
        <v>252</v>
      </c>
      <c r="B400" s="478" t="n">
        <v>42550</v>
      </c>
      <c r="C400" s="479" t="n">
        <v>42550</v>
      </c>
      <c r="D400" s="480" t="n">
        <v>42550</v>
      </c>
      <c r="E400" s="478" t="n">
        <v>48445</v>
      </c>
      <c r="F400" s="480" t="n">
        <v>48445</v>
      </c>
      <c r="G400" s="480" t="n">
        <v>48445</v>
      </c>
      <c r="H400" s="481"/>
      <c r="I400" s="482" t="n">
        <v>79689.45</v>
      </c>
      <c r="J400" s="481" t="n">
        <f aca="false">+G400-I400</f>
        <v>-31244.45</v>
      </c>
      <c r="K400" s="483" t="n">
        <f aca="false">IF(I400=0,IF(G400=0,0,100),+J400/I400*100)</f>
        <v>-39.2077621316247</v>
      </c>
      <c r="L400" s="483"/>
      <c r="M400" s="484" t="n">
        <v>239068.34</v>
      </c>
      <c r="N400" s="485" t="n">
        <v>272985</v>
      </c>
      <c r="O400" s="481" t="n">
        <f aca="false">N400-M400</f>
        <v>33916.66</v>
      </c>
      <c r="P400" s="486" t="n">
        <f aca="false">IF(M400=0,IF(N400=0,0,100),+O400/M400*100)</f>
        <v>14.1870144746059</v>
      </c>
      <c r="Q400" s="486"/>
    </row>
    <row r="401" s="438" customFormat="true" ht="12.75" hidden="false" customHeight="false" outlineLevel="0" collapsed="false">
      <c r="A401" s="110" t="s">
        <v>256</v>
      </c>
      <c r="B401" s="478" t="n">
        <v>0</v>
      </c>
      <c r="C401" s="479" t="n">
        <v>8229.13</v>
      </c>
      <c r="D401" s="480" t="n">
        <v>4179.64</v>
      </c>
      <c r="E401" s="478" t="n">
        <v>9987.45</v>
      </c>
      <c r="F401" s="480" t="n">
        <v>0</v>
      </c>
      <c r="G401" s="480" t="n">
        <v>5039.41</v>
      </c>
      <c r="H401" s="481"/>
      <c r="I401" s="482" t="n">
        <v>25298.83</v>
      </c>
      <c r="J401" s="481" t="n">
        <f aca="false">+G401-I401</f>
        <v>-20259.42</v>
      </c>
      <c r="K401" s="483" t="n">
        <f aca="false">IF(I401=0,IF(G401=0,0,100),+J401/I401*100)</f>
        <v>-80.0804622190038</v>
      </c>
      <c r="L401" s="483"/>
      <c r="M401" s="484" t="n">
        <v>25298.83</v>
      </c>
      <c r="N401" s="485" t="n">
        <v>27435.63</v>
      </c>
      <c r="O401" s="481" t="n">
        <f aca="false">N401-M401</f>
        <v>2136.8</v>
      </c>
      <c r="P401" s="486" t="n">
        <f aca="false">IF(M401=0,IF(N401=0,0,100),+O401/M401*100)</f>
        <v>8.44624039925957</v>
      </c>
      <c r="Q401" s="486"/>
    </row>
    <row r="402" s="438" customFormat="true" ht="12.75" hidden="false" customHeight="false" outlineLevel="0" collapsed="false">
      <c r="A402" s="456" t="s">
        <v>257</v>
      </c>
      <c r="B402" s="478" t="n">
        <v>62128</v>
      </c>
      <c r="C402" s="479" t="n">
        <v>55758.79</v>
      </c>
      <c r="D402" s="480" t="n">
        <v>96730.58</v>
      </c>
      <c r="E402" s="478" t="n">
        <v>70603.82</v>
      </c>
      <c r="F402" s="480" t="n">
        <v>83901.96</v>
      </c>
      <c r="G402" s="480" t="n">
        <v>54405.39</v>
      </c>
      <c r="H402" s="481"/>
      <c r="I402" s="482" t="n">
        <v>25215.56</v>
      </c>
      <c r="J402" s="481" t="n">
        <f aca="false">+G402-I402</f>
        <v>29189.83</v>
      </c>
      <c r="K402" s="483" t="n">
        <f aca="false">IF(I402=0,IF(G402=0,0,100),+J402/I402*100)</f>
        <v>115.761180794716</v>
      </c>
      <c r="L402" s="483"/>
      <c r="M402" s="484" t="n">
        <v>212815.78</v>
      </c>
      <c r="N402" s="485" t="n">
        <v>423528.54</v>
      </c>
      <c r="O402" s="481" t="n">
        <f aca="false">N402-M402</f>
        <v>210712.76</v>
      </c>
      <c r="P402" s="486" t="n">
        <f aca="false">IF(M402=0,IF(N402=0,0,100),+O402/M402*100)</f>
        <v>99.0118120000312</v>
      </c>
      <c r="Q402" s="486"/>
    </row>
    <row r="403" s="438" customFormat="true" ht="12.75" hidden="false" customHeight="false" outlineLevel="0" collapsed="false">
      <c r="A403" s="456" t="s">
        <v>258</v>
      </c>
      <c r="B403" s="478" t="n">
        <v>4378.58</v>
      </c>
      <c r="C403" s="479" t="n">
        <v>36234.82</v>
      </c>
      <c r="D403" s="480" t="n">
        <v>16578.3</v>
      </c>
      <c r="E403" s="478" t="n">
        <v>21606.76</v>
      </c>
      <c r="F403" s="480" t="n">
        <v>10396.58</v>
      </c>
      <c r="G403" s="480" t="n">
        <v>7381.58</v>
      </c>
      <c r="H403" s="481"/>
      <c r="I403" s="482" t="n">
        <v>6192.70000000001</v>
      </c>
      <c r="J403" s="481" t="n">
        <f aca="false">+G403-I403</f>
        <v>1188.87999999999</v>
      </c>
      <c r="K403" s="483" t="n">
        <f aca="false">IF(I403=0,IF(G403=0,0,100),+J403/I403*100)</f>
        <v>19.1980880714388</v>
      </c>
      <c r="L403" s="483"/>
      <c r="M403" s="484" t="n">
        <v>70022.59</v>
      </c>
      <c r="N403" s="485" t="n">
        <v>96576.62</v>
      </c>
      <c r="O403" s="481" t="n">
        <f aca="false">N403-M403</f>
        <v>26554.03</v>
      </c>
      <c r="P403" s="486" t="n">
        <f aca="false">IF(M403=0,IF(N403=0,0,100),+O403/M403*100)</f>
        <v>37.9220905710571</v>
      </c>
      <c r="Q403" s="486"/>
    </row>
    <row r="404" s="438" customFormat="true" ht="12.75" hidden="false" customHeight="false" outlineLevel="0" collapsed="false">
      <c r="A404" s="110" t="s">
        <v>259</v>
      </c>
      <c r="B404" s="478" t="n">
        <v>0</v>
      </c>
      <c r="C404" s="479" t="n">
        <v>2315.26</v>
      </c>
      <c r="D404" s="480" t="n">
        <v>2506.56</v>
      </c>
      <c r="E404" s="478" t="n">
        <v>2005.21</v>
      </c>
      <c r="F404" s="480" t="n">
        <v>2290.24</v>
      </c>
      <c r="G404" s="480" t="n">
        <v>2005.2</v>
      </c>
      <c r="H404" s="481"/>
      <c r="I404" s="482" t="n">
        <v>2465.46</v>
      </c>
      <c r="J404" s="481" t="n">
        <f aca="false">+G404-I404</f>
        <v>-460.26</v>
      </c>
      <c r="K404" s="483" t="n">
        <f aca="false">IF(I404=0,IF(G404=0,0,100),+J404/I404*100)</f>
        <v>-18.6683215302621</v>
      </c>
      <c r="L404" s="483"/>
      <c r="M404" s="484" t="n">
        <v>10200.43</v>
      </c>
      <c r="N404" s="485" t="n">
        <v>11122.47</v>
      </c>
      <c r="O404" s="481" t="n">
        <f aca="false">N404-M404</f>
        <v>922.039999999999</v>
      </c>
      <c r="P404" s="486" t="n">
        <f aca="false">IF(M404=0,IF(N404=0,0,100),+O404/M404*100)</f>
        <v>9.03922677769466</v>
      </c>
      <c r="Q404" s="486"/>
    </row>
    <row r="405" s="438" customFormat="true" ht="12.75" hidden="false" customHeight="false" outlineLevel="0" collapsed="false">
      <c r="A405" s="110" t="s">
        <v>260</v>
      </c>
      <c r="B405" s="478" t="n">
        <v>0</v>
      </c>
      <c r="C405" s="487" t="n">
        <v>0</v>
      </c>
      <c r="D405" s="480" t="n">
        <v>0</v>
      </c>
      <c r="E405" s="478" t="n">
        <v>0</v>
      </c>
      <c r="F405" s="480" t="n">
        <v>0</v>
      </c>
      <c r="G405" s="480" t="n">
        <v>0</v>
      </c>
      <c r="H405" s="481"/>
      <c r="I405" s="482" t="n">
        <v>168.97</v>
      </c>
      <c r="J405" s="481" t="n">
        <f aca="false">+G405-I405</f>
        <v>-168.97</v>
      </c>
      <c r="K405" s="483" t="n">
        <f aca="false">IF(I405=0,IF(G405=0,0,100),+J405/I405*100)</f>
        <v>-100</v>
      </c>
      <c r="L405" s="483"/>
      <c r="M405" s="484" t="n">
        <v>628.46</v>
      </c>
      <c r="N405" s="485" t="n">
        <v>0</v>
      </c>
      <c r="O405" s="481" t="n">
        <f aca="false">N405-M405</f>
        <v>-628.46</v>
      </c>
      <c r="P405" s="486" t="n">
        <f aca="false">IF(M405=0,IF(N405=0,0,100),+O405/M405*100)</f>
        <v>-100</v>
      </c>
      <c r="Q405" s="486"/>
    </row>
    <row r="406" s="438" customFormat="true" ht="12.75" hidden="false" customHeight="false" outlineLevel="0" collapsed="false">
      <c r="A406" s="110" t="s">
        <v>265</v>
      </c>
      <c r="B406" s="478" t="n">
        <v>23170.62</v>
      </c>
      <c r="C406" s="479" t="n">
        <v>0</v>
      </c>
      <c r="D406" s="480" t="n">
        <v>46691.15</v>
      </c>
      <c r="E406" s="478" t="n">
        <v>23440.54</v>
      </c>
      <c r="F406" s="480" t="n">
        <v>23105.82</v>
      </c>
      <c r="G406" s="480" t="n">
        <v>23184.48</v>
      </c>
      <c r="H406" s="481"/>
      <c r="I406" s="482" t="n">
        <v>23243.17</v>
      </c>
      <c r="J406" s="481" t="n">
        <f aca="false">+G406-I406</f>
        <v>-58.6899999999987</v>
      </c>
      <c r="K406" s="483" t="n">
        <f aca="false">IF(I406=0,IF(G406=0,0,100),+J406/I406*100)</f>
        <v>-0.252504284054192</v>
      </c>
      <c r="L406" s="483"/>
      <c r="M406" s="484" t="n">
        <v>117600.82</v>
      </c>
      <c r="N406" s="485" t="n">
        <v>139592.61</v>
      </c>
      <c r="O406" s="481" t="n">
        <f aca="false">N406-M406</f>
        <v>21991.79</v>
      </c>
      <c r="P406" s="486" t="n">
        <f aca="false">IF(M406=0,IF(N406=0,0,100),+O406/M406*100)</f>
        <v>18.7003713069347</v>
      </c>
      <c r="Q406" s="486"/>
    </row>
    <row r="407" s="438" customFormat="true" ht="12.75" hidden="false" customHeight="false" outlineLevel="0" collapsed="false">
      <c r="A407" s="110" t="s">
        <v>267</v>
      </c>
      <c r="B407" s="478" t="n">
        <v>0</v>
      </c>
      <c r="C407" s="479" t="n">
        <v>429.31</v>
      </c>
      <c r="D407" s="480" t="n">
        <v>429.31</v>
      </c>
      <c r="E407" s="478" t="n">
        <v>827.96</v>
      </c>
      <c r="F407" s="480" t="n">
        <v>827.96</v>
      </c>
      <c r="G407" s="480" t="n">
        <v>813.59</v>
      </c>
      <c r="H407" s="481"/>
      <c r="I407" s="482" t="n">
        <v>429.31</v>
      </c>
      <c r="J407" s="481" t="n">
        <f aca="false">+G407-I407</f>
        <v>384.28</v>
      </c>
      <c r="K407" s="483" t="n">
        <f aca="false">IF(I407=0,IF(G407=0,0,100),+J407/I407*100)</f>
        <v>89.5110759125108</v>
      </c>
      <c r="L407" s="483"/>
      <c r="M407" s="484" t="n">
        <v>2404.29</v>
      </c>
      <c r="N407" s="485" t="n">
        <v>3328.13</v>
      </c>
      <c r="O407" s="481" t="n">
        <f aca="false">N407-M407</f>
        <v>923.84</v>
      </c>
      <c r="P407" s="486" t="n">
        <f aca="false">IF(M407=0,IF(N407=0,0,100),+O407/M407*100)</f>
        <v>38.4246492727583</v>
      </c>
      <c r="Q407" s="486"/>
    </row>
    <row r="408" s="438" customFormat="true" ht="12.75" hidden="false" customHeight="false" outlineLevel="0" collapsed="false">
      <c r="A408" s="534" t="s">
        <v>268</v>
      </c>
      <c r="B408" s="478" t="n">
        <v>0</v>
      </c>
      <c r="C408" s="479" t="n">
        <v>386.21</v>
      </c>
      <c r="D408" s="480" t="n">
        <v>214.66</v>
      </c>
      <c r="E408" s="478" t="n">
        <v>214.66</v>
      </c>
      <c r="F408" s="480" t="n">
        <v>214.66</v>
      </c>
      <c r="G408" s="480" t="n">
        <v>0</v>
      </c>
      <c r="H408" s="481"/>
      <c r="I408" s="482" t="n">
        <v>343.12</v>
      </c>
      <c r="J408" s="481" t="n">
        <f aca="false">+G408-I408</f>
        <v>-343.12</v>
      </c>
      <c r="K408" s="483" t="n">
        <f aca="false">IF(I408=0,IF(G408=0,0,100),+J408/I408*100)</f>
        <v>-100</v>
      </c>
      <c r="L408" s="483"/>
      <c r="M408" s="484" t="n">
        <v>1715.6</v>
      </c>
      <c r="N408" s="485" t="n">
        <v>1030.19</v>
      </c>
      <c r="O408" s="481" t="n">
        <f aca="false">N408-M408</f>
        <v>-685.41</v>
      </c>
      <c r="P408" s="486" t="n">
        <f aca="false">IF(M408=0,IF(N408=0,0,100),+O408/M408*100)</f>
        <v>-39.9516204243413</v>
      </c>
      <c r="Q408" s="486"/>
    </row>
    <row r="409" s="438" customFormat="true" ht="12.75" hidden="false" customHeight="false" outlineLevel="0" collapsed="false">
      <c r="A409" s="110" t="s">
        <v>271</v>
      </c>
      <c r="B409" s="478" t="n">
        <v>395.27</v>
      </c>
      <c r="C409" s="479" t="n">
        <v>2.8421709430404E-014</v>
      </c>
      <c r="D409" s="480" t="n">
        <v>423.31</v>
      </c>
      <c r="E409" s="478" t="n">
        <v>8.5265128291212E-014</v>
      </c>
      <c r="F409" s="480" t="n">
        <v>359.51</v>
      </c>
      <c r="G409" s="480" t="n">
        <v>178.88</v>
      </c>
      <c r="H409" s="481"/>
      <c r="I409" s="482" t="n">
        <v>1153.45</v>
      </c>
      <c r="J409" s="481" t="n">
        <f aca="false">+G409-I409</f>
        <v>-974.57</v>
      </c>
      <c r="K409" s="483" t="n">
        <f aca="false">IF(I409=0,IF(G409=0,0,100),+J409/I409*100)</f>
        <v>-84.4917421648099</v>
      </c>
      <c r="L409" s="483"/>
      <c r="M409" s="484" t="n">
        <v>2164.23</v>
      </c>
      <c r="N409" s="485" t="n">
        <v>1356.97</v>
      </c>
      <c r="O409" s="481" t="n">
        <f aca="false">N409-M409</f>
        <v>-807.26</v>
      </c>
      <c r="P409" s="486" t="n">
        <f aca="false">IF(M409=0,IF(N409=0,0,100),+O409/M409*100)</f>
        <v>-37.3001021148399</v>
      </c>
      <c r="Q409" s="486"/>
    </row>
    <row r="410" s="438" customFormat="true" ht="12.75" hidden="false" customHeight="false" outlineLevel="0" collapsed="false">
      <c r="A410" s="110" t="s">
        <v>272</v>
      </c>
      <c r="B410" s="478" t="n">
        <v>390</v>
      </c>
      <c r="C410" s="479" t="n">
        <v>234</v>
      </c>
      <c r="D410" s="480" t="n">
        <v>844</v>
      </c>
      <c r="E410" s="478" t="n">
        <v>1113</v>
      </c>
      <c r="F410" s="480" t="n">
        <v>3042</v>
      </c>
      <c r="G410" s="480" t="n">
        <v>30</v>
      </c>
      <c r="H410" s="481"/>
      <c r="I410" s="482" t="n">
        <v>2925</v>
      </c>
      <c r="J410" s="481" t="n">
        <f aca="false">+G410-I410</f>
        <v>-2895</v>
      </c>
      <c r="K410" s="483" t="n">
        <f aca="false">IF(I410=0,IF(G410=0,0,100),+J410/I410*100)</f>
        <v>-98.974358974359</v>
      </c>
      <c r="L410" s="483"/>
      <c r="M410" s="484" t="n">
        <v>6808</v>
      </c>
      <c r="N410" s="485" t="n">
        <v>5653</v>
      </c>
      <c r="O410" s="481" t="n">
        <f aca="false">N410-M410</f>
        <v>-1155</v>
      </c>
      <c r="P410" s="486" t="n">
        <f aca="false">IF(M410=0,IF(N410=0,0,100),+O410/M410*100)</f>
        <v>-16.9653349001175</v>
      </c>
      <c r="Q410" s="486"/>
    </row>
    <row r="411" s="438" customFormat="true" ht="12.75" hidden="false" customHeight="false" outlineLevel="0" collapsed="false">
      <c r="A411" s="110" t="s">
        <v>273</v>
      </c>
      <c r="B411" s="478" t="n">
        <v>0</v>
      </c>
      <c r="C411" s="479" t="n">
        <v>0</v>
      </c>
      <c r="D411" s="480" t="n">
        <v>17647.09</v>
      </c>
      <c r="E411" s="478" t="n">
        <v>16484.04</v>
      </c>
      <c r="F411" s="480" t="n">
        <v>-3.63797880709171E-012</v>
      </c>
      <c r="G411" s="480" t="n">
        <v>21491.93</v>
      </c>
      <c r="H411" s="481"/>
      <c r="I411" s="482" t="n">
        <v>0</v>
      </c>
      <c r="J411" s="481" t="n">
        <f aca="false">+G411-I411</f>
        <v>21491.93</v>
      </c>
      <c r="K411" s="483" t="n">
        <f aca="false">IF(I411=0,IF(G411=0,0,100),+J411/I411*100)</f>
        <v>100</v>
      </c>
      <c r="L411" s="483"/>
      <c r="M411" s="484" t="n">
        <v>40954.15</v>
      </c>
      <c r="N411" s="485" t="n">
        <v>55623.06</v>
      </c>
      <c r="O411" s="481" t="n">
        <f aca="false">N411-M411</f>
        <v>14668.91</v>
      </c>
      <c r="P411" s="486" t="n">
        <f aca="false">IF(M411=0,IF(N411=0,0,100),+O411/M411*100)</f>
        <v>35.8178841460511</v>
      </c>
      <c r="Q411" s="486"/>
    </row>
    <row r="412" s="438" customFormat="true" ht="12.75" hidden="false" customHeight="false" outlineLevel="0" collapsed="false">
      <c r="A412" s="456" t="s">
        <v>274</v>
      </c>
      <c r="B412" s="478" t="n">
        <v>1399.51</v>
      </c>
      <c r="C412" s="479" t="n">
        <v>4234.14</v>
      </c>
      <c r="D412" s="480" t="n">
        <v>3156.33</v>
      </c>
      <c r="E412" s="478" t="n">
        <v>4466.82</v>
      </c>
      <c r="F412" s="480" t="n">
        <v>4633.65</v>
      </c>
      <c r="G412" s="480" t="n">
        <v>1539.8</v>
      </c>
      <c r="H412" s="481"/>
      <c r="I412" s="482" t="n">
        <v>2413.79</v>
      </c>
      <c r="J412" s="481" t="n">
        <f aca="false">+G412-I412</f>
        <v>-873.99</v>
      </c>
      <c r="K412" s="483" t="n">
        <f aca="false">IF(I412=0,IF(G412=0,0,100),+J412/I412*100)</f>
        <v>-36.2082036962619</v>
      </c>
      <c r="L412" s="483"/>
      <c r="M412" s="484" t="n">
        <v>21858.91</v>
      </c>
      <c r="N412" s="485" t="n">
        <v>19430.25</v>
      </c>
      <c r="O412" s="481" t="n">
        <f aca="false">N412-M412</f>
        <v>-2428.66</v>
      </c>
      <c r="P412" s="486" t="n">
        <f aca="false">IF(M412=0,IF(N412=0,0,100),+O412/M412*100)</f>
        <v>-11.1106180500309</v>
      </c>
      <c r="Q412" s="486"/>
    </row>
    <row r="413" s="438" customFormat="true" ht="12.75" hidden="false" customHeight="false" outlineLevel="0" collapsed="false">
      <c r="A413" s="110" t="s">
        <v>275</v>
      </c>
      <c r="B413" s="478" t="n">
        <v>1824.05</v>
      </c>
      <c r="C413" s="479" t="n">
        <v>6552.4</v>
      </c>
      <c r="D413" s="480" t="n">
        <v>16953.08</v>
      </c>
      <c r="E413" s="478" t="n">
        <v>3822.28</v>
      </c>
      <c r="F413" s="480" t="n">
        <v>1892.01</v>
      </c>
      <c r="G413" s="480" t="n">
        <v>35847.19</v>
      </c>
      <c r="H413" s="481"/>
      <c r="I413" s="482" t="n">
        <v>20890.04</v>
      </c>
      <c r="J413" s="481" t="n">
        <f aca="false">+G413-I413</f>
        <v>14957.15</v>
      </c>
      <c r="K413" s="483" t="n">
        <f aca="false">IF(I413=0,IF(G413=0,0,100),+J413/I413*100)</f>
        <v>71.5994320738496</v>
      </c>
      <c r="L413" s="483"/>
      <c r="M413" s="484" t="n">
        <v>50980.16</v>
      </c>
      <c r="N413" s="485" t="n">
        <v>66891.01</v>
      </c>
      <c r="O413" s="481" t="n">
        <f aca="false">N413-M413</f>
        <v>15910.85</v>
      </c>
      <c r="P413" s="486" t="n">
        <f aca="false">IF(M413=0,IF(N413=0,0,100),+O413/M413*100)</f>
        <v>31.2098863557902</v>
      </c>
      <c r="Q413" s="486"/>
    </row>
    <row r="414" s="438" customFormat="true" ht="12.75" hidden="false" customHeight="false" outlineLevel="0" collapsed="false">
      <c r="A414" s="110" t="s">
        <v>276</v>
      </c>
      <c r="B414" s="478" t="n">
        <v>845.01</v>
      </c>
      <c r="C414" s="479" t="n">
        <v>1142.5</v>
      </c>
      <c r="D414" s="480" t="n">
        <v>1548.26</v>
      </c>
      <c r="E414" s="478" t="n">
        <v>949.849999999999</v>
      </c>
      <c r="F414" s="480" t="n">
        <v>1324.31</v>
      </c>
      <c r="G414" s="480" t="n">
        <v>1214.05</v>
      </c>
      <c r="H414" s="481"/>
      <c r="I414" s="482" t="n">
        <v>924.83</v>
      </c>
      <c r="J414" s="481" t="n">
        <f aca="false">+G414-I414</f>
        <v>289.22</v>
      </c>
      <c r="K414" s="483" t="n">
        <f aca="false">IF(I414=0,IF(G414=0,0,100),+J414/I414*100)</f>
        <v>31.2727744558459</v>
      </c>
      <c r="L414" s="483"/>
      <c r="M414" s="484" t="n">
        <v>5491.55</v>
      </c>
      <c r="N414" s="485" t="n">
        <v>7023.98</v>
      </c>
      <c r="O414" s="481" t="n">
        <f aca="false">N414-M414</f>
        <v>1532.43</v>
      </c>
      <c r="P414" s="486" t="n">
        <f aca="false">IF(M414=0,IF(N414=0,0,100),+O414/M414*100)</f>
        <v>27.9052362265663</v>
      </c>
      <c r="Q414" s="486"/>
    </row>
    <row r="415" s="438" customFormat="true" ht="12.75" hidden="false" customHeight="false" outlineLevel="0" collapsed="false">
      <c r="A415" s="110" t="s">
        <v>277</v>
      </c>
      <c r="B415" s="478" t="n">
        <v>0</v>
      </c>
      <c r="C415" s="479" t="n">
        <v>640</v>
      </c>
      <c r="D415" s="480" t="n">
        <v>0</v>
      </c>
      <c r="E415" s="478" t="n">
        <v>0</v>
      </c>
      <c r="F415" s="480" t="n">
        <v>0</v>
      </c>
      <c r="G415" s="480" t="n">
        <v>2500</v>
      </c>
      <c r="H415" s="481"/>
      <c r="I415" s="482" t="n">
        <v>2000</v>
      </c>
      <c r="J415" s="481" t="n">
        <f aca="false">+G415-I415</f>
        <v>500</v>
      </c>
      <c r="K415" s="483" t="n">
        <f aca="false">IF(I415=0,IF(G415=0,0,100),+J415/I415*100)</f>
        <v>25</v>
      </c>
      <c r="L415" s="483"/>
      <c r="M415" s="484" t="n">
        <v>3221.9</v>
      </c>
      <c r="N415" s="485" t="n">
        <v>3140</v>
      </c>
      <c r="O415" s="481" t="n">
        <f aca="false">N415-M415</f>
        <v>-81.9000000000001</v>
      </c>
      <c r="P415" s="486" t="n">
        <f aca="false">IF(M415=0,IF(N415=0,0,100),+O415/M415*100)</f>
        <v>-2.54197833576461</v>
      </c>
      <c r="Q415" s="486"/>
    </row>
    <row r="416" s="438" customFormat="true" ht="12.75" hidden="false" customHeight="false" outlineLevel="0" collapsed="false">
      <c r="A416" s="110" t="s">
        <v>278</v>
      </c>
      <c r="B416" s="478" t="n">
        <v>828.09</v>
      </c>
      <c r="C416" s="479" t="n">
        <v>287.95</v>
      </c>
      <c r="D416" s="480" t="n">
        <v>0</v>
      </c>
      <c r="E416" s="478" t="n">
        <v>8288.02</v>
      </c>
      <c r="F416" s="480" t="n">
        <v>288.76</v>
      </c>
      <c r="G416" s="480" t="n">
        <v>4289.14</v>
      </c>
      <c r="H416" s="481"/>
      <c r="I416" s="482" t="n">
        <v>0</v>
      </c>
      <c r="J416" s="481" t="n">
        <f aca="false">+G416-I416</f>
        <v>4289.14</v>
      </c>
      <c r="K416" s="483" t="n">
        <f aca="false">IF(I416=0,IF(G416=0,0,100),+J416/I416*100)</f>
        <v>100</v>
      </c>
      <c r="L416" s="483"/>
      <c r="M416" s="484" t="n">
        <v>0</v>
      </c>
      <c r="N416" s="485" t="n">
        <v>13981.96</v>
      </c>
      <c r="O416" s="481" t="n">
        <f aca="false">N416-M416</f>
        <v>13981.96</v>
      </c>
      <c r="P416" s="486" t="n">
        <f aca="false">IF(M416=0,IF(N416=0,0,100),+O416/M416*100)</f>
        <v>100</v>
      </c>
      <c r="Q416" s="486"/>
    </row>
    <row r="417" s="438" customFormat="true" ht="12.75" hidden="false" customHeight="false" outlineLevel="0" collapsed="false">
      <c r="A417" s="110" t="s">
        <v>279</v>
      </c>
      <c r="B417" s="478" t="n">
        <v>0</v>
      </c>
      <c r="C417" s="487" t="n">
        <v>0</v>
      </c>
      <c r="D417" s="480" t="n">
        <v>0</v>
      </c>
      <c r="E417" s="478" t="n">
        <v>0</v>
      </c>
      <c r="F417" s="480" t="n">
        <v>285</v>
      </c>
      <c r="G417" s="480" t="n">
        <v>0</v>
      </c>
      <c r="H417" s="481"/>
      <c r="I417" s="482" t="n">
        <v>570</v>
      </c>
      <c r="J417" s="481" t="n">
        <f aca="false">+G417-I417</f>
        <v>-570</v>
      </c>
      <c r="K417" s="483" t="n">
        <f aca="false">IF(I417=0,IF(G417=0,0,100),+J417/I417*100)</f>
        <v>-100</v>
      </c>
      <c r="L417" s="483"/>
      <c r="M417" s="484" t="n">
        <v>1710</v>
      </c>
      <c r="N417" s="485" t="n">
        <v>285</v>
      </c>
      <c r="O417" s="481" t="n">
        <f aca="false">N417-M417</f>
        <v>-1425</v>
      </c>
      <c r="P417" s="486" t="n">
        <f aca="false">IF(M417=0,IF(N417=0,0,100),+O417/M417*100)</f>
        <v>-83.3333333333333</v>
      </c>
      <c r="Q417" s="486"/>
    </row>
    <row r="418" s="438" customFormat="true" ht="12.75" hidden="false" customHeight="false" outlineLevel="0" collapsed="false">
      <c r="A418" s="110" t="s">
        <v>280</v>
      </c>
      <c r="B418" s="478" t="n">
        <v>387.96</v>
      </c>
      <c r="C418" s="479" t="n">
        <v>0</v>
      </c>
      <c r="D418" s="480" t="n">
        <v>0</v>
      </c>
      <c r="E418" s="478" t="n">
        <v>0</v>
      </c>
      <c r="F418" s="480" t="n">
        <v>0</v>
      </c>
      <c r="G418" s="480" t="n">
        <v>0</v>
      </c>
      <c r="H418" s="481"/>
      <c r="I418" s="482" t="n">
        <v>0</v>
      </c>
      <c r="J418" s="481" t="n">
        <f aca="false">+G418-I418</f>
        <v>0</v>
      </c>
      <c r="K418" s="483" t="n">
        <f aca="false">IF(I418=0,IF(G418=0,0,100),+J418/I418*100)</f>
        <v>0</v>
      </c>
      <c r="L418" s="483"/>
      <c r="M418" s="484" t="n">
        <v>0</v>
      </c>
      <c r="N418" s="485" t="n">
        <v>387.96</v>
      </c>
      <c r="O418" s="481" t="n">
        <f aca="false">N418-M418</f>
        <v>387.96</v>
      </c>
      <c r="P418" s="486" t="n">
        <f aca="false">IF(M418=0,IF(N418=0,0,100),+O418/M418*100)</f>
        <v>100</v>
      </c>
      <c r="Q418" s="486"/>
    </row>
    <row r="419" s="438" customFormat="true" ht="12.75" hidden="false" customHeight="false" outlineLevel="0" collapsed="false">
      <c r="A419" s="110" t="s">
        <v>282</v>
      </c>
      <c r="B419" s="478" t="n">
        <v>0</v>
      </c>
      <c r="C419" s="479" t="n">
        <v>0</v>
      </c>
      <c r="D419" s="480" t="n">
        <v>0</v>
      </c>
      <c r="E419" s="478" t="n">
        <v>0</v>
      </c>
      <c r="F419" s="480" t="n">
        <v>0</v>
      </c>
      <c r="G419" s="480" t="n">
        <v>43.1</v>
      </c>
      <c r="H419" s="481"/>
      <c r="I419" s="482" t="n">
        <v>1293.1</v>
      </c>
      <c r="J419" s="481" t="n">
        <f aca="false">+G419-I419</f>
        <v>-1250</v>
      </c>
      <c r="K419" s="483" t="n">
        <f aca="false">IF(I419=0,IF(G419=0,0,100),+J419/I419*100)</f>
        <v>-96.6669244451319</v>
      </c>
      <c r="L419" s="483"/>
      <c r="M419" s="484" t="n">
        <v>2642.24</v>
      </c>
      <c r="N419" s="485" t="n">
        <v>43.1</v>
      </c>
      <c r="O419" s="481" t="n">
        <f aca="false">N419-M419</f>
        <v>-2599.14</v>
      </c>
      <c r="P419" s="486" t="n">
        <f aca="false">IF(M419=0,IF(N419=0,0,100),+O419/M419*100)</f>
        <v>-98.3688082838804</v>
      </c>
      <c r="Q419" s="486"/>
    </row>
    <row r="420" s="438" customFormat="true" ht="12.75" hidden="false" customHeight="false" outlineLevel="0" collapsed="false">
      <c r="A420" s="456" t="s">
        <v>283</v>
      </c>
      <c r="B420" s="478" t="n">
        <v>276</v>
      </c>
      <c r="C420" s="479" t="n">
        <v>0</v>
      </c>
      <c r="D420" s="480" t="n">
        <v>1463.8</v>
      </c>
      <c r="E420" s="478" t="n">
        <v>4263.79</v>
      </c>
      <c r="F420" s="480" t="n">
        <v>0</v>
      </c>
      <c r="G420" s="480" t="n">
        <v>3925</v>
      </c>
      <c r="H420" s="546"/>
      <c r="I420" s="482" t="n">
        <v>5196.54</v>
      </c>
      <c r="J420" s="481" t="n">
        <f aca="false">+G420-I420</f>
        <v>-1271.54</v>
      </c>
      <c r="K420" s="483" t="n">
        <f aca="false">IF(I420=0,IF(G420=0,0,100),+J420/I420*100)</f>
        <v>-24.4689735862709</v>
      </c>
      <c r="L420" s="483"/>
      <c r="M420" s="484" t="n">
        <v>12322.7</v>
      </c>
      <c r="N420" s="485" t="n">
        <v>9928.59</v>
      </c>
      <c r="O420" s="481" t="n">
        <f aca="false">N420-M420</f>
        <v>-2394.11</v>
      </c>
      <c r="P420" s="486" t="n">
        <f aca="false">IF(M420=0,IF(N420=0,0,100),+O420/M420*100)</f>
        <v>-19.4284531799038</v>
      </c>
      <c r="Q420" s="486"/>
    </row>
    <row r="421" s="438" customFormat="true" ht="12.75" hidden="false" customHeight="false" outlineLevel="0" collapsed="false">
      <c r="A421" s="110" t="s">
        <v>284</v>
      </c>
      <c r="B421" s="478" t="n">
        <v>0</v>
      </c>
      <c r="C421" s="487" t="n">
        <v>0</v>
      </c>
      <c r="D421" s="480" t="n">
        <v>2768.63</v>
      </c>
      <c r="E421" s="478" t="n">
        <v>1988.13</v>
      </c>
      <c r="F421" s="480" t="n">
        <v>847.59</v>
      </c>
      <c r="G421" s="480" t="n">
        <v>1610</v>
      </c>
      <c r="H421" s="546"/>
      <c r="I421" s="482" t="n">
        <v>1389</v>
      </c>
      <c r="J421" s="481" t="n">
        <f aca="false">+G421-I421</f>
        <v>221</v>
      </c>
      <c r="K421" s="483" t="n">
        <f aca="false">IF(I421=0,IF(G421=0,0,100),+J421/I421*100)</f>
        <v>15.9107271418287</v>
      </c>
      <c r="L421" s="483"/>
      <c r="M421" s="484" t="n">
        <v>2648.17</v>
      </c>
      <c r="N421" s="485" t="n">
        <v>7214.35</v>
      </c>
      <c r="O421" s="481" t="n">
        <f aca="false">N421-M421</f>
        <v>4566.18</v>
      </c>
      <c r="P421" s="486" t="n">
        <f aca="false">IF(M421=0,IF(N421=0,0,100),+O421/M421*100)</f>
        <v>172.427751994774</v>
      </c>
      <c r="Q421" s="486"/>
    </row>
    <row r="422" s="438" customFormat="true" ht="12.75" hidden="false" customHeight="false" outlineLevel="0" collapsed="false">
      <c r="A422" s="110" t="s">
        <v>285</v>
      </c>
      <c r="B422" s="478" t="n">
        <v>0</v>
      </c>
      <c r="C422" s="479" t="n">
        <v>351.64</v>
      </c>
      <c r="D422" s="480" t="n">
        <v>2.8421709430404E-014</v>
      </c>
      <c r="E422" s="478" t="n">
        <v>437.07</v>
      </c>
      <c r="F422" s="480" t="n">
        <v>0</v>
      </c>
      <c r="G422" s="480" t="n">
        <v>0</v>
      </c>
      <c r="H422" s="546"/>
      <c r="I422" s="482" t="n">
        <v>4551.82</v>
      </c>
      <c r="J422" s="481" t="n">
        <f aca="false">+G422-I422</f>
        <v>-4551.82</v>
      </c>
      <c r="K422" s="483" t="n">
        <f aca="false">IF(I422=0,IF(G422=0,0,100),+J422/I422*100)</f>
        <v>-100</v>
      </c>
      <c r="L422" s="483"/>
      <c r="M422" s="484" t="n">
        <v>12819.11</v>
      </c>
      <c r="N422" s="485" t="n">
        <v>788.71</v>
      </c>
      <c r="O422" s="481" t="n">
        <f aca="false">N422-M422</f>
        <v>-12030.4</v>
      </c>
      <c r="P422" s="486" t="n">
        <f aca="false">IF(M422=0,IF(N422=0,0,100),+O422/M422*100)</f>
        <v>-93.8473887812804</v>
      </c>
      <c r="Q422" s="486"/>
    </row>
    <row r="423" s="438" customFormat="true" ht="12.75" hidden="false" customHeight="false" outlineLevel="0" collapsed="false">
      <c r="A423" s="456" t="s">
        <v>286</v>
      </c>
      <c r="B423" s="478" t="n">
        <v>6954</v>
      </c>
      <c r="C423" s="479" t="n">
        <v>491.52</v>
      </c>
      <c r="D423" s="480" t="n">
        <v>4481.16</v>
      </c>
      <c r="E423" s="478" t="n">
        <v>5054</v>
      </c>
      <c r="F423" s="480" t="n">
        <v>10800</v>
      </c>
      <c r="G423" s="480" t="n">
        <v>2186.88</v>
      </c>
      <c r="H423" s="481"/>
      <c r="I423" s="482" t="n">
        <v>9510.3</v>
      </c>
      <c r="J423" s="481" t="n">
        <f aca="false">+G423-I423</f>
        <v>-7323.42</v>
      </c>
      <c r="K423" s="483" t="n">
        <f aca="false">IF(I423=0,IF(G423=0,0,100),+J423/I423*100)</f>
        <v>-77.0051417936343</v>
      </c>
      <c r="L423" s="483"/>
      <c r="M423" s="484" t="n">
        <v>24872.58</v>
      </c>
      <c r="N423" s="485" t="n">
        <v>29967.56</v>
      </c>
      <c r="O423" s="481" t="n">
        <f aca="false">N423-M423</f>
        <v>5094.98</v>
      </c>
      <c r="P423" s="486" t="n">
        <f aca="false">IF(M423=0,IF(N423=0,0,100),+O423/M423*100)</f>
        <v>20.4843245051378</v>
      </c>
      <c r="Q423" s="486"/>
    </row>
    <row r="424" s="438" customFormat="true" ht="12.75" hidden="false" customHeight="false" outlineLevel="0" collapsed="false">
      <c r="A424" s="110" t="s">
        <v>287</v>
      </c>
      <c r="B424" s="478" t="n">
        <v>0</v>
      </c>
      <c r="C424" s="479" t="n">
        <v>1410</v>
      </c>
      <c r="D424" s="480" t="n">
        <v>0</v>
      </c>
      <c r="E424" s="478" t="n">
        <v>2397.18</v>
      </c>
      <c r="F424" s="480" t="n">
        <v>0</v>
      </c>
      <c r="G424" s="480" t="n">
        <v>2455.31</v>
      </c>
      <c r="H424" s="481"/>
      <c r="I424" s="482" t="n">
        <v>876.480000000001</v>
      </c>
      <c r="J424" s="481" t="n">
        <f aca="false">+G424-I424</f>
        <v>1578.83</v>
      </c>
      <c r="K424" s="483" t="n">
        <f aca="false">IF(I424=0,IF(G424=0,0,100),+J424/I424*100)</f>
        <v>180.133032128514</v>
      </c>
      <c r="L424" s="483"/>
      <c r="M424" s="484" t="n">
        <v>3462.92</v>
      </c>
      <c r="N424" s="485" t="n">
        <v>6262.49</v>
      </c>
      <c r="O424" s="481" t="n">
        <f aca="false">N424-M424</f>
        <v>2799.57</v>
      </c>
      <c r="P424" s="486" t="n">
        <f aca="false">IF(M424=0,IF(N424=0,0,100),+O424/M424*100)</f>
        <v>80.8442008478394</v>
      </c>
      <c r="Q424" s="486"/>
    </row>
    <row r="425" s="438" customFormat="true" ht="12.75" hidden="false" customHeight="false" outlineLevel="0" collapsed="false">
      <c r="A425" s="456" t="s">
        <v>289</v>
      </c>
      <c r="B425" s="478" t="n">
        <v>3107.71</v>
      </c>
      <c r="C425" s="479" t="n">
        <v>1633</v>
      </c>
      <c r="D425" s="480" t="n">
        <v>1605.05</v>
      </c>
      <c r="E425" s="478" t="n">
        <v>3281.5</v>
      </c>
      <c r="F425" s="480" t="n">
        <v>3483.81</v>
      </c>
      <c r="G425" s="480" t="n">
        <v>2421.01</v>
      </c>
      <c r="H425" s="481"/>
      <c r="I425" s="482" t="n">
        <v>1727</v>
      </c>
      <c r="J425" s="481" t="n">
        <f aca="false">+G425-I425</f>
        <v>694.01</v>
      </c>
      <c r="K425" s="483" t="n">
        <f aca="false">IF(I425=0,IF(G425=0,0,100),+J425/I425*100)</f>
        <v>40.1858714533874</v>
      </c>
      <c r="L425" s="483"/>
      <c r="M425" s="484" t="n">
        <v>6359.5</v>
      </c>
      <c r="N425" s="485" t="n">
        <v>15532.08</v>
      </c>
      <c r="O425" s="481" t="n">
        <f aca="false">N425-M425</f>
        <v>9172.58</v>
      </c>
      <c r="P425" s="486" t="n">
        <f aca="false">IF(M425=0,IF(N425=0,0,100),+O425/M425*100)</f>
        <v>144.23429514899</v>
      </c>
      <c r="Q425" s="486"/>
    </row>
    <row r="426" s="438" customFormat="true" ht="12.75" hidden="false" customHeight="false" outlineLevel="0" collapsed="false">
      <c r="A426" s="456" t="s">
        <v>290</v>
      </c>
      <c r="B426" s="478" t="n">
        <v>0</v>
      </c>
      <c r="C426" s="479" t="n">
        <v>13649.94</v>
      </c>
      <c r="D426" s="480" t="n">
        <v>0</v>
      </c>
      <c r="E426" s="478" t="n">
        <v>322</v>
      </c>
      <c r="F426" s="480" t="n">
        <v>0</v>
      </c>
      <c r="G426" s="480" t="n">
        <v>0</v>
      </c>
      <c r="H426" s="481"/>
      <c r="I426" s="482" t="n">
        <v>0</v>
      </c>
      <c r="J426" s="481" t="n">
        <f aca="false">+G426-I426</f>
        <v>0</v>
      </c>
      <c r="K426" s="483" t="n">
        <f aca="false">IF(I426=0,IF(G426=0,0,100),+J426/I426*100)</f>
        <v>0</v>
      </c>
      <c r="L426" s="483"/>
      <c r="M426" s="484" t="n">
        <v>18467</v>
      </c>
      <c r="N426" s="485" t="n">
        <v>13971.94</v>
      </c>
      <c r="O426" s="481" t="n">
        <f aca="false">N426-M426</f>
        <v>-4495.06</v>
      </c>
      <c r="P426" s="486" t="n">
        <f aca="false">IF(M426=0,IF(N426=0,0,100),+O426/M426*100)</f>
        <v>-24.3410407754373</v>
      </c>
      <c r="Q426" s="486"/>
    </row>
    <row r="427" s="438" customFormat="true" ht="12.75" hidden="false" customHeight="false" outlineLevel="0" collapsed="false">
      <c r="A427" s="456" t="s">
        <v>293</v>
      </c>
      <c r="B427" s="478" t="n">
        <v>5092.42</v>
      </c>
      <c r="C427" s="479" t="n">
        <v>10528.82</v>
      </c>
      <c r="D427" s="480" t="n">
        <v>6904.55</v>
      </c>
      <c r="E427" s="478" t="n">
        <v>6904.55</v>
      </c>
      <c r="F427" s="480" t="n">
        <v>6904.55</v>
      </c>
      <c r="G427" s="480" t="n">
        <v>8180.49</v>
      </c>
      <c r="H427" s="481"/>
      <c r="I427" s="482" t="n">
        <v>5712.66</v>
      </c>
      <c r="J427" s="481" t="n">
        <f aca="false">+G427-I427</f>
        <v>2467.83</v>
      </c>
      <c r="K427" s="483" t="n">
        <f aca="false">IF(I427=0,IF(G427=0,0,100),+J427/I427*100)</f>
        <v>43.1993152051759</v>
      </c>
      <c r="L427" s="483"/>
      <c r="M427" s="484" t="n">
        <v>32846.6</v>
      </c>
      <c r="N427" s="485" t="n">
        <v>44515.38</v>
      </c>
      <c r="O427" s="481" t="n">
        <f aca="false">N427-M427</f>
        <v>11668.78</v>
      </c>
      <c r="P427" s="486" t="n">
        <f aca="false">IF(M427=0,IF(N427=0,0,100),+O427/M427*100)</f>
        <v>35.5250771769376</v>
      </c>
      <c r="Q427" s="486"/>
    </row>
    <row r="428" s="438" customFormat="true" ht="12.75" hidden="false" customHeight="false" outlineLevel="0" collapsed="false">
      <c r="A428" s="456" t="s">
        <v>294</v>
      </c>
      <c r="B428" s="478" t="n">
        <v>4321.64</v>
      </c>
      <c r="C428" s="479" t="n">
        <v>6295.84</v>
      </c>
      <c r="D428" s="480" t="n">
        <v>4979.71</v>
      </c>
      <c r="E428" s="478" t="n">
        <v>4979.71</v>
      </c>
      <c r="F428" s="480" t="n">
        <v>4979.71</v>
      </c>
      <c r="G428" s="480" t="n">
        <v>4979.71</v>
      </c>
      <c r="H428" s="481"/>
      <c r="I428" s="482" t="n">
        <v>5246.48</v>
      </c>
      <c r="J428" s="481" t="n">
        <f aca="false">+G428-I428</f>
        <v>-266.769999999999</v>
      </c>
      <c r="K428" s="483" t="n">
        <f aca="false">IF(I428=0,IF(G428=0,0,100),+J428/I428*100)</f>
        <v>-5.08474253213582</v>
      </c>
      <c r="L428" s="483"/>
      <c r="M428" s="484" t="n">
        <v>26922.77</v>
      </c>
      <c r="N428" s="485" t="n">
        <v>30536.32</v>
      </c>
      <c r="O428" s="481" t="n">
        <f aca="false">N428-M428</f>
        <v>3613.55</v>
      </c>
      <c r="P428" s="486" t="n">
        <f aca="false">IF(M428=0,IF(N428=0,0,100),+O428/M428*100)</f>
        <v>13.4219101526329</v>
      </c>
      <c r="Q428" s="486"/>
    </row>
    <row r="429" s="438" customFormat="true" ht="12.75" hidden="false" customHeight="false" outlineLevel="0" collapsed="false">
      <c r="A429" s="456" t="s">
        <v>295</v>
      </c>
      <c r="B429" s="478" t="n">
        <v>0</v>
      </c>
      <c r="C429" s="487" t="n">
        <v>0</v>
      </c>
      <c r="D429" s="480" t="n">
        <v>0</v>
      </c>
      <c r="E429" s="478" t="n">
        <v>0</v>
      </c>
      <c r="F429" s="480" t="n">
        <v>0</v>
      </c>
      <c r="G429" s="480" t="n">
        <v>0</v>
      </c>
      <c r="H429" s="481"/>
      <c r="I429" s="482" t="n">
        <v>458.39</v>
      </c>
      <c r="J429" s="481" t="n">
        <f aca="false">+G429-I429</f>
        <v>-458.39</v>
      </c>
      <c r="K429" s="483" t="n">
        <f aca="false">IF(I429=0,IF(G429=0,0,100),+J429/I429*100)</f>
        <v>-100</v>
      </c>
      <c r="L429" s="483"/>
      <c r="M429" s="484" t="n">
        <v>2665.4</v>
      </c>
      <c r="N429" s="485" t="n">
        <v>0</v>
      </c>
      <c r="O429" s="481" t="n">
        <f aca="false">N429-M429</f>
        <v>-2665.4</v>
      </c>
      <c r="P429" s="486" t="n">
        <f aca="false">IF(M429=0,IF(N429=0,0,100),+O429/M429*100)</f>
        <v>-100</v>
      </c>
      <c r="Q429" s="486"/>
    </row>
    <row r="430" s="438" customFormat="true" ht="12.75" hidden="false" customHeight="false" outlineLevel="0" collapsed="false">
      <c r="A430" s="456" t="s">
        <v>296</v>
      </c>
      <c r="B430" s="478" t="n">
        <v>1934.12</v>
      </c>
      <c r="C430" s="479" t="n">
        <v>5812.45</v>
      </c>
      <c r="D430" s="480" t="n">
        <v>3226.9</v>
      </c>
      <c r="E430" s="478" t="n">
        <v>3226.9</v>
      </c>
      <c r="F430" s="480" t="n">
        <v>3226.9</v>
      </c>
      <c r="G430" s="480" t="n">
        <v>3226.9</v>
      </c>
      <c r="H430" s="481"/>
      <c r="I430" s="482" t="n">
        <v>1934.12</v>
      </c>
      <c r="J430" s="481" t="n">
        <f aca="false">+G430-I430</f>
        <v>1292.78</v>
      </c>
      <c r="K430" s="483" t="n">
        <f aca="false">IF(I430=0,IF(G430=0,0,100),+J430/I430*100)</f>
        <v>66.8407337703969</v>
      </c>
      <c r="L430" s="483"/>
      <c r="M430" s="484" t="n">
        <v>11419.67</v>
      </c>
      <c r="N430" s="485" t="n">
        <v>20654.17</v>
      </c>
      <c r="O430" s="481" t="n">
        <f aca="false">N430-M430</f>
        <v>9234.5</v>
      </c>
      <c r="P430" s="486" t="n">
        <f aca="false">IF(M430=0,IF(N430=0,0,100),+O430/M430*100)</f>
        <v>80.8648586167551</v>
      </c>
      <c r="Q430" s="486"/>
    </row>
    <row r="431" s="438" customFormat="true" ht="12.75" hidden="false" customHeight="false" outlineLevel="0" collapsed="false">
      <c r="A431" s="110" t="s">
        <v>298</v>
      </c>
      <c r="B431" s="478" t="n">
        <v>570</v>
      </c>
      <c r="C431" s="479" t="n">
        <v>570</v>
      </c>
      <c r="D431" s="480" t="n">
        <v>285</v>
      </c>
      <c r="E431" s="478" t="n">
        <v>285</v>
      </c>
      <c r="F431" s="480" t="n">
        <v>0</v>
      </c>
      <c r="G431" s="480" t="n">
        <v>285</v>
      </c>
      <c r="H431" s="481"/>
      <c r="I431" s="482" t="n">
        <v>0</v>
      </c>
      <c r="J431" s="481" t="n">
        <f aca="false">+G431-I431</f>
        <v>285</v>
      </c>
      <c r="K431" s="483" t="n">
        <f aca="false">IF(I431=0,IF(G431=0,0,100),+J431/I431*100)</f>
        <v>100</v>
      </c>
      <c r="L431" s="483"/>
      <c r="M431" s="484" t="n">
        <v>1250</v>
      </c>
      <c r="N431" s="485" t="n">
        <v>1995</v>
      </c>
      <c r="O431" s="481" t="n">
        <f aca="false">N431-M431</f>
        <v>745</v>
      </c>
      <c r="P431" s="486" t="n">
        <f aca="false">IF(M431=0,IF(N431=0,0,100),+O431/M431*100)</f>
        <v>59.6</v>
      </c>
      <c r="Q431" s="486"/>
    </row>
    <row r="432" s="438" customFormat="true" ht="12.75" hidden="false" customHeight="false" outlineLevel="0" collapsed="false">
      <c r="A432" s="110" t="s">
        <v>300</v>
      </c>
      <c r="B432" s="478" t="n">
        <v>168.56</v>
      </c>
      <c r="C432" s="479" t="n">
        <v>342.86</v>
      </c>
      <c r="D432" s="480" t="n">
        <v>196.9</v>
      </c>
      <c r="E432" s="478" t="n">
        <v>598.36</v>
      </c>
      <c r="F432" s="480" t="n">
        <v>1417.58</v>
      </c>
      <c r="G432" s="480" t="n">
        <v>142.86</v>
      </c>
      <c r="H432" s="481"/>
      <c r="I432" s="482" t="n">
        <v>0</v>
      </c>
      <c r="J432" s="481" t="n">
        <f aca="false">+G432-I432</f>
        <v>142.86</v>
      </c>
      <c r="K432" s="483" t="n">
        <f aca="false">IF(I432=0,IF(G432=0,0,100),+J432/I432*100)</f>
        <v>100</v>
      </c>
      <c r="L432" s="483"/>
      <c r="M432" s="484" t="n">
        <v>2952.77</v>
      </c>
      <c r="N432" s="485" t="n">
        <v>2867.12</v>
      </c>
      <c r="O432" s="481" t="n">
        <f aca="false">N432-M432</f>
        <v>-85.6500000000001</v>
      </c>
      <c r="P432" s="486" t="n">
        <f aca="false">IF(M432=0,IF(N432=0,0,100),+O432/M432*100)</f>
        <v>-2.90066615415356</v>
      </c>
      <c r="Q432" s="486"/>
    </row>
    <row r="433" s="438" customFormat="true" ht="12.75" hidden="false" customHeight="false" outlineLevel="0" collapsed="false">
      <c r="A433" s="456" t="s">
        <v>303</v>
      </c>
      <c r="B433" s="478" t="n">
        <v>23104.92</v>
      </c>
      <c r="C433" s="479" t="n">
        <v>23104.92</v>
      </c>
      <c r="D433" s="480" t="n">
        <v>23104.92</v>
      </c>
      <c r="E433" s="478" t="n">
        <v>23104.78</v>
      </c>
      <c r="F433" s="480" t="n">
        <v>20357.18</v>
      </c>
      <c r="G433" s="480" t="n">
        <v>24950.21</v>
      </c>
      <c r="H433" s="481"/>
      <c r="I433" s="482" t="n">
        <v>20008.9</v>
      </c>
      <c r="J433" s="481" t="n">
        <f aca="false">+G433-I433</f>
        <v>4941.31</v>
      </c>
      <c r="K433" s="483" t="n">
        <f aca="false">IF(I433=0,IF(G433=0,0,100),+J433/I433*100)</f>
        <v>24.6955604755883</v>
      </c>
      <c r="L433" s="483"/>
      <c r="M433" s="484" t="n">
        <v>110923.79</v>
      </c>
      <c r="N433" s="485" t="n">
        <v>137726.93</v>
      </c>
      <c r="O433" s="481" t="n">
        <f aca="false">N433-M433</f>
        <v>26803.14</v>
      </c>
      <c r="P433" s="486" t="n">
        <f aca="false">IF(M433=0,IF(N433=0,0,100),+O433/M433*100)</f>
        <v>24.1635631094105</v>
      </c>
      <c r="Q433" s="486"/>
    </row>
    <row r="434" s="438" customFormat="true" ht="12.75" hidden="false" customHeight="false" outlineLevel="0" collapsed="false">
      <c r="A434" s="456" t="s">
        <v>304</v>
      </c>
      <c r="B434" s="478" t="n">
        <v>427.03</v>
      </c>
      <c r="C434" s="479" t="n">
        <v>427.03</v>
      </c>
      <c r="D434" s="480" t="n">
        <v>427.03</v>
      </c>
      <c r="E434" s="478" t="n">
        <v>427.03</v>
      </c>
      <c r="F434" s="480" t="n">
        <v>427.03</v>
      </c>
      <c r="G434" s="480" t="n">
        <v>426.67</v>
      </c>
      <c r="H434" s="481"/>
      <c r="I434" s="482" t="n">
        <v>427.03</v>
      </c>
      <c r="J434" s="481" t="n">
        <f aca="false">+G434-I434</f>
        <v>-0.359999999999957</v>
      </c>
      <c r="K434" s="483" t="n">
        <f aca="false">IF(I434=0,IF(G434=0,0,100),+J434/I434*100)</f>
        <v>-0.0843032105472582</v>
      </c>
      <c r="L434" s="483"/>
      <c r="M434" s="484" t="n">
        <v>2901.45</v>
      </c>
      <c r="N434" s="485" t="n">
        <v>2561.82</v>
      </c>
      <c r="O434" s="481" t="n">
        <f aca="false">N434-M434</f>
        <v>-339.63</v>
      </c>
      <c r="P434" s="486" t="n">
        <f aca="false">IF(M434=0,IF(N434=0,0,100),+O434/M434*100)</f>
        <v>-11.7055265470713</v>
      </c>
      <c r="Q434" s="486"/>
    </row>
    <row r="435" s="438" customFormat="true" ht="12.75" hidden="false" customHeight="false" outlineLevel="0" collapsed="false">
      <c r="A435" s="456" t="s">
        <v>305</v>
      </c>
      <c r="B435" s="478" t="n">
        <v>3620.7</v>
      </c>
      <c r="C435" s="479" t="n">
        <v>3620.7</v>
      </c>
      <c r="D435" s="480" t="n">
        <v>3620.7</v>
      </c>
      <c r="E435" s="478" t="n">
        <v>3501.95</v>
      </c>
      <c r="F435" s="480" t="n">
        <v>3696.7</v>
      </c>
      <c r="G435" s="480" t="n">
        <v>3696.7</v>
      </c>
      <c r="H435" s="481"/>
      <c r="I435" s="482" t="n">
        <v>3480.97</v>
      </c>
      <c r="J435" s="481" t="n">
        <f aca="false">+G435-I435</f>
        <v>215.73</v>
      </c>
      <c r="K435" s="483" t="n">
        <f aca="false">IF(I435=0,IF(G435=0,0,100),+J435/I435*100)</f>
        <v>6.19741049190312</v>
      </c>
      <c r="L435" s="483"/>
      <c r="M435" s="484" t="n">
        <v>21278.32</v>
      </c>
      <c r="N435" s="485" t="n">
        <v>21757.45</v>
      </c>
      <c r="O435" s="481" t="n">
        <f aca="false">N435-M435</f>
        <v>479.130000000001</v>
      </c>
      <c r="P435" s="486" t="n">
        <f aca="false">IF(M435=0,IF(N435=0,0,100),+O435/M435*100)</f>
        <v>2.25172851992075</v>
      </c>
      <c r="Q435" s="486"/>
    </row>
    <row r="436" s="438" customFormat="true" ht="12.75" hidden="false" customHeight="false" outlineLevel="0" collapsed="false">
      <c r="A436" s="110" t="s">
        <v>306</v>
      </c>
      <c r="B436" s="478" t="n">
        <v>15287.08</v>
      </c>
      <c r="C436" s="479" t="n">
        <v>15287.08</v>
      </c>
      <c r="D436" s="480" t="n">
        <v>15287.08</v>
      </c>
      <c r="E436" s="478" t="n">
        <v>15287.08</v>
      </c>
      <c r="F436" s="480" t="n">
        <v>15287.08</v>
      </c>
      <c r="G436" s="480" t="n">
        <v>15287.08</v>
      </c>
      <c r="H436" s="481"/>
      <c r="I436" s="482" t="n">
        <v>13269.1</v>
      </c>
      <c r="J436" s="481" t="n">
        <f aca="false">+G436-I436</f>
        <v>2017.98</v>
      </c>
      <c r="K436" s="483" t="n">
        <f aca="false">IF(I436=0,IF(G436=0,0,100),+J436/I436*100)</f>
        <v>15.2081150944676</v>
      </c>
      <c r="L436" s="483"/>
      <c r="M436" s="484" t="n">
        <v>79614.6</v>
      </c>
      <c r="N436" s="485" t="n">
        <v>91722.48</v>
      </c>
      <c r="O436" s="481" t="n">
        <f aca="false">N436-M436</f>
        <v>12107.88</v>
      </c>
      <c r="P436" s="486" t="n">
        <f aca="false">IF(M436=0,IF(N436=0,0,100),+O436/M436*100)</f>
        <v>15.2081150944676</v>
      </c>
      <c r="Q436" s="486"/>
    </row>
    <row r="437" s="438" customFormat="true" ht="12.75" hidden="false" customHeight="true" outlineLevel="0" collapsed="false">
      <c r="A437" s="456" t="s">
        <v>307</v>
      </c>
      <c r="B437" s="478" t="n">
        <v>91.67</v>
      </c>
      <c r="C437" s="479" t="n">
        <v>91.67</v>
      </c>
      <c r="D437" s="480" t="n">
        <v>91.67</v>
      </c>
      <c r="E437" s="478" t="n">
        <v>91.67</v>
      </c>
      <c r="F437" s="480" t="n">
        <v>91.67</v>
      </c>
      <c r="G437" s="480" t="n">
        <v>727.28</v>
      </c>
      <c r="H437" s="481"/>
      <c r="I437" s="482" t="n">
        <v>91.67</v>
      </c>
      <c r="J437" s="481" t="n">
        <f aca="false">+G437-I437</f>
        <v>635.61</v>
      </c>
      <c r="K437" s="483" t="n">
        <f aca="false">IF(I437=0,IF(G437=0,0,100),+J437/I437*100)</f>
        <v>693.367513908585</v>
      </c>
      <c r="L437" s="483"/>
      <c r="M437" s="484" t="n">
        <v>550.02</v>
      </c>
      <c r="N437" s="485" t="n">
        <v>1185.63</v>
      </c>
      <c r="O437" s="481" t="n">
        <f aca="false">N437-M437</f>
        <v>635.61</v>
      </c>
      <c r="P437" s="486" t="n">
        <f aca="false">IF(M437=0,IF(N437=0,0,100),+O437/M437*100)</f>
        <v>115.561252318098</v>
      </c>
      <c r="Q437" s="486"/>
    </row>
    <row r="438" s="438" customFormat="true" ht="12.75" hidden="false" customHeight="false" outlineLevel="0" collapsed="false">
      <c r="A438" s="456" t="s">
        <v>308</v>
      </c>
      <c r="B438" s="478" t="n">
        <v>210.5</v>
      </c>
      <c r="C438" s="479" t="n">
        <v>210.5</v>
      </c>
      <c r="D438" s="480" t="n">
        <v>210.5</v>
      </c>
      <c r="E438" s="478" t="n">
        <v>210.5</v>
      </c>
      <c r="F438" s="480" t="n">
        <v>210.5</v>
      </c>
      <c r="G438" s="480" t="n">
        <v>210.5</v>
      </c>
      <c r="H438" s="481"/>
      <c r="I438" s="482" t="n">
        <v>210.5</v>
      </c>
      <c r="J438" s="481" t="n">
        <f aca="false">+G438-I438</f>
        <v>0</v>
      </c>
      <c r="K438" s="483" t="n">
        <f aca="false">IF(I438=0,IF(G438=0,0,100),+J438/I438*100)</f>
        <v>0</v>
      </c>
      <c r="L438" s="483"/>
      <c r="M438" s="484" t="n">
        <v>1263</v>
      </c>
      <c r="N438" s="485" t="n">
        <v>1263</v>
      </c>
      <c r="O438" s="481" t="n">
        <f aca="false">N438-M438</f>
        <v>0</v>
      </c>
      <c r="P438" s="486" t="n">
        <f aca="false">IF(M438=0,IF(N438=0,0,100),+O438/M438*100)</f>
        <v>0</v>
      </c>
      <c r="Q438" s="486"/>
    </row>
    <row r="439" s="438" customFormat="true" ht="12.75" hidden="false" customHeight="false" outlineLevel="0" collapsed="false">
      <c r="A439" s="110" t="s">
        <v>310</v>
      </c>
      <c r="B439" s="478" t="n">
        <v>0</v>
      </c>
      <c r="C439" s="479" t="n">
        <v>0</v>
      </c>
      <c r="D439" s="480" t="n">
        <v>0</v>
      </c>
      <c r="E439" s="478" t="n">
        <v>0</v>
      </c>
      <c r="F439" s="480" t="n">
        <v>0</v>
      </c>
      <c r="G439" s="480" t="n">
        <v>0</v>
      </c>
      <c r="H439" s="481"/>
      <c r="I439" s="482" t="n">
        <v>1200</v>
      </c>
      <c r="J439" s="481" t="n">
        <f aca="false">+G439-I439</f>
        <v>-1200</v>
      </c>
      <c r="K439" s="483" t="n">
        <f aca="false">IF(I439=0,IF(G439=0,0,100),+J439/I439*100)</f>
        <v>-100</v>
      </c>
      <c r="L439" s="483"/>
      <c r="M439" s="484" t="n">
        <v>1650</v>
      </c>
      <c r="N439" s="485" t="n">
        <v>0</v>
      </c>
      <c r="O439" s="481" t="n">
        <f aca="false">N439-M439</f>
        <v>-1650</v>
      </c>
      <c r="P439" s="486" t="n">
        <f aca="false">IF(M439=0,IF(N439=0,0,100),+O439/M439*100)</f>
        <v>-100</v>
      </c>
      <c r="Q439" s="486"/>
    </row>
    <row r="440" s="438" customFormat="true" ht="12.75" hidden="false" customHeight="false" outlineLevel="0" collapsed="false">
      <c r="A440" s="489" t="s">
        <v>311</v>
      </c>
      <c r="B440" s="478" t="n">
        <v>0</v>
      </c>
      <c r="C440" s="479" t="n">
        <v>0</v>
      </c>
      <c r="D440" s="480" t="n">
        <v>0</v>
      </c>
      <c r="E440" s="478" t="n">
        <v>0</v>
      </c>
      <c r="F440" s="480" t="n">
        <v>0</v>
      </c>
      <c r="G440" s="480" t="n">
        <v>309.17</v>
      </c>
      <c r="H440" s="481"/>
      <c r="I440" s="482" t="n">
        <v>0</v>
      </c>
      <c r="J440" s="481" t="n">
        <f aca="false">+G440-I440</f>
        <v>309.17</v>
      </c>
      <c r="K440" s="483" t="n">
        <f aca="false">IF(I440=0,IF(G440=0,0,100),+J440/I440*100)</f>
        <v>100</v>
      </c>
      <c r="L440" s="483"/>
      <c r="M440" s="484" t="n">
        <v>0</v>
      </c>
      <c r="N440" s="485" t="n">
        <v>309.17</v>
      </c>
      <c r="O440" s="481" t="n">
        <f aca="false">N440-M440</f>
        <v>309.17</v>
      </c>
      <c r="P440" s="486" t="n">
        <f aca="false">IF(M440=0,IF(N440=0,0,100),+O440/M440*100)</f>
        <v>100</v>
      </c>
      <c r="Q440" s="486"/>
    </row>
    <row r="441" s="438" customFormat="true" ht="12.75" hidden="false" customHeight="false" outlineLevel="0" collapsed="false">
      <c r="A441" s="110" t="s">
        <v>312</v>
      </c>
      <c r="B441" s="478" t="n">
        <v>0</v>
      </c>
      <c r="C441" s="487" t="n">
        <v>0</v>
      </c>
      <c r="D441" s="480" t="n">
        <v>0</v>
      </c>
      <c r="E441" s="478" t="n">
        <v>0</v>
      </c>
      <c r="F441" s="480" t="n">
        <v>0</v>
      </c>
      <c r="G441" s="480" t="n">
        <v>0</v>
      </c>
      <c r="H441" s="481"/>
      <c r="I441" s="482" t="n">
        <v>220</v>
      </c>
      <c r="J441" s="481" t="n">
        <f aca="false">+G441-I441</f>
        <v>-220</v>
      </c>
      <c r="K441" s="483" t="n">
        <f aca="false">IF(I441=0,IF(G441=0,0,100),+J441/I441*100)</f>
        <v>-100</v>
      </c>
      <c r="L441" s="483"/>
      <c r="M441" s="484" t="n">
        <v>430</v>
      </c>
      <c r="N441" s="485" t="n">
        <v>0</v>
      </c>
      <c r="O441" s="481" t="n">
        <f aca="false">N441-M441</f>
        <v>-430</v>
      </c>
      <c r="P441" s="486" t="n">
        <f aca="false">IF(M441=0,IF(N441=0,0,100),+O441/M441*100)</f>
        <v>-100</v>
      </c>
      <c r="Q441" s="486"/>
    </row>
    <row r="442" s="438" customFormat="true" ht="12.75" hidden="false" customHeight="false" outlineLevel="0" collapsed="false">
      <c r="A442" s="110" t="s">
        <v>313</v>
      </c>
      <c r="B442" s="478" t="n">
        <v>153.33</v>
      </c>
      <c r="C442" s="479" t="n">
        <v>153.33</v>
      </c>
      <c r="D442" s="480" t="n">
        <v>0</v>
      </c>
      <c r="E442" s="478" t="n">
        <v>153.33</v>
      </c>
      <c r="F442" s="480" t="n">
        <v>314.84</v>
      </c>
      <c r="G442" s="480" t="n">
        <v>168.33</v>
      </c>
      <c r="H442" s="481"/>
      <c r="I442" s="482" t="n">
        <v>0</v>
      </c>
      <c r="J442" s="481" t="n">
        <f aca="false">+G442-I442</f>
        <v>168.33</v>
      </c>
      <c r="K442" s="483" t="n">
        <f aca="false">IF(I442=0,IF(G442=0,0,100),+J442/I442*100)</f>
        <v>100</v>
      </c>
      <c r="L442" s="483"/>
      <c r="M442" s="484" t="n">
        <v>2514.33</v>
      </c>
      <c r="N442" s="485" t="n">
        <v>943.16</v>
      </c>
      <c r="O442" s="481" t="n">
        <f aca="false">N442-M442</f>
        <v>-1571.17</v>
      </c>
      <c r="P442" s="486" t="n">
        <f aca="false">IF(M442=0,IF(N442=0,0,100),+O442/M442*100)</f>
        <v>-62.4886152573449</v>
      </c>
      <c r="Q442" s="486"/>
    </row>
    <row r="443" s="438" customFormat="true" ht="12.75" hidden="false" customHeight="false" outlineLevel="0" collapsed="false">
      <c r="A443" s="456" t="s">
        <v>315</v>
      </c>
      <c r="B443" s="478" t="n">
        <v>22597.24</v>
      </c>
      <c r="C443" s="479" t="n">
        <v>22597.24</v>
      </c>
      <c r="D443" s="480" t="n">
        <v>22597.24</v>
      </c>
      <c r="E443" s="478" t="n">
        <v>22597.24</v>
      </c>
      <c r="F443" s="480" t="n">
        <v>-49800.71</v>
      </c>
      <c r="G443" s="480" t="n">
        <v>8117.65</v>
      </c>
      <c r="H443" s="481"/>
      <c r="I443" s="482" t="n">
        <v>8117.65</v>
      </c>
      <c r="J443" s="481" t="n">
        <f aca="false">+G443-I443</f>
        <v>0</v>
      </c>
      <c r="K443" s="483" t="n">
        <f aca="false">IF(I443=0,IF(G443=0,0,100),+J443/I443*100)</f>
        <v>0</v>
      </c>
      <c r="L443" s="483"/>
      <c r="M443" s="484" t="n">
        <v>48705.9</v>
      </c>
      <c r="N443" s="485" t="n">
        <v>48705.9</v>
      </c>
      <c r="O443" s="481" t="n">
        <f aca="false">N443-M443</f>
        <v>0</v>
      </c>
      <c r="P443" s="486" t="n">
        <f aca="false">IF(M443=0,IF(N443=0,0,100),+O443/M443*100)</f>
        <v>0</v>
      </c>
      <c r="Q443" s="486"/>
    </row>
    <row r="444" s="438" customFormat="true" ht="12.75" hidden="false" customHeight="false" outlineLevel="0" collapsed="false">
      <c r="A444" s="110" t="s">
        <v>316</v>
      </c>
      <c r="B444" s="478" t="n">
        <v>0</v>
      </c>
      <c r="C444" s="487" t="n">
        <v>0</v>
      </c>
      <c r="D444" s="480" t="n">
        <v>0</v>
      </c>
      <c r="E444" s="478" t="n">
        <v>0</v>
      </c>
      <c r="F444" s="480" t="n">
        <v>95345.4</v>
      </c>
      <c r="G444" s="480" t="n">
        <v>59616.09</v>
      </c>
      <c r="H444" s="481"/>
      <c r="I444" s="482" t="n">
        <v>109708.24</v>
      </c>
      <c r="J444" s="481" t="n">
        <f aca="false">+G444-I444</f>
        <v>-50092.15</v>
      </c>
      <c r="K444" s="483" t="n">
        <f aca="false">IF(I444=0,IF(G444=0,0,100),+J444/I444*100)</f>
        <v>-45.65942357657</v>
      </c>
      <c r="L444" s="483"/>
      <c r="M444" s="484" t="n">
        <v>658249.44</v>
      </c>
      <c r="N444" s="485" t="n">
        <v>154961.49</v>
      </c>
      <c r="O444" s="481" t="n">
        <f aca="false">N444-M444</f>
        <v>-503287.95</v>
      </c>
      <c r="P444" s="486" t="n">
        <f aca="false">IF(M444=0,IF(N444=0,0,100),+O444/M444*100)</f>
        <v>-76.4585458667462</v>
      </c>
      <c r="Q444" s="486"/>
    </row>
    <row r="445" s="438" customFormat="true" ht="12.75" hidden="false" customHeight="false" outlineLevel="0" collapsed="false">
      <c r="A445" s="110" t="s">
        <v>327</v>
      </c>
      <c r="B445" s="478" t="n">
        <v>0</v>
      </c>
      <c r="C445" s="487" t="n">
        <v>0</v>
      </c>
      <c r="D445" s="480" t="n">
        <v>0</v>
      </c>
      <c r="E445" s="478" t="n">
        <v>0</v>
      </c>
      <c r="F445" s="480" t="n">
        <v>0</v>
      </c>
      <c r="G445" s="480" t="n">
        <v>0</v>
      </c>
      <c r="H445" s="481"/>
      <c r="I445" s="482" t="n">
        <v>0</v>
      </c>
      <c r="J445" s="481" t="n">
        <f aca="false">+G445-I445</f>
        <v>0</v>
      </c>
      <c r="K445" s="483" t="n">
        <f aca="false">IF(I445=0,IF(G445=0,0,100),+J445/I445*100)</f>
        <v>0</v>
      </c>
      <c r="L445" s="483"/>
      <c r="M445" s="484" t="n">
        <v>69.83</v>
      </c>
      <c r="N445" s="485" t="n">
        <v>0</v>
      </c>
      <c r="O445" s="481" t="n">
        <f aca="false">N445-M445</f>
        <v>-69.83</v>
      </c>
      <c r="P445" s="486" t="n">
        <f aca="false">IF(M445=0,IF(N445=0,0,100),+O445/M445*100)</f>
        <v>-100</v>
      </c>
      <c r="Q445" s="486"/>
    </row>
    <row r="446" s="438" customFormat="true" ht="12.75" hidden="false" customHeight="false" outlineLevel="0" collapsed="false">
      <c r="A446" s="110" t="s">
        <v>328</v>
      </c>
      <c r="B446" s="478" t="n">
        <v>0</v>
      </c>
      <c r="C446" s="487" t="n">
        <v>0</v>
      </c>
      <c r="D446" s="480" t="n">
        <v>0</v>
      </c>
      <c r="E446" s="536" t="n">
        <v>19837.5</v>
      </c>
      <c r="F446" s="535" t="n">
        <v>0</v>
      </c>
      <c r="G446" s="535" t="n">
        <v>0</v>
      </c>
      <c r="H446" s="481"/>
      <c r="I446" s="537" t="n">
        <v>0</v>
      </c>
      <c r="J446" s="481" t="n">
        <f aca="false">+G446-I446</f>
        <v>0</v>
      </c>
      <c r="K446" s="483" t="n">
        <f aca="false">IF(I446=0,IF(G446=0,0,100),+J446/I446*100)</f>
        <v>0</v>
      </c>
      <c r="L446" s="483"/>
      <c r="M446" s="484" t="n">
        <v>29017.5</v>
      </c>
      <c r="N446" s="485" t="n">
        <v>19837.5</v>
      </c>
      <c r="O446" s="481" t="n">
        <f aca="false">N446-M446</f>
        <v>-9180</v>
      </c>
      <c r="P446" s="486" t="n">
        <f aca="false">IF(M446=0,IF(N446=0,0,100),+O446/M446*100)</f>
        <v>-31.6360816748514</v>
      </c>
      <c r="Q446" s="486"/>
    </row>
    <row r="447" customFormat="false" ht="13.5" hidden="false" customHeight="false" outlineLevel="0" collapsed="false">
      <c r="A447" s="493" t="s">
        <v>189</v>
      </c>
      <c r="B447" s="494" t="n">
        <f aca="false">SUM(B384:B446)</f>
        <v>1110994.89</v>
      </c>
      <c r="C447" s="494" t="n">
        <f aca="false">SUM(C384:C446)</f>
        <v>1122506.4</v>
      </c>
      <c r="D447" s="494" t="n">
        <f aca="false">SUM(D384:D446)</f>
        <v>1123341.6</v>
      </c>
      <c r="E447" s="494" t="n">
        <f aca="false">SUM(E384:E446)</f>
        <v>1088803.91</v>
      </c>
      <c r="F447" s="494" t="n">
        <f aca="false">SUM(F384:F446)</f>
        <v>1173932.56</v>
      </c>
      <c r="G447" s="494" t="n">
        <f aca="false">SUM(G384:G446)</f>
        <v>1100634.87</v>
      </c>
      <c r="H447" s="495"/>
      <c r="I447" s="496" t="n">
        <f aca="false">SUM(I384:I446)</f>
        <v>1132291.49</v>
      </c>
      <c r="J447" s="496" t="n">
        <f aca="false">+G447-I447</f>
        <v>-31656.6199999999</v>
      </c>
      <c r="K447" s="497" t="n">
        <f aca="false">IF(I447=0,IF(G447=0,0,100),+J447/I447*100)</f>
        <v>-2.79580128258315</v>
      </c>
      <c r="L447" s="498"/>
      <c r="M447" s="499" t="n">
        <f aca="false">SUM(M384:M446)</f>
        <v>6139218.32</v>
      </c>
      <c r="N447" s="500" t="n">
        <f aca="false">SUM(N384:N446)</f>
        <v>6720214.23</v>
      </c>
      <c r="O447" s="496" t="n">
        <f aca="false">SUM(O376:O443)</f>
        <v>1093533.69</v>
      </c>
      <c r="P447" s="501" t="n">
        <f aca="false">IF(M447=0,IF(N447=0,0,100),+O447/M447*100)</f>
        <v>17.8122626204308</v>
      </c>
      <c r="Q447" s="547"/>
    </row>
    <row r="448" customFormat="false" ht="13.5" hidden="false" customHeight="false" outlineLevel="0" collapsed="false">
      <c r="A448" s="48"/>
      <c r="B448" s="548"/>
      <c r="C448" s="548"/>
      <c r="D448" s="548"/>
      <c r="E448" s="548"/>
      <c r="F448" s="548"/>
      <c r="G448" s="548"/>
      <c r="H448" s="546"/>
      <c r="I448" s="546"/>
      <c r="J448" s="474"/>
      <c r="K448" s="475"/>
      <c r="L448" s="475"/>
      <c r="M448" s="549"/>
      <c r="N448" s="545"/>
      <c r="O448" s="546"/>
      <c r="P448" s="547"/>
      <c r="Q448" s="486"/>
    </row>
    <row r="449" customFormat="false" ht="12.75" hidden="false" customHeight="false" outlineLevel="0" collapsed="false">
      <c r="A449" s="503" t="s">
        <v>113</v>
      </c>
      <c r="B449" s="504" t="n">
        <v>14245.44</v>
      </c>
      <c r="C449" s="504" t="n">
        <v>4974.04</v>
      </c>
      <c r="D449" s="504" t="n">
        <v>2330.97</v>
      </c>
      <c r="E449" s="504" t="n">
        <v>4463.36</v>
      </c>
      <c r="F449" s="504" t="n">
        <v>33221.04</v>
      </c>
      <c r="G449" s="504" t="n">
        <v>995.47</v>
      </c>
      <c r="I449" s="505" t="n">
        <v>16157.65</v>
      </c>
      <c r="J449" s="432" t="n">
        <f aca="false">+G449-I449</f>
        <v>-15162.18</v>
      </c>
      <c r="K449" s="435" t="n">
        <f aca="false">IF(I449=0,IF(G449=0,0,100),+J449/I449*100)</f>
        <v>-93.8390174313715</v>
      </c>
      <c r="M449" s="432" t="n">
        <v>46735.22</v>
      </c>
      <c r="N449" s="504" t="n">
        <v>60230.32</v>
      </c>
      <c r="O449" s="481" t="n">
        <f aca="false">+N449-M449</f>
        <v>13495.1</v>
      </c>
      <c r="P449" s="486" t="n">
        <f aca="false">IF(M449=0,IF(N449=0,0,100),+O449/M449*100)</f>
        <v>28.8756530941761</v>
      </c>
      <c r="Q449" s="486"/>
    </row>
    <row r="450" customFormat="false" ht="12.75" hidden="false" customHeight="false" outlineLevel="0" collapsed="false">
      <c r="A450" s="531" t="s">
        <v>333</v>
      </c>
      <c r="B450" s="504" t="n">
        <v>93926.31</v>
      </c>
      <c r="C450" s="504" t="n">
        <v>69657.16</v>
      </c>
      <c r="D450" s="504" t="n">
        <v>70107.88</v>
      </c>
      <c r="E450" s="504" t="n">
        <v>91377.61</v>
      </c>
      <c r="F450" s="504" t="n">
        <v>65010.26</v>
      </c>
      <c r="G450" s="504" t="n">
        <v>48493.81</v>
      </c>
      <c r="I450" s="505" t="n">
        <v>62734.42</v>
      </c>
      <c r="J450" s="432" t="n">
        <f aca="false">+G450-I450</f>
        <v>-14240.61</v>
      </c>
      <c r="K450" s="435" t="n">
        <f aca="false">IF(I450=0,IF(G450=0,0,100),+J450/I450*100)</f>
        <v>-22.6998352738417</v>
      </c>
      <c r="L450" s="483"/>
      <c r="M450" s="432" t="n">
        <v>452130.27</v>
      </c>
      <c r="N450" s="504" t="n">
        <v>438573.04</v>
      </c>
      <c r="O450" s="481" t="n">
        <f aca="false">+N450-M450</f>
        <v>-13557.23</v>
      </c>
      <c r="P450" s="486" t="n">
        <f aca="false">IF(M450=0,IF(N450=0,0,100),+O450/M450*100)</f>
        <v>-2.99852296993962</v>
      </c>
      <c r="Q450" s="486"/>
    </row>
    <row r="451" customFormat="false" ht="12.75" hidden="false" customHeight="false" outlineLevel="0" collapsed="false">
      <c r="A451" s="503" t="s">
        <v>330</v>
      </c>
      <c r="B451" s="504" t="n">
        <v>1706.49</v>
      </c>
      <c r="C451" s="504" t="n">
        <v>4910.66</v>
      </c>
      <c r="D451" s="504" t="n">
        <v>11094.96</v>
      </c>
      <c r="E451" s="504" t="n">
        <v>23444.48</v>
      </c>
      <c r="F451" s="504" t="n">
        <v>2841.42</v>
      </c>
      <c r="G451" s="504" t="n">
        <v>11295.11</v>
      </c>
      <c r="I451" s="505" t="n">
        <v>3897.78</v>
      </c>
      <c r="J451" s="432" t="n">
        <f aca="false">+G451-I451</f>
        <v>7397.33</v>
      </c>
      <c r="K451" s="435" t="n">
        <f aca="false">IF(I451=0,IF(G451=0,0,100),+J451/I451*100)</f>
        <v>189.783158618496</v>
      </c>
      <c r="L451" s="483"/>
      <c r="M451" s="432" t="n">
        <v>46286.9</v>
      </c>
      <c r="N451" s="504" t="n">
        <v>55293.13</v>
      </c>
      <c r="O451" s="481" t="n">
        <f aca="false">+N451-M451</f>
        <v>9006.23</v>
      </c>
      <c r="P451" s="486" t="n">
        <f aca="false">IF(M451=0,IF(N451=0,0,100),+O451/M451*100)</f>
        <v>19.4574058750964</v>
      </c>
      <c r="Q451" s="486"/>
    </row>
    <row r="452" s="512" customFormat="true" ht="15" hidden="false" customHeight="false" outlineLevel="0" collapsed="false">
      <c r="A452" s="510" t="s">
        <v>114</v>
      </c>
      <c r="B452" s="504" t="n">
        <v>-5494.47</v>
      </c>
      <c r="C452" s="504" t="n">
        <v>-6586.16</v>
      </c>
      <c r="D452" s="504" t="n">
        <v>-18000.47</v>
      </c>
      <c r="E452" s="504" t="n">
        <v>-2502.19</v>
      </c>
      <c r="F452" s="504" t="n">
        <v>-15750.26</v>
      </c>
      <c r="G452" s="504" t="n">
        <v>-24081.5</v>
      </c>
      <c r="H452" s="432"/>
      <c r="I452" s="505" t="n">
        <v>-4280.83</v>
      </c>
      <c r="J452" s="432" t="n">
        <f aca="false">+G452-I452</f>
        <v>-19800.67</v>
      </c>
      <c r="K452" s="435" t="n">
        <f aca="false">IF(I452=0,IF(G452=0,0,100),+J452/I452*100)</f>
        <v>462.542777919235</v>
      </c>
      <c r="L452" s="483"/>
      <c r="M452" s="432" t="n">
        <v>-75433.19</v>
      </c>
      <c r="N452" s="504" t="n">
        <v>-72415.05</v>
      </c>
      <c r="O452" s="481" t="n">
        <f aca="false">+N452-M452</f>
        <v>3018.14</v>
      </c>
      <c r="P452" s="486" t="n">
        <f aca="false">IF(M452=0,IF(N452=0,0,100),+O452/M452*100)</f>
        <v>-4.00107697950995</v>
      </c>
      <c r="Q452" s="522"/>
      <c r="R452" s="511"/>
    </row>
    <row r="453" customFormat="false" ht="16.5" hidden="false" customHeight="false" outlineLevel="0" collapsed="false">
      <c r="A453" s="513" t="s">
        <v>331</v>
      </c>
      <c r="B453" s="540" t="n">
        <f aca="false">SUM(B447:B452)</f>
        <v>1215378.66</v>
      </c>
      <c r="C453" s="540" t="n">
        <f aca="false">SUM(C447:C452)</f>
        <v>1195462.1</v>
      </c>
      <c r="D453" s="540" t="n">
        <f aca="false">SUM(D447:D452)</f>
        <v>1188874.94</v>
      </c>
      <c r="E453" s="540" t="n">
        <f aca="false">SUM(E447:E452)</f>
        <v>1205587.17</v>
      </c>
      <c r="F453" s="540" t="n">
        <f aca="false">SUM(F447:F452)</f>
        <v>1259255.02</v>
      </c>
      <c r="G453" s="540" t="n">
        <f aca="false">SUM(G447:G452)</f>
        <v>1137337.76</v>
      </c>
      <c r="H453" s="541"/>
      <c r="I453" s="542" t="n">
        <f aca="false">SUM(I447:I452)</f>
        <v>1210800.51</v>
      </c>
      <c r="J453" s="520" t="n">
        <f aca="false">+G453-I453</f>
        <v>-73462.75</v>
      </c>
      <c r="K453" s="521" t="n">
        <f aca="false">IF(I453=0,IF(G453=0,0,100),+J453/I453*100)</f>
        <v>-6.06728766574438</v>
      </c>
      <c r="L453" s="511"/>
      <c r="M453" s="543" t="n">
        <f aca="false">SUM(M447:M452)</f>
        <v>6608937.52</v>
      </c>
      <c r="N453" s="544" t="n">
        <f aca="false">SUM(N447:N452)</f>
        <v>7201895.67</v>
      </c>
      <c r="O453" s="520" t="n">
        <f aca="false">+M453-N453</f>
        <v>-592958.15</v>
      </c>
      <c r="P453" s="521" t="n">
        <f aca="false">IF(N453=0,IF(M453=0,0,100),+O453/N453*100)</f>
        <v>-8.233362119782</v>
      </c>
      <c r="R453" s="523"/>
    </row>
    <row r="454" customFormat="false" ht="16.5" hidden="false" customHeight="false" outlineLevel="0" collapsed="false">
      <c r="A454" s="513"/>
      <c r="B454" s="550"/>
      <c r="C454" s="550"/>
      <c r="D454" s="550"/>
      <c r="E454" s="550"/>
      <c r="F454" s="550"/>
      <c r="G454" s="550"/>
      <c r="H454" s="541"/>
      <c r="I454" s="551"/>
      <c r="J454" s="529"/>
      <c r="K454" s="530"/>
      <c r="L454" s="511"/>
      <c r="M454" s="552"/>
      <c r="N454" s="553"/>
      <c r="O454" s="529"/>
      <c r="P454" s="530"/>
      <c r="R454" s="523"/>
    </row>
    <row r="455" customFormat="false" ht="15.75" hidden="false" customHeight="false" outlineLevel="0" collapsed="false">
      <c r="A455" s="513"/>
      <c r="B455" s="550"/>
      <c r="C455" s="550"/>
      <c r="D455" s="550"/>
      <c r="E455" s="550"/>
      <c r="F455" s="550"/>
      <c r="G455" s="550"/>
      <c r="H455" s="541"/>
      <c r="I455" s="551"/>
      <c r="J455" s="529"/>
      <c r="K455" s="530"/>
      <c r="L455" s="511"/>
      <c r="M455" s="552"/>
      <c r="N455" s="553"/>
      <c r="O455" s="529"/>
      <c r="P455" s="530"/>
      <c r="R455" s="523"/>
    </row>
    <row r="456" customFormat="false" ht="12.75" hidden="false" customHeight="false" outlineLevel="0" collapsed="false">
      <c r="A456" s="441" t="s">
        <v>69</v>
      </c>
      <c r="B456" s="441"/>
      <c r="C456" s="441"/>
      <c r="D456" s="441"/>
      <c r="E456" s="441"/>
      <c r="F456" s="441"/>
      <c r="G456" s="441"/>
      <c r="H456" s="441"/>
      <c r="I456" s="441"/>
      <c r="J456" s="441"/>
      <c r="K456" s="441"/>
      <c r="L456" s="441"/>
      <c r="M456" s="441"/>
      <c r="N456" s="441"/>
      <c r="O456" s="441"/>
      <c r="P456" s="441"/>
      <c r="Q456" s="441"/>
    </row>
    <row r="457" customFormat="false" ht="12.75" hidden="false" customHeight="false" outlineLevel="0" collapsed="false">
      <c r="A457" s="441" t="s">
        <v>214</v>
      </c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</row>
    <row r="458" customFormat="false" ht="12.75" hidden="false" customHeight="false" outlineLevel="0" collapsed="false">
      <c r="A458" s="442" t="s">
        <v>73</v>
      </c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</row>
    <row r="459" customFormat="false" ht="13.5" hidden="false" customHeight="false" outlineLevel="0" collapsed="false">
      <c r="A459" s="443"/>
      <c r="J459" s="444"/>
      <c r="K459" s="445"/>
      <c r="L459" s="445"/>
      <c r="N459" s="446"/>
      <c r="O459" s="444"/>
      <c r="P459" s="447"/>
      <c r="Q459" s="447"/>
    </row>
    <row r="460" customFormat="false" ht="39" hidden="false" customHeight="true" outlineLevel="0" collapsed="false">
      <c r="A460" s="448"/>
      <c r="B460" s="449" t="s">
        <v>215</v>
      </c>
      <c r="C460" s="449"/>
      <c r="D460" s="449"/>
      <c r="E460" s="449"/>
      <c r="F460" s="449"/>
      <c r="G460" s="449"/>
      <c r="H460" s="450"/>
      <c r="I460" s="451" t="s">
        <v>71</v>
      </c>
      <c r="J460" s="452" t="s">
        <v>216</v>
      </c>
      <c r="K460" s="452"/>
      <c r="L460" s="453"/>
      <c r="M460" s="454" t="s">
        <v>121</v>
      </c>
      <c r="N460" s="454"/>
      <c r="O460" s="455" t="s">
        <v>217</v>
      </c>
      <c r="P460" s="455"/>
      <c r="Q460" s="453"/>
    </row>
    <row r="461" customFormat="false" ht="13.5" hidden="false" customHeight="false" outlineLevel="0" collapsed="false">
      <c r="A461" s="456"/>
      <c r="B461" s="457" t="s">
        <v>218</v>
      </c>
      <c r="C461" s="457" t="s">
        <v>219</v>
      </c>
      <c r="D461" s="457" t="s">
        <v>220</v>
      </c>
      <c r="E461" s="457" t="s">
        <v>221</v>
      </c>
      <c r="F461" s="457" t="s">
        <v>222</v>
      </c>
      <c r="G461" s="457" t="s">
        <v>223</v>
      </c>
      <c r="H461" s="450"/>
      <c r="I461" s="458" t="s">
        <v>224</v>
      </c>
      <c r="J461" s="459" t="s">
        <v>225</v>
      </c>
      <c r="K461" s="460" t="s">
        <v>226</v>
      </c>
      <c r="L461" s="461"/>
      <c r="M461" s="462" t="n">
        <v>2017</v>
      </c>
      <c r="N461" s="463" t="n">
        <v>2018</v>
      </c>
      <c r="O461" s="464" t="s">
        <v>225</v>
      </c>
      <c r="P461" s="465" t="s">
        <v>227</v>
      </c>
      <c r="Q461" s="466"/>
    </row>
    <row r="462" customFormat="false" ht="13.5" hidden="false" customHeight="false" outlineLevel="0" collapsed="false">
      <c r="A462" s="456"/>
      <c r="B462" s="467"/>
      <c r="C462" s="467"/>
      <c r="D462" s="467"/>
      <c r="E462" s="467"/>
      <c r="F462" s="467"/>
      <c r="G462" s="467"/>
      <c r="H462" s="450"/>
      <c r="I462" s="468"/>
      <c r="J462" s="450"/>
      <c r="K462" s="469"/>
      <c r="L462" s="461"/>
      <c r="M462" s="470"/>
      <c r="N462" s="471"/>
      <c r="O462" s="450"/>
      <c r="P462" s="469"/>
      <c r="Q462" s="461"/>
    </row>
    <row r="463" customFormat="false" ht="13.5" hidden="false" customHeight="false" outlineLevel="0" collapsed="false">
      <c r="A463" s="472" t="s">
        <v>133</v>
      </c>
      <c r="B463" s="473"/>
      <c r="C463" s="473"/>
      <c r="D463" s="473"/>
      <c r="E463" s="473"/>
      <c r="F463" s="473"/>
      <c r="G463" s="473"/>
      <c r="H463" s="474"/>
      <c r="I463" s="474"/>
      <c r="J463" s="474"/>
      <c r="K463" s="475"/>
      <c r="L463" s="475"/>
      <c r="M463" s="476"/>
      <c r="N463" s="477"/>
      <c r="O463" s="474"/>
      <c r="P463" s="48"/>
      <c r="Q463" s="48"/>
      <c r="R463" s="438" t="s">
        <v>133</v>
      </c>
    </row>
    <row r="464" customFormat="false" ht="15.75" hidden="false" customHeight="false" outlineLevel="0" collapsed="false">
      <c r="A464" s="513"/>
      <c r="B464" s="550"/>
      <c r="C464" s="550"/>
      <c r="D464" s="550"/>
      <c r="E464" s="550"/>
      <c r="F464" s="550"/>
      <c r="G464" s="550"/>
      <c r="H464" s="541"/>
      <c r="I464" s="551"/>
      <c r="J464" s="529"/>
      <c r="K464" s="530"/>
      <c r="L464" s="511"/>
      <c r="M464" s="552"/>
      <c r="N464" s="553"/>
      <c r="O464" s="529"/>
      <c r="P464" s="530"/>
      <c r="R464" s="523"/>
    </row>
    <row r="465" customFormat="false" ht="15" hidden="false" customHeight="false" outlineLevel="0" collapsed="false">
      <c r="A465" s="110" t="s">
        <v>229</v>
      </c>
      <c r="B465" s="478" t="n">
        <v>0</v>
      </c>
      <c r="C465" s="487" t="n">
        <v>0</v>
      </c>
      <c r="D465" s="480" t="n">
        <v>0</v>
      </c>
      <c r="E465" s="478" t="n">
        <v>0</v>
      </c>
      <c r="F465" s="480" t="n">
        <v>0</v>
      </c>
      <c r="G465" s="480" t="n">
        <v>0</v>
      </c>
      <c r="H465" s="541"/>
      <c r="I465" s="482" t="n">
        <v>0</v>
      </c>
      <c r="J465" s="481" t="n">
        <f aca="false">+G465-I465</f>
        <v>0</v>
      </c>
      <c r="K465" s="483" t="n">
        <f aca="false">IF(I465=0,IF(G465=0,0,100),+J465/I465*100)</f>
        <v>0</v>
      </c>
      <c r="L465" s="511"/>
      <c r="M465" s="484" t="n">
        <v>21984.12</v>
      </c>
      <c r="N465" s="485" t="n">
        <v>0</v>
      </c>
      <c r="O465" s="481" t="n">
        <f aca="false">N465-M465</f>
        <v>-21984.12</v>
      </c>
      <c r="P465" s="483" t="n">
        <f aca="false">IF(N465=0,IF(L465=0,0,100),+O465/N465*100)</f>
        <v>0</v>
      </c>
      <c r="R465" s="523"/>
    </row>
    <row r="466" customFormat="false" ht="15" hidden="false" customHeight="false" outlineLevel="0" collapsed="false">
      <c r="A466" s="110" t="s">
        <v>234</v>
      </c>
      <c r="B466" s="478" t="n">
        <v>519468.28</v>
      </c>
      <c r="C466" s="479" t="n">
        <v>385684.56</v>
      </c>
      <c r="D466" s="480" t="n">
        <v>320391.55</v>
      </c>
      <c r="E466" s="478" t="n">
        <v>327130.18</v>
      </c>
      <c r="F466" s="480" t="n">
        <v>325765.38</v>
      </c>
      <c r="G466" s="480" t="n">
        <v>325946.88</v>
      </c>
      <c r="H466" s="541"/>
      <c r="I466" s="482" t="n">
        <v>164399.62</v>
      </c>
      <c r="J466" s="481" t="n">
        <f aca="false">+G466-I466</f>
        <v>161547.26</v>
      </c>
      <c r="K466" s="483" t="n">
        <f aca="false">IF(I466=0,IF(G466=0,0,100),+J466/I466*100)</f>
        <v>98.2649838241719</v>
      </c>
      <c r="L466" s="511"/>
      <c r="M466" s="484" t="n">
        <v>881421.51</v>
      </c>
      <c r="N466" s="485" t="n">
        <v>2204386.83</v>
      </c>
      <c r="O466" s="481" t="n">
        <f aca="false">N466-M466</f>
        <v>1322965.32</v>
      </c>
      <c r="P466" s="483" t="n">
        <f aca="false">IF(N466=0,IF(L466=0,0,100),+O466/N466*100)</f>
        <v>60.0151163124124</v>
      </c>
      <c r="R466" s="523"/>
    </row>
    <row r="467" customFormat="false" ht="15" hidden="false" customHeight="false" outlineLevel="0" collapsed="false">
      <c r="A467" s="110" t="s">
        <v>235</v>
      </c>
      <c r="B467" s="478" t="n">
        <v>33447.14</v>
      </c>
      <c r="C467" s="479" t="n">
        <v>18600</v>
      </c>
      <c r="D467" s="480" t="n">
        <v>18600</v>
      </c>
      <c r="E467" s="478" t="n">
        <v>37907.26</v>
      </c>
      <c r="F467" s="480" t="n">
        <v>27099.97</v>
      </c>
      <c r="G467" s="480" t="n">
        <v>18600</v>
      </c>
      <c r="H467" s="541"/>
      <c r="I467" s="482" t="n">
        <v>15600</v>
      </c>
      <c r="J467" s="481" t="n">
        <f aca="false">+G467-I467</f>
        <v>3000</v>
      </c>
      <c r="K467" s="483" t="n">
        <f aca="false">IF(I467=0,IF(G467=0,0,100),+J467/I467*100)</f>
        <v>19.2307692307692</v>
      </c>
      <c r="L467" s="511"/>
      <c r="M467" s="484" t="n">
        <v>93600</v>
      </c>
      <c r="N467" s="485" t="n">
        <v>154254.37</v>
      </c>
      <c r="O467" s="481" t="n">
        <f aca="false">N467-M467</f>
        <v>60654.37</v>
      </c>
      <c r="P467" s="483" t="n">
        <f aca="false">IF(N467=0,IF(L467=0,0,100),+O467/N467*100)</f>
        <v>39.3210059462173</v>
      </c>
      <c r="R467" s="523"/>
    </row>
    <row r="468" customFormat="false" ht="15" hidden="false" customHeight="false" outlineLevel="0" collapsed="false">
      <c r="A468" s="110" t="s">
        <v>237</v>
      </c>
      <c r="B468" s="478" t="n">
        <v>41688.65</v>
      </c>
      <c r="C468" s="479" t="n">
        <v>63890.68</v>
      </c>
      <c r="D468" s="480" t="n">
        <v>55486.46</v>
      </c>
      <c r="E468" s="478" t="n">
        <v>55547.93</v>
      </c>
      <c r="F468" s="480" t="n">
        <v>56231.67</v>
      </c>
      <c r="G468" s="480" t="n">
        <v>50197.17</v>
      </c>
      <c r="H468" s="541"/>
      <c r="I468" s="482" t="n">
        <v>32247.51</v>
      </c>
      <c r="J468" s="481" t="n">
        <f aca="false">+G468-I468</f>
        <v>17949.66</v>
      </c>
      <c r="K468" s="483" t="n">
        <f aca="false">IF(I468=0,IF(G468=0,0,100),+J468/I468*100)</f>
        <v>55.6621581015092</v>
      </c>
      <c r="L468" s="511"/>
      <c r="M468" s="484" t="n">
        <v>196932.81</v>
      </c>
      <c r="N468" s="485" t="n">
        <v>323042.56</v>
      </c>
      <c r="O468" s="481" t="n">
        <f aca="false">N468-M468</f>
        <v>126109.75</v>
      </c>
      <c r="P468" s="483" t="n">
        <f aca="false">IF(N468=0,IF(L468=0,0,100),+O468/N468*100)</f>
        <v>39.0381224071528</v>
      </c>
      <c r="R468" s="523"/>
    </row>
    <row r="469" customFormat="false" ht="15" hidden="false" customHeight="false" outlineLevel="0" collapsed="false">
      <c r="A469" s="110" t="s">
        <v>238</v>
      </c>
      <c r="B469" s="478" t="n">
        <v>158830.42</v>
      </c>
      <c r="C469" s="479" t="n">
        <v>168367.76</v>
      </c>
      <c r="D469" s="480" t="n">
        <v>164936.75</v>
      </c>
      <c r="E469" s="478" t="n">
        <v>143537.88</v>
      </c>
      <c r="F469" s="480" t="n">
        <v>140080.55</v>
      </c>
      <c r="G469" s="480" t="n">
        <v>172772.79</v>
      </c>
      <c r="H469" s="541"/>
      <c r="I469" s="482" t="n">
        <v>107000</v>
      </c>
      <c r="J469" s="481" t="n">
        <f aca="false">+G469-I469</f>
        <v>65772.79</v>
      </c>
      <c r="K469" s="483" t="n">
        <f aca="false">IF(I469=0,IF(G469=0,0,100),+J469/I469*100)</f>
        <v>61.4698971962617</v>
      </c>
      <c r="L469" s="511"/>
      <c r="M469" s="484" t="n">
        <v>342392.41</v>
      </c>
      <c r="N469" s="485" t="n">
        <v>948526.15</v>
      </c>
      <c r="O469" s="481" t="n">
        <f aca="false">N469-M469</f>
        <v>606133.74</v>
      </c>
      <c r="P469" s="483" t="n">
        <f aca="false">IF(N469=0,IF(L469=0,0,100),+O469/N469*100)</f>
        <v>63.9026915599533</v>
      </c>
      <c r="R469" s="523"/>
    </row>
    <row r="470" customFormat="false" ht="15" hidden="false" customHeight="false" outlineLevel="0" collapsed="false">
      <c r="A470" s="110" t="s">
        <v>240</v>
      </c>
      <c r="B470" s="478" t="n">
        <v>314.83</v>
      </c>
      <c r="C470" s="479" t="n">
        <v>13558.22</v>
      </c>
      <c r="D470" s="480" t="n">
        <v>3440</v>
      </c>
      <c r="E470" s="478" t="n">
        <v>5835.85</v>
      </c>
      <c r="F470" s="480" t="n">
        <v>6656.6</v>
      </c>
      <c r="G470" s="480" t="n">
        <v>26157.92</v>
      </c>
      <c r="H470" s="541"/>
      <c r="I470" s="482" t="n">
        <v>1802.68</v>
      </c>
      <c r="J470" s="481" t="n">
        <f aca="false">+G470-I470</f>
        <v>24355.24</v>
      </c>
      <c r="K470" s="483" t="n">
        <f aca="false">IF(I470=0,IF(G470=0,0,100),+J470/I470*100)</f>
        <v>1351.05731466483</v>
      </c>
      <c r="L470" s="511"/>
      <c r="M470" s="484" t="n">
        <v>25222</v>
      </c>
      <c r="N470" s="485" t="n">
        <v>55963.42</v>
      </c>
      <c r="O470" s="481" t="n">
        <f aca="false">N470-M470</f>
        <v>30741.42</v>
      </c>
      <c r="P470" s="483" t="n">
        <f aca="false">IF(N470=0,IF(L470=0,0,100),+O470/N470*100)</f>
        <v>54.9312747505424</v>
      </c>
      <c r="R470" s="523"/>
    </row>
    <row r="471" customFormat="false" ht="15" hidden="false" customHeight="false" outlineLevel="0" collapsed="false">
      <c r="A471" s="110" t="s">
        <v>241</v>
      </c>
      <c r="B471" s="478" t="n">
        <v>0</v>
      </c>
      <c r="C471" s="479" t="n">
        <v>1700</v>
      </c>
      <c r="D471" s="480" t="n">
        <v>0</v>
      </c>
      <c r="E471" s="478" t="n">
        <v>2241.38</v>
      </c>
      <c r="F471" s="480" t="n">
        <v>2000</v>
      </c>
      <c r="G471" s="480" t="n">
        <v>15263.45</v>
      </c>
      <c r="H471" s="541"/>
      <c r="I471" s="482" t="n">
        <v>0</v>
      </c>
      <c r="J471" s="481" t="n">
        <f aca="false">+G471-I471</f>
        <v>15263.45</v>
      </c>
      <c r="K471" s="483" t="n">
        <f aca="false">IF(I471=0,IF(G471=0,0,100),+J471/I471*100)</f>
        <v>100</v>
      </c>
      <c r="L471" s="511"/>
      <c r="M471" s="484" t="n">
        <v>40005.9</v>
      </c>
      <c r="N471" s="485" t="n">
        <v>21204.83</v>
      </c>
      <c r="O471" s="481" t="n">
        <f aca="false">N471-M471</f>
        <v>-18801.07</v>
      </c>
      <c r="P471" s="483" t="n">
        <f aca="false">IF(N471=0,IF(L471=0,0,100),+O471/N471*100)</f>
        <v>-88.6640920959989</v>
      </c>
      <c r="R471" s="523"/>
    </row>
    <row r="472" customFormat="false" ht="15" hidden="false" customHeight="false" outlineLevel="0" collapsed="false">
      <c r="A472" s="110" t="s">
        <v>242</v>
      </c>
      <c r="B472" s="478" t="n">
        <v>0</v>
      </c>
      <c r="C472" s="487" t="n">
        <v>0</v>
      </c>
      <c r="D472" s="480" t="n">
        <v>1800</v>
      </c>
      <c r="E472" s="478" t="n">
        <v>0</v>
      </c>
      <c r="F472" s="480" t="n">
        <v>0</v>
      </c>
      <c r="G472" s="480" t="n">
        <v>591.03</v>
      </c>
      <c r="H472" s="541"/>
      <c r="I472" s="482" t="n">
        <v>0</v>
      </c>
      <c r="J472" s="481" t="n">
        <f aca="false">+G472-I472</f>
        <v>591.03</v>
      </c>
      <c r="K472" s="483" t="n">
        <f aca="false">IF(I472=0,IF(G472=0,0,100),+J472/I472*100)</f>
        <v>100</v>
      </c>
      <c r="L472" s="511"/>
      <c r="M472" s="484" t="n">
        <v>290</v>
      </c>
      <c r="N472" s="485" t="n">
        <v>2391.03</v>
      </c>
      <c r="O472" s="481" t="n">
        <f aca="false">N472-M472</f>
        <v>2101.03</v>
      </c>
      <c r="P472" s="483" t="n">
        <f aca="false">IF(N472=0,IF(L472=0,0,100),+O472/N472*100)</f>
        <v>87.87133578416</v>
      </c>
      <c r="R472" s="523"/>
    </row>
    <row r="473" customFormat="false" ht="15" hidden="false" customHeight="false" outlineLevel="0" collapsed="false">
      <c r="A473" s="110" t="s">
        <v>243</v>
      </c>
      <c r="B473" s="478" t="n">
        <v>0</v>
      </c>
      <c r="C473" s="479" t="n">
        <v>4076.36</v>
      </c>
      <c r="D473" s="480" t="n">
        <v>0</v>
      </c>
      <c r="E473" s="478" t="n">
        <v>1100</v>
      </c>
      <c r="F473" s="480" t="n">
        <v>-4.54747350886464E-013</v>
      </c>
      <c r="G473" s="480" t="n">
        <v>-4.54747350886464E-013</v>
      </c>
      <c r="H473" s="541"/>
      <c r="I473" s="482" t="n">
        <v>2276.28</v>
      </c>
      <c r="J473" s="481" t="n">
        <f aca="false">+G473-I473</f>
        <v>-2276.28</v>
      </c>
      <c r="K473" s="483" t="n">
        <f aca="false">IF(I473=0,IF(G473=0,0,100),+J473/I473*100)</f>
        <v>-100</v>
      </c>
      <c r="L473" s="511"/>
      <c r="M473" s="484" t="n">
        <v>84257.33</v>
      </c>
      <c r="N473" s="485" t="n">
        <v>5176.36</v>
      </c>
      <c r="O473" s="481" t="n">
        <f aca="false">N473-M473</f>
        <v>-79080.97</v>
      </c>
      <c r="P473" s="483" t="n">
        <f aca="false">IF(N473=0,IF(L473=0,0,100),+O473/N473*100)</f>
        <v>-1527.73319475462</v>
      </c>
      <c r="R473" s="523"/>
    </row>
    <row r="474" customFormat="false" ht="15" hidden="false" customHeight="false" outlineLevel="0" collapsed="false">
      <c r="A474" s="110" t="s">
        <v>244</v>
      </c>
      <c r="B474" s="478" t="n">
        <v>4076.38</v>
      </c>
      <c r="C474" s="479" t="n">
        <v>10465.51</v>
      </c>
      <c r="D474" s="480" t="n">
        <v>-2.27373675443232E-013</v>
      </c>
      <c r="E474" s="478" t="n">
        <v>-2.27373675443232E-013</v>
      </c>
      <c r="F474" s="480" t="n">
        <v>-2.27373675443232E-013</v>
      </c>
      <c r="G474" s="480" t="n">
        <v>-2.27373675443232E-013</v>
      </c>
      <c r="H474" s="541"/>
      <c r="I474" s="482" t="n">
        <v>38497.81</v>
      </c>
      <c r="J474" s="481" t="n">
        <f aca="false">+G474-I474</f>
        <v>-38497.81</v>
      </c>
      <c r="K474" s="483" t="n">
        <f aca="false">IF(I474=0,IF(G474=0,0,100),+J474/I474*100)</f>
        <v>-100</v>
      </c>
      <c r="L474" s="511"/>
      <c r="M474" s="484" t="n">
        <v>543855.37</v>
      </c>
      <c r="N474" s="485" t="n">
        <v>14541.89</v>
      </c>
      <c r="O474" s="481" t="n">
        <f aca="false">N474-M474</f>
        <v>-529313.48</v>
      </c>
      <c r="P474" s="483" t="n">
        <f aca="false">IF(N474=0,IF(L474=0,0,100),+O474/N474*100)</f>
        <v>-3639.92218343008</v>
      </c>
      <c r="R474" s="523"/>
    </row>
    <row r="475" customFormat="false" ht="15" hidden="false" customHeight="false" outlineLevel="0" collapsed="false">
      <c r="A475" s="110" t="s">
        <v>245</v>
      </c>
      <c r="B475" s="478" t="n">
        <v>0</v>
      </c>
      <c r="C475" s="479" t="n">
        <v>13916.21</v>
      </c>
      <c r="D475" s="480" t="n">
        <v>84548.05</v>
      </c>
      <c r="E475" s="478" t="n">
        <v>72942.43</v>
      </c>
      <c r="F475" s="480" t="n">
        <v>52402.56</v>
      </c>
      <c r="G475" s="480" t="n">
        <v>69826.33</v>
      </c>
      <c r="H475" s="541"/>
      <c r="I475" s="482" t="n">
        <v>28350.72</v>
      </c>
      <c r="J475" s="481" t="n">
        <f aca="false">+G475-I475</f>
        <v>41475.61</v>
      </c>
      <c r="K475" s="483" t="n">
        <f aca="false">IF(I475=0,IF(G475=0,0,100),+J475/I475*100)</f>
        <v>146.294732550002</v>
      </c>
      <c r="L475" s="511"/>
      <c r="M475" s="484" t="n">
        <v>51214.19</v>
      </c>
      <c r="N475" s="485" t="n">
        <v>293635.58</v>
      </c>
      <c r="O475" s="481" t="n">
        <f aca="false">N475-M475</f>
        <v>242421.39</v>
      </c>
      <c r="P475" s="483" t="n">
        <f aca="false">IF(N475=0,IF(L475=0,0,100),+O475/N475*100)</f>
        <v>82.5585884380905</v>
      </c>
      <c r="R475" s="523"/>
    </row>
    <row r="476" customFormat="false" ht="15" hidden="false" customHeight="false" outlineLevel="0" collapsed="false">
      <c r="A476" s="110" t="s">
        <v>246</v>
      </c>
      <c r="B476" s="478" t="n">
        <v>0</v>
      </c>
      <c r="C476" s="487" t="n">
        <v>0</v>
      </c>
      <c r="D476" s="480" t="n">
        <v>0</v>
      </c>
      <c r="E476" s="478" t="n">
        <v>0</v>
      </c>
      <c r="F476" s="480" t="n">
        <v>0</v>
      </c>
      <c r="G476" s="480" t="n">
        <v>0</v>
      </c>
      <c r="H476" s="541"/>
      <c r="I476" s="482" t="n">
        <v>978.07</v>
      </c>
      <c r="J476" s="481" t="n">
        <f aca="false">+G476-I476</f>
        <v>-978.07</v>
      </c>
      <c r="K476" s="483" t="n">
        <f aca="false">IF(I476=0,IF(G476=0,0,100),+J476/I476*100)</f>
        <v>-100</v>
      </c>
      <c r="L476" s="511"/>
      <c r="M476" s="484" t="n">
        <v>4181.15</v>
      </c>
      <c r="N476" s="485" t="n">
        <v>0</v>
      </c>
      <c r="O476" s="481" t="n">
        <f aca="false">N476-M476</f>
        <v>-4181.15</v>
      </c>
      <c r="P476" s="483" t="n">
        <f aca="false">IF(N476=0,IF(L476=0,0,100),+O476/N476*100)</f>
        <v>0</v>
      </c>
      <c r="R476" s="523"/>
    </row>
    <row r="477" customFormat="false" ht="15" hidden="false" customHeight="false" outlineLevel="0" collapsed="false">
      <c r="A477" s="110" t="s">
        <v>335</v>
      </c>
      <c r="B477" s="478" t="n">
        <v>61109.23</v>
      </c>
      <c r="C477" s="479" t="n">
        <v>31208.54</v>
      </c>
      <c r="D477" s="480" t="n">
        <v>0</v>
      </c>
      <c r="E477" s="478" t="n">
        <v>0</v>
      </c>
      <c r="F477" s="480" t="n">
        <v>0</v>
      </c>
      <c r="G477" s="480" t="n">
        <v>0</v>
      </c>
      <c r="H477" s="541"/>
      <c r="I477" s="482" t="n">
        <v>29868.47</v>
      </c>
      <c r="J477" s="481" t="n">
        <f aca="false">+G477-I477</f>
        <v>-29868.47</v>
      </c>
      <c r="K477" s="483" t="n">
        <f aca="false">IF(I477=0,IF(G477=0,0,100),+J477/I477*100)</f>
        <v>-100</v>
      </c>
      <c r="L477" s="511"/>
      <c r="M477" s="484" t="n">
        <v>41587.46</v>
      </c>
      <c r="N477" s="485" t="n">
        <v>92317.77</v>
      </c>
      <c r="O477" s="481" t="n">
        <f aca="false">N477-M477</f>
        <v>50730.31</v>
      </c>
      <c r="P477" s="483" t="n">
        <f aca="false">IF(N477=0,IF(L477=0,0,100),+O477/N477*100)</f>
        <v>54.9518364665871</v>
      </c>
      <c r="R477" s="523"/>
    </row>
    <row r="478" customFormat="false" ht="15" hidden="false" customHeight="false" outlineLevel="0" collapsed="false">
      <c r="A478" s="110" t="s">
        <v>250</v>
      </c>
      <c r="B478" s="478" t="n">
        <v>0</v>
      </c>
      <c r="C478" s="487" t="n">
        <v>0</v>
      </c>
      <c r="D478" s="480" t="n">
        <v>0</v>
      </c>
      <c r="E478" s="478" t="n">
        <v>0</v>
      </c>
      <c r="F478" s="480" t="n">
        <v>0</v>
      </c>
      <c r="G478" s="480" t="n">
        <v>0</v>
      </c>
      <c r="H478" s="541"/>
      <c r="I478" s="482" t="n">
        <v>2.8421709430404E-014</v>
      </c>
      <c r="J478" s="481" t="n">
        <f aca="false">+G478-I478</f>
        <v>-2.8421709430404E-014</v>
      </c>
      <c r="K478" s="483" t="n">
        <f aca="false">IF(I478=0,IF(G478=0,0,100),+J478/I478*100)</f>
        <v>-100</v>
      </c>
      <c r="L478" s="511"/>
      <c r="M478" s="484" t="n">
        <v>1015.53</v>
      </c>
      <c r="N478" s="485" t="n">
        <v>0</v>
      </c>
      <c r="O478" s="481" t="n">
        <f aca="false">N478-M478</f>
        <v>-1015.53</v>
      </c>
      <c r="P478" s="483" t="n">
        <f aca="false">IF(N478=0,IF(L478=0,0,100),+O478/N478*100)</f>
        <v>0</v>
      </c>
      <c r="R478" s="523"/>
    </row>
    <row r="479" customFormat="false" ht="15" hidden="false" customHeight="false" outlineLevel="0" collapsed="false">
      <c r="A479" s="110" t="s">
        <v>253</v>
      </c>
      <c r="B479" s="478" t="n">
        <v>139876.55</v>
      </c>
      <c r="C479" s="479" t="n">
        <v>139876.55</v>
      </c>
      <c r="D479" s="480" t="n">
        <v>139876.55</v>
      </c>
      <c r="E479" s="478" t="n">
        <v>139876.55</v>
      </c>
      <c r="F479" s="480" t="n">
        <v>139876.55</v>
      </c>
      <c r="G479" s="480" t="n">
        <v>139876.55</v>
      </c>
      <c r="H479" s="541"/>
      <c r="I479" s="482" t="n">
        <v>131500</v>
      </c>
      <c r="J479" s="481" t="n">
        <f aca="false">+G479-I479</f>
        <v>8376.54999999999</v>
      </c>
      <c r="K479" s="483" t="n">
        <f aca="false">IF(I479=0,IF(G479=0,0,100),+J479/I479*100)</f>
        <v>6.36999999999999</v>
      </c>
      <c r="L479" s="511"/>
      <c r="M479" s="484" t="n">
        <v>723250</v>
      </c>
      <c r="N479" s="485" t="n">
        <v>839259.3</v>
      </c>
      <c r="O479" s="481" t="n">
        <f aca="false">N479-M479</f>
        <v>116009.3</v>
      </c>
      <c r="P479" s="483" t="n">
        <f aca="false">IF(N479=0,IF(L479=0,0,100),+O479/N479*100)</f>
        <v>13.8228197173389</v>
      </c>
      <c r="R479" s="523"/>
    </row>
    <row r="480" customFormat="false" ht="15" hidden="false" customHeight="false" outlineLevel="0" collapsed="false">
      <c r="A480" s="110" t="s">
        <v>256</v>
      </c>
      <c r="B480" s="478" t="n">
        <v>299.06</v>
      </c>
      <c r="C480" s="479" t="n">
        <v>6460.72</v>
      </c>
      <c r="D480" s="480" t="n">
        <v>3928.73</v>
      </c>
      <c r="E480" s="478" t="n">
        <v>7849.64</v>
      </c>
      <c r="F480" s="480" t="n">
        <v>0</v>
      </c>
      <c r="G480" s="480" t="n">
        <v>5684.97</v>
      </c>
      <c r="H480" s="541"/>
      <c r="I480" s="482" t="n">
        <v>12809.7</v>
      </c>
      <c r="J480" s="481" t="n">
        <f aca="false">+G480-I480</f>
        <v>-7124.73</v>
      </c>
      <c r="K480" s="483" t="n">
        <f aca="false">IF(I480=0,IF(G480=0,0,100),+J480/I480*100)</f>
        <v>-55.6198037424764</v>
      </c>
      <c r="L480" s="511"/>
      <c r="M480" s="484" t="n">
        <v>12809.7</v>
      </c>
      <c r="N480" s="485" t="n">
        <v>24223.12</v>
      </c>
      <c r="O480" s="481" t="n">
        <f aca="false">N480-M480</f>
        <v>11413.42</v>
      </c>
      <c r="P480" s="483" t="n">
        <f aca="false">IF(N480=0,IF(L480=0,0,100),+O480/N480*100)</f>
        <v>47.117877465826</v>
      </c>
      <c r="R480" s="523"/>
    </row>
    <row r="481" customFormat="false" ht="15" hidden="false" customHeight="false" outlineLevel="0" collapsed="false">
      <c r="A481" s="110" t="s">
        <v>257</v>
      </c>
      <c r="B481" s="478" t="n">
        <v>206.54</v>
      </c>
      <c r="C481" s="479" t="n">
        <v>23601.96</v>
      </c>
      <c r="D481" s="480" t="n">
        <v>64459.25</v>
      </c>
      <c r="E481" s="478" t="n">
        <v>39672.41</v>
      </c>
      <c r="F481" s="480" t="n">
        <v>95956.04</v>
      </c>
      <c r="G481" s="480" t="n">
        <v>160887.53</v>
      </c>
      <c r="H481" s="541"/>
      <c r="I481" s="482" t="n">
        <v>1481.81</v>
      </c>
      <c r="J481" s="481" t="n">
        <f aca="false">+G481-I481</f>
        <v>159405.72</v>
      </c>
      <c r="K481" s="483" t="n">
        <f aca="false">IF(I481=0,IF(G481=0,0,100),+J481/I481*100)</f>
        <v>10757.5006242366</v>
      </c>
      <c r="L481" s="511"/>
      <c r="M481" s="484" t="n">
        <v>2009.71</v>
      </c>
      <c r="N481" s="485" t="n">
        <v>384783.73</v>
      </c>
      <c r="O481" s="481" t="n">
        <f aca="false">N481-M481</f>
        <v>382774.02</v>
      </c>
      <c r="P481" s="483" t="n">
        <f aca="false">IF(N481=0,IF(L481=0,0,100),+O481/N481*100)</f>
        <v>99.4777040079111</v>
      </c>
      <c r="R481" s="523"/>
    </row>
    <row r="482" customFormat="false" ht="15" hidden="false" customHeight="false" outlineLevel="0" collapsed="false">
      <c r="A482" s="456" t="s">
        <v>258</v>
      </c>
      <c r="B482" s="478" t="n">
        <v>128.72</v>
      </c>
      <c r="C482" s="479" t="n">
        <v>3922.64</v>
      </c>
      <c r="D482" s="480" t="n">
        <v>505.04</v>
      </c>
      <c r="E482" s="478" t="n">
        <v>68.8699999999999</v>
      </c>
      <c r="F482" s="480" t="n">
        <v>1285.22</v>
      </c>
      <c r="G482" s="480" t="n">
        <v>596.43</v>
      </c>
      <c r="H482" s="541"/>
      <c r="I482" s="482" t="n">
        <v>1810.41</v>
      </c>
      <c r="J482" s="481" t="n">
        <f aca="false">+G482-I482</f>
        <v>-1213.98</v>
      </c>
      <c r="K482" s="483" t="n">
        <f aca="false">IF(I482=0,IF(G482=0,0,100),+J482/I482*100)</f>
        <v>-67.055528858104</v>
      </c>
      <c r="L482" s="511"/>
      <c r="M482" s="484" t="n">
        <v>35775.2</v>
      </c>
      <c r="N482" s="485" t="n">
        <v>6506.92</v>
      </c>
      <c r="O482" s="481" t="n">
        <f aca="false">N482-M482</f>
        <v>-29268.28</v>
      </c>
      <c r="P482" s="483" t="n">
        <f aca="false">IF(N482=0,IF(L482=0,0,100),+O482/N482*100)</f>
        <v>-449.802364252211</v>
      </c>
      <c r="R482" s="523"/>
    </row>
    <row r="483" customFormat="false" ht="15" hidden="false" customHeight="false" outlineLevel="0" collapsed="false">
      <c r="A483" s="110" t="s">
        <v>259</v>
      </c>
      <c r="B483" s="478" t="n">
        <v>90</v>
      </c>
      <c r="C483" s="479" t="n">
        <v>922.68</v>
      </c>
      <c r="D483" s="480" t="n">
        <v>525.96</v>
      </c>
      <c r="E483" s="478" t="n">
        <v>1030.72</v>
      </c>
      <c r="F483" s="480" t="n">
        <v>1590.12</v>
      </c>
      <c r="G483" s="480" t="n">
        <v>4711.32</v>
      </c>
      <c r="H483" s="541"/>
      <c r="I483" s="482" t="n">
        <v>174.2</v>
      </c>
      <c r="J483" s="481" t="n">
        <f aca="false">+G483-I483</f>
        <v>4537.12</v>
      </c>
      <c r="K483" s="483" t="n">
        <f aca="false">IF(I483=0,IF(G483=0,0,100),+J483/I483*100)</f>
        <v>2604.54649827784</v>
      </c>
      <c r="L483" s="511"/>
      <c r="M483" s="484" t="n">
        <v>3345.91</v>
      </c>
      <c r="N483" s="485" t="n">
        <v>8870.8</v>
      </c>
      <c r="O483" s="481" t="n">
        <f aca="false">N483-M483</f>
        <v>5524.89</v>
      </c>
      <c r="P483" s="483" t="n">
        <f aca="false">IF(N483=0,IF(L483=0,0,100),+O483/N483*100)</f>
        <v>62.281755873202</v>
      </c>
      <c r="R483" s="523"/>
    </row>
    <row r="484" customFormat="false" ht="15" hidden="false" customHeight="false" outlineLevel="0" collapsed="false">
      <c r="A484" s="110" t="s">
        <v>261</v>
      </c>
      <c r="B484" s="478" t="n">
        <v>0</v>
      </c>
      <c r="C484" s="487" t="n">
        <v>0</v>
      </c>
      <c r="D484" s="480" t="n">
        <v>0</v>
      </c>
      <c r="E484" s="478" t="n">
        <v>0</v>
      </c>
      <c r="F484" s="480" t="n">
        <v>0</v>
      </c>
      <c r="G484" s="480" t="n">
        <v>0</v>
      </c>
      <c r="H484" s="541"/>
      <c r="I484" s="482" t="n">
        <v>0</v>
      </c>
      <c r="J484" s="481" t="n">
        <f aca="false">+G484-I484</f>
        <v>0</v>
      </c>
      <c r="K484" s="483" t="n">
        <f aca="false">IF(I484=0,IF(G484=0,0,100),+J484/I484*100)</f>
        <v>0</v>
      </c>
      <c r="L484" s="511"/>
      <c r="M484" s="484" t="n">
        <v>41229.5</v>
      </c>
      <c r="N484" s="485" t="n">
        <v>0</v>
      </c>
      <c r="O484" s="481" t="n">
        <f aca="false">N484-M484</f>
        <v>-41229.5</v>
      </c>
      <c r="P484" s="483" t="n">
        <f aca="false">IF(N484=0,IF(L484=0,0,100),+O484/N484*100)</f>
        <v>0</v>
      </c>
      <c r="R484" s="523"/>
    </row>
    <row r="485" customFormat="false" ht="15" hidden="false" customHeight="false" outlineLevel="0" collapsed="false">
      <c r="A485" s="110" t="s">
        <v>262</v>
      </c>
      <c r="B485" s="478" t="n">
        <v>0</v>
      </c>
      <c r="C485" s="487" t="n">
        <v>0</v>
      </c>
      <c r="D485" s="480" t="n">
        <v>0</v>
      </c>
      <c r="E485" s="478" t="n">
        <v>0</v>
      </c>
      <c r="F485" s="480" t="n">
        <v>0</v>
      </c>
      <c r="G485" s="480" t="n">
        <v>0</v>
      </c>
      <c r="H485" s="541"/>
      <c r="I485" s="482" t="n">
        <v>3144.88</v>
      </c>
      <c r="J485" s="481" t="n">
        <f aca="false">+G485-I485</f>
        <v>-3144.88</v>
      </c>
      <c r="K485" s="483" t="n">
        <f aca="false">IF(I485=0,IF(G485=0,0,100),+J485/I485*100)</f>
        <v>-100</v>
      </c>
      <c r="L485" s="511"/>
      <c r="M485" s="484" t="n">
        <v>24974.41</v>
      </c>
      <c r="N485" s="485" t="n">
        <v>0</v>
      </c>
      <c r="O485" s="481" t="n">
        <f aca="false">N485-M485</f>
        <v>-24974.41</v>
      </c>
      <c r="P485" s="483" t="n">
        <f aca="false">IF(N485=0,IF(L485=0,0,100),+O485/N485*100)</f>
        <v>0</v>
      </c>
      <c r="R485" s="523"/>
    </row>
    <row r="486" customFormat="false" ht="15" hidden="false" customHeight="false" outlineLevel="0" collapsed="false">
      <c r="A486" s="110" t="s">
        <v>265</v>
      </c>
      <c r="B486" s="478" t="n">
        <v>2264.85</v>
      </c>
      <c r="C486" s="479" t="n">
        <v>-2.27373675443232E-013</v>
      </c>
      <c r="D486" s="480" t="n">
        <v>8709.92</v>
      </c>
      <c r="E486" s="478" t="n">
        <v>2981.37</v>
      </c>
      <c r="F486" s="480" t="n">
        <v>4623.14</v>
      </c>
      <c r="G486" s="480" t="n">
        <v>4328.46</v>
      </c>
      <c r="H486" s="541"/>
      <c r="I486" s="482" t="n">
        <v>4548.73</v>
      </c>
      <c r="J486" s="481" t="n">
        <f aca="false">+G486-I486</f>
        <v>-220.27</v>
      </c>
      <c r="K486" s="483" t="n">
        <f aca="false">IF(I486=0,IF(G486=0,0,100),+J486/I486*100)</f>
        <v>-4.84245053014797</v>
      </c>
      <c r="L486" s="511"/>
      <c r="M486" s="484" t="n">
        <v>12757.41</v>
      </c>
      <c r="N486" s="485" t="n">
        <v>22907.74</v>
      </c>
      <c r="O486" s="481" t="n">
        <f aca="false">N486-M486</f>
        <v>10150.33</v>
      </c>
      <c r="P486" s="483" t="n">
        <f aca="false">IF(N486=0,IF(L486=0,0,100),+O486/N486*100)</f>
        <v>44.3096088920164</v>
      </c>
      <c r="R486" s="523"/>
    </row>
    <row r="487" customFormat="false" ht="15" hidden="false" customHeight="false" outlineLevel="0" collapsed="false">
      <c r="A487" s="110" t="s">
        <v>267</v>
      </c>
      <c r="B487" s="478" t="n">
        <v>0</v>
      </c>
      <c r="C487" s="479" t="n">
        <v>387.07</v>
      </c>
      <c r="D487" s="480" t="n">
        <v>387.07</v>
      </c>
      <c r="E487" s="478" t="n">
        <v>785.72</v>
      </c>
      <c r="F487" s="480" t="n">
        <v>601.73</v>
      </c>
      <c r="G487" s="480" t="n">
        <v>985.8</v>
      </c>
      <c r="H487" s="541"/>
      <c r="I487" s="482" t="n">
        <v>387.07</v>
      </c>
      <c r="J487" s="481" t="n">
        <f aca="false">+G487-I487</f>
        <v>598.73</v>
      </c>
      <c r="K487" s="483" t="n">
        <f aca="false">IF(I487=0,IF(G487=0,0,100),+J487/I487*100)</f>
        <v>154.682615547575</v>
      </c>
      <c r="L487" s="511"/>
      <c r="M487" s="484" t="n">
        <v>1548.28</v>
      </c>
      <c r="N487" s="485" t="n">
        <v>3147.39</v>
      </c>
      <c r="O487" s="481" t="n">
        <f aca="false">N487-M487</f>
        <v>1599.11</v>
      </c>
      <c r="P487" s="483" t="n">
        <f aca="false">IF(N487=0,IF(L487=0,0,100),+O487/N487*100)</f>
        <v>50.8074944636667</v>
      </c>
      <c r="R487" s="523"/>
    </row>
    <row r="488" customFormat="false" ht="15" hidden="false" customHeight="false" outlineLevel="0" collapsed="false">
      <c r="A488" s="110" t="s">
        <v>268</v>
      </c>
      <c r="B488" s="478" t="n">
        <v>0</v>
      </c>
      <c r="C488" s="479" t="n">
        <v>214.66</v>
      </c>
      <c r="D488" s="480" t="n">
        <v>214.66</v>
      </c>
      <c r="E488" s="478" t="n">
        <v>214.66</v>
      </c>
      <c r="F488" s="480" t="n">
        <v>214.66</v>
      </c>
      <c r="G488" s="480" t="n">
        <v>0</v>
      </c>
      <c r="H488" s="541"/>
      <c r="I488" s="482" t="n">
        <v>0</v>
      </c>
      <c r="J488" s="481" t="n">
        <f aca="false">+G488-I488</f>
        <v>0</v>
      </c>
      <c r="K488" s="483" t="n">
        <f aca="false">IF(I488=0,IF(G488=0,0,100),+J488/I488*100)</f>
        <v>0</v>
      </c>
      <c r="L488" s="511"/>
      <c r="M488" s="484" t="n">
        <v>0</v>
      </c>
      <c r="N488" s="485" t="n">
        <v>858.64</v>
      </c>
      <c r="O488" s="481" t="n">
        <f aca="false">N488-M488</f>
        <v>858.64</v>
      </c>
      <c r="P488" s="483" t="n">
        <f aca="false">IF(N488=0,IF(L488=0,0,100),+O488/N488*100)</f>
        <v>100</v>
      </c>
      <c r="R488" s="523"/>
    </row>
    <row r="489" customFormat="false" ht="15" hidden="false" customHeight="false" outlineLevel="0" collapsed="false">
      <c r="A489" s="110" t="s">
        <v>271</v>
      </c>
      <c r="B489" s="478" t="n">
        <v>0</v>
      </c>
      <c r="C489" s="479" t="n">
        <v>2511.32</v>
      </c>
      <c r="D489" s="480" t="n">
        <v>2311.26</v>
      </c>
      <c r="E489" s="478" t="n">
        <v>4882.75</v>
      </c>
      <c r="F489" s="480" t="n">
        <v>2333.6</v>
      </c>
      <c r="G489" s="480" t="n">
        <v>0</v>
      </c>
      <c r="H489" s="541"/>
      <c r="I489" s="482" t="n">
        <v>1199.96</v>
      </c>
      <c r="J489" s="481" t="n">
        <f aca="false">+G489-I489</f>
        <v>-1199.96</v>
      </c>
      <c r="K489" s="483" t="n">
        <f aca="false">IF(I489=0,IF(G489=0,0,100),+J489/I489*100)</f>
        <v>-100</v>
      </c>
      <c r="L489" s="511"/>
      <c r="M489" s="484" t="n">
        <v>3555.38</v>
      </c>
      <c r="N489" s="485" t="n">
        <v>12038.93</v>
      </c>
      <c r="O489" s="481" t="n">
        <f aca="false">N489-M489</f>
        <v>8483.55</v>
      </c>
      <c r="P489" s="483" t="n">
        <f aca="false">IF(N489=0,IF(L489=0,0,100),+O489/N489*100)</f>
        <v>70.4676412272519</v>
      </c>
      <c r="R489" s="523"/>
    </row>
    <row r="490" customFormat="false" ht="15" hidden="false" customHeight="false" outlineLevel="0" collapsed="false">
      <c r="A490" s="110" t="s">
        <v>272</v>
      </c>
      <c r="B490" s="478" t="n">
        <v>816</v>
      </c>
      <c r="C490" s="479" t="n">
        <v>510</v>
      </c>
      <c r="D490" s="480" t="n">
        <v>1145</v>
      </c>
      <c r="E490" s="478" t="n">
        <v>871</v>
      </c>
      <c r="F490" s="480" t="n">
        <v>367</v>
      </c>
      <c r="G490" s="480" t="n">
        <v>1567</v>
      </c>
      <c r="H490" s="541"/>
      <c r="I490" s="482" t="n">
        <v>849</v>
      </c>
      <c r="J490" s="481" t="n">
        <f aca="false">+G490-I490</f>
        <v>718</v>
      </c>
      <c r="K490" s="483" t="n">
        <f aca="false">IF(I490=0,IF(G490=0,0,100),+J490/I490*100)</f>
        <v>84.5700824499411</v>
      </c>
      <c r="L490" s="511"/>
      <c r="M490" s="484" t="n">
        <v>3423.34</v>
      </c>
      <c r="N490" s="485" t="n">
        <v>5276</v>
      </c>
      <c r="O490" s="481" t="n">
        <f aca="false">N490-M490</f>
        <v>1852.66</v>
      </c>
      <c r="P490" s="483" t="n">
        <f aca="false">IF(N490=0,IF(L490=0,0,100),+O490/N490*100)</f>
        <v>35.114859742229</v>
      </c>
      <c r="R490" s="523"/>
    </row>
    <row r="491" customFormat="false" ht="15" hidden="false" customHeight="false" outlineLevel="0" collapsed="false">
      <c r="A491" s="110" t="s">
        <v>273</v>
      </c>
      <c r="B491" s="478" t="n">
        <v>9833.55</v>
      </c>
      <c r="C491" s="479" t="n">
        <v>0</v>
      </c>
      <c r="D491" s="480" t="n">
        <v>10015.62</v>
      </c>
      <c r="E491" s="478" t="n">
        <v>10307.12</v>
      </c>
      <c r="F491" s="480" t="n">
        <v>22753.79</v>
      </c>
      <c r="G491" s="480" t="n">
        <v>13999.66</v>
      </c>
      <c r="H491" s="541"/>
      <c r="I491" s="482" t="n">
        <v>10455.9</v>
      </c>
      <c r="J491" s="481" t="n">
        <f aca="false">+G491-I491</f>
        <v>3543.76</v>
      </c>
      <c r="K491" s="483" t="n">
        <f aca="false">IF(I491=0,IF(G491=0,0,100),+J491/I491*100)</f>
        <v>33.8924435007986</v>
      </c>
      <c r="L491" s="511"/>
      <c r="M491" s="484" t="n">
        <v>20250.78</v>
      </c>
      <c r="N491" s="485" t="n">
        <v>66909.74</v>
      </c>
      <c r="O491" s="481" t="n">
        <f aca="false">N491-M491</f>
        <v>46658.96</v>
      </c>
      <c r="P491" s="483" t="n">
        <f aca="false">IF(N491=0,IF(L491=0,0,100),+O491/N491*100)</f>
        <v>69.7341821982868</v>
      </c>
      <c r="R491" s="523"/>
    </row>
    <row r="492" customFormat="false" ht="15" hidden="false" customHeight="false" outlineLevel="0" collapsed="false">
      <c r="A492" s="110" t="s">
        <v>274</v>
      </c>
      <c r="B492" s="478" t="n">
        <v>4010.15</v>
      </c>
      <c r="C492" s="479" t="n">
        <v>827</v>
      </c>
      <c r="D492" s="480" t="n">
        <v>3180.77</v>
      </c>
      <c r="E492" s="478" t="n">
        <v>4538.24</v>
      </c>
      <c r="F492" s="480" t="n">
        <v>1467.5</v>
      </c>
      <c r="G492" s="480" t="n">
        <v>9022.99</v>
      </c>
      <c r="H492" s="541"/>
      <c r="I492" s="482" t="n">
        <v>14075.96</v>
      </c>
      <c r="J492" s="481" t="n">
        <f aca="false">+G492-I492</f>
        <v>-5052.97</v>
      </c>
      <c r="K492" s="483" t="n">
        <f aca="false">IF(I492=0,IF(G492=0,0,100),+J492/I492*100)</f>
        <v>-35.897871264198</v>
      </c>
      <c r="L492" s="511"/>
      <c r="M492" s="484" t="n">
        <v>57867.86</v>
      </c>
      <c r="N492" s="485" t="n">
        <v>23046.65</v>
      </c>
      <c r="O492" s="481" t="n">
        <f aca="false">N492-M492</f>
        <v>-34821.21</v>
      </c>
      <c r="P492" s="483" t="n">
        <f aca="false">IF(N492=0,IF(L492=0,0,100),+O492/N492*100)</f>
        <v>-151.090115049259</v>
      </c>
      <c r="R492" s="523"/>
    </row>
    <row r="493" customFormat="false" ht="15" hidden="false" customHeight="false" outlineLevel="0" collapsed="false">
      <c r="A493" s="110" t="s">
        <v>275</v>
      </c>
      <c r="B493" s="478" t="n">
        <v>869.14</v>
      </c>
      <c r="C493" s="479" t="n">
        <v>4984.52</v>
      </c>
      <c r="D493" s="480" t="n">
        <v>4769.14</v>
      </c>
      <c r="E493" s="478" t="n">
        <v>3546.55</v>
      </c>
      <c r="F493" s="480" t="n">
        <v>2892.03</v>
      </c>
      <c r="G493" s="480" t="n">
        <v>12950.31</v>
      </c>
      <c r="H493" s="541"/>
      <c r="I493" s="482" t="n">
        <v>7140</v>
      </c>
      <c r="J493" s="481" t="n">
        <f aca="false">+G493-I493</f>
        <v>5810.31</v>
      </c>
      <c r="K493" s="483" t="n">
        <f aca="false">IF(I493=0,IF(G493=0,0,100),+J493/I493*100)</f>
        <v>81.3768907563025</v>
      </c>
      <c r="L493" s="511"/>
      <c r="M493" s="484" t="n">
        <v>25060</v>
      </c>
      <c r="N493" s="485" t="n">
        <v>30011.69</v>
      </c>
      <c r="O493" s="481" t="n">
        <f aca="false">N493-M493</f>
        <v>4951.69</v>
      </c>
      <c r="P493" s="483" t="n">
        <f aca="false">IF(N493=0,IF(L493=0,0,100),+O493/N493*100)</f>
        <v>16.4992041434521</v>
      </c>
      <c r="R493" s="523"/>
    </row>
    <row r="494" customFormat="false" ht="15" hidden="false" customHeight="false" outlineLevel="0" collapsed="false">
      <c r="A494" s="110" t="s">
        <v>276</v>
      </c>
      <c r="B494" s="478" t="n">
        <v>1274.4</v>
      </c>
      <c r="C494" s="479" t="n">
        <v>2145.95</v>
      </c>
      <c r="D494" s="480" t="n">
        <v>0</v>
      </c>
      <c r="E494" s="478" t="n">
        <v>1600.8</v>
      </c>
      <c r="F494" s="480" t="n">
        <v>1345.45</v>
      </c>
      <c r="G494" s="480" t="n">
        <v>3888.91</v>
      </c>
      <c r="H494" s="541"/>
      <c r="I494" s="482" t="n">
        <v>1760.25</v>
      </c>
      <c r="J494" s="481" t="n">
        <f aca="false">+G494-I494</f>
        <v>2128.66</v>
      </c>
      <c r="K494" s="483" t="n">
        <f aca="false">IF(I494=0,IF(G494=0,0,100),+J494/I494*100)</f>
        <v>120.929413435592</v>
      </c>
      <c r="L494" s="511"/>
      <c r="M494" s="484" t="n">
        <v>6617.08</v>
      </c>
      <c r="N494" s="485" t="n">
        <v>10255.51</v>
      </c>
      <c r="O494" s="481" t="n">
        <f aca="false">N494-M494</f>
        <v>3638.43</v>
      </c>
      <c r="P494" s="483" t="n">
        <f aca="false">IF(N494=0,IF(L494=0,0,100),+O494/N494*100)</f>
        <v>35.4778065644712</v>
      </c>
      <c r="R494" s="523"/>
    </row>
    <row r="495" customFormat="false" ht="15" hidden="false" customHeight="false" outlineLevel="0" collapsed="false">
      <c r="A495" s="110" t="s">
        <v>277</v>
      </c>
      <c r="B495" s="478" t="n">
        <v>0</v>
      </c>
      <c r="C495" s="479" t="n">
        <v>0</v>
      </c>
      <c r="D495" s="480" t="n">
        <v>0</v>
      </c>
      <c r="E495" s="478" t="n">
        <v>6900</v>
      </c>
      <c r="F495" s="480" t="n">
        <v>0</v>
      </c>
      <c r="G495" s="480" t="n">
        <v>0</v>
      </c>
      <c r="H495" s="541"/>
      <c r="I495" s="482" t="n">
        <v>0</v>
      </c>
      <c r="J495" s="481" t="n">
        <f aca="false">+G495-I495</f>
        <v>0</v>
      </c>
      <c r="K495" s="483" t="n">
        <f aca="false">IF(I495=0,IF(G495=0,0,100),+J495/I495*100)</f>
        <v>0</v>
      </c>
      <c r="L495" s="511"/>
      <c r="M495" s="484" t="n">
        <v>6900</v>
      </c>
      <c r="N495" s="485" t="n">
        <v>6900</v>
      </c>
      <c r="O495" s="481" t="n">
        <f aca="false">N495-M495</f>
        <v>0</v>
      </c>
      <c r="P495" s="483" t="n">
        <f aca="false">IF(N495=0,IF(L495=0,0,100),+O495/N495*100)</f>
        <v>0</v>
      </c>
      <c r="R495" s="523"/>
    </row>
    <row r="496" customFormat="false" ht="15" hidden="false" customHeight="false" outlineLevel="0" collapsed="false">
      <c r="A496" s="110" t="s">
        <v>278</v>
      </c>
      <c r="B496" s="478" t="n">
        <v>17750.74</v>
      </c>
      <c r="C496" s="479" t="n">
        <v>15438.4</v>
      </c>
      <c r="D496" s="480" t="n">
        <v>15124.27</v>
      </c>
      <c r="E496" s="478" t="n">
        <v>15438.48</v>
      </c>
      <c r="F496" s="480" t="n">
        <v>13439.28</v>
      </c>
      <c r="G496" s="480" t="n">
        <v>17439.7</v>
      </c>
      <c r="H496" s="541"/>
      <c r="I496" s="482" t="n">
        <v>13124.3</v>
      </c>
      <c r="J496" s="481" t="n">
        <f aca="false">+G496-I496</f>
        <v>4315.4</v>
      </c>
      <c r="K496" s="483" t="n">
        <f aca="false">IF(I496=0,IF(G496=0,0,100),+J496/I496*100)</f>
        <v>32.8809917481313</v>
      </c>
      <c r="L496" s="511"/>
      <c r="M496" s="484" t="n">
        <v>66460.08</v>
      </c>
      <c r="N496" s="485" t="n">
        <v>94630.87</v>
      </c>
      <c r="O496" s="481" t="n">
        <f aca="false">N496-M496</f>
        <v>28170.79</v>
      </c>
      <c r="P496" s="483" t="n">
        <f aca="false">IF(N496=0,IF(L496=0,0,100),+O496/N496*100)</f>
        <v>29.7691334762113</v>
      </c>
      <c r="R496" s="523"/>
    </row>
    <row r="497" customFormat="false" ht="15" hidden="false" customHeight="false" outlineLevel="0" collapsed="false">
      <c r="A497" s="110" t="s">
        <v>279</v>
      </c>
      <c r="B497" s="478" t="n">
        <v>0</v>
      </c>
      <c r="C497" s="479" t="n">
        <v>842.25</v>
      </c>
      <c r="D497" s="480" t="n">
        <v>0</v>
      </c>
      <c r="E497" s="478" t="n">
        <v>0</v>
      </c>
      <c r="F497" s="480" t="n">
        <v>0</v>
      </c>
      <c r="G497" s="480" t="n">
        <v>4323.28</v>
      </c>
      <c r="H497" s="541"/>
      <c r="I497" s="482" t="n">
        <v>0</v>
      </c>
      <c r="J497" s="481" t="n">
        <f aca="false">+G497-I497</f>
        <v>4323.28</v>
      </c>
      <c r="K497" s="483" t="n">
        <f aca="false">IF(I497=0,IF(G497=0,0,100),+J497/I497*100)</f>
        <v>100</v>
      </c>
      <c r="L497" s="511"/>
      <c r="M497" s="484" t="n">
        <v>982.77</v>
      </c>
      <c r="N497" s="485" t="n">
        <v>5165.53</v>
      </c>
      <c r="O497" s="481" t="n">
        <f aca="false">N497-M497</f>
        <v>4182.76</v>
      </c>
      <c r="P497" s="483" t="n">
        <f aca="false">IF(N497=0,IF(L497=0,0,100),+O497/N497*100)</f>
        <v>80.9744595423897</v>
      </c>
      <c r="R497" s="523"/>
    </row>
    <row r="498" customFormat="false" ht="15" hidden="false" customHeight="false" outlineLevel="0" collapsed="false">
      <c r="A498" s="110" t="s">
        <v>282</v>
      </c>
      <c r="B498" s="478" t="n">
        <v>0</v>
      </c>
      <c r="C498" s="479" t="n">
        <v>176.78</v>
      </c>
      <c r="D498" s="480" t="n">
        <v>0</v>
      </c>
      <c r="E498" s="478" t="n">
        <v>0</v>
      </c>
      <c r="F498" s="480" t="n">
        <v>0</v>
      </c>
      <c r="G498" s="480" t="n">
        <v>0</v>
      </c>
      <c r="H498" s="541"/>
      <c r="I498" s="482" t="n">
        <v>2451.39</v>
      </c>
      <c r="J498" s="481" t="n">
        <f aca="false">+G498-I498</f>
        <v>-2451.39</v>
      </c>
      <c r="K498" s="483" t="n">
        <f aca="false">IF(I498=0,IF(G498=0,0,100),+J498/I498*100)</f>
        <v>-100</v>
      </c>
      <c r="L498" s="511"/>
      <c r="M498" s="484" t="n">
        <v>2468.63</v>
      </c>
      <c r="N498" s="485" t="n">
        <v>176.78</v>
      </c>
      <c r="O498" s="481" t="n">
        <f aca="false">N498-M498</f>
        <v>-2291.85</v>
      </c>
      <c r="P498" s="483" t="n">
        <f aca="false">IF(N498=0,IF(L498=0,0,100),+O498/N498*100)</f>
        <v>-1296.4419051929</v>
      </c>
      <c r="R498" s="523"/>
    </row>
    <row r="499" customFormat="false" ht="15" hidden="false" customHeight="false" outlineLevel="0" collapsed="false">
      <c r="A499" s="110" t="s">
        <v>283</v>
      </c>
      <c r="B499" s="478" t="n">
        <v>3292.74</v>
      </c>
      <c r="C499" s="479" t="n">
        <v>0</v>
      </c>
      <c r="D499" s="480" t="n">
        <v>0</v>
      </c>
      <c r="E499" s="478" t="n">
        <v>3073.27</v>
      </c>
      <c r="F499" s="480" t="n">
        <v>1922.41</v>
      </c>
      <c r="G499" s="480" t="n">
        <v>6405.17</v>
      </c>
      <c r="H499" s="541"/>
      <c r="I499" s="482" t="n">
        <v>0</v>
      </c>
      <c r="J499" s="481" t="n">
        <f aca="false">+G499-I499</f>
        <v>6405.17</v>
      </c>
      <c r="K499" s="483" t="n">
        <f aca="false">IF(I499=0,IF(G499=0,0,100),+J499/I499*100)</f>
        <v>100</v>
      </c>
      <c r="L499" s="511"/>
      <c r="M499" s="484" t="n">
        <v>85907.14</v>
      </c>
      <c r="N499" s="485" t="n">
        <v>14693.59</v>
      </c>
      <c r="O499" s="481" t="n">
        <f aca="false">N499-M499</f>
        <v>-71213.55</v>
      </c>
      <c r="P499" s="483" t="n">
        <f aca="false">IF(N499=0,IF(L499=0,0,100),+O499/N499*100)</f>
        <v>-484.657255306566</v>
      </c>
      <c r="R499" s="523"/>
    </row>
    <row r="500" customFormat="false" ht="15" hidden="false" customHeight="false" outlineLevel="0" collapsed="false">
      <c r="A500" s="110" t="s">
        <v>284</v>
      </c>
      <c r="B500" s="478" t="n">
        <v>184.38</v>
      </c>
      <c r="C500" s="479" t="n">
        <v>0</v>
      </c>
      <c r="D500" s="480" t="n">
        <v>963.81</v>
      </c>
      <c r="E500" s="478" t="n">
        <v>675</v>
      </c>
      <c r="F500" s="480" t="n">
        <v>0</v>
      </c>
      <c r="G500" s="480" t="n">
        <v>298.93</v>
      </c>
      <c r="H500" s="541"/>
      <c r="I500" s="482" t="n">
        <v>0</v>
      </c>
      <c r="J500" s="481" t="n">
        <f aca="false">+G500-I500</f>
        <v>298.93</v>
      </c>
      <c r="K500" s="483" t="n">
        <f aca="false">IF(I500=0,IF(G500=0,0,100),+J500/I500*100)</f>
        <v>100</v>
      </c>
      <c r="L500" s="511"/>
      <c r="M500" s="484" t="n">
        <v>2220.99</v>
      </c>
      <c r="N500" s="485" t="n">
        <v>2122.12</v>
      </c>
      <c r="O500" s="481" t="n">
        <f aca="false">N500-M500</f>
        <v>-98.8699999999999</v>
      </c>
      <c r="P500" s="483" t="n">
        <f aca="false">IF(N500=0,IF(L500=0,0,100),+O500/N500*100)</f>
        <v>-4.65902022505796</v>
      </c>
      <c r="R500" s="523"/>
    </row>
    <row r="501" customFormat="false" ht="15" hidden="false" customHeight="false" outlineLevel="0" collapsed="false">
      <c r="A501" s="110" t="s">
        <v>285</v>
      </c>
      <c r="B501" s="478" t="n">
        <v>7754.32</v>
      </c>
      <c r="C501" s="479" t="n">
        <v>0</v>
      </c>
      <c r="D501" s="480" t="n">
        <v>26551.72</v>
      </c>
      <c r="E501" s="478" t="n">
        <v>2937.96</v>
      </c>
      <c r="F501" s="480" t="n">
        <v>0</v>
      </c>
      <c r="G501" s="480" t="n">
        <v>7999.65</v>
      </c>
      <c r="H501" s="541"/>
      <c r="I501" s="482" t="n">
        <v>1816.37</v>
      </c>
      <c r="J501" s="481" t="n">
        <f aca="false">+G501-I501</f>
        <v>6183.28</v>
      </c>
      <c r="K501" s="483" t="n">
        <f aca="false">IF(I501=0,IF(G501=0,0,100),+J501/I501*100)</f>
        <v>340.419628159461</v>
      </c>
      <c r="L501" s="511"/>
      <c r="M501" s="484" t="n">
        <v>93332.28</v>
      </c>
      <c r="N501" s="485" t="n">
        <v>45243.65</v>
      </c>
      <c r="O501" s="481" t="n">
        <f aca="false">N501-M501</f>
        <v>-48088.63</v>
      </c>
      <c r="P501" s="483" t="n">
        <f aca="false">IF(N501=0,IF(L501=0,0,100),+O501/N501*100)</f>
        <v>-106.288131041594</v>
      </c>
      <c r="R501" s="523"/>
    </row>
    <row r="502" customFormat="false" ht="15" hidden="false" customHeight="false" outlineLevel="0" collapsed="false">
      <c r="A502" s="110" t="s">
        <v>286</v>
      </c>
      <c r="B502" s="478" t="n">
        <v>4128</v>
      </c>
      <c r="C502" s="479" t="n">
        <v>8957.64</v>
      </c>
      <c r="D502" s="480" t="n">
        <v>4128</v>
      </c>
      <c r="E502" s="478" t="n">
        <v>12245.64</v>
      </c>
      <c r="F502" s="480" t="n">
        <v>21120</v>
      </c>
      <c r="G502" s="480" t="n">
        <v>5536.23</v>
      </c>
      <c r="H502" s="541"/>
      <c r="I502" s="482" t="n">
        <v>23736</v>
      </c>
      <c r="J502" s="481" t="n">
        <f aca="false">+G502-I502</f>
        <v>-18199.77</v>
      </c>
      <c r="K502" s="483" t="n">
        <f aca="false">IF(I502=0,IF(G502=0,0,100),+J502/I502*100)</f>
        <v>-76.6758088978766</v>
      </c>
      <c r="L502" s="511"/>
      <c r="M502" s="484" t="n">
        <v>76994.2</v>
      </c>
      <c r="N502" s="485" t="n">
        <v>56115.51</v>
      </c>
      <c r="O502" s="481" t="n">
        <f aca="false">N502-M502</f>
        <v>-20878.69</v>
      </c>
      <c r="P502" s="483" t="n">
        <f aca="false">IF(N502=0,IF(L502=0,0,100),+O502/N502*100)</f>
        <v>-37.2066296822394</v>
      </c>
      <c r="R502" s="523"/>
    </row>
    <row r="503" customFormat="false" ht="15" hidden="false" customHeight="false" outlineLevel="0" collapsed="false">
      <c r="A503" s="110" t="s">
        <v>287</v>
      </c>
      <c r="B503" s="478" t="n">
        <v>0</v>
      </c>
      <c r="C503" s="479" t="n">
        <v>0</v>
      </c>
      <c r="D503" s="480" t="n">
        <v>0</v>
      </c>
      <c r="E503" s="478" t="n">
        <v>0</v>
      </c>
      <c r="F503" s="480" t="n">
        <v>1080.18</v>
      </c>
      <c r="G503" s="480" t="n">
        <v>0</v>
      </c>
      <c r="H503" s="541"/>
      <c r="I503" s="482" t="n">
        <v>0</v>
      </c>
      <c r="J503" s="481" t="n">
        <f aca="false">+G503-I503</f>
        <v>0</v>
      </c>
      <c r="K503" s="483" t="n">
        <f aca="false">IF(I503=0,IF(G503=0,0,100),+J503/I503*100)</f>
        <v>0</v>
      </c>
      <c r="L503" s="511"/>
      <c r="M503" s="484" t="n">
        <v>370</v>
      </c>
      <c r="N503" s="485" t="n">
        <v>1080.18</v>
      </c>
      <c r="O503" s="481" t="n">
        <f aca="false">N503-M503</f>
        <v>710.18</v>
      </c>
      <c r="P503" s="483" t="n">
        <f aca="false">IF(N503=0,IF(L503=0,0,100),+O503/N503*100)</f>
        <v>65.7464496657965</v>
      </c>
      <c r="R503" s="523"/>
    </row>
    <row r="504" customFormat="false" ht="15" hidden="false" customHeight="false" outlineLevel="0" collapsed="false">
      <c r="A504" s="110" t="s">
        <v>288</v>
      </c>
      <c r="B504" s="478" t="n">
        <v>0</v>
      </c>
      <c r="C504" s="479" t="n">
        <v>0</v>
      </c>
      <c r="D504" s="480" t="n">
        <v>0</v>
      </c>
      <c r="E504" s="478" t="n">
        <v>737.16</v>
      </c>
      <c r="F504" s="480" t="n">
        <v>0</v>
      </c>
      <c r="G504" s="480" t="n">
        <v>0</v>
      </c>
      <c r="H504" s="541"/>
      <c r="I504" s="482" t="n">
        <v>0</v>
      </c>
      <c r="J504" s="481" t="n">
        <f aca="false">+G504-I504</f>
        <v>0</v>
      </c>
      <c r="K504" s="483" t="n">
        <f aca="false">IF(I504=0,IF(G504=0,0,100),+J504/I504*100)</f>
        <v>0</v>
      </c>
      <c r="L504" s="511"/>
      <c r="M504" s="484" t="n">
        <v>0</v>
      </c>
      <c r="N504" s="485" t="n">
        <v>737.16</v>
      </c>
      <c r="O504" s="481" t="n">
        <f aca="false">N504-M504</f>
        <v>737.16</v>
      </c>
      <c r="P504" s="483" t="n">
        <f aca="false">IF(N504=0,IF(L504=0,0,100),+O504/N504*100)</f>
        <v>100</v>
      </c>
      <c r="R504" s="523"/>
    </row>
    <row r="505" customFormat="false" ht="15" hidden="false" customHeight="false" outlineLevel="0" collapsed="false">
      <c r="A505" s="110" t="s">
        <v>289</v>
      </c>
      <c r="B505" s="478" t="n">
        <v>139.63</v>
      </c>
      <c r="C505" s="479" t="n">
        <v>40</v>
      </c>
      <c r="D505" s="480" t="n">
        <v>82</v>
      </c>
      <c r="E505" s="478" t="n">
        <v>222.2</v>
      </c>
      <c r="F505" s="480" t="n">
        <v>80.23</v>
      </c>
      <c r="G505" s="480" t="n">
        <v>605.51</v>
      </c>
      <c r="H505" s="541"/>
      <c r="I505" s="482" t="n">
        <v>1186.85</v>
      </c>
      <c r="J505" s="481" t="n">
        <f aca="false">+G505-I505</f>
        <v>-581.34</v>
      </c>
      <c r="K505" s="483" t="n">
        <f aca="false">IF(I505=0,IF(G505=0,0,100),+J505/I505*100)</f>
        <v>-48.9817584361967</v>
      </c>
      <c r="L505" s="511"/>
      <c r="M505" s="484" t="n">
        <v>13167.51</v>
      </c>
      <c r="N505" s="485" t="n">
        <v>1169.57</v>
      </c>
      <c r="O505" s="481" t="n">
        <f aca="false">N505-M505</f>
        <v>-11997.94</v>
      </c>
      <c r="P505" s="483" t="n">
        <f aca="false">IF(N505=0,IF(L505=0,0,100),+O505/N505*100)</f>
        <v>-1025.84197611088</v>
      </c>
      <c r="R505" s="523"/>
    </row>
    <row r="506" customFormat="false" ht="15" hidden="false" customHeight="false" outlineLevel="0" collapsed="false">
      <c r="A506" s="110" t="s">
        <v>290</v>
      </c>
      <c r="B506" s="478" t="n">
        <v>0</v>
      </c>
      <c r="C506" s="479" t="n">
        <v>20438.82</v>
      </c>
      <c r="D506" s="480" t="n">
        <v>1807</v>
      </c>
      <c r="E506" s="478" t="n">
        <v>396.68</v>
      </c>
      <c r="F506" s="480" t="n">
        <v>1127.17</v>
      </c>
      <c r="G506" s="480" t="n">
        <v>3.63797880709171E-012</v>
      </c>
      <c r="H506" s="541"/>
      <c r="I506" s="482" t="n">
        <v>2520.19</v>
      </c>
      <c r="J506" s="481" t="n">
        <f aca="false">+G506-I506</f>
        <v>-2520.19</v>
      </c>
      <c r="K506" s="483" t="n">
        <f aca="false">IF(I506=0,IF(G506=0,0,100),+J506/I506*100)</f>
        <v>-99.9999999999999</v>
      </c>
      <c r="L506" s="511"/>
      <c r="M506" s="484" t="n">
        <v>10808.3</v>
      </c>
      <c r="N506" s="485" t="n">
        <v>23769.67</v>
      </c>
      <c r="O506" s="481" t="n">
        <f aca="false">N506-M506</f>
        <v>12961.37</v>
      </c>
      <c r="P506" s="483" t="n">
        <f aca="false">IF(N506=0,IF(L506=0,0,100),+O506/N506*100)</f>
        <v>54.529027958739</v>
      </c>
      <c r="R506" s="523"/>
    </row>
    <row r="507" customFormat="false" ht="15" hidden="false" customHeight="false" outlineLevel="0" collapsed="false">
      <c r="A507" s="110" t="s">
        <v>336</v>
      </c>
      <c r="B507" s="478" t="n">
        <v>5290.94</v>
      </c>
      <c r="C507" s="479" t="n">
        <v>0</v>
      </c>
      <c r="D507" s="480" t="n">
        <v>0</v>
      </c>
      <c r="E507" s="478" t="n">
        <v>0</v>
      </c>
      <c r="F507" s="480" t="n">
        <v>0</v>
      </c>
      <c r="G507" s="480" t="n">
        <v>0</v>
      </c>
      <c r="H507" s="541"/>
      <c r="I507" s="482" t="n">
        <v>4889.96</v>
      </c>
      <c r="J507" s="481" t="n">
        <f aca="false">+G507-I507</f>
        <v>-4889.96</v>
      </c>
      <c r="K507" s="483" t="n">
        <f aca="false">IF(I507=0,IF(G507=0,0,100),+J507/I507*100)</f>
        <v>-100</v>
      </c>
      <c r="L507" s="511"/>
      <c r="M507" s="484" t="n">
        <v>14669.88</v>
      </c>
      <c r="N507" s="485" t="n">
        <v>5290.94</v>
      </c>
      <c r="O507" s="481" t="n">
        <f aca="false">N507-M507</f>
        <v>-9378.94</v>
      </c>
      <c r="P507" s="483" t="n">
        <f aca="false">IF(N507=0,IF(L507=0,0,100),+O507/N507*100)</f>
        <v>-177.264153439653</v>
      </c>
      <c r="R507" s="523"/>
    </row>
    <row r="508" customFormat="false" ht="15" hidden="false" customHeight="false" outlineLevel="0" collapsed="false">
      <c r="A508" s="110" t="s">
        <v>293</v>
      </c>
      <c r="B508" s="478" t="n">
        <v>2225.42</v>
      </c>
      <c r="C508" s="479" t="n">
        <v>20638.8</v>
      </c>
      <c r="D508" s="480" t="n">
        <v>8363.23</v>
      </c>
      <c r="E508" s="478" t="n">
        <v>8363.23</v>
      </c>
      <c r="F508" s="480" t="n">
        <v>8363.23</v>
      </c>
      <c r="G508" s="480" t="n">
        <v>8363.23</v>
      </c>
      <c r="H508" s="541"/>
      <c r="I508" s="482" t="n">
        <v>4492.79000000001</v>
      </c>
      <c r="J508" s="481" t="n">
        <f aca="false">+G508-I508</f>
        <v>3870.43999999999</v>
      </c>
      <c r="K508" s="483" t="n">
        <f aca="false">IF(I508=0,IF(G508=0,0,100),+J508/I508*100)</f>
        <v>86.1478057064759</v>
      </c>
      <c r="L508" s="511"/>
      <c r="M508" s="484" t="n">
        <v>26914.78</v>
      </c>
      <c r="N508" s="485" t="n">
        <v>56317.14</v>
      </c>
      <c r="O508" s="481" t="n">
        <f aca="false">N508-M508</f>
        <v>29402.36</v>
      </c>
      <c r="P508" s="483" t="n">
        <f aca="false">IF(N508=0,IF(L508=0,0,100),+O508/N508*100)</f>
        <v>52.2085461015954</v>
      </c>
      <c r="R508" s="523"/>
    </row>
    <row r="509" customFormat="false" ht="15" hidden="false" customHeight="false" outlineLevel="0" collapsed="false">
      <c r="A509" s="110" t="s">
        <v>294</v>
      </c>
      <c r="B509" s="478" t="n">
        <v>4868.7</v>
      </c>
      <c r="C509" s="479" t="n">
        <v>7697.64</v>
      </c>
      <c r="D509" s="480" t="n">
        <v>5811.68</v>
      </c>
      <c r="E509" s="478" t="n">
        <v>5811.68</v>
      </c>
      <c r="F509" s="480" t="n">
        <v>5811.68</v>
      </c>
      <c r="G509" s="480" t="n">
        <v>5811.68</v>
      </c>
      <c r="H509" s="541"/>
      <c r="I509" s="482" t="n">
        <v>6629.66</v>
      </c>
      <c r="J509" s="481" t="n">
        <f aca="false">+G509-I509</f>
        <v>-817.98</v>
      </c>
      <c r="K509" s="483" t="n">
        <f aca="false">IF(I509=0,IF(G509=0,0,100),+J509/I509*100)</f>
        <v>-12.3381892887418</v>
      </c>
      <c r="L509" s="511"/>
      <c r="M509" s="484" t="n">
        <v>38372.9</v>
      </c>
      <c r="N509" s="485" t="n">
        <v>35813.06</v>
      </c>
      <c r="O509" s="481" t="n">
        <f aca="false">N509-M509</f>
        <v>-2559.84</v>
      </c>
      <c r="P509" s="483" t="n">
        <f aca="false">IF(N509=0,IF(L509=0,0,100),+O509/N509*100)</f>
        <v>-7.14778351807973</v>
      </c>
      <c r="R509" s="523"/>
    </row>
    <row r="510" customFormat="false" ht="15" hidden="false" customHeight="false" outlineLevel="0" collapsed="false">
      <c r="A510" s="110" t="s">
        <v>295</v>
      </c>
      <c r="B510" s="478" t="n">
        <v>0</v>
      </c>
      <c r="C510" s="487" t="n">
        <v>0</v>
      </c>
      <c r="D510" s="480" t="n">
        <v>0</v>
      </c>
      <c r="E510" s="478" t="n">
        <v>0</v>
      </c>
      <c r="F510" s="480" t="n">
        <v>0</v>
      </c>
      <c r="G510" s="480" t="n">
        <v>0</v>
      </c>
      <c r="H510" s="541"/>
      <c r="I510" s="482" t="n">
        <v>229.19</v>
      </c>
      <c r="J510" s="481" t="n">
        <f aca="false">+G510-I510</f>
        <v>-229.19</v>
      </c>
      <c r="K510" s="483" t="n">
        <f aca="false">IF(I510=0,IF(G510=0,0,100),+J510/I510*100)</f>
        <v>-100</v>
      </c>
      <c r="L510" s="511"/>
      <c r="M510" s="484" t="n">
        <v>1604.34</v>
      </c>
      <c r="N510" s="485" t="n">
        <v>0</v>
      </c>
      <c r="O510" s="481" t="n">
        <f aca="false">N510-M510</f>
        <v>-1604.34</v>
      </c>
      <c r="P510" s="483" t="n">
        <f aca="false">IF(N510=0,IF(L510=0,0,100),+O510/N510*100)</f>
        <v>0</v>
      </c>
      <c r="R510" s="523"/>
    </row>
    <row r="511" customFormat="false" ht="15" hidden="false" customHeight="false" outlineLevel="0" collapsed="false">
      <c r="A511" s="110" t="s">
        <v>296</v>
      </c>
      <c r="B511" s="478" t="n">
        <v>0</v>
      </c>
      <c r="C511" s="479" t="n">
        <v>2662.64</v>
      </c>
      <c r="D511" s="480" t="n">
        <v>887.55</v>
      </c>
      <c r="E511" s="478" t="n">
        <v>887.55</v>
      </c>
      <c r="F511" s="480" t="n">
        <v>887.55</v>
      </c>
      <c r="G511" s="480" t="n">
        <v>887.55</v>
      </c>
      <c r="H511" s="541"/>
      <c r="I511" s="482" t="n">
        <v>0</v>
      </c>
      <c r="J511" s="481" t="n">
        <f aca="false">+G511-I511</f>
        <v>887.55</v>
      </c>
      <c r="K511" s="483" t="n">
        <f aca="false">IF(I511=0,IF(G511=0,0,100),+J511/I511*100)</f>
        <v>100</v>
      </c>
      <c r="L511" s="511"/>
      <c r="M511" s="484" t="n">
        <v>0</v>
      </c>
      <c r="N511" s="485" t="n">
        <v>6212.84</v>
      </c>
      <c r="O511" s="481" t="n">
        <f aca="false">N511-M511</f>
        <v>6212.84</v>
      </c>
      <c r="P511" s="483" t="n">
        <f aca="false">IF(N511=0,IF(L511=0,0,100),+O511/N511*100)</f>
        <v>100</v>
      </c>
      <c r="R511" s="523"/>
    </row>
    <row r="512" customFormat="false" ht="15" hidden="false" customHeight="false" outlineLevel="0" collapsed="false">
      <c r="A512" s="110" t="s">
        <v>298</v>
      </c>
      <c r="B512" s="478" t="n">
        <v>4825</v>
      </c>
      <c r="C512" s="479" t="n">
        <v>4825</v>
      </c>
      <c r="D512" s="480" t="n">
        <v>4825</v>
      </c>
      <c r="E512" s="478" t="n">
        <v>4825</v>
      </c>
      <c r="F512" s="480" t="n">
        <v>4825</v>
      </c>
      <c r="G512" s="480" t="n">
        <v>21038.34</v>
      </c>
      <c r="H512" s="541"/>
      <c r="I512" s="482" t="n">
        <v>4825</v>
      </c>
      <c r="J512" s="481" t="n">
        <f aca="false">+G512-I512</f>
        <v>16213.34</v>
      </c>
      <c r="K512" s="483" t="n">
        <f aca="false">IF(I512=0,IF(G512=0,0,100),+J512/I512*100)</f>
        <v>336.027772020725</v>
      </c>
      <c r="L512" s="511"/>
      <c r="M512" s="484" t="n">
        <v>35822.7</v>
      </c>
      <c r="N512" s="485" t="n">
        <v>45163.34</v>
      </c>
      <c r="O512" s="481" t="n">
        <f aca="false">N512-M512</f>
        <v>9340.64</v>
      </c>
      <c r="P512" s="483" t="n">
        <f aca="false">IF(N512=0,IF(L512=0,0,100),+O512/N512*100)</f>
        <v>20.6819070511614</v>
      </c>
      <c r="R512" s="523"/>
    </row>
    <row r="513" customFormat="false" ht="15" hidden="false" customHeight="false" outlineLevel="0" collapsed="false">
      <c r="A513" s="110" t="s">
        <v>300</v>
      </c>
      <c r="B513" s="478" t="n">
        <v>0</v>
      </c>
      <c r="C513" s="479" t="n">
        <v>306.96</v>
      </c>
      <c r="D513" s="480" t="n">
        <v>0</v>
      </c>
      <c r="E513" s="478" t="n">
        <v>1354.8</v>
      </c>
      <c r="F513" s="480" t="n">
        <v>0</v>
      </c>
      <c r="G513" s="480" t="n">
        <v>0</v>
      </c>
      <c r="H513" s="541"/>
      <c r="I513" s="482" t="n">
        <v>0</v>
      </c>
      <c r="J513" s="481" t="n">
        <f aca="false">+G513-I513</f>
        <v>0</v>
      </c>
      <c r="K513" s="483" t="n">
        <f aca="false">IF(I513=0,IF(G513=0,0,100),+J513/I513*100)</f>
        <v>0</v>
      </c>
      <c r="L513" s="511"/>
      <c r="M513" s="484" t="n">
        <v>0</v>
      </c>
      <c r="N513" s="485" t="n">
        <v>1661.76000000001</v>
      </c>
      <c r="O513" s="481" t="n">
        <f aca="false">N513-M513</f>
        <v>1661.76000000001</v>
      </c>
      <c r="P513" s="483" t="n">
        <f aca="false">IF(N513=0,IF(L513=0,0,100),+O513/N513*100)</f>
        <v>100</v>
      </c>
      <c r="R513" s="523"/>
    </row>
    <row r="514" customFormat="false" ht="15" hidden="false" customHeight="false" outlineLevel="0" collapsed="false">
      <c r="A514" s="489" t="s">
        <v>302</v>
      </c>
      <c r="B514" s="478" t="n">
        <v>0</v>
      </c>
      <c r="C514" s="479" t="n">
        <v>0</v>
      </c>
      <c r="D514" s="480" t="n">
        <v>0</v>
      </c>
      <c r="E514" s="478" t="n">
        <v>0</v>
      </c>
      <c r="F514" s="480" t="n">
        <v>0</v>
      </c>
      <c r="G514" s="480" t="n">
        <v>5019.57</v>
      </c>
      <c r="H514" s="541"/>
      <c r="I514" s="482" t="n">
        <v>0</v>
      </c>
      <c r="J514" s="481" t="n">
        <f aca="false">+G514-I514</f>
        <v>5019.57</v>
      </c>
      <c r="K514" s="483" t="n">
        <f aca="false">IF(I514=0,IF(G514=0,0,100),+J514/I514*100)</f>
        <v>100</v>
      </c>
      <c r="L514" s="511"/>
      <c r="M514" s="484" t="n">
        <v>0</v>
      </c>
      <c r="N514" s="485" t="n">
        <v>5019.57</v>
      </c>
      <c r="O514" s="481" t="n">
        <f aca="false">N514-M514</f>
        <v>5019.57</v>
      </c>
      <c r="P514" s="483" t="n">
        <f aca="false">IF(N514=0,IF(L514=0,0,100),+O514/N514*100)</f>
        <v>100</v>
      </c>
      <c r="R514" s="523"/>
    </row>
    <row r="515" customFormat="false" ht="15" hidden="false" customHeight="false" outlineLevel="0" collapsed="false">
      <c r="A515" s="110" t="s">
        <v>303</v>
      </c>
      <c r="B515" s="478" t="n">
        <v>28578.79</v>
      </c>
      <c r="C515" s="479" t="n">
        <v>28578.79</v>
      </c>
      <c r="D515" s="480" t="n">
        <v>28578.79</v>
      </c>
      <c r="E515" s="478" t="n">
        <v>28578.79</v>
      </c>
      <c r="F515" s="480" t="n">
        <v>27124.6</v>
      </c>
      <c r="G515" s="480" t="n">
        <v>27124.6</v>
      </c>
      <c r="H515" s="541"/>
      <c r="I515" s="482" t="n">
        <v>17415.7</v>
      </c>
      <c r="J515" s="481" t="n">
        <f aca="false">+G515-I515</f>
        <v>9708.9</v>
      </c>
      <c r="K515" s="483" t="n">
        <f aca="false">IF(I515=0,IF(G515=0,0,100),+J515/I515*100)</f>
        <v>55.7479745287298</v>
      </c>
      <c r="L515" s="511"/>
      <c r="M515" s="484" t="n">
        <v>79626.91</v>
      </c>
      <c r="N515" s="485" t="n">
        <v>168564.36</v>
      </c>
      <c r="O515" s="481" t="n">
        <f aca="false">N515-M515</f>
        <v>88937.45</v>
      </c>
      <c r="P515" s="483" t="n">
        <f aca="false">IF(N515=0,IF(L515=0,0,100),+O515/N515*100)</f>
        <v>52.761716652322</v>
      </c>
      <c r="R515" s="523"/>
    </row>
    <row r="516" customFormat="false" ht="15" hidden="false" customHeight="false" outlineLevel="0" collapsed="false">
      <c r="A516" s="110" t="s">
        <v>304</v>
      </c>
      <c r="B516" s="478" t="n">
        <v>975.94</v>
      </c>
      <c r="C516" s="479" t="n">
        <v>975.94</v>
      </c>
      <c r="D516" s="480" t="n">
        <v>975.94</v>
      </c>
      <c r="E516" s="478" t="n">
        <v>975.94</v>
      </c>
      <c r="F516" s="480" t="n">
        <v>975.94</v>
      </c>
      <c r="G516" s="480" t="n">
        <v>975.940000000001</v>
      </c>
      <c r="H516" s="541"/>
      <c r="I516" s="482" t="n">
        <v>975.940000000001</v>
      </c>
      <c r="J516" s="481" t="n">
        <f aca="false">+G516-I516</f>
        <v>0</v>
      </c>
      <c r="K516" s="483" t="n">
        <f aca="false">IF(I516=0,IF(G516=0,0,100),+J516/I516*100)</f>
        <v>0</v>
      </c>
      <c r="L516" s="511"/>
      <c r="M516" s="484" t="n">
        <v>4113.77</v>
      </c>
      <c r="N516" s="485" t="n">
        <v>5855.64</v>
      </c>
      <c r="O516" s="481" t="n">
        <f aca="false">N516-M516</f>
        <v>1741.87</v>
      </c>
      <c r="P516" s="483" t="n">
        <f aca="false">IF(N516=0,IF(L516=0,0,100),+O516/N516*100)</f>
        <v>29.7468765156328</v>
      </c>
      <c r="R516" s="523"/>
    </row>
    <row r="517" customFormat="false" ht="15" hidden="false" customHeight="false" outlineLevel="0" collapsed="false">
      <c r="A517" s="110" t="s">
        <v>305</v>
      </c>
      <c r="B517" s="478" t="n">
        <v>6663.15</v>
      </c>
      <c r="C517" s="479" t="n">
        <v>6663.15</v>
      </c>
      <c r="D517" s="480" t="n">
        <v>6663.15</v>
      </c>
      <c r="E517" s="478" t="n">
        <v>6663.15</v>
      </c>
      <c r="F517" s="480" t="n">
        <v>6663.15</v>
      </c>
      <c r="G517" s="480" t="n">
        <v>6663.15</v>
      </c>
      <c r="H517" s="541"/>
      <c r="I517" s="482" t="n">
        <v>6508</v>
      </c>
      <c r="J517" s="481" t="n">
        <f aca="false">+G517-I517</f>
        <v>155.15</v>
      </c>
      <c r="K517" s="483" t="n">
        <f aca="false">IF(I517=0,IF(G517=0,0,100),+J517/I517*100)</f>
        <v>2.38398893669329</v>
      </c>
      <c r="L517" s="511"/>
      <c r="M517" s="484" t="n">
        <v>34490.25</v>
      </c>
      <c r="N517" s="485" t="n">
        <v>39978.9</v>
      </c>
      <c r="O517" s="481" t="n">
        <f aca="false">N517-M517</f>
        <v>5488.65</v>
      </c>
      <c r="P517" s="483" t="n">
        <f aca="false">IF(N517=0,IF(L517=0,0,100),+O517/N517*100)</f>
        <v>13.7288669773305</v>
      </c>
      <c r="R517" s="523"/>
    </row>
    <row r="518" customFormat="false" ht="15" hidden="false" customHeight="false" outlineLevel="0" collapsed="false">
      <c r="A518" s="110" t="s">
        <v>306</v>
      </c>
      <c r="B518" s="478" t="n">
        <v>32834.02</v>
      </c>
      <c r="C518" s="479" t="n">
        <v>32834.02</v>
      </c>
      <c r="D518" s="480" t="n">
        <v>32834.02</v>
      </c>
      <c r="E518" s="478" t="n">
        <v>32834.02</v>
      </c>
      <c r="F518" s="480" t="n">
        <v>32834.02</v>
      </c>
      <c r="G518" s="480" t="n">
        <v>32834.02</v>
      </c>
      <c r="H518" s="541"/>
      <c r="I518" s="482" t="n">
        <v>32834.02</v>
      </c>
      <c r="J518" s="481" t="n">
        <f aca="false">+G518-I518</f>
        <v>0</v>
      </c>
      <c r="K518" s="483" t="n">
        <f aca="false">IF(I518=0,IF(G518=0,0,100),+J518/I518*100)</f>
        <v>0</v>
      </c>
      <c r="L518" s="511"/>
      <c r="M518" s="484" t="n">
        <v>197004.12</v>
      </c>
      <c r="N518" s="485" t="n">
        <v>197004.12</v>
      </c>
      <c r="O518" s="481" t="n">
        <f aca="false">N518-M518</f>
        <v>0</v>
      </c>
      <c r="P518" s="483" t="n">
        <f aca="false">IF(N518=0,IF(L518=0,0,100),+O518/N518*100)</f>
        <v>0</v>
      </c>
      <c r="R518" s="523"/>
    </row>
    <row r="519" customFormat="false" ht="15" hidden="false" customHeight="false" outlineLevel="0" collapsed="false">
      <c r="A519" s="110" t="s">
        <v>307</v>
      </c>
      <c r="B519" s="478" t="n">
        <v>3434.8</v>
      </c>
      <c r="C519" s="479" t="n">
        <v>3434.8</v>
      </c>
      <c r="D519" s="480" t="n">
        <v>3434.8</v>
      </c>
      <c r="E519" s="478" t="n">
        <v>3434.8</v>
      </c>
      <c r="F519" s="480" t="n">
        <v>3434.8</v>
      </c>
      <c r="G519" s="480" t="n">
        <v>3434.8</v>
      </c>
      <c r="H519" s="541"/>
      <c r="I519" s="482" t="n">
        <v>3434.8</v>
      </c>
      <c r="J519" s="481" t="n">
        <f aca="false">+G519-I519</f>
        <v>0</v>
      </c>
      <c r="K519" s="483" t="n">
        <f aca="false">IF(I519=0,IF(G519=0,0,100),+J519/I519*100)</f>
        <v>0</v>
      </c>
      <c r="L519" s="511"/>
      <c r="M519" s="484" t="n">
        <v>8436.94</v>
      </c>
      <c r="N519" s="485" t="n">
        <v>20608.8</v>
      </c>
      <c r="O519" s="481" t="n">
        <f aca="false">N519-M519</f>
        <v>12171.86</v>
      </c>
      <c r="P519" s="483" t="n">
        <f aca="false">IF(N519=0,IF(L519=0,0,100),+O519/N519*100)</f>
        <v>59.0614688870774</v>
      </c>
      <c r="R519" s="523"/>
    </row>
    <row r="520" customFormat="false" ht="15" hidden="false" customHeight="false" outlineLevel="0" collapsed="false">
      <c r="A520" s="110" t="s">
        <v>310</v>
      </c>
      <c r="B520" s="478" t="n">
        <v>0</v>
      </c>
      <c r="C520" s="487" t="n">
        <v>0</v>
      </c>
      <c r="D520" s="480" t="n">
        <v>0</v>
      </c>
      <c r="E520" s="478" t="n">
        <v>0</v>
      </c>
      <c r="F520" s="480" t="n">
        <v>0</v>
      </c>
      <c r="G520" s="480" t="n">
        <v>0</v>
      </c>
      <c r="H520" s="541"/>
      <c r="I520" s="482" t="n">
        <v>0</v>
      </c>
      <c r="J520" s="481" t="n">
        <f aca="false">+G520-I520</f>
        <v>0</v>
      </c>
      <c r="K520" s="483" t="n">
        <f aca="false">IF(I520=0,IF(G520=0,0,100),+J520/I520*100)</f>
        <v>0</v>
      </c>
      <c r="L520" s="511"/>
      <c r="M520" s="484" t="n">
        <v>2700</v>
      </c>
      <c r="N520" s="485" t="n">
        <v>0</v>
      </c>
      <c r="O520" s="481" t="n">
        <f aca="false">N520-M520</f>
        <v>-2700</v>
      </c>
      <c r="P520" s="483" t="n">
        <f aca="false">IF(N520=0,IF(L520=0,0,100),+O520/N520*100)</f>
        <v>0</v>
      </c>
      <c r="R520" s="523"/>
    </row>
    <row r="521" customFormat="false" ht="15" hidden="false" customHeight="false" outlineLevel="0" collapsed="false">
      <c r="A521" s="489" t="s">
        <v>311</v>
      </c>
      <c r="B521" s="478" t="n">
        <v>0</v>
      </c>
      <c r="C521" s="487" t="n">
        <v>0</v>
      </c>
      <c r="D521" s="480" t="n">
        <v>0</v>
      </c>
      <c r="E521" s="478" t="n">
        <v>0</v>
      </c>
      <c r="F521" s="480" t="n">
        <v>0</v>
      </c>
      <c r="G521" s="480" t="n">
        <v>220.63</v>
      </c>
      <c r="H521" s="541"/>
      <c r="I521" s="482" t="n">
        <v>0</v>
      </c>
      <c r="J521" s="481" t="n">
        <f aca="false">+G521-I521</f>
        <v>220.63</v>
      </c>
      <c r="K521" s="483" t="n">
        <f aca="false">IF(I521=0,IF(G521=0,0,100),+J521/I521*100)</f>
        <v>100</v>
      </c>
      <c r="L521" s="511"/>
      <c r="M521" s="484" t="n">
        <v>0</v>
      </c>
      <c r="N521" s="485" t="n">
        <v>220.63</v>
      </c>
      <c r="O521" s="481" t="n">
        <f aca="false">N521-M521</f>
        <v>220.63</v>
      </c>
      <c r="P521" s="483" t="n">
        <f aca="false">IF(N521=0,IF(L521=0,0,100),+O521/N521*100)</f>
        <v>100</v>
      </c>
      <c r="R521" s="523"/>
    </row>
    <row r="522" customFormat="false" ht="15" hidden="false" customHeight="false" outlineLevel="0" collapsed="false">
      <c r="A522" s="110" t="s">
        <v>313</v>
      </c>
      <c r="B522" s="478" t="n">
        <v>153.33</v>
      </c>
      <c r="C522" s="479" t="n">
        <v>153.33</v>
      </c>
      <c r="D522" s="480" t="n">
        <v>0</v>
      </c>
      <c r="E522" s="478" t="n">
        <v>153.33</v>
      </c>
      <c r="F522" s="480" t="n">
        <v>314.84</v>
      </c>
      <c r="G522" s="480" t="n">
        <v>168.33</v>
      </c>
      <c r="H522" s="541"/>
      <c r="I522" s="482" t="n">
        <v>0</v>
      </c>
      <c r="J522" s="481" t="n">
        <f aca="false">+G522-I522</f>
        <v>168.33</v>
      </c>
      <c r="K522" s="483" t="n">
        <f aca="false">IF(I522=0,IF(G522=0,0,100),+J522/I522*100)</f>
        <v>100</v>
      </c>
      <c r="L522" s="511"/>
      <c r="M522" s="484" t="n">
        <v>1436.76</v>
      </c>
      <c r="N522" s="485" t="n">
        <v>943.16</v>
      </c>
      <c r="O522" s="481" t="n">
        <f aca="false">N522-M522</f>
        <v>-493.6</v>
      </c>
      <c r="P522" s="483" t="n">
        <f aca="false">IF(N522=0,IF(L522=0,0,100),+O522/N522*100)</f>
        <v>-52.3347046100344</v>
      </c>
      <c r="R522" s="523"/>
    </row>
    <row r="523" customFormat="false" ht="15" hidden="false" customHeight="false" outlineLevel="0" collapsed="false">
      <c r="A523" s="110" t="s">
        <v>327</v>
      </c>
      <c r="B523" s="478" t="n">
        <v>329.14</v>
      </c>
      <c r="C523" s="479" t="n">
        <v>0</v>
      </c>
      <c r="D523" s="480" t="n">
        <v>0</v>
      </c>
      <c r="E523" s="478" t="n">
        <v>0</v>
      </c>
      <c r="F523" s="480" t="n">
        <v>0</v>
      </c>
      <c r="G523" s="480" t="n">
        <v>0</v>
      </c>
      <c r="H523" s="541"/>
      <c r="I523" s="482" t="n">
        <v>799.25</v>
      </c>
      <c r="J523" s="481" t="n">
        <f aca="false">+G523-I523</f>
        <v>-799.25</v>
      </c>
      <c r="K523" s="483" t="n">
        <f aca="false">IF(I523=0,IF(G523=0,0,100),+J523/I523*100)</f>
        <v>-100</v>
      </c>
      <c r="L523" s="511"/>
      <c r="M523" s="484" t="n">
        <v>2293.46</v>
      </c>
      <c r="N523" s="485" t="n">
        <v>329.14</v>
      </c>
      <c r="O523" s="481" t="n">
        <f aca="false">N523-M523</f>
        <v>-1964.32</v>
      </c>
      <c r="P523" s="483" t="n">
        <f aca="false">IF(N523=0,IF(L523=0,0,100),+O523/N523*100)</f>
        <v>-596.803791699581</v>
      </c>
      <c r="R523" s="523"/>
    </row>
    <row r="524" customFormat="false" ht="15" hidden="false" customHeight="false" outlineLevel="0" collapsed="false">
      <c r="A524" s="110" t="s">
        <v>328</v>
      </c>
      <c r="B524" s="478" t="n">
        <v>0</v>
      </c>
      <c r="C524" s="479" t="n">
        <v>0</v>
      </c>
      <c r="D524" s="480" t="n">
        <v>0</v>
      </c>
      <c r="E524" s="536" t="n">
        <v>19837.5</v>
      </c>
      <c r="F524" s="535" t="n">
        <v>172413.8</v>
      </c>
      <c r="G524" s="535" t="n">
        <v>196449.61</v>
      </c>
      <c r="H524" s="541"/>
      <c r="I524" s="537" t="n">
        <v>102121.14</v>
      </c>
      <c r="J524" s="481" t="n">
        <f aca="false">+G524-I524</f>
        <v>94328.47</v>
      </c>
      <c r="K524" s="483" t="n">
        <f aca="false">IF(I524=0,IF(G524=0,0,100),+J524/I524*100)</f>
        <v>92.3691901598435</v>
      </c>
      <c r="L524" s="511"/>
      <c r="M524" s="538" t="n">
        <v>299078.02</v>
      </c>
      <c r="N524" s="539" t="n">
        <v>388700.91</v>
      </c>
      <c r="O524" s="481" t="n">
        <f aca="false">N524-M524</f>
        <v>89622.89</v>
      </c>
      <c r="P524" s="483" t="n">
        <f aca="false">IF(N524=0,IF(L524=0,0,100),+O524/N524*100)</f>
        <v>23.0570311759754</v>
      </c>
      <c r="R524" s="523"/>
    </row>
    <row r="525" customFormat="false" ht="13.5" hidden="false" customHeight="false" outlineLevel="0" collapsed="false">
      <c r="A525" s="493" t="s">
        <v>189</v>
      </c>
      <c r="B525" s="494" t="n">
        <f aca="false">SUM(B465:B524)</f>
        <v>1102032.93</v>
      </c>
      <c r="C525" s="494" t="n">
        <f aca="false">SUM(C465:C524)</f>
        <v>1052497.87</v>
      </c>
      <c r="D525" s="494" t="n">
        <f aca="false">SUM(D465:D524)</f>
        <v>1030262.74</v>
      </c>
      <c r="E525" s="494" t="n">
        <f aca="false">SUM(E465:E524)</f>
        <v>1020815.49</v>
      </c>
      <c r="F525" s="494" t="n">
        <f aca="false">SUM(F465:F524)</f>
        <v>1187961.44</v>
      </c>
      <c r="G525" s="494" t="n">
        <f aca="false">SUM(G465:G524)</f>
        <v>1389455.42</v>
      </c>
      <c r="H525" s="495"/>
      <c r="I525" s="496" t="n">
        <f aca="false">SUM(I465:I524)</f>
        <v>842349.58</v>
      </c>
      <c r="J525" s="496" t="n">
        <f aca="false">+G525-I525</f>
        <v>547105.84</v>
      </c>
      <c r="K525" s="497" t="n">
        <f aca="false">IF(I525=0,IF(G525=0,0,100),+J525/I525*100)</f>
        <v>64.9499748073715</v>
      </c>
      <c r="L525" s="498"/>
      <c r="M525" s="499" t="n">
        <f aca="false">SUM(M465:M524)</f>
        <v>4408611.07</v>
      </c>
      <c r="N525" s="496" t="n">
        <f aca="false">SUM(N465:N524)</f>
        <v>6783025.89</v>
      </c>
      <c r="O525" s="496" t="n">
        <f aca="false">SUM(O427:O515)</f>
        <v>2329181.75</v>
      </c>
      <c r="P525" s="501" t="n">
        <f aca="false">IF(M525=0,IF(N525=0,0,100),+O525/M525*100)</f>
        <v>52.832552316755</v>
      </c>
      <c r="R525" s="523"/>
    </row>
    <row r="526" customFormat="false" ht="16.5" hidden="false" customHeight="false" outlineLevel="0" collapsed="false">
      <c r="A526" s="513"/>
      <c r="B526" s="550"/>
      <c r="C526" s="550"/>
      <c r="D526" s="550"/>
      <c r="E526" s="550"/>
      <c r="F526" s="550"/>
      <c r="G526" s="550"/>
      <c r="H526" s="541"/>
      <c r="I526" s="551"/>
      <c r="J526" s="529"/>
      <c r="K526" s="530"/>
      <c r="L526" s="511"/>
      <c r="M526" s="552"/>
      <c r="N526" s="553"/>
      <c r="O526" s="529"/>
      <c r="P526" s="530"/>
      <c r="R526" s="523"/>
    </row>
    <row r="527" customFormat="false" ht="15" hidden="false" customHeight="false" outlineLevel="0" collapsed="false">
      <c r="A527" s="503" t="s">
        <v>113</v>
      </c>
      <c r="B527" s="504" t="n">
        <v>2015.74</v>
      </c>
      <c r="C527" s="504" t="n">
        <v>69429.58</v>
      </c>
      <c r="D527" s="504" t="n">
        <v>302677.33</v>
      </c>
      <c r="E527" s="504" t="n">
        <v>1580.89</v>
      </c>
      <c r="F527" s="504" t="n">
        <v>15.92</v>
      </c>
      <c r="G527" s="504" t="n">
        <v>10328.79</v>
      </c>
      <c r="H527" s="541"/>
      <c r="I527" s="505" t="n">
        <v>4870</v>
      </c>
      <c r="J527" s="481" t="n">
        <f aca="false">+G527-I527</f>
        <v>5458.79</v>
      </c>
      <c r="K527" s="483" t="n">
        <f aca="false">IF(I527=0,IF(G527=0,0,100),+J527/I527*100)</f>
        <v>112.090143737166</v>
      </c>
      <c r="L527" s="511"/>
      <c r="M527" s="554" t="n">
        <v>26316.61</v>
      </c>
      <c r="N527" s="504" t="n">
        <v>386048.25</v>
      </c>
      <c r="O527" s="481" t="n">
        <f aca="false">+M527-N527</f>
        <v>-359731.64</v>
      </c>
      <c r="P527" s="483" t="n">
        <f aca="false">IF(N527=0,IF(L527=0,0,100),+O527/N527*100)</f>
        <v>-93.1830775039131</v>
      </c>
      <c r="R527" s="523"/>
    </row>
    <row r="528" customFormat="false" ht="15" hidden="false" customHeight="false" outlineLevel="0" collapsed="false">
      <c r="A528" s="531" t="s">
        <v>333</v>
      </c>
      <c r="B528" s="504" t="n">
        <v>50630.43</v>
      </c>
      <c r="C528" s="504" t="n">
        <v>39008.66</v>
      </c>
      <c r="D528" s="504" t="n">
        <v>39359.48</v>
      </c>
      <c r="E528" s="504" t="n">
        <v>54723.93</v>
      </c>
      <c r="F528" s="504" t="n">
        <v>41004.01</v>
      </c>
      <c r="G528" s="504" t="n">
        <v>30416.99</v>
      </c>
      <c r="H528" s="541"/>
      <c r="I528" s="505" t="n">
        <v>20016.43</v>
      </c>
      <c r="J528" s="481" t="n">
        <f aca="false">+G528-I528</f>
        <v>10400.56</v>
      </c>
      <c r="K528" s="483" t="n">
        <f aca="false">IF(I528=0,IF(G528=0,0,100),+J528/I528*100)</f>
        <v>51.96011476572</v>
      </c>
      <c r="L528" s="511"/>
      <c r="M528" s="554" t="n">
        <v>39019.14</v>
      </c>
      <c r="N528" s="504" t="n">
        <v>255143.49</v>
      </c>
      <c r="O528" s="481" t="n">
        <f aca="false">+M528-N528</f>
        <v>-216124.35</v>
      </c>
      <c r="P528" s="483" t="n">
        <f aca="false">IF(N528=0,IF(L528=0,0,100),+O528/N528*100)</f>
        <v>-84.7069819418085</v>
      </c>
      <c r="R528" s="523"/>
    </row>
    <row r="529" customFormat="false" ht="15" hidden="false" customHeight="false" outlineLevel="0" collapsed="false">
      <c r="A529" s="503" t="s">
        <v>330</v>
      </c>
      <c r="B529" s="504" t="n">
        <v>919.88</v>
      </c>
      <c r="C529" s="504" t="n">
        <v>2750.01</v>
      </c>
      <c r="D529" s="504" t="n">
        <v>6228.85</v>
      </c>
      <c r="E529" s="504" t="n">
        <v>14040.35</v>
      </c>
      <c r="F529" s="504" t="n">
        <v>1792.18</v>
      </c>
      <c r="G529" s="504" t="n">
        <v>7084.68</v>
      </c>
      <c r="H529" s="541"/>
      <c r="I529" s="505" t="n">
        <v>1243.65</v>
      </c>
      <c r="J529" s="481" t="n">
        <f aca="false">+G529-I529</f>
        <v>5841.03</v>
      </c>
      <c r="K529" s="483" t="n">
        <f aca="false">IF(I529=0,IF(G529=0,0,100),+J529/I529*100)</f>
        <v>469.668315040405</v>
      </c>
      <c r="L529" s="511"/>
      <c r="M529" s="554" t="n">
        <v>4263.33</v>
      </c>
      <c r="N529" s="504" t="n">
        <v>32815.96</v>
      </c>
      <c r="O529" s="481" t="n">
        <f aca="false">+M529-N529</f>
        <v>-28552.63</v>
      </c>
      <c r="P529" s="483" t="n">
        <f aca="false">IF(N529=0,IF(L529=0,0,100),+O529/N529*100)</f>
        <v>-87.0083642227745</v>
      </c>
      <c r="R529" s="523"/>
    </row>
    <row r="530" customFormat="false" ht="15" hidden="false" customHeight="false" outlineLevel="0" collapsed="false">
      <c r="A530" s="510" t="s">
        <v>114</v>
      </c>
      <c r="B530" s="504" t="n">
        <v>-455.7</v>
      </c>
      <c r="C530" s="504" t="n">
        <v>-5142.04</v>
      </c>
      <c r="D530" s="504" t="n">
        <v>-12363.5</v>
      </c>
      <c r="E530" s="504" t="n">
        <v>-723.98</v>
      </c>
      <c r="F530" s="504" t="n">
        <v>-100730.73</v>
      </c>
      <c r="G530" s="504" t="n">
        <v>-45041.09</v>
      </c>
      <c r="H530" s="541"/>
      <c r="I530" s="505" t="n">
        <v>-20112.04</v>
      </c>
      <c r="J530" s="481" t="n">
        <f aca="false">+G530-I530</f>
        <v>-24929.05</v>
      </c>
      <c r="K530" s="483" t="n">
        <f aca="false">IF(I530=0,IF(G530=0,0,100),+J530/I530*100)</f>
        <v>123.950877186004</v>
      </c>
      <c r="L530" s="511"/>
      <c r="M530" s="554" t="n">
        <v>-243893.15</v>
      </c>
      <c r="N530" s="504" t="n">
        <v>-164457.04</v>
      </c>
      <c r="O530" s="481" t="n">
        <f aca="false">+M530-N530</f>
        <v>-79436.11</v>
      </c>
      <c r="P530" s="483" t="n">
        <f aca="false">IF(N530=0,IF(L530=0,0,100),+O530/N530*100)</f>
        <v>48.3020428921741</v>
      </c>
      <c r="R530" s="523"/>
    </row>
    <row r="531" customFormat="false" ht="16.5" hidden="false" customHeight="false" outlineLevel="0" collapsed="false">
      <c r="A531" s="513" t="s">
        <v>331</v>
      </c>
      <c r="B531" s="540" t="n">
        <f aca="false">SUM(B525:B530)</f>
        <v>1155143.28</v>
      </c>
      <c r="C531" s="540" t="n">
        <f aca="false">SUM(C525:C530)</f>
        <v>1158544.08</v>
      </c>
      <c r="D531" s="540" t="n">
        <f aca="false">SUM(D525:D530)</f>
        <v>1366164.9</v>
      </c>
      <c r="E531" s="540" t="n">
        <f aca="false">SUM(E525:E530)</f>
        <v>1090436.68</v>
      </c>
      <c r="F531" s="540" t="n">
        <f aca="false">SUM(F525:F530)</f>
        <v>1130042.82</v>
      </c>
      <c r="G531" s="540" t="n">
        <f aca="false">SUM(G525:G530)</f>
        <v>1392244.79</v>
      </c>
      <c r="H531" s="541"/>
      <c r="I531" s="542" t="n">
        <f aca="false">SUM(I525:I530)</f>
        <v>848367.62</v>
      </c>
      <c r="J531" s="520" t="n">
        <f aca="false">+G531-I531</f>
        <v>543877.17</v>
      </c>
      <c r="K531" s="521" t="n">
        <f aca="false">IF(I531=0,IF(G531=0,0,100),+J531/I531*100)</f>
        <v>64.1086667121972</v>
      </c>
      <c r="L531" s="511"/>
      <c r="M531" s="543" t="n">
        <f aca="false">SUM(M525:M530)</f>
        <v>4234317</v>
      </c>
      <c r="N531" s="544" t="n">
        <f aca="false">SUM(N525:N530)</f>
        <v>7292576.55</v>
      </c>
      <c r="O531" s="520" t="n">
        <f aca="false">+M531-N531</f>
        <v>-3058259.55</v>
      </c>
      <c r="P531" s="521" t="n">
        <f aca="false">IF(N531=0,IF(M531=0,0,100),+O531/N531*100)</f>
        <v>-41.9366122389213</v>
      </c>
      <c r="R531" s="523"/>
    </row>
    <row r="532" customFormat="false" ht="16.5" hidden="false" customHeight="false" outlineLevel="0" collapsed="false">
      <c r="A532" s="513"/>
      <c r="B532" s="550"/>
      <c r="C532" s="550"/>
      <c r="D532" s="550"/>
      <c r="E532" s="550"/>
      <c r="F532" s="550"/>
      <c r="G532" s="550"/>
      <c r="H532" s="541"/>
      <c r="I532" s="551"/>
      <c r="J532" s="529"/>
      <c r="K532" s="530"/>
      <c r="L532" s="511"/>
      <c r="M532" s="552"/>
      <c r="N532" s="553"/>
      <c r="O532" s="529"/>
      <c r="P532" s="530"/>
      <c r="R532" s="523"/>
    </row>
    <row r="533" customFormat="false" ht="15.75" hidden="false" customHeight="false" outlineLevel="0" collapsed="false">
      <c r="A533" s="513"/>
      <c r="B533" s="550"/>
      <c r="C533" s="550"/>
      <c r="D533" s="550"/>
      <c r="E533" s="550"/>
      <c r="F533" s="550"/>
      <c r="G533" s="550"/>
      <c r="H533" s="541"/>
      <c r="I533" s="551"/>
      <c r="J533" s="529"/>
      <c r="K533" s="530"/>
      <c r="L533" s="511"/>
      <c r="M533" s="552"/>
      <c r="N533" s="553"/>
      <c r="O533" s="529"/>
      <c r="P533" s="530"/>
      <c r="R533" s="523"/>
    </row>
    <row r="534" customFormat="false" ht="12.75" hidden="false" customHeight="false" outlineLevel="0" collapsed="false">
      <c r="A534" s="441" t="s">
        <v>69</v>
      </c>
      <c r="B534" s="441"/>
      <c r="C534" s="441"/>
      <c r="D534" s="441"/>
      <c r="E534" s="441"/>
      <c r="F534" s="441"/>
      <c r="G534" s="441"/>
      <c r="H534" s="441"/>
      <c r="I534" s="441"/>
      <c r="J534" s="441"/>
      <c r="K534" s="441"/>
      <c r="L534" s="441"/>
      <c r="M534" s="441"/>
      <c r="N534" s="441"/>
      <c r="O534" s="441"/>
      <c r="P534" s="441"/>
      <c r="Q534" s="441"/>
    </row>
    <row r="535" customFormat="false" ht="12.75" hidden="false" customHeight="false" outlineLevel="0" collapsed="false">
      <c r="A535" s="441" t="s">
        <v>214</v>
      </c>
      <c r="B535" s="441"/>
      <c r="C535" s="441"/>
      <c r="D535" s="441"/>
      <c r="E535" s="441"/>
      <c r="F535" s="441"/>
      <c r="G535" s="441"/>
      <c r="H535" s="441"/>
      <c r="I535" s="441"/>
      <c r="J535" s="441"/>
      <c r="K535" s="441"/>
      <c r="L535" s="441"/>
      <c r="M535" s="441"/>
      <c r="N535" s="441"/>
      <c r="O535" s="441"/>
      <c r="P535" s="441"/>
      <c r="Q535" s="441"/>
    </row>
    <row r="536" customFormat="false" ht="12.75" hidden="false" customHeight="false" outlineLevel="0" collapsed="false">
      <c r="A536" s="442" t="s">
        <v>73</v>
      </c>
      <c r="B536" s="442"/>
      <c r="C536" s="442"/>
      <c r="D536" s="442"/>
      <c r="E536" s="442"/>
      <c r="F536" s="442"/>
      <c r="G536" s="442"/>
      <c r="H536" s="442"/>
      <c r="I536" s="442"/>
      <c r="J536" s="442"/>
      <c r="K536" s="442"/>
      <c r="L536" s="442"/>
      <c r="M536" s="442"/>
      <c r="N536" s="442"/>
      <c r="O536" s="442"/>
      <c r="P536" s="442"/>
      <c r="Q536" s="442"/>
    </row>
    <row r="537" customFormat="false" ht="13.5" hidden="false" customHeight="false" outlineLevel="0" collapsed="false">
      <c r="A537" s="443"/>
      <c r="J537" s="444"/>
      <c r="K537" s="445"/>
      <c r="L537" s="445"/>
      <c r="N537" s="446"/>
      <c r="O537" s="444"/>
      <c r="P537" s="447"/>
      <c r="Q537" s="447"/>
    </row>
    <row r="538" customFormat="false" ht="39" hidden="false" customHeight="true" outlineLevel="0" collapsed="false">
      <c r="A538" s="448"/>
      <c r="B538" s="449" t="s">
        <v>215</v>
      </c>
      <c r="C538" s="449"/>
      <c r="D538" s="449"/>
      <c r="E538" s="449"/>
      <c r="F538" s="449"/>
      <c r="G538" s="449"/>
      <c r="H538" s="450"/>
      <c r="I538" s="451" t="s">
        <v>71</v>
      </c>
      <c r="J538" s="452" t="s">
        <v>216</v>
      </c>
      <c r="K538" s="452"/>
      <c r="L538" s="453"/>
      <c r="M538" s="454" t="s">
        <v>121</v>
      </c>
      <c r="N538" s="454"/>
      <c r="O538" s="455" t="s">
        <v>217</v>
      </c>
      <c r="P538" s="455"/>
      <c r="Q538" s="453"/>
    </row>
    <row r="539" customFormat="false" ht="13.5" hidden="false" customHeight="false" outlineLevel="0" collapsed="false">
      <c r="A539" s="456"/>
      <c r="B539" s="457" t="s">
        <v>218</v>
      </c>
      <c r="C539" s="457" t="s">
        <v>219</v>
      </c>
      <c r="D539" s="457" t="s">
        <v>220</v>
      </c>
      <c r="E539" s="457" t="s">
        <v>221</v>
      </c>
      <c r="F539" s="457" t="s">
        <v>222</v>
      </c>
      <c r="G539" s="457" t="s">
        <v>223</v>
      </c>
      <c r="H539" s="450"/>
      <c r="I539" s="458" t="s">
        <v>224</v>
      </c>
      <c r="J539" s="459" t="s">
        <v>225</v>
      </c>
      <c r="K539" s="460" t="s">
        <v>226</v>
      </c>
      <c r="L539" s="461"/>
      <c r="M539" s="462" t="n">
        <v>2017</v>
      </c>
      <c r="N539" s="463" t="n">
        <v>2018</v>
      </c>
      <c r="O539" s="464" t="s">
        <v>225</v>
      </c>
      <c r="P539" s="465" t="s">
        <v>227</v>
      </c>
      <c r="Q539" s="466"/>
    </row>
    <row r="540" customFormat="false" ht="13.5" hidden="false" customHeight="false" outlineLevel="0" collapsed="false">
      <c r="A540" s="456"/>
      <c r="B540" s="467"/>
      <c r="C540" s="467"/>
      <c r="D540" s="467"/>
      <c r="E540" s="467"/>
      <c r="F540" s="467"/>
      <c r="G540" s="467"/>
      <c r="H540" s="450"/>
      <c r="I540" s="468"/>
      <c r="J540" s="450"/>
      <c r="K540" s="469"/>
      <c r="L540" s="461"/>
      <c r="M540" s="470"/>
      <c r="N540" s="471"/>
      <c r="O540" s="450"/>
      <c r="P540" s="469"/>
      <c r="Q540" s="461"/>
    </row>
    <row r="541" customFormat="false" ht="13.5" hidden="false" customHeight="false" outlineLevel="0" collapsed="false">
      <c r="A541" s="472" t="s">
        <v>134</v>
      </c>
      <c r="B541" s="473"/>
      <c r="C541" s="473"/>
      <c r="D541" s="473"/>
      <c r="E541" s="473"/>
      <c r="F541" s="473"/>
      <c r="G541" s="473"/>
      <c r="H541" s="474"/>
      <c r="I541" s="474"/>
      <c r="J541" s="474"/>
      <c r="K541" s="475"/>
      <c r="L541" s="475"/>
      <c r="M541" s="476"/>
      <c r="N541" s="477"/>
      <c r="O541" s="474"/>
      <c r="P541" s="48"/>
      <c r="Q541" s="48"/>
      <c r="R541" s="438" t="str">
        <f aca="false">A541</f>
        <v>MAZATLAN</v>
      </c>
    </row>
    <row r="542" customFormat="false" ht="12.75" hidden="false" customHeight="false" outlineLevel="0" collapsed="false">
      <c r="A542" s="448"/>
      <c r="B542" s="473"/>
      <c r="C542" s="473"/>
      <c r="D542" s="473"/>
      <c r="E542" s="473"/>
      <c r="F542" s="473"/>
      <c r="G542" s="473"/>
      <c r="H542" s="474"/>
      <c r="I542" s="474"/>
      <c r="J542" s="474"/>
      <c r="K542" s="475"/>
      <c r="L542" s="475"/>
      <c r="M542" s="476"/>
      <c r="N542" s="477"/>
      <c r="O542" s="474"/>
      <c r="P542" s="48"/>
      <c r="Q542" s="48"/>
    </row>
    <row r="543" customFormat="false" ht="12.75" hidden="false" customHeight="false" outlineLevel="0" collapsed="false">
      <c r="A543" s="110" t="s">
        <v>228</v>
      </c>
      <c r="B543" s="473" t="n">
        <v>0</v>
      </c>
      <c r="C543" s="487" t="n">
        <v>0</v>
      </c>
      <c r="D543" s="480" t="n">
        <v>0</v>
      </c>
      <c r="E543" s="478" t="n">
        <v>0</v>
      </c>
      <c r="F543" s="480" t="n">
        <v>0</v>
      </c>
      <c r="G543" s="480" t="n">
        <v>0</v>
      </c>
      <c r="H543" s="474"/>
      <c r="I543" s="482" t="n">
        <v>0</v>
      </c>
      <c r="J543" s="481" t="n">
        <f aca="false">+G543-I543</f>
        <v>0</v>
      </c>
      <c r="K543" s="483" t="n">
        <f aca="false">IF(I543=0,IF(G543=0,0,100),+J543/I543*100)</f>
        <v>0</v>
      </c>
      <c r="L543" s="475"/>
      <c r="M543" s="484" t="n">
        <v>6750</v>
      </c>
      <c r="N543" s="485" t="n">
        <v>0</v>
      </c>
      <c r="O543" s="481" t="n">
        <f aca="false">N543-M543</f>
        <v>-6750</v>
      </c>
      <c r="P543" s="486" t="n">
        <f aca="false">IF(M543=0,IF(N543=0,0,100),+O543/M543*100)</f>
        <v>-100</v>
      </c>
      <c r="Q543" s="48"/>
    </row>
    <row r="544" customFormat="false" ht="12.75" hidden="false" customHeight="false" outlineLevel="0" collapsed="false">
      <c r="A544" s="110" t="s">
        <v>229</v>
      </c>
      <c r="B544" s="473" t="n">
        <v>0</v>
      </c>
      <c r="C544" s="487" t="n">
        <v>0</v>
      </c>
      <c r="D544" s="480" t="n">
        <v>0</v>
      </c>
      <c r="E544" s="478" t="n">
        <v>0</v>
      </c>
      <c r="F544" s="480" t="n">
        <v>0</v>
      </c>
      <c r="G544" s="480" t="n">
        <v>0</v>
      </c>
      <c r="H544" s="474"/>
      <c r="I544" s="482" t="n">
        <v>0</v>
      </c>
      <c r="J544" s="481" t="n">
        <f aca="false">+G544-I544</f>
        <v>0</v>
      </c>
      <c r="K544" s="483" t="n">
        <f aca="false">IF(I544=0,IF(G544=0,0,100),+J544/I544*100)</f>
        <v>0</v>
      </c>
      <c r="L544" s="475"/>
      <c r="M544" s="484" t="n">
        <v>5494.12</v>
      </c>
      <c r="N544" s="485" t="n">
        <v>0</v>
      </c>
      <c r="O544" s="481" t="n">
        <f aca="false">N544-M544</f>
        <v>-5494.12</v>
      </c>
      <c r="P544" s="486" t="n">
        <f aca="false">IF(M544=0,IF(N544=0,0,100),+O544/M544*100)</f>
        <v>-100</v>
      </c>
      <c r="Q544" s="48"/>
    </row>
    <row r="545" customFormat="false" ht="12.75" hidden="false" customHeight="false" outlineLevel="0" collapsed="false">
      <c r="A545" s="456" t="s">
        <v>234</v>
      </c>
      <c r="B545" s="478" t="n">
        <v>268634.28</v>
      </c>
      <c r="C545" s="479" t="n">
        <v>181391.68</v>
      </c>
      <c r="D545" s="480" t="n">
        <v>178858.37</v>
      </c>
      <c r="E545" s="478" t="n">
        <v>271103.62</v>
      </c>
      <c r="F545" s="480" t="n">
        <v>240782.31</v>
      </c>
      <c r="G545" s="480" t="n">
        <v>205433</v>
      </c>
      <c r="H545" s="481"/>
      <c r="I545" s="482" t="n">
        <v>179310.62</v>
      </c>
      <c r="J545" s="481" t="n">
        <f aca="false">+G545-I545</f>
        <v>26122.38</v>
      </c>
      <c r="K545" s="483" t="n">
        <f aca="false">IF(I545=0,IF(G545=0,0,100),+J545/I545*100)</f>
        <v>14.5682280279885</v>
      </c>
      <c r="L545" s="483"/>
      <c r="M545" s="484" t="n">
        <v>1165662.28</v>
      </c>
      <c r="N545" s="485" t="n">
        <v>1346203.26</v>
      </c>
      <c r="O545" s="481" t="n">
        <f aca="false">N545-M545</f>
        <v>180540.98</v>
      </c>
      <c r="P545" s="486" t="n">
        <f aca="false">IF(M545=0,IF(N545=0,0,100),+O545/M545*100)</f>
        <v>15.488275043094</v>
      </c>
      <c r="Q545" s="486"/>
    </row>
    <row r="546" customFormat="false" ht="12.75" hidden="false" customHeight="false" outlineLevel="0" collapsed="false">
      <c r="A546" s="456" t="s">
        <v>235</v>
      </c>
      <c r="B546" s="478" t="n">
        <v>26434.62</v>
      </c>
      <c r="C546" s="479" t="n">
        <v>14400</v>
      </c>
      <c r="D546" s="480" t="n">
        <v>14400</v>
      </c>
      <c r="E546" s="478" t="n">
        <v>72888.64</v>
      </c>
      <c r="F546" s="480" t="n">
        <v>0</v>
      </c>
      <c r="G546" s="480" t="n">
        <v>0</v>
      </c>
      <c r="H546" s="481"/>
      <c r="I546" s="482" t="n">
        <v>14400</v>
      </c>
      <c r="J546" s="481" t="n">
        <f aca="false">+G546-I546</f>
        <v>-14400</v>
      </c>
      <c r="K546" s="483" t="n">
        <f aca="false">IF(I546=0,IF(G546=0,0,100),+J546/I546*100)</f>
        <v>-100</v>
      </c>
      <c r="L546" s="483"/>
      <c r="M546" s="484" t="n">
        <v>132848.76</v>
      </c>
      <c r="N546" s="485" t="n">
        <v>128123.26</v>
      </c>
      <c r="O546" s="481" t="n">
        <f aca="false">N546-M546</f>
        <v>-4725.50000000001</v>
      </c>
      <c r="P546" s="486" t="n">
        <f aca="false">IF(M546=0,IF(N546=0,0,100),+O546/M546*100)</f>
        <v>-3.55705239552105</v>
      </c>
      <c r="Q546" s="486"/>
    </row>
    <row r="547" customFormat="false" ht="12.75" hidden="false" customHeight="false" outlineLevel="0" collapsed="false">
      <c r="A547" s="110" t="s">
        <v>237</v>
      </c>
      <c r="B547" s="478" t="n">
        <v>46299.73</v>
      </c>
      <c r="C547" s="479" t="n">
        <v>53534.47</v>
      </c>
      <c r="D547" s="480" t="n">
        <v>51331.46</v>
      </c>
      <c r="E547" s="478" t="n">
        <v>56577.11</v>
      </c>
      <c r="F547" s="480" t="n">
        <v>73390.94</v>
      </c>
      <c r="G547" s="480" t="n">
        <v>51218.46</v>
      </c>
      <c r="H547" s="481"/>
      <c r="I547" s="482" t="n">
        <v>52590.9</v>
      </c>
      <c r="J547" s="481" t="n">
        <f aca="false">+G547-I547</f>
        <v>-1372.44</v>
      </c>
      <c r="K547" s="483" t="n">
        <f aca="false">IF(I547=0,IF(G547=0,0,100),+J547/I547*100)</f>
        <v>-2.60965300080433</v>
      </c>
      <c r="L547" s="483"/>
      <c r="M547" s="484" t="n">
        <v>337309.51</v>
      </c>
      <c r="N547" s="485" t="n">
        <v>332352.17</v>
      </c>
      <c r="O547" s="481" t="n">
        <f aca="false">N547-M547</f>
        <v>-4957.34000000003</v>
      </c>
      <c r="P547" s="486" t="n">
        <f aca="false">IF(M547=0,IF(N547=0,0,100),+O547/M547*100)</f>
        <v>-1.46967098555864</v>
      </c>
      <c r="Q547" s="486"/>
    </row>
    <row r="548" customFormat="false" ht="12.75" hidden="false" customHeight="false" outlineLevel="0" collapsed="false">
      <c r="A548" s="456" t="s">
        <v>238</v>
      </c>
      <c r="B548" s="478" t="n">
        <v>68168.21</v>
      </c>
      <c r="C548" s="479" t="n">
        <v>66175.4</v>
      </c>
      <c r="D548" s="480" t="n">
        <v>76116.73</v>
      </c>
      <c r="E548" s="478" t="n">
        <v>58874.55</v>
      </c>
      <c r="F548" s="480" t="n">
        <v>71038.46</v>
      </c>
      <c r="G548" s="480" t="n">
        <v>81864.95</v>
      </c>
      <c r="H548" s="481"/>
      <c r="I548" s="482" t="n">
        <v>99038.66</v>
      </c>
      <c r="J548" s="481" t="n">
        <f aca="false">+G548-I548</f>
        <v>-17173.71</v>
      </c>
      <c r="K548" s="483" t="n">
        <f aca="false">IF(I548=0,IF(G548=0,0,100),+J548/I548*100)</f>
        <v>-17.3404103003817</v>
      </c>
      <c r="L548" s="483"/>
      <c r="M548" s="484" t="n">
        <v>522980.92</v>
      </c>
      <c r="N548" s="485" t="n">
        <v>422238.3</v>
      </c>
      <c r="O548" s="481" t="n">
        <f aca="false">N548-M548</f>
        <v>-100742.62</v>
      </c>
      <c r="P548" s="486" t="n">
        <f aca="false">IF(M548=0,IF(N548=0,0,100),+O548/M548*100)</f>
        <v>-19.2631539980464</v>
      </c>
      <c r="Q548" s="486"/>
    </row>
    <row r="549" customFormat="false" ht="12.75" hidden="false" customHeight="false" outlineLevel="0" collapsed="false">
      <c r="A549" s="456" t="s">
        <v>240</v>
      </c>
      <c r="B549" s="478" t="n">
        <v>8381.99</v>
      </c>
      <c r="C549" s="479" t="n">
        <v>11128.78</v>
      </c>
      <c r="D549" s="480" t="n">
        <v>5292.7</v>
      </c>
      <c r="E549" s="478" t="n">
        <v>2878.69</v>
      </c>
      <c r="F549" s="480" t="n">
        <v>4955.91999999999</v>
      </c>
      <c r="G549" s="480" t="n">
        <v>6204.76</v>
      </c>
      <c r="H549" s="481"/>
      <c r="I549" s="482" t="n">
        <v>5105.28</v>
      </c>
      <c r="J549" s="481" t="n">
        <f aca="false">+G549-I549</f>
        <v>1099.48</v>
      </c>
      <c r="K549" s="483" t="n">
        <f aca="false">IF(I549=0,IF(G549=0,0,100),+J549/I549*100)</f>
        <v>21.5361351385233</v>
      </c>
      <c r="L549" s="483"/>
      <c r="M549" s="484" t="n">
        <v>33846.57</v>
      </c>
      <c r="N549" s="485" t="n">
        <v>38842.84</v>
      </c>
      <c r="O549" s="481" t="n">
        <f aca="false">N549-M549</f>
        <v>4996.27</v>
      </c>
      <c r="P549" s="486" t="n">
        <f aca="false">IF(M549=0,IF(N549=0,0,100),+O549/M549*100)</f>
        <v>14.7615253185182</v>
      </c>
      <c r="Q549" s="486"/>
    </row>
    <row r="550" customFormat="false" ht="12.75" hidden="false" customHeight="false" outlineLevel="0" collapsed="false">
      <c r="A550" s="110" t="s">
        <v>241</v>
      </c>
      <c r="B550" s="478" t="n">
        <v>0</v>
      </c>
      <c r="C550" s="479" t="n">
        <v>0</v>
      </c>
      <c r="D550" s="480" t="n">
        <v>0</v>
      </c>
      <c r="E550" s="478" t="n">
        <v>1500</v>
      </c>
      <c r="F550" s="480" t="n">
        <v>0</v>
      </c>
      <c r="G550" s="480" t="n">
        <v>0</v>
      </c>
      <c r="H550" s="481"/>
      <c r="I550" s="482" t="n">
        <v>3750</v>
      </c>
      <c r="J550" s="481" t="n">
        <f aca="false">+G550-I550</f>
        <v>-3750</v>
      </c>
      <c r="K550" s="483" t="n">
        <f aca="false">IF(I550=0,IF(G550=0,0,100),+J550/I550*100)</f>
        <v>-100</v>
      </c>
      <c r="L550" s="483"/>
      <c r="M550" s="484" t="n">
        <v>4200</v>
      </c>
      <c r="N550" s="485" t="n">
        <v>1500</v>
      </c>
      <c r="O550" s="481" t="n">
        <f aca="false">N550-M550</f>
        <v>-2700</v>
      </c>
      <c r="P550" s="486" t="n">
        <f aca="false">IF(M550=0,IF(N550=0,0,100),+O550/M550*100)</f>
        <v>-64.2857142857143</v>
      </c>
      <c r="Q550" s="486"/>
    </row>
    <row r="551" customFormat="false" ht="12.75" hidden="false" customHeight="false" outlineLevel="0" collapsed="false">
      <c r="A551" s="110" t="s">
        <v>242</v>
      </c>
      <c r="B551" s="478" t="n">
        <v>0</v>
      </c>
      <c r="C551" s="487" t="n">
        <v>0</v>
      </c>
      <c r="D551" s="480" t="n">
        <v>0</v>
      </c>
      <c r="E551" s="478" t="n">
        <v>0</v>
      </c>
      <c r="F551" s="480" t="n">
        <v>0</v>
      </c>
      <c r="G551" s="480" t="n">
        <v>0</v>
      </c>
      <c r="H551" s="481"/>
      <c r="I551" s="482" t="n">
        <v>0</v>
      </c>
      <c r="J551" s="481" t="n">
        <f aca="false">+G551-I551</f>
        <v>0</v>
      </c>
      <c r="K551" s="483" t="n">
        <f aca="false">IF(I551=0,IF(G551=0,0,100),+J551/I551*100)</f>
        <v>0</v>
      </c>
      <c r="L551" s="483"/>
      <c r="M551" s="484" t="n">
        <v>4078</v>
      </c>
      <c r="N551" s="485" t="n">
        <v>0</v>
      </c>
      <c r="O551" s="481" t="n">
        <f aca="false">N551-M551</f>
        <v>-4078</v>
      </c>
      <c r="P551" s="486" t="n">
        <f aca="false">IF(M551=0,IF(N551=0,0,100),+O551/M551*100)</f>
        <v>-100</v>
      </c>
      <c r="Q551" s="486"/>
    </row>
    <row r="552" customFormat="false" ht="12.75" hidden="false" customHeight="false" outlineLevel="0" collapsed="false">
      <c r="A552" s="110" t="s">
        <v>243</v>
      </c>
      <c r="B552" s="478" t="n">
        <v>0</v>
      </c>
      <c r="C552" s="487" t="n">
        <v>0</v>
      </c>
      <c r="D552" s="480" t="n">
        <v>0</v>
      </c>
      <c r="E552" s="478" t="n">
        <v>0</v>
      </c>
      <c r="F552" s="480" t="n">
        <v>0</v>
      </c>
      <c r="G552" s="480" t="n">
        <v>0</v>
      </c>
      <c r="H552" s="481"/>
      <c r="I552" s="482" t="n">
        <v>15638.53</v>
      </c>
      <c r="J552" s="481" t="n">
        <f aca="false">+G552-I552</f>
        <v>-15638.53</v>
      </c>
      <c r="K552" s="483" t="n">
        <f aca="false">IF(I552=0,IF(G552=0,0,100),+J552/I552*100)</f>
        <v>-100</v>
      </c>
      <c r="L552" s="483"/>
      <c r="M552" s="484" t="n">
        <v>18562.66</v>
      </c>
      <c r="N552" s="485" t="n">
        <v>0</v>
      </c>
      <c r="O552" s="481" t="n">
        <f aca="false">N552-M552</f>
        <v>-18562.66</v>
      </c>
      <c r="P552" s="486" t="n">
        <f aca="false">IF(M552=0,IF(N552=0,0,100),+O552/M552*100)</f>
        <v>-100</v>
      </c>
      <c r="Q552" s="486"/>
    </row>
    <row r="553" customFormat="false" ht="12.75" hidden="false" customHeight="false" outlineLevel="0" collapsed="false">
      <c r="A553" s="110" t="s">
        <v>244</v>
      </c>
      <c r="B553" s="478" t="n">
        <v>150</v>
      </c>
      <c r="C553" s="479" t="n">
        <v>3222.4</v>
      </c>
      <c r="D553" s="480" t="n">
        <v>58760.6</v>
      </c>
      <c r="E553" s="478" t="n">
        <v>0</v>
      </c>
      <c r="F553" s="480" t="n">
        <v>15020.33</v>
      </c>
      <c r="G553" s="480" t="n">
        <v>27284.25</v>
      </c>
      <c r="H553" s="481"/>
      <c r="I553" s="482" t="n">
        <v>1200</v>
      </c>
      <c r="J553" s="481" t="n">
        <f aca="false">+G553-I553</f>
        <v>26084.25</v>
      </c>
      <c r="K553" s="483" t="n">
        <f aca="false">IF(I553=0,IF(G553=0,0,100),+J553/I553*100)</f>
        <v>2173.6875</v>
      </c>
      <c r="L553" s="483"/>
      <c r="M553" s="484" t="n">
        <v>22640.43</v>
      </c>
      <c r="N553" s="485" t="n">
        <v>104437.58</v>
      </c>
      <c r="O553" s="481" t="n">
        <f aca="false">N553-M553</f>
        <v>81797.15</v>
      </c>
      <c r="P553" s="486" t="n">
        <f aca="false">IF(M553=0,IF(N553=0,0,100),+O553/M553*100)</f>
        <v>361.287970237314</v>
      </c>
      <c r="Q553" s="486"/>
    </row>
    <row r="554" customFormat="false" ht="12.75" hidden="false" customHeight="false" outlineLevel="0" collapsed="false">
      <c r="A554" s="456" t="s">
        <v>245</v>
      </c>
      <c r="B554" s="478" t="n">
        <v>8279.51</v>
      </c>
      <c r="C554" s="479" t="n">
        <v>11817.19</v>
      </c>
      <c r="D554" s="480" t="n">
        <v>13567.28</v>
      </c>
      <c r="E554" s="478" t="n">
        <v>12849.8</v>
      </c>
      <c r="F554" s="480" t="n">
        <v>12143.21</v>
      </c>
      <c r="G554" s="480" t="n">
        <v>12660.95</v>
      </c>
      <c r="H554" s="481"/>
      <c r="I554" s="482" t="n">
        <v>10728.59</v>
      </c>
      <c r="J554" s="481" t="n">
        <f aca="false">+G554-I554</f>
        <v>1932.36</v>
      </c>
      <c r="K554" s="483" t="n">
        <f aca="false">IF(I554=0,IF(G554=0,0,100),+J554/I554*100)</f>
        <v>18.0113136954623</v>
      </c>
      <c r="L554" s="483"/>
      <c r="M554" s="484" t="n">
        <v>59718.48</v>
      </c>
      <c r="N554" s="485" t="n">
        <v>71317.94</v>
      </c>
      <c r="O554" s="481" t="n">
        <f aca="false">N554-M554</f>
        <v>11599.46</v>
      </c>
      <c r="P554" s="486" t="n">
        <f aca="false">IF(M554=0,IF(N554=0,0,100),+O554/M554*100)</f>
        <v>19.423568717757</v>
      </c>
      <c r="Q554" s="486"/>
    </row>
    <row r="555" customFormat="false" ht="12.75" hidden="false" customHeight="false" outlineLevel="0" collapsed="false">
      <c r="A555" s="456" t="s">
        <v>249</v>
      </c>
      <c r="B555" s="478" t="n">
        <v>6762.02</v>
      </c>
      <c r="C555" s="479" t="n">
        <v>8322.97</v>
      </c>
      <c r="D555" s="480" t="n">
        <v>10415.94</v>
      </c>
      <c r="E555" s="478" t="n">
        <v>10189.82</v>
      </c>
      <c r="F555" s="480" t="n">
        <v>7995.01</v>
      </c>
      <c r="G555" s="480" t="n">
        <v>9367.45</v>
      </c>
      <c r="H555" s="481"/>
      <c r="I555" s="482" t="n">
        <v>4105.16</v>
      </c>
      <c r="J555" s="481" t="n">
        <f aca="false">+G555-I555</f>
        <v>5262.29</v>
      </c>
      <c r="K555" s="483" t="n">
        <f aca="false">IF(I555=0,IF(G555=0,0,100),+J555/I555*100)</f>
        <v>128.187208293952</v>
      </c>
      <c r="L555" s="483"/>
      <c r="M555" s="484" t="n">
        <v>27450.16</v>
      </c>
      <c r="N555" s="485" t="n">
        <v>53053.21</v>
      </c>
      <c r="O555" s="481" t="n">
        <f aca="false">N555-M555</f>
        <v>25603.05</v>
      </c>
      <c r="P555" s="486" t="n">
        <f aca="false">IF(M555=0,IF(N555=0,0,100),+O555/M555*100)</f>
        <v>93.2710410431123</v>
      </c>
      <c r="Q555" s="486"/>
    </row>
    <row r="556" customFormat="false" ht="12.75" hidden="false" customHeight="false" outlineLevel="0" collapsed="false">
      <c r="A556" s="110" t="s">
        <v>251</v>
      </c>
      <c r="B556" s="478" t="n">
        <v>0</v>
      </c>
      <c r="C556" s="487" t="n">
        <v>0</v>
      </c>
      <c r="D556" s="480" t="n">
        <v>0</v>
      </c>
      <c r="E556" s="478" t="n">
        <v>0</v>
      </c>
      <c r="F556" s="480" t="n">
        <v>0</v>
      </c>
      <c r="G556" s="480" t="n">
        <v>0</v>
      </c>
      <c r="H556" s="481"/>
      <c r="I556" s="482" t="n">
        <v>0</v>
      </c>
      <c r="J556" s="481" t="n">
        <f aca="false">+G556-I556</f>
        <v>0</v>
      </c>
      <c r="K556" s="483" t="n">
        <f aca="false">IF(I556=0,IF(G556=0,0,100),+J556/I556*100)</f>
        <v>0</v>
      </c>
      <c r="L556" s="483"/>
      <c r="M556" s="484" t="n">
        <v>4168.1</v>
      </c>
      <c r="N556" s="485" t="n">
        <v>0</v>
      </c>
      <c r="O556" s="481" t="n">
        <f aca="false">N556-M556</f>
        <v>-4168.1</v>
      </c>
      <c r="P556" s="486" t="n">
        <f aca="false">IF(M556=0,IF(N556=0,0,100),+O556/M556*100)</f>
        <v>-100</v>
      </c>
      <c r="Q556" s="486"/>
    </row>
    <row r="557" customFormat="false" ht="12.75" hidden="false" customHeight="false" outlineLevel="0" collapsed="false">
      <c r="A557" s="110" t="s">
        <v>252</v>
      </c>
      <c r="B557" s="478" t="n">
        <v>44000</v>
      </c>
      <c r="C557" s="479" t="n">
        <v>44000</v>
      </c>
      <c r="D557" s="480" t="n">
        <v>44000</v>
      </c>
      <c r="E557" s="478" t="n">
        <v>44000</v>
      </c>
      <c r="F557" s="480" t="n">
        <v>44000</v>
      </c>
      <c r="G557" s="480" t="n">
        <v>44000</v>
      </c>
      <c r="H557" s="481"/>
      <c r="I557" s="482" t="n">
        <v>0</v>
      </c>
      <c r="J557" s="481" t="n">
        <f aca="false">+G557-I557</f>
        <v>44000</v>
      </c>
      <c r="K557" s="483" t="n">
        <f aca="false">IF(I557=0,IF(G557=0,0,100),+J557/I557*100)</f>
        <v>100</v>
      </c>
      <c r="L557" s="483"/>
      <c r="M557" s="484" t="n">
        <v>264000</v>
      </c>
      <c r="N557" s="485" t="n">
        <v>264000</v>
      </c>
      <c r="O557" s="481" t="n">
        <f aca="false">N557-M557</f>
        <v>0</v>
      </c>
      <c r="P557" s="486" t="n">
        <f aca="false">IF(M557=0,IF(N557=0,0,100),+O557/M557*100)</f>
        <v>0</v>
      </c>
      <c r="Q557" s="486"/>
    </row>
    <row r="558" customFormat="false" ht="12.75" hidden="false" customHeight="false" outlineLevel="0" collapsed="false">
      <c r="A558" s="456" t="s">
        <v>257</v>
      </c>
      <c r="B558" s="478" t="n">
        <v>0</v>
      </c>
      <c r="C558" s="487" t="n">
        <v>0</v>
      </c>
      <c r="D558" s="480" t="n">
        <v>0</v>
      </c>
      <c r="E558" s="478" t="n">
        <v>68.43</v>
      </c>
      <c r="F558" s="480" t="n">
        <v>1004.31</v>
      </c>
      <c r="G558" s="480" t="n">
        <v>0</v>
      </c>
      <c r="H558" s="481"/>
      <c r="I558" s="482" t="n">
        <v>0</v>
      </c>
      <c r="J558" s="481" t="n">
        <f aca="false">+G558-I558</f>
        <v>0</v>
      </c>
      <c r="K558" s="483" t="n">
        <f aca="false">IF(I558=0,IF(G558=0,0,100),+J558/I558*100)</f>
        <v>0</v>
      </c>
      <c r="L558" s="483"/>
      <c r="M558" s="484" t="n">
        <v>9032.53</v>
      </c>
      <c r="N558" s="485" t="n">
        <v>1072.74</v>
      </c>
      <c r="O558" s="481" t="n">
        <f aca="false">N558-M558</f>
        <v>-7959.79</v>
      </c>
      <c r="P558" s="486" t="n">
        <f aca="false">IF(M558=0,IF(N558=0,0,100),+O558/M558*100)</f>
        <v>-88.1235932789595</v>
      </c>
      <c r="Q558" s="486"/>
    </row>
    <row r="559" customFormat="false" ht="12.75" hidden="false" customHeight="false" outlineLevel="0" collapsed="false">
      <c r="A559" s="456" t="s">
        <v>258</v>
      </c>
      <c r="B559" s="478" t="n">
        <v>6365.55</v>
      </c>
      <c r="C559" s="479" t="n">
        <v>11833.97</v>
      </c>
      <c r="D559" s="480" t="n">
        <v>8966.23</v>
      </c>
      <c r="E559" s="478" t="n">
        <v>13234.83</v>
      </c>
      <c r="F559" s="480" t="n">
        <v>9328.47999999999</v>
      </c>
      <c r="G559" s="480" t="n">
        <v>6212.84</v>
      </c>
      <c r="H559" s="481"/>
      <c r="I559" s="482" t="n">
        <v>10775.42</v>
      </c>
      <c r="J559" s="481" t="n">
        <f aca="false">+G559-I559</f>
        <v>-4562.58</v>
      </c>
      <c r="K559" s="483" t="n">
        <f aca="false">IF(I559=0,IF(G559=0,0,100),+J559/I559*100)</f>
        <v>-42.3424794578773</v>
      </c>
      <c r="L559" s="483"/>
      <c r="M559" s="484" t="n">
        <v>38129.37</v>
      </c>
      <c r="N559" s="485" t="n">
        <v>55941.9</v>
      </c>
      <c r="O559" s="481" t="n">
        <f aca="false">N559-M559</f>
        <v>17812.53</v>
      </c>
      <c r="P559" s="486" t="n">
        <f aca="false">IF(M559=0,IF(N559=0,0,100),+O559/M559*100)</f>
        <v>46.7160354341024</v>
      </c>
      <c r="Q559" s="486"/>
    </row>
    <row r="560" customFormat="false" ht="12.75" hidden="false" customHeight="false" outlineLevel="0" collapsed="false">
      <c r="A560" s="110" t="s">
        <v>259</v>
      </c>
      <c r="B560" s="478" t="n">
        <v>2030.25</v>
      </c>
      <c r="C560" s="479" t="n">
        <v>3147.61</v>
      </c>
      <c r="D560" s="480" t="n">
        <v>2902.61</v>
      </c>
      <c r="E560" s="478" t="n">
        <v>3959.74</v>
      </c>
      <c r="F560" s="480" t="n">
        <v>3099.86</v>
      </c>
      <c r="G560" s="480" t="n">
        <v>3731.17</v>
      </c>
      <c r="H560" s="481"/>
      <c r="I560" s="482" t="n">
        <v>3260</v>
      </c>
      <c r="J560" s="481" t="n">
        <f aca="false">+G560-I560</f>
        <v>471.17</v>
      </c>
      <c r="K560" s="483" t="n">
        <f aca="false">IF(I560=0,IF(G560=0,0,100),+J560/I560*100)</f>
        <v>14.4530674846626</v>
      </c>
      <c r="L560" s="483"/>
      <c r="M560" s="484" t="n">
        <v>11311.11</v>
      </c>
      <c r="N560" s="485" t="n">
        <v>18871.24</v>
      </c>
      <c r="O560" s="481" t="n">
        <f aca="false">N560-M560</f>
        <v>7560.13</v>
      </c>
      <c r="P560" s="486" t="n">
        <f aca="false">IF(M560=0,IF(N560=0,0,100),+O560/M560*100)</f>
        <v>66.8380910449991</v>
      </c>
      <c r="Q560" s="486"/>
    </row>
    <row r="561" customFormat="false" ht="12.75" hidden="false" customHeight="false" outlineLevel="0" collapsed="false">
      <c r="A561" s="110" t="s">
        <v>262</v>
      </c>
      <c r="B561" s="478" t="n">
        <v>4158</v>
      </c>
      <c r="C561" s="479" t="n">
        <v>0</v>
      </c>
      <c r="D561" s="480" t="n">
        <v>0</v>
      </c>
      <c r="E561" s="478" t="n">
        <v>0</v>
      </c>
      <c r="F561" s="480" t="n">
        <v>0</v>
      </c>
      <c r="G561" s="480" t="n">
        <v>0</v>
      </c>
      <c r="H561" s="481"/>
      <c r="I561" s="482" t="n">
        <v>0</v>
      </c>
      <c r="J561" s="481" t="n">
        <f aca="false">+G561-I561</f>
        <v>0</v>
      </c>
      <c r="K561" s="483" t="n">
        <f aca="false">IF(I561=0,IF(G561=0,0,100),+J561/I561*100)</f>
        <v>0</v>
      </c>
      <c r="L561" s="483"/>
      <c r="M561" s="484" t="n">
        <v>0</v>
      </c>
      <c r="N561" s="485" t="n">
        <v>4158</v>
      </c>
      <c r="O561" s="481" t="n">
        <f aca="false">N561-M561</f>
        <v>4158</v>
      </c>
      <c r="P561" s="486" t="n">
        <f aca="false">IF(M561=0,IF(N561=0,0,100),+O561/M561*100)</f>
        <v>100</v>
      </c>
      <c r="Q561" s="486"/>
    </row>
    <row r="562" customFormat="false" ht="12.75" hidden="false" customHeight="false" outlineLevel="0" collapsed="false">
      <c r="A562" s="110" t="s">
        <v>265</v>
      </c>
      <c r="B562" s="478" t="n">
        <v>4466.86</v>
      </c>
      <c r="C562" s="479" t="n">
        <v>0</v>
      </c>
      <c r="D562" s="480" t="n">
        <v>8911.91</v>
      </c>
      <c r="E562" s="478" t="n">
        <v>5046.35</v>
      </c>
      <c r="F562" s="480" t="n">
        <v>3290.05</v>
      </c>
      <c r="G562" s="480" t="n">
        <v>3808.58</v>
      </c>
      <c r="H562" s="481"/>
      <c r="I562" s="482" t="n">
        <v>4993.84</v>
      </c>
      <c r="J562" s="481" t="n">
        <f aca="false">+G562-I562</f>
        <v>-1185.26</v>
      </c>
      <c r="K562" s="483" t="n">
        <f aca="false">IF(I562=0,IF(G562=0,0,100),+J562/I562*100)</f>
        <v>-23.7344408311039</v>
      </c>
      <c r="L562" s="483"/>
      <c r="M562" s="484" t="n">
        <v>26425.75</v>
      </c>
      <c r="N562" s="485" t="n">
        <v>25523.75</v>
      </c>
      <c r="O562" s="481" t="n">
        <f aca="false">N562-M562</f>
        <v>-902</v>
      </c>
      <c r="P562" s="486" t="n">
        <f aca="false">IF(M562=0,IF(N562=0,0,100),+O562/M562*100)</f>
        <v>-3.41333736980029</v>
      </c>
      <c r="Q562" s="486"/>
    </row>
    <row r="563" customFormat="false" ht="12.75" hidden="false" customHeight="false" outlineLevel="0" collapsed="false">
      <c r="A563" s="110" t="s">
        <v>266</v>
      </c>
      <c r="B563" s="478" t="n">
        <v>0</v>
      </c>
      <c r="C563" s="479" t="n">
        <v>0</v>
      </c>
      <c r="D563" s="480" t="n">
        <v>0</v>
      </c>
      <c r="E563" s="478" t="n">
        <v>0</v>
      </c>
      <c r="F563" s="480" t="n">
        <v>0</v>
      </c>
      <c r="G563" s="480" t="n">
        <v>0</v>
      </c>
      <c r="H563" s="481"/>
      <c r="I563" s="482" t="n">
        <v>0</v>
      </c>
      <c r="J563" s="481" t="n">
        <f aca="false">+G563-I563</f>
        <v>0</v>
      </c>
      <c r="K563" s="483" t="n">
        <f aca="false">IF(I563=0,IF(G563=0,0,100),+J563/I563*100)</f>
        <v>0</v>
      </c>
      <c r="L563" s="483"/>
      <c r="M563" s="484" t="n">
        <v>859.48</v>
      </c>
      <c r="N563" s="485" t="n">
        <v>0</v>
      </c>
      <c r="O563" s="481" t="n">
        <f aca="false">N563-M563</f>
        <v>-859.48</v>
      </c>
      <c r="P563" s="486" t="n">
        <f aca="false">IF(M563=0,IF(N563=0,0,100),+O563/M563*100)</f>
        <v>-100</v>
      </c>
      <c r="Q563" s="486"/>
    </row>
    <row r="564" customFormat="false" ht="12.75" hidden="false" customHeight="false" outlineLevel="0" collapsed="false">
      <c r="A564" s="110" t="s">
        <v>267</v>
      </c>
      <c r="B564" s="478" t="n">
        <v>0</v>
      </c>
      <c r="C564" s="479" t="n">
        <v>429.31</v>
      </c>
      <c r="D564" s="480" t="n">
        <v>429.31</v>
      </c>
      <c r="E564" s="478" t="n">
        <v>429.31</v>
      </c>
      <c r="F564" s="480" t="n">
        <v>429.31</v>
      </c>
      <c r="G564" s="480" t="n">
        <v>813.59</v>
      </c>
      <c r="H564" s="481"/>
      <c r="I564" s="482" t="n">
        <v>429.31</v>
      </c>
      <c r="J564" s="481" t="n">
        <f aca="false">+G564-I564</f>
        <v>384.28</v>
      </c>
      <c r="K564" s="483" t="n">
        <f aca="false">IF(I564=0,IF(G564=0,0,100),+J564/I564*100)</f>
        <v>89.5110759125108</v>
      </c>
      <c r="L564" s="483"/>
      <c r="M564" s="484" t="n">
        <v>2146.55</v>
      </c>
      <c r="N564" s="485" t="n">
        <v>2530.83</v>
      </c>
      <c r="O564" s="481" t="n">
        <f aca="false">N564-M564</f>
        <v>384.28</v>
      </c>
      <c r="P564" s="486" t="n">
        <f aca="false">IF(M564=0,IF(N564=0,0,100),+O564/M564*100)</f>
        <v>17.9022151825021</v>
      </c>
      <c r="Q564" s="486"/>
    </row>
    <row r="565" customFormat="false" ht="12.75" hidden="false" customHeight="false" outlineLevel="0" collapsed="false">
      <c r="A565" s="110" t="s">
        <v>268</v>
      </c>
      <c r="B565" s="478" t="n">
        <v>0</v>
      </c>
      <c r="C565" s="479" t="n">
        <v>643.98</v>
      </c>
      <c r="D565" s="480" t="n">
        <v>643.98</v>
      </c>
      <c r="E565" s="478" t="n">
        <v>643.98</v>
      </c>
      <c r="F565" s="480" t="n">
        <v>643.98</v>
      </c>
      <c r="G565" s="480" t="n">
        <v>0</v>
      </c>
      <c r="H565" s="481"/>
      <c r="I565" s="482" t="n">
        <v>514.68</v>
      </c>
      <c r="J565" s="481" t="n">
        <f aca="false">+G565-I565</f>
        <v>-514.68</v>
      </c>
      <c r="K565" s="483" t="n">
        <f aca="false">IF(I565=0,IF(G565=0,0,100),+J565/I565*100)</f>
        <v>-100</v>
      </c>
      <c r="L565" s="483"/>
      <c r="M565" s="484" t="n">
        <v>2573.4</v>
      </c>
      <c r="N565" s="485" t="n">
        <v>2575.92</v>
      </c>
      <c r="O565" s="481" t="n">
        <f aca="false">N565-M565</f>
        <v>2.51999999999998</v>
      </c>
      <c r="P565" s="486" t="n">
        <f aca="false">IF(M565=0,IF(N565=0,0,100),+O565/M565*100)</f>
        <v>0.0979249242247603</v>
      </c>
      <c r="Q565" s="486"/>
    </row>
    <row r="566" customFormat="false" ht="12.75" hidden="false" customHeight="false" outlineLevel="0" collapsed="false">
      <c r="A566" s="110" t="s">
        <v>269</v>
      </c>
      <c r="B566" s="478" t="n">
        <v>0</v>
      </c>
      <c r="C566" s="479" t="n">
        <v>0</v>
      </c>
      <c r="D566" s="480" t="n">
        <v>0</v>
      </c>
      <c r="E566" s="478" t="n">
        <v>0</v>
      </c>
      <c r="F566" s="480" t="n">
        <v>0</v>
      </c>
      <c r="G566" s="480" t="n">
        <v>0</v>
      </c>
      <c r="H566" s="481"/>
      <c r="I566" s="482" t="n">
        <v>85.35</v>
      </c>
      <c r="J566" s="481" t="n">
        <f aca="false">+G566-I566</f>
        <v>-85.35</v>
      </c>
      <c r="K566" s="483" t="n">
        <f aca="false">IF(I566=0,IF(G566=0,0,100),+J566/I566*100)</f>
        <v>-100</v>
      </c>
      <c r="L566" s="483"/>
      <c r="M566" s="484" t="n">
        <v>85.35</v>
      </c>
      <c r="N566" s="485" t="n">
        <v>0</v>
      </c>
      <c r="O566" s="481" t="n">
        <f aca="false">N566-M566</f>
        <v>-85.35</v>
      </c>
      <c r="P566" s="486" t="n">
        <f aca="false">IF(M566=0,IF(N566=0,0,100),+O566/M566*100)</f>
        <v>-100</v>
      </c>
      <c r="Q566" s="486"/>
    </row>
    <row r="567" s="438" customFormat="true" ht="12.75" hidden="false" customHeight="false" outlineLevel="0" collapsed="false">
      <c r="A567" s="456" t="s">
        <v>271</v>
      </c>
      <c r="B567" s="478" t="n">
        <v>0</v>
      </c>
      <c r="C567" s="479" t="n">
        <v>679.56</v>
      </c>
      <c r="D567" s="480" t="n">
        <v>529.83</v>
      </c>
      <c r="E567" s="478" t="n">
        <v>229.9</v>
      </c>
      <c r="F567" s="480" t="n">
        <v>229.9</v>
      </c>
      <c r="G567" s="480" t="n">
        <v>229.9</v>
      </c>
      <c r="H567" s="481"/>
      <c r="I567" s="482" t="n">
        <v>1816.84</v>
      </c>
      <c r="J567" s="481" t="n">
        <f aca="false">+G567-I567</f>
        <v>-1586.94</v>
      </c>
      <c r="K567" s="483" t="n">
        <f aca="false">IF(I567=0,IF(G567=0,0,100),+J567/I567*100)</f>
        <v>-87.3461614671628</v>
      </c>
      <c r="L567" s="483"/>
      <c r="M567" s="484" t="n">
        <v>4825.77</v>
      </c>
      <c r="N567" s="485" t="n">
        <v>1899.09</v>
      </c>
      <c r="O567" s="481" t="n">
        <f aca="false">N567-M567</f>
        <v>-2926.68</v>
      </c>
      <c r="P567" s="486" t="n">
        <f aca="false">IF(M567=0,IF(N567=0,0,100),+O567/M567*100)</f>
        <v>-60.6469019451818</v>
      </c>
      <c r="Q567" s="486"/>
    </row>
    <row r="568" s="438" customFormat="true" ht="12.75" hidden="false" customHeight="false" outlineLevel="0" collapsed="false">
      <c r="A568" s="456" t="s">
        <v>272</v>
      </c>
      <c r="B568" s="478" t="n">
        <v>0</v>
      </c>
      <c r="C568" s="479" t="n">
        <v>1120</v>
      </c>
      <c r="D568" s="480" t="n">
        <v>0</v>
      </c>
      <c r="E568" s="478" t="n">
        <v>0</v>
      </c>
      <c r="F568" s="480" t="n">
        <v>1755</v>
      </c>
      <c r="G568" s="480" t="n">
        <v>1662</v>
      </c>
      <c r="H568" s="481"/>
      <c r="I568" s="482" t="n">
        <v>0</v>
      </c>
      <c r="J568" s="481" t="n">
        <f aca="false">+G568-I568</f>
        <v>1662</v>
      </c>
      <c r="K568" s="483" t="n">
        <f aca="false">IF(I568=0,IF(G568=0,0,100),+J568/I568*100)</f>
        <v>100</v>
      </c>
      <c r="L568" s="483"/>
      <c r="M568" s="484" t="n">
        <v>2000</v>
      </c>
      <c r="N568" s="485" t="n">
        <v>4537</v>
      </c>
      <c r="O568" s="481" t="n">
        <f aca="false">N568-M568</f>
        <v>2537</v>
      </c>
      <c r="P568" s="486" t="n">
        <f aca="false">IF(M568=0,IF(N568=0,0,100),+O568/M568*100)</f>
        <v>126.85</v>
      </c>
      <c r="Q568" s="486"/>
    </row>
    <row r="569" s="438" customFormat="true" ht="12.75" hidden="false" customHeight="false" outlineLevel="0" collapsed="false">
      <c r="A569" s="110" t="s">
        <v>273</v>
      </c>
      <c r="B569" s="478" t="n">
        <v>0</v>
      </c>
      <c r="C569" s="479" t="n">
        <v>4343.38</v>
      </c>
      <c r="D569" s="480" t="n">
        <v>1378.94</v>
      </c>
      <c r="E569" s="478" t="n">
        <v>2562.37</v>
      </c>
      <c r="F569" s="480" t="n">
        <v>2844.38</v>
      </c>
      <c r="G569" s="480" t="n">
        <v>3885.41</v>
      </c>
      <c r="H569" s="481"/>
      <c r="I569" s="482" t="n">
        <v>9678.37</v>
      </c>
      <c r="J569" s="481" t="n">
        <f aca="false">+G569-I569</f>
        <v>-5792.96</v>
      </c>
      <c r="K569" s="483" t="n">
        <f aca="false">IF(I569=0,IF(G569=0,0,100),+J569/I569*100)</f>
        <v>-59.8547069392883</v>
      </c>
      <c r="L569" s="483"/>
      <c r="M569" s="484" t="n">
        <v>47599.16</v>
      </c>
      <c r="N569" s="485" t="n">
        <v>15014.48</v>
      </c>
      <c r="O569" s="481" t="n">
        <f aca="false">N569-M569</f>
        <v>-32584.68</v>
      </c>
      <c r="P569" s="486" t="n">
        <f aca="false">IF(M569=0,IF(N569=0,0,100),+O569/M569*100)</f>
        <v>-68.4564181384714</v>
      </c>
      <c r="Q569" s="486"/>
    </row>
    <row r="570" s="438" customFormat="true" ht="12.75" hidden="false" customHeight="false" outlineLevel="0" collapsed="false">
      <c r="A570" s="456" t="s">
        <v>274</v>
      </c>
      <c r="B570" s="478" t="n">
        <v>1925.46</v>
      </c>
      <c r="C570" s="479" t="n">
        <v>2982.7</v>
      </c>
      <c r="D570" s="480" t="n">
        <v>0</v>
      </c>
      <c r="E570" s="478" t="n">
        <v>5152.34</v>
      </c>
      <c r="F570" s="480" t="n">
        <v>3371.09</v>
      </c>
      <c r="G570" s="480" t="n">
        <v>-9.09494701772928E-013</v>
      </c>
      <c r="H570" s="481"/>
      <c r="I570" s="482" t="n">
        <v>3792.12</v>
      </c>
      <c r="J570" s="481" t="n">
        <f aca="false">+G570-I570</f>
        <v>-3792.12</v>
      </c>
      <c r="K570" s="483" t="n">
        <f aca="false">IF(I570=0,IF(G570=0,0,100),+J570/I570*100)</f>
        <v>-100</v>
      </c>
      <c r="L570" s="483"/>
      <c r="M570" s="484" t="n">
        <v>13683.23</v>
      </c>
      <c r="N570" s="485" t="n">
        <v>13431.59</v>
      </c>
      <c r="O570" s="481" t="n">
        <f aca="false">N570-M570</f>
        <v>-251.639999999999</v>
      </c>
      <c r="P570" s="486" t="n">
        <f aca="false">IF(M570=0,IF(N570=0,0,100),+O570/M570*100)</f>
        <v>-1.8390394665587</v>
      </c>
      <c r="Q570" s="486"/>
    </row>
    <row r="571" s="438" customFormat="true" ht="12.75" hidden="false" customHeight="false" outlineLevel="0" collapsed="false">
      <c r="A571" s="456" t="s">
        <v>275</v>
      </c>
      <c r="B571" s="478" t="n">
        <v>901.39</v>
      </c>
      <c r="C571" s="479" t="n">
        <v>1779.27</v>
      </c>
      <c r="D571" s="480" t="n">
        <v>10881.72</v>
      </c>
      <c r="E571" s="478" t="n">
        <v>3053.49</v>
      </c>
      <c r="F571" s="480" t="n">
        <v>2206.17</v>
      </c>
      <c r="G571" s="480" t="n">
        <v>14287.79</v>
      </c>
      <c r="H571" s="481"/>
      <c r="I571" s="482" t="n">
        <v>15429.18</v>
      </c>
      <c r="J571" s="481" t="n">
        <f aca="false">+G571-I571</f>
        <v>-1141.39</v>
      </c>
      <c r="K571" s="483" t="n">
        <f aca="false">IF(I571=0,IF(G571=0,0,100),+J571/I571*100)</f>
        <v>-7.39760635367531</v>
      </c>
      <c r="L571" s="483"/>
      <c r="M571" s="484" t="n">
        <v>35360.72</v>
      </c>
      <c r="N571" s="485" t="n">
        <v>33109.83</v>
      </c>
      <c r="O571" s="481" t="n">
        <f aca="false">N571-M571</f>
        <v>-2250.89</v>
      </c>
      <c r="P571" s="486" t="n">
        <f aca="false">IF(M571=0,IF(N571=0,0,100),+O571/M571*100)</f>
        <v>-6.36550952582413</v>
      </c>
      <c r="Q571" s="486"/>
    </row>
    <row r="572" s="438" customFormat="true" ht="12.75" hidden="false" customHeight="false" outlineLevel="0" collapsed="false">
      <c r="A572" s="110" t="s">
        <v>276</v>
      </c>
      <c r="B572" s="478" t="n">
        <v>2280.2</v>
      </c>
      <c r="C572" s="479" t="n">
        <v>1709.8</v>
      </c>
      <c r="D572" s="480" t="n">
        <v>2341.86</v>
      </c>
      <c r="E572" s="478" t="n">
        <v>0</v>
      </c>
      <c r="F572" s="480" t="n">
        <v>0</v>
      </c>
      <c r="G572" s="480" t="n">
        <v>3174.6</v>
      </c>
      <c r="H572" s="481"/>
      <c r="I572" s="482" t="n">
        <v>1177</v>
      </c>
      <c r="J572" s="481" t="n">
        <f aca="false">+G572-I572</f>
        <v>1997.6</v>
      </c>
      <c r="K572" s="483" t="n">
        <f aca="false">IF(I572=0,IF(G572=0,0,100),+J572/I572*100)</f>
        <v>169.719626168224</v>
      </c>
      <c r="L572" s="483"/>
      <c r="M572" s="484" t="n">
        <v>8208.8</v>
      </c>
      <c r="N572" s="485" t="n">
        <v>9506.46</v>
      </c>
      <c r="O572" s="481" t="n">
        <f aca="false">N572-M572</f>
        <v>1297.66</v>
      </c>
      <c r="P572" s="486" t="n">
        <f aca="false">IF(M572=0,IF(N572=0,0,100),+O572/M572*100)</f>
        <v>15.8081570996979</v>
      </c>
      <c r="Q572" s="486"/>
    </row>
    <row r="573" s="438" customFormat="true" ht="12.75" hidden="false" customHeight="false" outlineLevel="0" collapsed="false">
      <c r="A573" s="110" t="s">
        <v>277</v>
      </c>
      <c r="B573" s="478" t="n">
        <v>0</v>
      </c>
      <c r="C573" s="479" t="n">
        <v>640</v>
      </c>
      <c r="D573" s="480" t="n">
        <v>0</v>
      </c>
      <c r="E573" s="478" t="n">
        <v>0</v>
      </c>
      <c r="F573" s="480" t="n">
        <v>0</v>
      </c>
      <c r="G573" s="480" t="n">
        <v>0</v>
      </c>
      <c r="H573" s="481"/>
      <c r="I573" s="482" t="n">
        <v>0</v>
      </c>
      <c r="J573" s="481" t="n">
        <f aca="false">+G573-I573</f>
        <v>0</v>
      </c>
      <c r="K573" s="483" t="n">
        <f aca="false">IF(I573=0,IF(G573=0,0,100),+J573/I573*100)</f>
        <v>0</v>
      </c>
      <c r="L573" s="483"/>
      <c r="M573" s="484" t="n">
        <v>0</v>
      </c>
      <c r="N573" s="485" t="n">
        <v>640</v>
      </c>
      <c r="O573" s="481" t="n">
        <f aca="false">N573-M573</f>
        <v>640</v>
      </c>
      <c r="P573" s="486" t="n">
        <f aca="false">IF(M573=0,IF(N573=0,0,100),+O573/M573*100)</f>
        <v>100</v>
      </c>
      <c r="Q573" s="486"/>
    </row>
    <row r="574" s="438" customFormat="true" ht="12.75" hidden="false" customHeight="false" outlineLevel="0" collapsed="false">
      <c r="A574" s="110" t="s">
        <v>278</v>
      </c>
      <c r="B574" s="478" t="n">
        <v>13877.11</v>
      </c>
      <c r="C574" s="479" t="n">
        <v>13386.07</v>
      </c>
      <c r="D574" s="480" t="n">
        <v>13124.3</v>
      </c>
      <c r="E574" s="478" t="n">
        <v>15119.39</v>
      </c>
      <c r="F574" s="480" t="n">
        <v>13386.81</v>
      </c>
      <c r="G574" s="480" t="n">
        <v>17387.16</v>
      </c>
      <c r="H574" s="481"/>
      <c r="I574" s="482" t="n">
        <v>13124.3</v>
      </c>
      <c r="J574" s="481" t="n">
        <f aca="false">+G574-I574</f>
        <v>4262.86</v>
      </c>
      <c r="K574" s="483" t="n">
        <f aca="false">IF(I574=0,IF(G574=0,0,100),+J574/I574*100)</f>
        <v>32.4806656355006</v>
      </c>
      <c r="L574" s="483"/>
      <c r="M574" s="484" t="n">
        <v>79359.51</v>
      </c>
      <c r="N574" s="485" t="n">
        <v>86280.84</v>
      </c>
      <c r="O574" s="481" t="n">
        <f aca="false">N574-M574</f>
        <v>6921.33</v>
      </c>
      <c r="P574" s="486" t="n">
        <f aca="false">IF(M574=0,IF(N574=0,0,100),+O574/M574*100)</f>
        <v>8.7214878216864</v>
      </c>
      <c r="Q574" s="486"/>
    </row>
    <row r="575" s="438" customFormat="true" ht="12.75" hidden="false" customHeight="false" outlineLevel="0" collapsed="false">
      <c r="A575" s="110" t="s">
        <v>279</v>
      </c>
      <c r="B575" s="478" t="n">
        <v>0</v>
      </c>
      <c r="C575" s="479" t="n">
        <v>0</v>
      </c>
      <c r="D575" s="480" t="n">
        <v>0</v>
      </c>
      <c r="E575" s="478" t="n">
        <v>0</v>
      </c>
      <c r="F575" s="480" t="n">
        <v>0</v>
      </c>
      <c r="G575" s="480" t="n">
        <v>0</v>
      </c>
      <c r="H575" s="481"/>
      <c r="I575" s="482" t="n">
        <v>0</v>
      </c>
      <c r="J575" s="481" t="n">
        <f aca="false">+G575-I575</f>
        <v>0</v>
      </c>
      <c r="K575" s="483" t="n">
        <f aca="false">IF(I575=0,IF(G575=0,0,100),+J575/I575*100)</f>
        <v>0</v>
      </c>
      <c r="L575" s="483"/>
      <c r="M575" s="484" t="n">
        <v>261.21</v>
      </c>
      <c r="N575" s="485" t="n">
        <v>0</v>
      </c>
      <c r="O575" s="481" t="n">
        <f aca="false">N575-M575</f>
        <v>-261.21</v>
      </c>
      <c r="P575" s="486" t="n">
        <f aca="false">IF(M575=0,IF(N575=0,0,100),+O575/M575*100)</f>
        <v>-100</v>
      </c>
      <c r="Q575" s="486"/>
    </row>
    <row r="576" s="438" customFormat="true" ht="12.75" hidden="false" customHeight="false" outlineLevel="0" collapsed="false">
      <c r="A576" s="110" t="s">
        <v>280</v>
      </c>
      <c r="B576" s="478" t="n">
        <v>0</v>
      </c>
      <c r="C576" s="479" t="n">
        <v>0</v>
      </c>
      <c r="D576" s="480" t="n">
        <v>0</v>
      </c>
      <c r="E576" s="478" t="n">
        <v>0</v>
      </c>
      <c r="F576" s="480" t="n">
        <v>387.95</v>
      </c>
      <c r="G576" s="480" t="n">
        <v>0</v>
      </c>
      <c r="H576" s="481"/>
      <c r="I576" s="482" t="n">
        <v>0</v>
      </c>
      <c r="J576" s="481" t="n">
        <f aca="false">+G576-I576</f>
        <v>0</v>
      </c>
      <c r="K576" s="483" t="n">
        <f aca="false">IF(I576=0,IF(G576=0,0,100),+J576/I576*100)</f>
        <v>0</v>
      </c>
      <c r="L576" s="483"/>
      <c r="M576" s="484" t="n">
        <v>301.73</v>
      </c>
      <c r="N576" s="485" t="n">
        <v>387.95</v>
      </c>
      <c r="O576" s="481" t="n">
        <f aca="false">N576-M576</f>
        <v>86.22</v>
      </c>
      <c r="P576" s="486" t="n">
        <f aca="false">IF(M576=0,IF(N576=0,0,100),+O576/M576*100)</f>
        <v>28.5752162529414</v>
      </c>
      <c r="Q576" s="486"/>
    </row>
    <row r="577" s="438" customFormat="true" ht="12.75" hidden="false" customHeight="false" outlineLevel="0" collapsed="false">
      <c r="A577" s="110" t="s">
        <v>282</v>
      </c>
      <c r="B577" s="478" t="n">
        <v>0</v>
      </c>
      <c r="C577" s="487" t="n">
        <v>0</v>
      </c>
      <c r="D577" s="480" t="n">
        <v>940.23</v>
      </c>
      <c r="E577" s="478" t="n">
        <v>0</v>
      </c>
      <c r="F577" s="480" t="n">
        <v>0</v>
      </c>
      <c r="G577" s="480" t="n">
        <v>0</v>
      </c>
      <c r="H577" s="481"/>
      <c r="I577" s="482" t="n">
        <v>0</v>
      </c>
      <c r="J577" s="481" t="n">
        <f aca="false">+G577-I577</f>
        <v>0</v>
      </c>
      <c r="K577" s="483" t="n">
        <f aca="false">IF(I577=0,IF(G577=0,0,100),+J577/I577*100)</f>
        <v>0</v>
      </c>
      <c r="L577" s="483"/>
      <c r="M577" s="484" t="n">
        <v>3879.3</v>
      </c>
      <c r="N577" s="485" t="n">
        <v>940.23</v>
      </c>
      <c r="O577" s="481" t="n">
        <f aca="false">N577-M577</f>
        <v>-2939.07</v>
      </c>
      <c r="P577" s="486" t="n">
        <f aca="false">IF(M577=0,IF(N577=0,0,100),+O577/M577*100)</f>
        <v>-75.762895367721</v>
      </c>
      <c r="Q577" s="486"/>
    </row>
    <row r="578" s="438" customFormat="true" ht="12.75" hidden="false" customHeight="false" outlineLevel="0" collapsed="false">
      <c r="A578" s="456" t="s">
        <v>283</v>
      </c>
      <c r="B578" s="478" t="n">
        <v>0</v>
      </c>
      <c r="C578" s="487" t="n">
        <v>0</v>
      </c>
      <c r="D578" s="480" t="n">
        <v>0</v>
      </c>
      <c r="E578" s="478" t="n">
        <v>2673.3</v>
      </c>
      <c r="F578" s="480" t="n">
        <v>-2.27373675443232E-013</v>
      </c>
      <c r="G578" s="480" t="n">
        <v>1793.34</v>
      </c>
      <c r="H578" s="481"/>
      <c r="I578" s="482" t="n">
        <v>800</v>
      </c>
      <c r="J578" s="481" t="n">
        <f aca="false">+G578-I578</f>
        <v>993.34</v>
      </c>
      <c r="K578" s="483" t="n">
        <f aca="false">IF(I578=0,IF(G578=0,0,100),+J578/I578*100)</f>
        <v>124.1675</v>
      </c>
      <c r="L578" s="483"/>
      <c r="M578" s="484" t="n">
        <v>1980</v>
      </c>
      <c r="N578" s="485" t="n">
        <v>4466.64</v>
      </c>
      <c r="O578" s="481" t="n">
        <f aca="false">N578-M578</f>
        <v>2486.64</v>
      </c>
      <c r="P578" s="486" t="n">
        <f aca="false">IF(M578=0,IF(N578=0,0,100),+O578/M578*100)</f>
        <v>125.587878787879</v>
      </c>
      <c r="Q578" s="486"/>
    </row>
    <row r="579" s="438" customFormat="true" ht="12.75" hidden="false" customHeight="false" outlineLevel="0" collapsed="false">
      <c r="A579" s="110" t="s">
        <v>284</v>
      </c>
      <c r="B579" s="478" t="n">
        <v>0</v>
      </c>
      <c r="C579" s="479" t="n">
        <v>190</v>
      </c>
      <c r="D579" s="480" t="n">
        <v>2847.84</v>
      </c>
      <c r="E579" s="478" t="n">
        <v>3982.88</v>
      </c>
      <c r="F579" s="480" t="n">
        <v>257.759999999999</v>
      </c>
      <c r="G579" s="480" t="n">
        <v>298.93</v>
      </c>
      <c r="H579" s="481"/>
      <c r="I579" s="482" t="n">
        <v>0</v>
      </c>
      <c r="J579" s="481" t="n">
        <f aca="false">+G579-I579</f>
        <v>298.93</v>
      </c>
      <c r="K579" s="483" t="n">
        <f aca="false">IF(I579=0,IF(G579=0,0,100),+J579/I579*100)</f>
        <v>100</v>
      </c>
      <c r="L579" s="483"/>
      <c r="M579" s="484" t="n">
        <v>756.72</v>
      </c>
      <c r="N579" s="485" t="n">
        <v>7577.41</v>
      </c>
      <c r="O579" s="481" t="n">
        <f aca="false">N579-M579</f>
        <v>6820.69</v>
      </c>
      <c r="P579" s="486" t="n">
        <f aca="false">IF(M579=0,IF(N579=0,0,100),+O579/M579*100)</f>
        <v>901.349244106142</v>
      </c>
      <c r="Q579" s="486"/>
    </row>
    <row r="580" s="438" customFormat="true" ht="12.75" hidden="false" customHeight="false" outlineLevel="0" collapsed="false">
      <c r="A580" s="110" t="s">
        <v>285</v>
      </c>
      <c r="B580" s="478" t="n">
        <v>0</v>
      </c>
      <c r="C580" s="487" t="n">
        <v>0</v>
      </c>
      <c r="D580" s="480" t="n">
        <v>76.74</v>
      </c>
      <c r="E580" s="478" t="n">
        <v>4560.13</v>
      </c>
      <c r="F580" s="480" t="n">
        <v>0</v>
      </c>
      <c r="G580" s="480" t="n">
        <v>0</v>
      </c>
      <c r="H580" s="481"/>
      <c r="I580" s="482" t="n">
        <v>172.41</v>
      </c>
      <c r="J580" s="481" t="n">
        <f aca="false">+G580-I580</f>
        <v>-172.41</v>
      </c>
      <c r="K580" s="483" t="n">
        <f aca="false">IF(I580=0,IF(G580=0,0,100),+J580/I580*100)</f>
        <v>-100</v>
      </c>
      <c r="L580" s="483"/>
      <c r="M580" s="484" t="n">
        <v>9318.83</v>
      </c>
      <c r="N580" s="485" t="n">
        <v>4636.87</v>
      </c>
      <c r="O580" s="481" t="n">
        <f aca="false">N580-M580</f>
        <v>-4681.96</v>
      </c>
      <c r="P580" s="486" t="n">
        <f aca="false">IF(M580=0,IF(N580=0,0,100),+O580/M580*100)</f>
        <v>-50.2419295126105</v>
      </c>
      <c r="Q580" s="486"/>
    </row>
    <row r="581" s="438" customFormat="true" ht="12.75" hidden="false" customHeight="false" outlineLevel="0" collapsed="false">
      <c r="A581" s="110" t="s">
        <v>286</v>
      </c>
      <c r="B581" s="478" t="n">
        <v>999</v>
      </c>
      <c r="C581" s="479" t="n">
        <v>2489.52</v>
      </c>
      <c r="D581" s="480" t="n">
        <v>491.52</v>
      </c>
      <c r="E581" s="478" t="n">
        <v>1276</v>
      </c>
      <c r="F581" s="480" t="n">
        <v>0</v>
      </c>
      <c r="G581" s="480" t="n">
        <v>0</v>
      </c>
      <c r="H581" s="481"/>
      <c r="I581" s="482" t="n">
        <v>12788.3</v>
      </c>
      <c r="J581" s="481" t="n">
        <f aca="false">+G581-I581</f>
        <v>-12788.3</v>
      </c>
      <c r="K581" s="483" t="n">
        <f aca="false">IF(I581=0,IF(G581=0,0,100),+J581/I581*100)</f>
        <v>-100</v>
      </c>
      <c r="L581" s="483"/>
      <c r="M581" s="484" t="n">
        <v>24478.29</v>
      </c>
      <c r="N581" s="485" t="n">
        <v>5256.04</v>
      </c>
      <c r="O581" s="481" t="n">
        <f aca="false">N581-M581</f>
        <v>-19222.25</v>
      </c>
      <c r="P581" s="486" t="n">
        <f aca="false">IF(M581=0,IF(N581=0,0,100),+O581/M581*100)</f>
        <v>-78.5277484660898</v>
      </c>
      <c r="Q581" s="486"/>
    </row>
    <row r="582" s="438" customFormat="true" ht="12.75" hidden="false" customHeight="false" outlineLevel="0" collapsed="false">
      <c r="A582" s="110" t="s">
        <v>287</v>
      </c>
      <c r="B582" s="478" t="n">
        <v>0</v>
      </c>
      <c r="C582" s="487" t="n">
        <v>0</v>
      </c>
      <c r="D582" s="480" t="n">
        <v>0</v>
      </c>
      <c r="E582" s="478" t="n">
        <v>0</v>
      </c>
      <c r="F582" s="480" t="n">
        <v>0</v>
      </c>
      <c r="G582" s="480" t="n">
        <v>0</v>
      </c>
      <c r="H582" s="481"/>
      <c r="I582" s="482" t="n">
        <v>1092</v>
      </c>
      <c r="J582" s="481" t="n">
        <f aca="false">+G582-I582</f>
        <v>-1092</v>
      </c>
      <c r="K582" s="483" t="n">
        <f aca="false">IF(I582=0,IF(G582=0,0,100),+J582/I582*100)</f>
        <v>-100</v>
      </c>
      <c r="L582" s="483"/>
      <c r="M582" s="484" t="n">
        <v>11048.8</v>
      </c>
      <c r="N582" s="485" t="n">
        <v>0</v>
      </c>
      <c r="O582" s="481" t="n">
        <f aca="false">N582-M582</f>
        <v>-11048.8</v>
      </c>
      <c r="P582" s="486" t="n">
        <f aca="false">IF(M582=0,IF(N582=0,0,100),+O582/M582*100)</f>
        <v>-100</v>
      </c>
      <c r="Q582" s="486"/>
    </row>
    <row r="583" s="438" customFormat="true" ht="12.75" hidden="false" customHeight="false" outlineLevel="0" collapsed="false">
      <c r="A583" s="110" t="s">
        <v>288</v>
      </c>
      <c r="B583" s="478" t="n">
        <v>0</v>
      </c>
      <c r="C583" s="487" t="n">
        <v>0</v>
      </c>
      <c r="D583" s="480" t="n">
        <v>0</v>
      </c>
      <c r="E583" s="478" t="n">
        <v>0</v>
      </c>
      <c r="F583" s="480" t="n">
        <v>0</v>
      </c>
      <c r="G583" s="480" t="n">
        <v>0</v>
      </c>
      <c r="H583" s="481"/>
      <c r="I583" s="482" t="n">
        <v>2798.11</v>
      </c>
      <c r="J583" s="481" t="n">
        <f aca="false">+G583-I583</f>
        <v>-2798.11</v>
      </c>
      <c r="K583" s="483" t="n">
        <f aca="false">IF(I583=0,IF(G583=0,0,100),+J583/I583*100)</f>
        <v>-100</v>
      </c>
      <c r="L583" s="483"/>
      <c r="M583" s="484" t="n">
        <v>6880.55</v>
      </c>
      <c r="N583" s="485" t="n">
        <v>0</v>
      </c>
      <c r="O583" s="481" t="n">
        <f aca="false">N583-M583</f>
        <v>-6880.55</v>
      </c>
      <c r="P583" s="486" t="n">
        <f aca="false">IF(M583=0,IF(N583=0,0,100),+O583/M583*100)</f>
        <v>-100</v>
      </c>
      <c r="Q583" s="486"/>
    </row>
    <row r="584" s="438" customFormat="true" ht="12.75" hidden="false" customHeight="false" outlineLevel="0" collapsed="false">
      <c r="A584" s="456" t="s">
        <v>289</v>
      </c>
      <c r="B584" s="478" t="n">
        <v>530</v>
      </c>
      <c r="C584" s="479" t="n">
        <v>842.5</v>
      </c>
      <c r="D584" s="480" t="n">
        <v>848.66</v>
      </c>
      <c r="E584" s="478" t="n">
        <v>1650</v>
      </c>
      <c r="F584" s="480" t="n">
        <v>1913.3</v>
      </c>
      <c r="G584" s="480" t="n">
        <v>2510</v>
      </c>
      <c r="H584" s="481"/>
      <c r="I584" s="482" t="n">
        <v>1466.29</v>
      </c>
      <c r="J584" s="481" t="n">
        <f aca="false">+G584-I584</f>
        <v>1043.71</v>
      </c>
      <c r="K584" s="483" t="n">
        <f aca="false">IF(I584=0,IF(G584=0,0,100),+J584/I584*100)</f>
        <v>71.1803258564131</v>
      </c>
      <c r="L584" s="483"/>
      <c r="M584" s="484" t="n">
        <v>7479.13</v>
      </c>
      <c r="N584" s="485" t="n">
        <v>8294.46</v>
      </c>
      <c r="O584" s="481" t="n">
        <f aca="false">N584-M584</f>
        <v>815.329999999999</v>
      </c>
      <c r="P584" s="486" t="n">
        <f aca="false">IF(M584=0,IF(N584=0,0,100),+O584/M584*100)</f>
        <v>10.9014016336125</v>
      </c>
      <c r="Q584" s="486"/>
    </row>
    <row r="585" s="438" customFormat="true" ht="12.75" hidden="false" customHeight="false" outlineLevel="0" collapsed="false">
      <c r="A585" s="110" t="s">
        <v>290</v>
      </c>
      <c r="B585" s="478" t="n">
        <v>2752</v>
      </c>
      <c r="C585" s="479" t="n">
        <v>0</v>
      </c>
      <c r="D585" s="480" t="n">
        <v>4361</v>
      </c>
      <c r="E585" s="478" t="n">
        <v>1064</v>
      </c>
      <c r="F585" s="480" t="n">
        <v>1420</v>
      </c>
      <c r="G585" s="480" t="n">
        <v>0</v>
      </c>
      <c r="H585" s="481"/>
      <c r="I585" s="482" t="n">
        <v>1691</v>
      </c>
      <c r="J585" s="481" t="n">
        <f aca="false">+G585-I585</f>
        <v>-1691</v>
      </c>
      <c r="K585" s="483" t="n">
        <f aca="false">IF(I585=0,IF(G585=0,0,100),+J585/I585*100)</f>
        <v>-100</v>
      </c>
      <c r="L585" s="483"/>
      <c r="M585" s="484" t="n">
        <v>20844.95</v>
      </c>
      <c r="N585" s="485" t="n">
        <v>9597</v>
      </c>
      <c r="O585" s="481" t="n">
        <f aca="false">N585-M585</f>
        <v>-11247.95</v>
      </c>
      <c r="P585" s="486" t="n">
        <f aca="false">IF(M585=0,IF(N585=0,0,100),+O585/M585*100)</f>
        <v>-53.9600718639287</v>
      </c>
      <c r="Q585" s="486"/>
    </row>
    <row r="586" s="438" customFormat="true" ht="12.75" hidden="false" customHeight="false" outlineLevel="0" collapsed="false">
      <c r="A586" s="110" t="s">
        <v>292</v>
      </c>
      <c r="B586" s="478" t="n">
        <v>0</v>
      </c>
      <c r="C586" s="479" t="n">
        <v>8371</v>
      </c>
      <c r="D586" s="480" t="n">
        <v>0</v>
      </c>
      <c r="E586" s="478" t="n">
        <v>0</v>
      </c>
      <c r="F586" s="480" t="n">
        <v>0</v>
      </c>
      <c r="G586" s="480" t="n">
        <v>0</v>
      </c>
      <c r="H586" s="481"/>
      <c r="I586" s="482" t="n">
        <v>0</v>
      </c>
      <c r="J586" s="481" t="n">
        <f aca="false">+G586-I586</f>
        <v>0</v>
      </c>
      <c r="K586" s="483" t="n">
        <f aca="false">IF(I586=0,IF(G586=0,0,100),+J586/I586*100)</f>
        <v>0</v>
      </c>
      <c r="L586" s="483"/>
      <c r="M586" s="484" t="n">
        <v>2518.84</v>
      </c>
      <c r="N586" s="485" t="n">
        <v>8371</v>
      </c>
      <c r="O586" s="481" t="n">
        <f aca="false">N586-M586</f>
        <v>5852.16</v>
      </c>
      <c r="P586" s="486" t="n">
        <f aca="false">IF(M586=0,IF(N586=0,0,100),+O586/M586*100)</f>
        <v>232.335519524861</v>
      </c>
      <c r="Q586" s="486"/>
    </row>
    <row r="587" s="438" customFormat="true" ht="12.75" hidden="false" customHeight="false" outlineLevel="0" collapsed="false">
      <c r="A587" s="456" t="s">
        <v>293</v>
      </c>
      <c r="B587" s="478" t="n">
        <v>4748.3</v>
      </c>
      <c r="C587" s="479" t="n">
        <v>7713.29</v>
      </c>
      <c r="D587" s="480" t="n">
        <v>5736.64</v>
      </c>
      <c r="E587" s="478" t="n">
        <v>5736.64</v>
      </c>
      <c r="F587" s="480" t="n">
        <v>6467.42</v>
      </c>
      <c r="G587" s="480" t="n">
        <v>6467.41999999999</v>
      </c>
      <c r="H587" s="481"/>
      <c r="I587" s="482" t="n">
        <v>7089.65</v>
      </c>
      <c r="J587" s="481" t="n">
        <f aca="false">+G587-I587</f>
        <v>-622.23000000001</v>
      </c>
      <c r="K587" s="483" t="n">
        <f aca="false">IF(I587=0,IF(G587=0,0,100),+J587/I587*100)</f>
        <v>-8.7765968700854</v>
      </c>
      <c r="L587" s="483"/>
      <c r="M587" s="484" t="n">
        <v>37987.93</v>
      </c>
      <c r="N587" s="485" t="n">
        <v>36869.71</v>
      </c>
      <c r="O587" s="481" t="n">
        <f aca="false">N587-M587</f>
        <v>-1118.22</v>
      </c>
      <c r="P587" s="486" t="n">
        <f aca="false">IF(M587=0,IF(N587=0,0,100),+O587/M587*100)</f>
        <v>-2.94361919693966</v>
      </c>
      <c r="Q587" s="486"/>
    </row>
    <row r="588" s="438" customFormat="true" ht="12.75" hidden="false" customHeight="false" outlineLevel="0" collapsed="false">
      <c r="A588" s="456" t="s">
        <v>294</v>
      </c>
      <c r="B588" s="478" t="n">
        <v>2562.83</v>
      </c>
      <c r="C588" s="479" t="n">
        <v>3983.56</v>
      </c>
      <c r="D588" s="480" t="n">
        <v>3036.41</v>
      </c>
      <c r="E588" s="478" t="n">
        <v>3036.41</v>
      </c>
      <c r="F588" s="480" t="n">
        <v>3036.41</v>
      </c>
      <c r="G588" s="480" t="n">
        <v>3036.41</v>
      </c>
      <c r="H588" s="481"/>
      <c r="I588" s="482" t="n">
        <v>3111.28</v>
      </c>
      <c r="J588" s="481" t="n">
        <f aca="false">+G588-I588</f>
        <v>-74.8700000000004</v>
      </c>
      <c r="K588" s="483" t="n">
        <f aca="false">IF(I588=0,IF(G588=0,0,100),+J588/I588*100)</f>
        <v>-2.40640508086705</v>
      </c>
      <c r="L588" s="483"/>
      <c r="M588" s="484" t="n">
        <v>16001.57</v>
      </c>
      <c r="N588" s="485" t="n">
        <v>18692.03</v>
      </c>
      <c r="O588" s="481" t="n">
        <f aca="false">N588-M588</f>
        <v>2690.46</v>
      </c>
      <c r="P588" s="486" t="n">
        <f aca="false">IF(M588=0,IF(N588=0,0,100),+O588/M588*100)</f>
        <v>16.8137251532193</v>
      </c>
      <c r="Q588" s="486"/>
    </row>
    <row r="589" s="438" customFormat="true" ht="12.75" hidden="false" customHeight="false" outlineLevel="0" collapsed="false">
      <c r="A589" s="456" t="s">
        <v>295</v>
      </c>
      <c r="B589" s="478" t="n">
        <v>0</v>
      </c>
      <c r="C589" s="487" t="n">
        <v>0</v>
      </c>
      <c r="D589" s="480" t="n">
        <v>0</v>
      </c>
      <c r="E589" s="478" t="n">
        <v>0</v>
      </c>
      <c r="F589" s="480" t="n">
        <v>0</v>
      </c>
      <c r="G589" s="480" t="n">
        <v>0</v>
      </c>
      <c r="H589" s="481"/>
      <c r="I589" s="482" t="n">
        <v>458.39</v>
      </c>
      <c r="J589" s="481" t="n">
        <f aca="false">+G589-I589</f>
        <v>-458.39</v>
      </c>
      <c r="K589" s="483" t="n">
        <f aca="false">IF(I589=0,IF(G589=0,0,100),+J589/I589*100)</f>
        <v>-100</v>
      </c>
      <c r="L589" s="483"/>
      <c r="M589" s="484" t="n">
        <v>2801.23</v>
      </c>
      <c r="N589" s="485" t="n">
        <v>0</v>
      </c>
      <c r="O589" s="481" t="n">
        <f aca="false">N589-M589</f>
        <v>-2801.23</v>
      </c>
      <c r="P589" s="486" t="n">
        <f aca="false">IF(M589=0,IF(N589=0,0,100),+O589/M589*100)</f>
        <v>-100</v>
      </c>
      <c r="Q589" s="486"/>
    </row>
    <row r="590" s="438" customFormat="true" ht="12.75" hidden="false" customHeight="false" outlineLevel="0" collapsed="false">
      <c r="A590" s="456" t="s">
        <v>296</v>
      </c>
      <c r="B590" s="478" t="n">
        <v>822.93</v>
      </c>
      <c r="C590" s="479" t="n">
        <v>1767.03</v>
      </c>
      <c r="D590" s="480" t="n">
        <v>1137.63</v>
      </c>
      <c r="E590" s="478" t="n">
        <v>1137.63</v>
      </c>
      <c r="F590" s="480" t="n">
        <v>1137.63</v>
      </c>
      <c r="G590" s="480" t="n">
        <v>1137.63</v>
      </c>
      <c r="H590" s="481"/>
      <c r="I590" s="482" t="n">
        <v>822.929999999999</v>
      </c>
      <c r="J590" s="481" t="n">
        <f aca="false">+G590-I590</f>
        <v>314.700000000001</v>
      </c>
      <c r="K590" s="483" t="n">
        <f aca="false">IF(I590=0,IF(G590=0,0,100),+J590/I590*100)</f>
        <v>38.2414057088697</v>
      </c>
      <c r="L590" s="483"/>
      <c r="M590" s="484" t="n">
        <v>5059.73</v>
      </c>
      <c r="N590" s="485" t="n">
        <v>7140.48</v>
      </c>
      <c r="O590" s="481" t="n">
        <f aca="false">N590-M590</f>
        <v>2080.75</v>
      </c>
      <c r="P590" s="486" t="n">
        <f aca="false">IF(M590=0,IF(N590=0,0,100),+O590/M590*100)</f>
        <v>41.1237358515178</v>
      </c>
      <c r="Q590" s="486"/>
    </row>
    <row r="591" s="438" customFormat="true" ht="12.75" hidden="false" customHeight="false" outlineLevel="0" collapsed="false">
      <c r="A591" s="110" t="s">
        <v>298</v>
      </c>
      <c r="B591" s="478" t="n">
        <v>261.21</v>
      </c>
      <c r="C591" s="479" t="n">
        <v>261.21</v>
      </c>
      <c r="D591" s="480" t="n">
        <v>261.21</v>
      </c>
      <c r="E591" s="478" t="n">
        <v>2105.21</v>
      </c>
      <c r="F591" s="480" t="n">
        <v>2611.21</v>
      </c>
      <c r="G591" s="480" t="n">
        <v>5111.21</v>
      </c>
      <c r="H591" s="481"/>
      <c r="I591" s="482" t="n">
        <v>261.21</v>
      </c>
      <c r="J591" s="481" t="n">
        <f aca="false">+G591-I591</f>
        <v>4850</v>
      </c>
      <c r="K591" s="483" t="n">
        <f aca="false">IF(I591=0,IF(G591=0,0,100),+J591/I591*100)</f>
        <v>1856.74361624746</v>
      </c>
      <c r="L591" s="483"/>
      <c r="M591" s="484" t="n">
        <v>2056.05</v>
      </c>
      <c r="N591" s="485" t="n">
        <v>10611.26</v>
      </c>
      <c r="O591" s="481" t="n">
        <f aca="false">N591-M591</f>
        <v>8555.21</v>
      </c>
      <c r="P591" s="486" t="n">
        <f aca="false">IF(M591=0,IF(N591=0,0,100),+O591/M591*100)</f>
        <v>416.09931665086</v>
      </c>
      <c r="Q591" s="486"/>
    </row>
    <row r="592" s="438" customFormat="true" ht="12.75" hidden="false" customHeight="false" outlineLevel="0" collapsed="false">
      <c r="A592" s="456" t="s">
        <v>300</v>
      </c>
      <c r="B592" s="478" t="n">
        <v>0</v>
      </c>
      <c r="C592" s="487" t="n">
        <v>0</v>
      </c>
      <c r="D592" s="480" t="n">
        <v>0</v>
      </c>
      <c r="E592" s="478" t="n">
        <v>0</v>
      </c>
      <c r="F592" s="480" t="n">
        <v>0</v>
      </c>
      <c r="G592" s="480" t="n">
        <v>0</v>
      </c>
      <c r="H592" s="481"/>
      <c r="I592" s="482" t="n">
        <v>0</v>
      </c>
      <c r="J592" s="481" t="n">
        <f aca="false">+G592-I592</f>
        <v>0</v>
      </c>
      <c r="K592" s="483" t="n">
        <f aca="false">IF(I592=0,IF(G592=0,0,100),+J592/I592*100)</f>
        <v>0</v>
      </c>
      <c r="L592" s="483"/>
      <c r="M592" s="484" t="n">
        <v>4593.91</v>
      </c>
      <c r="N592" s="485" t="n">
        <v>0</v>
      </c>
      <c r="O592" s="481" t="n">
        <f aca="false">N592-M592</f>
        <v>-4593.91</v>
      </c>
      <c r="P592" s="486" t="n">
        <f aca="false">IF(M592=0,IF(N592=0,0,100),+O592/M592*100)</f>
        <v>-100</v>
      </c>
      <c r="Q592" s="486"/>
    </row>
    <row r="593" s="438" customFormat="true" ht="15" hidden="false" customHeight="false" outlineLevel="0" collapsed="false">
      <c r="A593" s="0" t="s">
        <v>302</v>
      </c>
      <c r="B593" s="478" t="n">
        <v>13862.03</v>
      </c>
      <c r="C593" s="479" t="n">
        <v>0</v>
      </c>
      <c r="D593" s="480" t="n">
        <v>0</v>
      </c>
      <c r="E593" s="478" t="n">
        <v>0</v>
      </c>
      <c r="F593" s="480" t="n">
        <v>0</v>
      </c>
      <c r="G593" s="480" t="n">
        <v>19870.37</v>
      </c>
      <c r="H593" s="481"/>
      <c r="I593" s="482" t="n">
        <v>0</v>
      </c>
      <c r="J593" s="481" t="n">
        <f aca="false">+G593-I593</f>
        <v>19870.37</v>
      </c>
      <c r="K593" s="483" t="n">
        <f aca="false">IF(I593=0,IF(G593=0,0,100),+J593/I593*100)</f>
        <v>100</v>
      </c>
      <c r="L593" s="483"/>
      <c r="M593" s="484" t="n">
        <v>0</v>
      </c>
      <c r="N593" s="485" t="n">
        <v>33732.4</v>
      </c>
      <c r="O593" s="481" t="n">
        <f aca="false">N593-M593</f>
        <v>33732.4</v>
      </c>
      <c r="P593" s="486" t="n">
        <f aca="false">IF(M593=0,IF(N593=0,0,100),+O593/M593*100)</f>
        <v>100</v>
      </c>
      <c r="Q593" s="486"/>
    </row>
    <row r="594" s="438" customFormat="true" ht="12.75" hidden="false" customHeight="false" outlineLevel="0" collapsed="false">
      <c r="A594" s="456" t="s">
        <v>303</v>
      </c>
      <c r="B594" s="478" t="n">
        <v>10589.97</v>
      </c>
      <c r="C594" s="479" t="n">
        <v>10589.97</v>
      </c>
      <c r="D594" s="480" t="n">
        <v>10589.97</v>
      </c>
      <c r="E594" s="478" t="n">
        <v>10589.97</v>
      </c>
      <c r="F594" s="480" t="n">
        <v>10744.24</v>
      </c>
      <c r="G594" s="480" t="n">
        <v>10744.24</v>
      </c>
      <c r="H594" s="481"/>
      <c r="I594" s="482" t="n">
        <v>9494.66</v>
      </c>
      <c r="J594" s="481" t="n">
        <f aca="false">+G594-I594</f>
        <v>1249.58</v>
      </c>
      <c r="K594" s="483" t="n">
        <f aca="false">IF(I594=0,IF(G594=0,0,100),+J594/I594*100)</f>
        <v>13.1608714793368</v>
      </c>
      <c r="L594" s="483"/>
      <c r="M594" s="484" t="n">
        <v>53401.93</v>
      </c>
      <c r="N594" s="485" t="n">
        <v>63848.36</v>
      </c>
      <c r="O594" s="481" t="n">
        <f aca="false">N594-M594</f>
        <v>10446.43</v>
      </c>
      <c r="P594" s="486" t="n">
        <f aca="false">IF(M594=0,IF(N594=0,0,100),+O594/M594*100)</f>
        <v>19.5618959839092</v>
      </c>
      <c r="Q594" s="486"/>
    </row>
    <row r="595" s="438" customFormat="true" ht="12.75" hidden="false" customHeight="false" outlineLevel="0" collapsed="false">
      <c r="A595" s="456" t="s">
        <v>304</v>
      </c>
      <c r="B595" s="478" t="n">
        <v>914.39</v>
      </c>
      <c r="C595" s="479" t="n">
        <v>914.39</v>
      </c>
      <c r="D595" s="480" t="n">
        <v>914.39</v>
      </c>
      <c r="E595" s="478" t="n">
        <v>914.390000000001</v>
      </c>
      <c r="F595" s="480" t="n">
        <v>914.39</v>
      </c>
      <c r="G595" s="480" t="n">
        <v>914.39</v>
      </c>
      <c r="H595" s="481"/>
      <c r="I595" s="482" t="n">
        <v>853.329999999999</v>
      </c>
      <c r="J595" s="481" t="n">
        <f aca="false">+G595-I595</f>
        <v>61.060000000001</v>
      </c>
      <c r="K595" s="483" t="n">
        <f aca="false">IF(I595=0,IF(G595=0,0,100),+J595/I595*100)</f>
        <v>7.15549670115911</v>
      </c>
      <c r="L595" s="483"/>
      <c r="M595" s="484" t="n">
        <v>5119.98</v>
      </c>
      <c r="N595" s="485" t="n">
        <v>5486.34</v>
      </c>
      <c r="O595" s="481" t="n">
        <f aca="false">N595-M595</f>
        <v>366.360000000001</v>
      </c>
      <c r="P595" s="486" t="n">
        <f aca="false">IF(M595=0,IF(N595=0,0,100),+O595/M595*100)</f>
        <v>7.155496701159</v>
      </c>
      <c r="Q595" s="486"/>
    </row>
    <row r="596" s="438" customFormat="true" ht="12.75" hidden="false" customHeight="false" outlineLevel="0" collapsed="false">
      <c r="A596" s="456" t="s">
        <v>305</v>
      </c>
      <c r="B596" s="478" t="n">
        <v>3336.64</v>
      </c>
      <c r="C596" s="479" t="n">
        <v>3336.64</v>
      </c>
      <c r="D596" s="480" t="n">
        <v>3336.64</v>
      </c>
      <c r="E596" s="478" t="n">
        <v>3336.64</v>
      </c>
      <c r="F596" s="480" t="n">
        <v>3336.64</v>
      </c>
      <c r="G596" s="480" t="n">
        <v>3336.64</v>
      </c>
      <c r="H596" s="481"/>
      <c r="I596" s="482" t="n">
        <v>3725.85</v>
      </c>
      <c r="J596" s="481" t="n">
        <f aca="false">+G596-I596</f>
        <v>-389.21</v>
      </c>
      <c r="K596" s="483" t="n">
        <f aca="false">IF(I596=0,IF(G596=0,0,100),+J596/I596*100)</f>
        <v>-10.4462069058067</v>
      </c>
      <c r="L596" s="483"/>
      <c r="M596" s="484" t="n">
        <v>23494.35</v>
      </c>
      <c r="N596" s="485" t="n">
        <v>20019.84</v>
      </c>
      <c r="O596" s="481" t="n">
        <f aca="false">N596-M596</f>
        <v>-3474.51</v>
      </c>
      <c r="P596" s="486" t="n">
        <f aca="false">IF(M596=0,IF(N596=0,0,100),+O596/M596*100)</f>
        <v>-14.7887045183204</v>
      </c>
      <c r="Q596" s="486"/>
    </row>
    <row r="597" s="438" customFormat="true" ht="12.75" hidden="false" customHeight="false" outlineLevel="0" collapsed="false">
      <c r="A597" s="110" t="s">
        <v>306</v>
      </c>
      <c r="B597" s="478" t="n">
        <v>3657.71</v>
      </c>
      <c r="C597" s="479" t="n">
        <v>3657.71</v>
      </c>
      <c r="D597" s="480" t="n">
        <v>3657.71</v>
      </c>
      <c r="E597" s="478" t="n">
        <v>3657.71</v>
      </c>
      <c r="F597" s="480" t="n">
        <v>3657.71</v>
      </c>
      <c r="G597" s="480" t="n">
        <v>3657.71</v>
      </c>
      <c r="H597" s="481"/>
      <c r="I597" s="482" t="n">
        <v>3657.71</v>
      </c>
      <c r="J597" s="481" t="n">
        <f aca="false">+G597-I597</f>
        <v>0</v>
      </c>
      <c r="K597" s="483" t="n">
        <f aca="false">IF(I597=0,IF(G597=0,0,100),+J597/I597*100)</f>
        <v>0</v>
      </c>
      <c r="L597" s="483"/>
      <c r="M597" s="484" t="n">
        <v>21946.26</v>
      </c>
      <c r="N597" s="485" t="n">
        <v>21946.26</v>
      </c>
      <c r="O597" s="481" t="n">
        <f aca="false">N597-M597</f>
        <v>0</v>
      </c>
      <c r="P597" s="486" t="n">
        <f aca="false">IF(M597=0,IF(N597=0,0,100),+O597/M597*100)</f>
        <v>0</v>
      </c>
      <c r="Q597" s="486"/>
    </row>
    <row r="598" s="438" customFormat="true" ht="12.75" hidden="false" customHeight="false" outlineLevel="0" collapsed="false">
      <c r="A598" s="110" t="s">
        <v>307</v>
      </c>
      <c r="B598" s="478" t="n">
        <v>843.47</v>
      </c>
      <c r="C598" s="479" t="n">
        <v>843.47</v>
      </c>
      <c r="D598" s="480" t="n">
        <v>843.47</v>
      </c>
      <c r="E598" s="478" t="n">
        <v>843.47</v>
      </c>
      <c r="F598" s="480" t="n">
        <v>843.47</v>
      </c>
      <c r="G598" s="480" t="n">
        <v>843.469999999999</v>
      </c>
      <c r="H598" s="481"/>
      <c r="I598" s="482" t="n">
        <v>843.469999999999</v>
      </c>
      <c r="J598" s="481" t="n">
        <f aca="false">+G598-I598</f>
        <v>0</v>
      </c>
      <c r="K598" s="483" t="n">
        <f aca="false">IF(I598=0,IF(G598=0,0,100),+J598/I598*100)</f>
        <v>0</v>
      </c>
      <c r="L598" s="483"/>
      <c r="M598" s="484" t="n">
        <v>5060.82</v>
      </c>
      <c r="N598" s="485" t="n">
        <v>5060.82</v>
      </c>
      <c r="O598" s="481" t="n">
        <f aca="false">N598-M598</f>
        <v>0</v>
      </c>
      <c r="P598" s="486" t="n">
        <f aca="false">IF(M598=0,IF(N598=0,0,100),+O598/M598*100)</f>
        <v>0</v>
      </c>
      <c r="Q598" s="486"/>
    </row>
    <row r="599" s="438" customFormat="true" ht="12.75" hidden="false" customHeight="false" outlineLevel="0" collapsed="false">
      <c r="A599" s="110" t="s">
        <v>310</v>
      </c>
      <c r="B599" s="478" t="n">
        <v>0</v>
      </c>
      <c r="C599" s="479" t="n">
        <v>0</v>
      </c>
      <c r="D599" s="480" t="n">
        <v>0</v>
      </c>
      <c r="E599" s="478" t="n">
        <v>0</v>
      </c>
      <c r="F599" s="480" t="n">
        <v>0</v>
      </c>
      <c r="G599" s="480" t="n">
        <v>0</v>
      </c>
      <c r="H599" s="481"/>
      <c r="I599" s="482" t="n">
        <v>600</v>
      </c>
      <c r="J599" s="481" t="n">
        <f aca="false">+G599-I599</f>
        <v>-600</v>
      </c>
      <c r="K599" s="483" t="n">
        <f aca="false">IF(I599=0,IF(G599=0,0,100),+J599/I599*100)</f>
        <v>-100</v>
      </c>
      <c r="L599" s="483"/>
      <c r="M599" s="484" t="n">
        <v>1950</v>
      </c>
      <c r="N599" s="485" t="n">
        <v>0</v>
      </c>
      <c r="O599" s="481" t="n">
        <f aca="false">N599-M599</f>
        <v>-1950</v>
      </c>
      <c r="P599" s="486" t="n">
        <f aca="false">IF(M599=0,IF(N599=0,0,100),+O599/M599*100)</f>
        <v>-100</v>
      </c>
      <c r="Q599" s="486"/>
    </row>
    <row r="600" s="438" customFormat="true" ht="12.75" hidden="false" customHeight="false" outlineLevel="0" collapsed="false">
      <c r="A600" s="489" t="s">
        <v>311</v>
      </c>
      <c r="B600" s="478" t="n">
        <v>0</v>
      </c>
      <c r="C600" s="479" t="n">
        <v>0</v>
      </c>
      <c r="D600" s="480" t="n">
        <v>0</v>
      </c>
      <c r="E600" s="478" t="n">
        <v>0</v>
      </c>
      <c r="F600" s="480" t="n">
        <v>0</v>
      </c>
      <c r="G600" s="480" t="n">
        <v>10.45</v>
      </c>
      <c r="H600" s="481"/>
      <c r="I600" s="482" t="n">
        <v>0</v>
      </c>
      <c r="J600" s="481" t="n">
        <f aca="false">+G600-I600</f>
        <v>10.45</v>
      </c>
      <c r="K600" s="483" t="n">
        <f aca="false">IF(I600=0,IF(G600=0,0,100),+J600/I600*100)</f>
        <v>100</v>
      </c>
      <c r="L600" s="483"/>
      <c r="M600" s="484" t="n">
        <v>0</v>
      </c>
      <c r="N600" s="485" t="n">
        <v>10.45</v>
      </c>
      <c r="O600" s="481" t="n">
        <f aca="false">N600-M600</f>
        <v>10.45</v>
      </c>
      <c r="P600" s="486" t="n">
        <f aca="false">IF(M600=0,IF(N600=0,0,100),+O600/M600*100)</f>
        <v>100</v>
      </c>
      <c r="Q600" s="486"/>
    </row>
    <row r="601" customFormat="false" ht="12.75" hidden="false" customHeight="false" outlineLevel="0" collapsed="false">
      <c r="A601" s="110" t="s">
        <v>313</v>
      </c>
      <c r="B601" s="478" t="n">
        <v>153.33</v>
      </c>
      <c r="C601" s="479" t="n">
        <v>153.33</v>
      </c>
      <c r="D601" s="480" t="n">
        <v>0</v>
      </c>
      <c r="E601" s="478" t="n">
        <v>153.33</v>
      </c>
      <c r="F601" s="480" t="n">
        <v>314.84</v>
      </c>
      <c r="G601" s="480" t="n">
        <v>168.33</v>
      </c>
      <c r="H601" s="481"/>
      <c r="I601" s="482" t="n">
        <v>0</v>
      </c>
      <c r="J601" s="481" t="n">
        <f aca="false">+G601-I601</f>
        <v>168.33</v>
      </c>
      <c r="K601" s="483" t="n">
        <f aca="false">IF(I601=0,IF(G601=0,0,100),+J601/I601*100)</f>
        <v>100</v>
      </c>
      <c r="L601" s="483"/>
      <c r="M601" s="484" t="n">
        <v>1436.76</v>
      </c>
      <c r="N601" s="485" t="n">
        <v>943.16</v>
      </c>
      <c r="O601" s="481" t="n">
        <f aca="false">N601-M601</f>
        <v>-493.6</v>
      </c>
      <c r="P601" s="486" t="n">
        <f aca="false">IF(M601=0,IF(N601=0,0,100),+O601/M601*100)</f>
        <v>-34.3550767003536</v>
      </c>
      <c r="Q601" s="486"/>
    </row>
    <row r="602" customFormat="false" ht="12.75" hidden="false" customHeight="false" outlineLevel="0" collapsed="false">
      <c r="A602" s="110" t="s">
        <v>310</v>
      </c>
      <c r="B602" s="478" t="n">
        <v>0</v>
      </c>
      <c r="C602" s="479" t="n">
        <v>0</v>
      </c>
      <c r="D602" s="480" t="n">
        <v>0</v>
      </c>
      <c r="E602" s="478" t="n">
        <v>0</v>
      </c>
      <c r="F602" s="480" t="n">
        <v>0</v>
      </c>
      <c r="G602" s="480" t="n">
        <v>0</v>
      </c>
      <c r="H602" s="481"/>
      <c r="I602" s="482" t="n">
        <v>0</v>
      </c>
      <c r="J602" s="481" t="n">
        <f aca="false">+G602-I602</f>
        <v>0</v>
      </c>
      <c r="K602" s="483" t="n">
        <f aca="false">IF(I602=0,IF(G602=0,0,100),+J602/I602*100)</f>
        <v>0</v>
      </c>
      <c r="L602" s="483"/>
      <c r="M602" s="484" t="n">
        <v>0</v>
      </c>
      <c r="N602" s="485" t="n">
        <v>0</v>
      </c>
      <c r="O602" s="481" t="n">
        <f aca="false">N602-M602</f>
        <v>0</v>
      </c>
      <c r="P602" s="486" t="n">
        <f aca="false">IF(M602=0,IF(N602=0,0,100),+O602/M602*100)</f>
        <v>0</v>
      </c>
      <c r="Q602" s="486"/>
    </row>
    <row r="603" customFormat="false" ht="12.75" hidden="false" customHeight="false" outlineLevel="0" collapsed="false">
      <c r="A603" s="456" t="s">
        <v>315</v>
      </c>
      <c r="B603" s="478" t="n">
        <v>9621.58</v>
      </c>
      <c r="C603" s="479" t="n">
        <v>9621.58</v>
      </c>
      <c r="D603" s="480" t="n">
        <v>9621.58</v>
      </c>
      <c r="E603" s="478" t="n">
        <v>9621.58</v>
      </c>
      <c r="F603" s="480" t="n">
        <v>-10663.92</v>
      </c>
      <c r="G603" s="480" t="n">
        <v>5564.48</v>
      </c>
      <c r="H603" s="481"/>
      <c r="I603" s="482" t="n">
        <v>5564.48</v>
      </c>
      <c r="J603" s="481" t="n">
        <f aca="false">+G603-I603</f>
        <v>0</v>
      </c>
      <c r="K603" s="483" t="n">
        <f aca="false">IF(I603=0,IF(G603=0,0,100),+J603/I603*100)</f>
        <v>0</v>
      </c>
      <c r="L603" s="483"/>
      <c r="M603" s="484" t="n">
        <v>33386.88</v>
      </c>
      <c r="N603" s="485" t="n">
        <v>33386.88</v>
      </c>
      <c r="O603" s="481" t="n">
        <f aca="false">N603-M603</f>
        <v>0</v>
      </c>
      <c r="P603" s="486" t="n">
        <f aca="false">IF(M603=0,IF(N603=0,0,100),+O603/M603*100)</f>
        <v>0</v>
      </c>
      <c r="Q603" s="486"/>
    </row>
    <row r="604" customFormat="false" ht="12.75" hidden="false" customHeight="false" outlineLevel="0" collapsed="false">
      <c r="A604" s="110" t="s">
        <v>316</v>
      </c>
      <c r="B604" s="478" t="n">
        <v>0</v>
      </c>
      <c r="C604" s="487" t="n">
        <v>0</v>
      </c>
      <c r="D604" s="480" t="n">
        <v>0</v>
      </c>
      <c r="E604" s="478" t="n">
        <v>0</v>
      </c>
      <c r="F604" s="480" t="n">
        <v>0</v>
      </c>
      <c r="G604" s="480" t="n">
        <v>0</v>
      </c>
      <c r="H604" s="481"/>
      <c r="I604" s="482" t="n">
        <v>0</v>
      </c>
      <c r="J604" s="481" t="n">
        <f aca="false">+G604-I604</f>
        <v>0</v>
      </c>
      <c r="K604" s="483" t="n">
        <f aca="false">IF(I604=0,IF(G604=0,0,100),+J604/I604*100)</f>
        <v>0</v>
      </c>
      <c r="L604" s="483"/>
      <c r="M604" s="484" t="n">
        <v>16984.16</v>
      </c>
      <c r="N604" s="485" t="n">
        <v>0</v>
      </c>
      <c r="O604" s="481" t="n">
        <f aca="false">N604-M604</f>
        <v>-16984.16</v>
      </c>
      <c r="P604" s="486" t="n">
        <f aca="false">IF(M604=0,IF(N604=0,0,100),+O604/M604*100)</f>
        <v>-100</v>
      </c>
      <c r="Q604" s="486"/>
    </row>
    <row r="605" customFormat="false" ht="12.75" hidden="false" customHeight="false" outlineLevel="0" collapsed="false">
      <c r="A605" s="110" t="s">
        <v>328</v>
      </c>
      <c r="B605" s="478" t="n">
        <v>0</v>
      </c>
      <c r="C605" s="487" t="n">
        <v>0</v>
      </c>
      <c r="D605" s="480" t="n">
        <v>0</v>
      </c>
      <c r="E605" s="536" t="n">
        <v>13225</v>
      </c>
      <c r="F605" s="535" t="n">
        <v>0</v>
      </c>
      <c r="G605" s="535" t="n">
        <v>0</v>
      </c>
      <c r="H605" s="481"/>
      <c r="I605" s="537" t="n">
        <v>0</v>
      </c>
      <c r="J605" s="481" t="n">
        <f aca="false">+G605-I605</f>
        <v>0</v>
      </c>
      <c r="K605" s="483" t="n">
        <f aca="false">IF(I605=0,IF(G605=0,0,100),+J605/I605*100)</f>
        <v>0</v>
      </c>
      <c r="L605" s="483"/>
      <c r="M605" s="538" t="n">
        <v>29017.5</v>
      </c>
      <c r="N605" s="539" t="n">
        <v>13225</v>
      </c>
      <c r="O605" s="481" t="n">
        <f aca="false">N605-M605</f>
        <v>-15792.5</v>
      </c>
      <c r="P605" s="486" t="n">
        <f aca="false">IF(M605=0,IF(N605=0,0,100),+O605/M605*100)</f>
        <v>-54.4240544499009</v>
      </c>
      <c r="Q605" s="486"/>
    </row>
    <row r="606" customFormat="false" ht="13.5" hidden="false" customHeight="false" outlineLevel="0" collapsed="false">
      <c r="A606" s="493" t="s">
        <v>189</v>
      </c>
      <c r="B606" s="494" t="n">
        <f aca="false">SUM(B543:B605)</f>
        <v>568770.57</v>
      </c>
      <c r="C606" s="494" t="n">
        <f aca="false">SUM(C543:C605)</f>
        <v>491423.74</v>
      </c>
      <c r="D606" s="494" t="n">
        <f aca="false">SUM(D543:D605)</f>
        <v>551555.41</v>
      </c>
      <c r="E606" s="494" t="n">
        <f aca="false">SUM(E543:E605)</f>
        <v>649926.65</v>
      </c>
      <c r="F606" s="494" t="n">
        <f aca="false">SUM(F543:F605)</f>
        <v>537294.57</v>
      </c>
      <c r="G606" s="494" t="n">
        <f aca="false">SUM(G543:G605)</f>
        <v>558691.88</v>
      </c>
      <c r="H606" s="495"/>
      <c r="I606" s="496" t="n">
        <f aca="false">SUM(I543:I605)</f>
        <v>508235.22</v>
      </c>
      <c r="J606" s="496" t="n">
        <f aca="false">SUM(J545:J605)</f>
        <v>50456.66</v>
      </c>
      <c r="K606" s="497" t="n">
        <f aca="false">IF(I606=0,IF(G606=0,0,100),+J606/I606*100)</f>
        <v>9.92781649410287</v>
      </c>
      <c r="L606" s="498"/>
      <c r="M606" s="499" t="n">
        <f aca="false">SUM(M543:M605)</f>
        <v>3241358.13</v>
      </c>
      <c r="N606" s="496" t="n">
        <f aca="false">SUM(N543:N605)</f>
        <v>3357662.82</v>
      </c>
      <c r="O606" s="496" t="n">
        <f aca="false">SUM(O535:O603)</f>
        <v>149081.35</v>
      </c>
      <c r="P606" s="501" t="n">
        <f aca="false">IF(M606=0,IF(N606=0,0,100),+O606/M606*100)</f>
        <v>4.59934829848622</v>
      </c>
      <c r="Q606" s="502"/>
      <c r="R606" s="523"/>
    </row>
    <row r="607" customFormat="false" ht="13.5" hidden="false" customHeight="false" outlineLevel="0" collapsed="false">
      <c r="N607" s="477"/>
      <c r="R607" s="523"/>
    </row>
    <row r="608" customFormat="false" ht="12.75" hidden="false" customHeight="false" outlineLevel="0" collapsed="false">
      <c r="A608" s="503" t="s">
        <v>113</v>
      </c>
      <c r="B608" s="504" t="n">
        <v>2609.49</v>
      </c>
      <c r="C608" s="504" t="n">
        <v>1012.1</v>
      </c>
      <c r="D608" s="504" t="n">
        <v>69.64</v>
      </c>
      <c r="E608" s="504" t="n">
        <v>1040.17</v>
      </c>
      <c r="F608" s="504" t="n">
        <v>3355.95</v>
      </c>
      <c r="G608" s="504" t="n">
        <v>5634.62</v>
      </c>
      <c r="I608" s="505" t="n">
        <v>13173.67</v>
      </c>
      <c r="J608" s="432" t="n">
        <f aca="false">+G608-I608</f>
        <v>-7539.05</v>
      </c>
      <c r="K608" s="435" t="n">
        <f aca="false">IF(I608=0,IF(G608=0,0,100),+J608/I608*100)</f>
        <v>-57.2281680048157</v>
      </c>
      <c r="M608" s="432" t="n">
        <v>70985.97</v>
      </c>
      <c r="N608" s="504" t="n">
        <v>13721.97</v>
      </c>
      <c r="O608" s="481" t="n">
        <f aca="false">+N608-M608</f>
        <v>-57264</v>
      </c>
      <c r="P608" s="486" t="n">
        <f aca="false">IF(M608=0,IF(N608=0,0,100),+O608/M608*100)</f>
        <v>-80.6694618669013</v>
      </c>
      <c r="Q608" s="486"/>
      <c r="R608" s="523"/>
    </row>
    <row r="609" customFormat="false" ht="12.75" hidden="false" customHeight="false" outlineLevel="0" collapsed="false">
      <c r="A609" s="531" t="s">
        <v>333</v>
      </c>
      <c r="B609" s="504" t="n">
        <v>30678.56</v>
      </c>
      <c r="C609" s="504" t="n">
        <v>20511.4</v>
      </c>
      <c r="D609" s="504" t="n">
        <v>19833.4</v>
      </c>
      <c r="E609" s="504" t="n">
        <v>27341.22</v>
      </c>
      <c r="F609" s="504" t="n">
        <v>17639.84</v>
      </c>
      <c r="G609" s="504" t="n">
        <v>12208.64</v>
      </c>
      <c r="I609" s="505" t="n">
        <v>23901.71</v>
      </c>
      <c r="J609" s="432" t="n">
        <f aca="false">+G609-I609</f>
        <v>-11693.07</v>
      </c>
      <c r="K609" s="435" t="n">
        <f aca="false">IF(I609=0,IF(G609=0,0,100),+J609/I609*100)</f>
        <v>-48.9214788397985</v>
      </c>
      <c r="M609" s="506" t="n">
        <v>177184.2</v>
      </c>
      <c r="N609" s="504" t="n">
        <v>128213.07</v>
      </c>
      <c r="O609" s="481" t="n">
        <f aca="false">+N609-M609</f>
        <v>-48971.13</v>
      </c>
      <c r="P609" s="486" t="n">
        <f aca="false">IF(M609=0,IF(N609=0,0,100),+O609/M609*100)</f>
        <v>-27.6385422627977</v>
      </c>
      <c r="Q609" s="486"/>
      <c r="R609" s="523"/>
    </row>
    <row r="610" customFormat="false" ht="12.75" hidden="false" customHeight="false" outlineLevel="0" collapsed="false">
      <c r="A610" s="503" t="s">
        <v>330</v>
      </c>
      <c r="B610" s="504" t="n">
        <v>557.38</v>
      </c>
      <c r="C610" s="504" t="n">
        <v>1446</v>
      </c>
      <c r="D610" s="504" t="n">
        <v>3138.75</v>
      </c>
      <c r="E610" s="504" t="n">
        <v>7014.85</v>
      </c>
      <c r="F610" s="504" t="n">
        <v>770.99</v>
      </c>
      <c r="G610" s="504" t="n">
        <v>2843.62</v>
      </c>
      <c r="I610" s="505" t="n">
        <v>1485.05</v>
      </c>
      <c r="J610" s="432" t="n">
        <f aca="false">+G610-I610</f>
        <v>1358.57</v>
      </c>
      <c r="K610" s="435" t="n">
        <f aca="false">IF(I610=0,IF(G610=0,0,100),+J610/I610*100)</f>
        <v>91.4831150466314</v>
      </c>
      <c r="L610" s="483"/>
      <c r="M610" s="432" t="n">
        <v>18057.89</v>
      </c>
      <c r="N610" s="504" t="n">
        <v>15771.6</v>
      </c>
      <c r="O610" s="481" t="n">
        <f aca="false">+N610-M610</f>
        <v>-2286.29</v>
      </c>
      <c r="P610" s="486" t="n">
        <f aca="false">IF(M610=0,IF(N610=0,0,100),+O610/M610*100)</f>
        <v>-12.6608922747896</v>
      </c>
      <c r="Q610" s="486"/>
      <c r="R610" s="523"/>
    </row>
    <row r="611" customFormat="false" ht="12.75" hidden="false" customHeight="false" outlineLevel="0" collapsed="false">
      <c r="A611" s="510" t="s">
        <v>114</v>
      </c>
      <c r="B611" s="504" t="n">
        <v>-11581.32</v>
      </c>
      <c r="C611" s="504" t="n">
        <v>-533.8</v>
      </c>
      <c r="D611" s="504" t="n">
        <v>-21953.56</v>
      </c>
      <c r="E611" s="504" t="n">
        <v>-8477.77</v>
      </c>
      <c r="F611" s="504" t="n">
        <v>-36604.99</v>
      </c>
      <c r="G611" s="504" t="n">
        <v>-3630.59</v>
      </c>
      <c r="I611" s="505" t="n">
        <v>-59537.73</v>
      </c>
      <c r="J611" s="432" t="n">
        <f aca="false">+G611-I611</f>
        <v>55907.14</v>
      </c>
      <c r="K611" s="435" t="n">
        <f aca="false">IF(I611=0,IF(G611=0,0,100),+J611/I611*100)</f>
        <v>-93.9020348945114</v>
      </c>
      <c r="L611" s="483"/>
      <c r="M611" s="432" t="n">
        <v>-201134.39</v>
      </c>
      <c r="N611" s="504" t="n">
        <v>-82781.73</v>
      </c>
      <c r="O611" s="481" t="n">
        <f aca="false">+N611-M611</f>
        <v>118352.66</v>
      </c>
      <c r="P611" s="486" t="n">
        <f aca="false">IF(M611=0,IF(N611=0,0,100),+O611/M611*100)</f>
        <v>-58.8425778406169</v>
      </c>
      <c r="Q611" s="486"/>
      <c r="R611" s="523"/>
    </row>
    <row r="612" customFormat="false" ht="16.5" hidden="false" customHeight="false" outlineLevel="0" collapsed="false">
      <c r="A612" s="513" t="s">
        <v>331</v>
      </c>
      <c r="B612" s="540" t="n">
        <f aca="false">SUM(B606:B611)</f>
        <v>591034.68</v>
      </c>
      <c r="C612" s="540" t="n">
        <f aca="false">SUM(C606:C611)</f>
        <v>513859.44</v>
      </c>
      <c r="D612" s="540" t="n">
        <f aca="false">SUM(D606:D611)</f>
        <v>552643.64</v>
      </c>
      <c r="E612" s="540" t="n">
        <f aca="false">SUM(E606:E611)</f>
        <v>676845.12</v>
      </c>
      <c r="F612" s="540" t="n">
        <f aca="false">SUM(F606:F611)</f>
        <v>522456.36</v>
      </c>
      <c r="G612" s="540" t="n">
        <f aca="false">SUM(G606:G611)</f>
        <v>575748.17</v>
      </c>
      <c r="H612" s="541"/>
      <c r="I612" s="542" t="n">
        <f aca="false">SUM(I606:I611)</f>
        <v>487257.92</v>
      </c>
      <c r="J612" s="520" t="n">
        <f aca="false">+G612-I612</f>
        <v>88490.2499999999</v>
      </c>
      <c r="K612" s="521" t="n">
        <f aca="false">IF(I612=0,IF(G612=0,0,100),+J612/I612*100)</f>
        <v>18.1608643734308</v>
      </c>
      <c r="L612" s="511"/>
      <c r="M612" s="543" t="n">
        <f aca="false">SUM(M606:M611)</f>
        <v>3306451.8</v>
      </c>
      <c r="N612" s="544" t="n">
        <f aca="false">SUM(N606:N611)</f>
        <v>3432587.73</v>
      </c>
      <c r="O612" s="520" t="n">
        <f aca="false">+M612-N612</f>
        <v>-126135.93</v>
      </c>
      <c r="P612" s="521" t="n">
        <f aca="false">IF(N612=0,IF(M612=0,0,100),+O612/N612*100)</f>
        <v>-3.67466005013076</v>
      </c>
      <c r="Q612" s="522"/>
      <c r="R612" s="523"/>
    </row>
    <row r="613" customFormat="false" ht="13.5" hidden="false" customHeight="false" outlineLevel="0" collapsed="false">
      <c r="A613" s="456"/>
      <c r="B613" s="504"/>
      <c r="C613" s="504"/>
      <c r="D613" s="504"/>
      <c r="E613" s="504"/>
      <c r="F613" s="504"/>
      <c r="G613" s="504"/>
      <c r="I613" s="432"/>
      <c r="J613" s="432"/>
      <c r="K613" s="532"/>
      <c r="L613" s="532"/>
      <c r="M613" s="505"/>
      <c r="N613" s="533"/>
    </row>
    <row r="614" customFormat="false" ht="12.75" hidden="false" customHeight="false" outlineLevel="0" collapsed="false">
      <c r="A614" s="456"/>
      <c r="B614" s="504"/>
      <c r="C614" s="504"/>
      <c r="D614" s="504"/>
      <c r="E614" s="504"/>
      <c r="F614" s="504"/>
      <c r="G614" s="504"/>
      <c r="I614" s="432"/>
      <c r="J614" s="432"/>
      <c r="K614" s="532"/>
      <c r="L614" s="532"/>
      <c r="M614" s="505"/>
      <c r="N614" s="533"/>
    </row>
    <row r="615" customFormat="false" ht="12.75" hidden="false" customHeight="false" outlineLevel="0" collapsed="false">
      <c r="A615" s="441" t="s">
        <v>69</v>
      </c>
      <c r="B615" s="441"/>
      <c r="C615" s="441"/>
      <c r="D615" s="441"/>
      <c r="E615" s="441"/>
      <c r="F615" s="441"/>
      <c r="G615" s="441"/>
      <c r="H615" s="441"/>
      <c r="I615" s="441"/>
      <c r="J615" s="441"/>
      <c r="K615" s="441"/>
      <c r="L615" s="441"/>
      <c r="M615" s="441"/>
      <c r="N615" s="441"/>
      <c r="O615" s="441"/>
      <c r="P615" s="441"/>
      <c r="Q615" s="441"/>
    </row>
    <row r="616" customFormat="false" ht="12.75" hidden="false" customHeight="false" outlineLevel="0" collapsed="false">
      <c r="A616" s="441" t="s">
        <v>214</v>
      </c>
      <c r="B616" s="441"/>
      <c r="C616" s="441"/>
      <c r="D616" s="441"/>
      <c r="E616" s="441"/>
      <c r="F616" s="441"/>
      <c r="G616" s="441"/>
      <c r="H616" s="441"/>
      <c r="I616" s="441"/>
      <c r="J616" s="441"/>
      <c r="K616" s="441"/>
      <c r="L616" s="441"/>
      <c r="M616" s="441"/>
      <c r="N616" s="441"/>
      <c r="O616" s="441"/>
      <c r="P616" s="441"/>
      <c r="Q616" s="441"/>
    </row>
    <row r="617" customFormat="false" ht="12.75" hidden="false" customHeight="false" outlineLevel="0" collapsed="false">
      <c r="A617" s="442" t="s">
        <v>73</v>
      </c>
      <c r="B617" s="442"/>
      <c r="C617" s="442"/>
      <c r="D617" s="442"/>
      <c r="E617" s="442"/>
      <c r="F617" s="442"/>
      <c r="G617" s="442"/>
      <c r="H617" s="442"/>
      <c r="I617" s="442"/>
      <c r="J617" s="442"/>
      <c r="K617" s="442"/>
      <c r="L617" s="442"/>
      <c r="M617" s="442"/>
      <c r="N617" s="442"/>
      <c r="O617" s="442"/>
      <c r="P617" s="442"/>
      <c r="Q617" s="442"/>
    </row>
    <row r="618" customFormat="false" ht="13.5" hidden="false" customHeight="false" outlineLevel="0" collapsed="false">
      <c r="A618" s="443"/>
      <c r="J618" s="444"/>
      <c r="K618" s="445"/>
      <c r="L618" s="445"/>
      <c r="N618" s="446"/>
      <c r="O618" s="444"/>
      <c r="P618" s="447"/>
      <c r="Q618" s="447"/>
    </row>
    <row r="619" customFormat="false" ht="13.5" hidden="false" customHeight="true" outlineLevel="0" collapsed="false">
      <c r="A619" s="448"/>
      <c r="B619" s="449" t="s">
        <v>215</v>
      </c>
      <c r="C619" s="449"/>
      <c r="D619" s="449"/>
      <c r="E619" s="449"/>
      <c r="F619" s="449"/>
      <c r="G619" s="449"/>
      <c r="H619" s="450"/>
      <c r="I619" s="451" t="s">
        <v>71</v>
      </c>
      <c r="J619" s="452" t="s">
        <v>216</v>
      </c>
      <c r="K619" s="452"/>
      <c r="L619" s="453"/>
      <c r="M619" s="454" t="s">
        <v>121</v>
      </c>
      <c r="N619" s="454"/>
      <c r="O619" s="455" t="s">
        <v>217</v>
      </c>
      <c r="P619" s="455"/>
      <c r="Q619" s="453"/>
    </row>
    <row r="620" customFormat="false" ht="13.5" hidden="false" customHeight="false" outlineLevel="0" collapsed="false">
      <c r="A620" s="456"/>
      <c r="B620" s="457" t="s">
        <v>218</v>
      </c>
      <c r="C620" s="457" t="s">
        <v>219</v>
      </c>
      <c r="D620" s="457" t="s">
        <v>220</v>
      </c>
      <c r="E620" s="457" t="s">
        <v>221</v>
      </c>
      <c r="F620" s="457" t="s">
        <v>222</v>
      </c>
      <c r="G620" s="457" t="s">
        <v>223</v>
      </c>
      <c r="H620" s="450"/>
      <c r="I620" s="458" t="s">
        <v>224</v>
      </c>
      <c r="J620" s="459" t="s">
        <v>225</v>
      </c>
      <c r="K620" s="460" t="s">
        <v>226</v>
      </c>
      <c r="L620" s="461"/>
      <c r="M620" s="462" t="n">
        <v>2017</v>
      </c>
      <c r="N620" s="463" t="n">
        <v>2018</v>
      </c>
      <c r="O620" s="464" t="s">
        <v>225</v>
      </c>
      <c r="P620" s="465" t="s">
        <v>227</v>
      </c>
      <c r="Q620" s="466"/>
    </row>
    <row r="621" customFormat="false" ht="13.5" hidden="false" customHeight="false" outlineLevel="0" collapsed="false">
      <c r="A621" s="456"/>
      <c r="B621" s="467"/>
      <c r="C621" s="467"/>
      <c r="D621" s="467"/>
      <c r="E621" s="467"/>
      <c r="F621" s="467"/>
      <c r="G621" s="467"/>
      <c r="H621" s="450"/>
      <c r="I621" s="468"/>
      <c r="J621" s="450"/>
      <c r="K621" s="469"/>
      <c r="L621" s="461"/>
      <c r="M621" s="470"/>
      <c r="N621" s="471"/>
      <c r="O621" s="450"/>
      <c r="P621" s="469"/>
      <c r="Q621" s="461"/>
    </row>
    <row r="622" customFormat="false" ht="13.5" hidden="false" customHeight="false" outlineLevel="0" collapsed="false">
      <c r="A622" s="472" t="s">
        <v>135</v>
      </c>
      <c r="B622" s="473"/>
      <c r="C622" s="473"/>
      <c r="D622" s="473"/>
      <c r="E622" s="473"/>
      <c r="F622" s="473"/>
      <c r="G622" s="473"/>
      <c r="H622" s="474"/>
      <c r="I622" s="474"/>
      <c r="J622" s="474"/>
      <c r="K622" s="475"/>
      <c r="L622" s="475"/>
      <c r="M622" s="476"/>
      <c r="N622" s="477"/>
      <c r="O622" s="474"/>
      <c r="P622" s="48"/>
      <c r="Q622" s="48"/>
      <c r="R622" s="438" t="str">
        <f aca="false">A622</f>
        <v>ZAPOPAN</v>
      </c>
    </row>
    <row r="623" customFormat="false" ht="12.75" hidden="false" customHeight="false" outlineLevel="0" collapsed="false">
      <c r="A623" s="456"/>
      <c r="B623" s="504"/>
      <c r="C623" s="504"/>
      <c r="D623" s="504"/>
      <c r="E623" s="504"/>
      <c r="F623" s="504"/>
      <c r="G623" s="504"/>
      <c r="I623" s="432"/>
      <c r="J623" s="432"/>
      <c r="K623" s="532"/>
      <c r="L623" s="532"/>
      <c r="M623" s="505"/>
      <c r="N623" s="533"/>
    </row>
    <row r="624" customFormat="false" ht="12.75" hidden="false" customHeight="false" outlineLevel="0" collapsed="false">
      <c r="A624" s="489" t="s">
        <v>229</v>
      </c>
      <c r="B624" s="504" t="n">
        <v>0</v>
      </c>
      <c r="C624" s="504" t="n">
        <v>0</v>
      </c>
      <c r="D624" s="504" t="n">
        <v>0</v>
      </c>
      <c r="E624" s="504" t="n">
        <v>0</v>
      </c>
      <c r="F624" s="480" t="n">
        <v>18000</v>
      </c>
      <c r="G624" s="480" t="n">
        <v>0</v>
      </c>
      <c r="I624" s="432" t="n">
        <v>0</v>
      </c>
      <c r="J624" s="481" t="n">
        <f aca="false">+G624-I624</f>
        <v>0</v>
      </c>
      <c r="K624" s="483" t="n">
        <f aca="false">IF(I624=0,IF(G624=0,0,100),+J624/I624*100)</f>
        <v>0</v>
      </c>
      <c r="L624" s="532"/>
      <c r="M624" s="505" t="n">
        <v>0</v>
      </c>
      <c r="N624" s="485" t="n">
        <v>18000</v>
      </c>
      <c r="O624" s="481" t="n">
        <f aca="false">N624-M624</f>
        <v>18000</v>
      </c>
      <c r="P624" s="486" t="n">
        <f aca="false">IF(M624=0,IF(N624=0,0,100),+O624/M624*100)</f>
        <v>100</v>
      </c>
    </row>
    <row r="625" customFormat="false" ht="12.75" hidden="false" customHeight="false" outlineLevel="0" collapsed="false">
      <c r="A625" s="489" t="s">
        <v>244</v>
      </c>
      <c r="B625" s="504" t="n">
        <v>0</v>
      </c>
      <c r="C625" s="504" t="n">
        <v>0</v>
      </c>
      <c r="D625" s="504" t="n">
        <v>0</v>
      </c>
      <c r="E625" s="504" t="n">
        <v>0</v>
      </c>
      <c r="F625" s="480" t="n">
        <v>21383.79</v>
      </c>
      <c r="G625" s="480" t="n">
        <v>171569.16</v>
      </c>
      <c r="I625" s="432" t="n">
        <v>0</v>
      </c>
      <c r="J625" s="481" t="n">
        <f aca="false">+G625-I625</f>
        <v>171569.16</v>
      </c>
      <c r="K625" s="483" t="n">
        <f aca="false">IF(I625=0,IF(G625=0,0,100),+J625/I625*100)</f>
        <v>100</v>
      </c>
      <c r="L625" s="532"/>
      <c r="M625" s="505" t="n">
        <v>0</v>
      </c>
      <c r="N625" s="485" t="n">
        <v>192952.95</v>
      </c>
      <c r="O625" s="481" t="n">
        <f aca="false">N625-M625</f>
        <v>192952.95</v>
      </c>
      <c r="P625" s="486" t="n">
        <f aca="false">IF(M625=0,IF(N625=0,0,100),+O625/M625*100)</f>
        <v>100</v>
      </c>
    </row>
    <row r="626" customFormat="false" ht="12.75" hidden="false" customHeight="false" outlineLevel="0" collapsed="false">
      <c r="A626" s="489" t="s">
        <v>245</v>
      </c>
      <c r="B626" s="504" t="n">
        <v>0</v>
      </c>
      <c r="C626" s="504" t="n">
        <v>0</v>
      </c>
      <c r="D626" s="504" t="n">
        <v>0</v>
      </c>
      <c r="E626" s="504" t="n">
        <v>0</v>
      </c>
      <c r="F626" s="480" t="n">
        <v>172.89</v>
      </c>
      <c r="G626" s="480" t="n">
        <v>0</v>
      </c>
      <c r="I626" s="432" t="n">
        <v>0</v>
      </c>
      <c r="J626" s="481" t="n">
        <f aca="false">+G626-I626</f>
        <v>0</v>
      </c>
      <c r="K626" s="483" t="n">
        <f aca="false">IF(I626=0,IF(G626=0,0,100),+J626/I626*100)</f>
        <v>0</v>
      </c>
      <c r="L626" s="532"/>
      <c r="M626" s="505" t="n">
        <v>0</v>
      </c>
      <c r="N626" s="485" t="n">
        <v>172.89</v>
      </c>
      <c r="O626" s="481" t="n">
        <f aca="false">N626-M626</f>
        <v>172.89</v>
      </c>
      <c r="P626" s="486" t="n">
        <f aca="false">IF(M626=0,IF(N626=0,0,100),+O626/M626*100)</f>
        <v>100</v>
      </c>
    </row>
    <row r="627" customFormat="false" ht="12.75" hidden="false" customHeight="false" outlineLevel="0" collapsed="false">
      <c r="A627" s="110" t="s">
        <v>252</v>
      </c>
      <c r="B627" s="504" t="n">
        <v>0</v>
      </c>
      <c r="C627" s="504" t="n">
        <v>0</v>
      </c>
      <c r="D627" s="504" t="n">
        <v>0</v>
      </c>
      <c r="E627" s="478" t="n">
        <v>150000</v>
      </c>
      <c r="F627" s="480" t="n">
        <v>150000</v>
      </c>
      <c r="G627" s="480" t="n">
        <v>150000</v>
      </c>
      <c r="I627" s="432" t="n">
        <v>0</v>
      </c>
      <c r="J627" s="481" t="n">
        <f aca="false">+G627-I627</f>
        <v>150000</v>
      </c>
      <c r="K627" s="483" t="n">
        <f aca="false">IF(I627=0,IF(G627=0,0,100),+J627/I627*100)</f>
        <v>100</v>
      </c>
      <c r="L627" s="532"/>
      <c r="M627" s="505" t="n">
        <v>0</v>
      </c>
      <c r="N627" s="485" t="n">
        <v>450000</v>
      </c>
      <c r="O627" s="481" t="n">
        <f aca="false">N627-M627</f>
        <v>450000</v>
      </c>
      <c r="P627" s="486" t="n">
        <f aca="false">IF(M627=0,IF(N627=0,0,100),+O627/M627*100)</f>
        <v>100</v>
      </c>
    </row>
    <row r="628" customFormat="false" ht="12.75" hidden="false" customHeight="false" outlineLevel="0" collapsed="false">
      <c r="A628" s="456" t="s">
        <v>258</v>
      </c>
      <c r="B628" s="504" t="n">
        <v>0</v>
      </c>
      <c r="C628" s="504" t="n">
        <v>0</v>
      </c>
      <c r="D628" s="504" t="n">
        <v>0</v>
      </c>
      <c r="E628" s="478" t="n">
        <v>0</v>
      </c>
      <c r="F628" s="480" t="n">
        <v>0</v>
      </c>
      <c r="G628" s="480" t="n">
        <v>62000</v>
      </c>
      <c r="I628" s="432" t="n">
        <v>0</v>
      </c>
      <c r="J628" s="481" t="n">
        <f aca="false">+G628-I628</f>
        <v>62000</v>
      </c>
      <c r="K628" s="483" t="n">
        <f aca="false">IF(I628=0,IF(G628=0,0,100),+J628/I628*100)</f>
        <v>100</v>
      </c>
      <c r="L628" s="532"/>
      <c r="M628" s="505" t="n">
        <v>0</v>
      </c>
      <c r="N628" s="485" t="n">
        <v>62000</v>
      </c>
      <c r="O628" s="481" t="n">
        <f aca="false">N628-M628</f>
        <v>62000</v>
      </c>
      <c r="P628" s="486" t="n">
        <f aca="false">IF(M628=0,IF(N628=0,0,100),+O628/M628*100)</f>
        <v>100</v>
      </c>
    </row>
    <row r="629" customFormat="false" ht="12.75" hidden="false" customHeight="false" outlineLevel="0" collapsed="false">
      <c r="A629" s="489" t="s">
        <v>276</v>
      </c>
      <c r="B629" s="504" t="n">
        <v>0</v>
      </c>
      <c r="C629" s="504" t="n">
        <v>0</v>
      </c>
      <c r="D629" s="504" t="n">
        <v>0</v>
      </c>
      <c r="E629" s="504" t="n">
        <v>0</v>
      </c>
      <c r="F629" s="480" t="n">
        <v>506.91</v>
      </c>
      <c r="G629" s="480" t="n">
        <v>1099</v>
      </c>
      <c r="I629" s="432" t="n">
        <v>0</v>
      </c>
      <c r="J629" s="481" t="n">
        <f aca="false">+G629-I629</f>
        <v>1099</v>
      </c>
      <c r="K629" s="483" t="n">
        <f aca="false">IF(I629=0,IF(G629=0,0,100),+J629/I629*100)</f>
        <v>100</v>
      </c>
      <c r="L629" s="532"/>
      <c r="M629" s="505" t="n">
        <v>0</v>
      </c>
      <c r="N629" s="485" t="n">
        <v>1605.91</v>
      </c>
      <c r="O629" s="481" t="n">
        <f aca="false">N629-M629</f>
        <v>1605.91</v>
      </c>
      <c r="P629" s="486" t="n">
        <f aca="false">IF(M629=0,IF(N629=0,0,100),+O629/M629*100)</f>
        <v>100</v>
      </c>
    </row>
    <row r="630" customFormat="false" ht="12.75" hidden="false" customHeight="false" outlineLevel="0" collapsed="false">
      <c r="A630" s="489" t="s">
        <v>284</v>
      </c>
      <c r="B630" s="504" t="n">
        <v>0</v>
      </c>
      <c r="C630" s="504" t="n">
        <v>0</v>
      </c>
      <c r="D630" s="504" t="n">
        <v>0</v>
      </c>
      <c r="E630" s="504" t="n">
        <v>0</v>
      </c>
      <c r="F630" s="480" t="n">
        <v>0</v>
      </c>
      <c r="G630" s="480" t="n">
        <v>2347.69</v>
      </c>
      <c r="I630" s="432" t="n">
        <v>0</v>
      </c>
      <c r="J630" s="481" t="n">
        <f aca="false">+G630-I630</f>
        <v>2347.69</v>
      </c>
      <c r="K630" s="483" t="n">
        <f aca="false">IF(I630=0,IF(G630=0,0,100),+J630/I630*100)</f>
        <v>100</v>
      </c>
      <c r="L630" s="532"/>
      <c r="M630" s="505" t="n">
        <v>0</v>
      </c>
      <c r="N630" s="485" t="n">
        <v>2347.69</v>
      </c>
      <c r="O630" s="481" t="n">
        <f aca="false">N630-M630</f>
        <v>2347.69</v>
      </c>
      <c r="P630" s="486" t="n">
        <f aca="false">IF(M630=0,IF(N630=0,0,100),+O630/M630*100)</f>
        <v>100</v>
      </c>
    </row>
    <row r="631" customFormat="false" ht="12.75" hidden="false" customHeight="false" outlineLevel="0" collapsed="false">
      <c r="A631" s="489" t="s">
        <v>285</v>
      </c>
      <c r="B631" s="504" t="n">
        <v>0</v>
      </c>
      <c r="C631" s="504" t="n">
        <v>0</v>
      </c>
      <c r="D631" s="504" t="n">
        <v>0</v>
      </c>
      <c r="E631" s="504" t="n">
        <v>0</v>
      </c>
      <c r="F631" s="480" t="n">
        <v>1731.9</v>
      </c>
      <c r="G631" s="480" t="n">
        <v>3362.07</v>
      </c>
      <c r="I631" s="432" t="n">
        <v>0</v>
      </c>
      <c r="J631" s="481" t="n">
        <f aca="false">+G631-I631</f>
        <v>3362.07</v>
      </c>
      <c r="K631" s="483" t="n">
        <f aca="false">IF(I631=0,IF(G631=0,0,100),+J631/I631*100)</f>
        <v>100</v>
      </c>
      <c r="L631" s="532"/>
      <c r="M631" s="505" t="n">
        <v>0</v>
      </c>
      <c r="N631" s="485" t="n">
        <v>5093.97</v>
      </c>
      <c r="O631" s="481" t="n">
        <f aca="false">N631-M631</f>
        <v>5093.97</v>
      </c>
      <c r="P631" s="486" t="n">
        <f aca="false">IF(M631=0,IF(N631=0,0,100),+O631/M631*100)</f>
        <v>100</v>
      </c>
    </row>
    <row r="632" customFormat="false" ht="12.75" hidden="false" customHeight="false" outlineLevel="0" collapsed="false">
      <c r="A632" s="489" t="s">
        <v>289</v>
      </c>
      <c r="B632" s="504" t="n">
        <v>0</v>
      </c>
      <c r="C632" s="504" t="n">
        <v>0</v>
      </c>
      <c r="D632" s="504" t="n">
        <v>0</v>
      </c>
      <c r="E632" s="504" t="n">
        <v>0</v>
      </c>
      <c r="F632" s="480" t="n">
        <v>3654</v>
      </c>
      <c r="G632" s="480" t="n">
        <v>0</v>
      </c>
      <c r="I632" s="432" t="n">
        <v>0</v>
      </c>
      <c r="J632" s="481" t="n">
        <f aca="false">+G632-I632</f>
        <v>0</v>
      </c>
      <c r="K632" s="483" t="n">
        <f aca="false">IF(I632=0,IF(G632=0,0,100),+J632/I632*100)</f>
        <v>0</v>
      </c>
      <c r="L632" s="532"/>
      <c r="M632" s="505" t="n">
        <v>0</v>
      </c>
      <c r="N632" s="485" t="n">
        <v>3654.03</v>
      </c>
      <c r="O632" s="481" t="n">
        <f aca="false">N632-M632</f>
        <v>3654.03</v>
      </c>
      <c r="P632" s="486" t="n">
        <f aca="false">IF(M632=0,IF(N632=0,0,100),+O632/M632*100)</f>
        <v>100</v>
      </c>
    </row>
    <row r="633" customFormat="false" ht="12.75" hidden="false" customHeight="false" outlineLevel="0" collapsed="false">
      <c r="A633" s="489" t="s">
        <v>298</v>
      </c>
      <c r="B633" s="504" t="n">
        <v>0</v>
      </c>
      <c r="C633" s="504" t="n">
        <v>0</v>
      </c>
      <c r="D633" s="504" t="n">
        <v>0</v>
      </c>
      <c r="E633" s="504" t="n">
        <v>0</v>
      </c>
      <c r="F633" s="480" t="n">
        <v>0</v>
      </c>
      <c r="G633" s="480" t="n">
        <v>49491.5</v>
      </c>
      <c r="I633" s="432" t="n">
        <v>0</v>
      </c>
      <c r="J633" s="481" t="n">
        <f aca="false">+G633-I633</f>
        <v>49491.5</v>
      </c>
      <c r="K633" s="483" t="n">
        <f aca="false">IF(I633=0,IF(G633=0,0,100),+J633/I633*100)</f>
        <v>100</v>
      </c>
      <c r="L633" s="532"/>
      <c r="M633" s="505" t="n">
        <v>0</v>
      </c>
      <c r="N633" s="485" t="n">
        <v>49491.5</v>
      </c>
      <c r="O633" s="481" t="n">
        <f aca="false">N633-M633</f>
        <v>49491.5</v>
      </c>
      <c r="P633" s="486" t="n">
        <f aca="false">IF(M633=0,IF(N633=0,0,100),+O633/M633*100)</f>
        <v>100</v>
      </c>
    </row>
    <row r="634" customFormat="false" ht="13.5" hidden="false" customHeight="false" outlineLevel="0" collapsed="false">
      <c r="A634" s="493" t="s">
        <v>189</v>
      </c>
      <c r="B634" s="494" t="n">
        <f aca="false">SUM(B624:B633)</f>
        <v>0</v>
      </c>
      <c r="C634" s="494" t="n">
        <f aca="false">SUM(C624:C633)</f>
        <v>0</v>
      </c>
      <c r="D634" s="494" t="n">
        <f aca="false">SUM(D624:D633)</f>
        <v>0</v>
      </c>
      <c r="E634" s="494" t="n">
        <f aca="false">SUM(E624:E633)</f>
        <v>150000</v>
      </c>
      <c r="F634" s="494" t="n">
        <f aca="false">SUM(F624:F633)</f>
        <v>195449.49</v>
      </c>
      <c r="G634" s="494" t="n">
        <f aca="false">SUM(G624:G633)</f>
        <v>439869.42</v>
      </c>
      <c r="H634" s="495"/>
      <c r="I634" s="496" t="n">
        <f aca="false">SUM(I627:I627)</f>
        <v>0</v>
      </c>
      <c r="J634" s="496" t="n">
        <f aca="false">SUM(J627:J627)</f>
        <v>150000</v>
      </c>
      <c r="K634" s="497" t="n">
        <f aca="false">IF(I634=0,IF(G634=0,0,100),+J634/I634*100)</f>
        <v>100</v>
      </c>
      <c r="L634" s="498"/>
      <c r="M634" s="496" t="n">
        <f aca="false">SUM(M624:M633)</f>
        <v>0</v>
      </c>
      <c r="N634" s="496" t="n">
        <f aca="false">SUM(N624:N633)</f>
        <v>785318.94</v>
      </c>
      <c r="O634" s="496" t="n">
        <f aca="false">SUM(O627:O627)</f>
        <v>450000</v>
      </c>
      <c r="P634" s="501" t="n">
        <f aca="false">IF(M634=0,IF(N634=0,0,100),+O634/M634*100)</f>
        <v>100</v>
      </c>
    </row>
    <row r="635" customFormat="false" ht="13.5" hidden="false" customHeight="false" outlineLevel="0" collapsed="false">
      <c r="A635" s="456"/>
      <c r="B635" s="504"/>
      <c r="C635" s="504"/>
      <c r="D635" s="504"/>
      <c r="E635" s="504"/>
      <c r="F635" s="504"/>
      <c r="G635" s="504"/>
      <c r="I635" s="432"/>
      <c r="J635" s="432"/>
      <c r="K635" s="532"/>
      <c r="L635" s="532"/>
      <c r="M635" s="505"/>
      <c r="N635" s="533"/>
    </row>
    <row r="636" customFormat="false" ht="12.75" hidden="false" customHeight="false" outlineLevel="0" collapsed="false">
      <c r="A636" s="503" t="s">
        <v>113</v>
      </c>
      <c r="B636" s="504" t="n">
        <v>0</v>
      </c>
      <c r="C636" s="504" t="n">
        <v>0</v>
      </c>
      <c r="D636" s="504" t="n">
        <v>0</v>
      </c>
      <c r="E636" s="504" t="n">
        <v>0</v>
      </c>
      <c r="F636" s="504" t="n">
        <v>0</v>
      </c>
      <c r="G636" s="504" t="n">
        <v>0</v>
      </c>
      <c r="I636" s="505" t="n">
        <v>0</v>
      </c>
      <c r="J636" s="432" t="n">
        <f aca="false">+G636-I636</f>
        <v>0</v>
      </c>
      <c r="K636" s="435" t="n">
        <f aca="false">IF(I636=0,IF(G636=0,0,100),+J636/I636*100)</f>
        <v>0</v>
      </c>
      <c r="M636" s="505" t="n">
        <v>0</v>
      </c>
      <c r="N636" s="504" t="n">
        <v>0</v>
      </c>
      <c r="O636" s="481" t="n">
        <f aca="false">+N636-M636</f>
        <v>0</v>
      </c>
      <c r="P636" s="486" t="n">
        <f aca="false">IF(M636=0,IF(N636=0,0,100),+O636/M636*100)</f>
        <v>0</v>
      </c>
    </row>
    <row r="637" customFormat="false" ht="12.75" hidden="false" customHeight="false" outlineLevel="0" collapsed="false">
      <c r="A637" s="531" t="s">
        <v>333</v>
      </c>
      <c r="B637" s="504" t="n">
        <v>0</v>
      </c>
      <c r="C637" s="504" t="n">
        <v>0</v>
      </c>
      <c r="D637" s="504" t="n">
        <v>0</v>
      </c>
      <c r="E637" s="504" t="n">
        <v>0</v>
      </c>
      <c r="F637" s="504" t="n">
        <v>0</v>
      </c>
      <c r="G637" s="504" t="n">
        <v>0</v>
      </c>
      <c r="I637" s="505" t="n">
        <v>0</v>
      </c>
      <c r="J637" s="432" t="n">
        <f aca="false">+G637-I637</f>
        <v>0</v>
      </c>
      <c r="K637" s="435" t="n">
        <f aca="false">IF(I637=0,IF(G637=0,0,100),+J637/I637*100)</f>
        <v>0</v>
      </c>
      <c r="M637" s="505" t="n">
        <v>0</v>
      </c>
      <c r="N637" s="504" t="n">
        <v>0</v>
      </c>
      <c r="O637" s="481" t="n">
        <f aca="false">+N637-M637</f>
        <v>0</v>
      </c>
      <c r="P637" s="486" t="n">
        <f aca="false">IF(M637=0,IF(N637=0,0,100),+O637/M637*100)</f>
        <v>0</v>
      </c>
    </row>
    <row r="638" customFormat="false" ht="12.75" hidden="false" customHeight="false" outlineLevel="0" collapsed="false">
      <c r="A638" s="503" t="s">
        <v>330</v>
      </c>
      <c r="B638" s="504" t="n">
        <v>0</v>
      </c>
      <c r="C638" s="504" t="n">
        <v>0</v>
      </c>
      <c r="D638" s="504" t="n">
        <v>0</v>
      </c>
      <c r="E638" s="504" t="n">
        <v>0</v>
      </c>
      <c r="F638" s="504" t="n">
        <v>0</v>
      </c>
      <c r="G638" s="504" t="n">
        <v>0</v>
      </c>
      <c r="I638" s="505" t="n">
        <v>0</v>
      </c>
      <c r="J638" s="432" t="n">
        <f aca="false">+G638-I638</f>
        <v>0</v>
      </c>
      <c r="K638" s="435" t="n">
        <f aca="false">IF(I638=0,IF(G638=0,0,100),+J638/I638*100)</f>
        <v>0</v>
      </c>
      <c r="L638" s="483"/>
      <c r="M638" s="505" t="n">
        <v>0</v>
      </c>
      <c r="N638" s="504" t="n">
        <v>0</v>
      </c>
      <c r="O638" s="481" t="n">
        <f aca="false">+N638-M638</f>
        <v>0</v>
      </c>
      <c r="P638" s="486" t="n">
        <f aca="false">IF(M638=0,IF(N638=0,0,100),+O638/M638*100)</f>
        <v>0</v>
      </c>
    </row>
    <row r="639" customFormat="false" ht="12.75" hidden="false" customHeight="false" outlineLevel="0" collapsed="false">
      <c r="A639" s="510" t="s">
        <v>114</v>
      </c>
      <c r="B639" s="504" t="n">
        <v>0</v>
      </c>
      <c r="C639" s="504" t="n">
        <v>0</v>
      </c>
      <c r="D639" s="504" t="n">
        <v>0</v>
      </c>
      <c r="E639" s="504" t="n">
        <v>0</v>
      </c>
      <c r="F639" s="504" t="n">
        <v>-29630.54</v>
      </c>
      <c r="G639" s="504" t="n">
        <v>-2.74</v>
      </c>
      <c r="I639" s="505" t="n">
        <v>0</v>
      </c>
      <c r="J639" s="432" t="n">
        <f aca="false">+G639-I639</f>
        <v>-2.74</v>
      </c>
      <c r="K639" s="435" t="n">
        <f aca="false">IF(I639=0,IF(G639=0,0,100),+J639/I639*100)</f>
        <v>100</v>
      </c>
      <c r="L639" s="483"/>
      <c r="M639" s="505" t="n">
        <v>0</v>
      </c>
      <c r="N639" s="504" t="n">
        <v>-29633.28</v>
      </c>
      <c r="O639" s="481" t="n">
        <f aca="false">+N639-M639</f>
        <v>-29633.28</v>
      </c>
      <c r="P639" s="486" t="n">
        <f aca="false">IF(M639=0,IF(N639=0,0,100),+O639/M639*100)</f>
        <v>100</v>
      </c>
    </row>
    <row r="640" customFormat="false" ht="16.5" hidden="false" customHeight="false" outlineLevel="0" collapsed="false">
      <c r="A640" s="513" t="s">
        <v>331</v>
      </c>
      <c r="B640" s="540" t="n">
        <f aca="false">SUM(B634:B639)</f>
        <v>0</v>
      </c>
      <c r="C640" s="540" t="n">
        <f aca="false">SUM(C634:C639)</f>
        <v>0</v>
      </c>
      <c r="D640" s="540" t="n">
        <f aca="false">SUM(D634:D639)</f>
        <v>0</v>
      </c>
      <c r="E640" s="540" t="n">
        <f aca="false">SUM(E634:E639)</f>
        <v>150000</v>
      </c>
      <c r="F640" s="540" t="n">
        <f aca="false">SUM(F634:F639)</f>
        <v>165818.95</v>
      </c>
      <c r="G640" s="540" t="n">
        <f aca="false">SUM(G634:G639)</f>
        <v>439866.68</v>
      </c>
      <c r="H640" s="541"/>
      <c r="I640" s="542" t="n">
        <f aca="false">SUM(I634:I639)</f>
        <v>0</v>
      </c>
      <c r="J640" s="520" t="n">
        <f aca="false">+G640-I640</f>
        <v>439866.68</v>
      </c>
      <c r="K640" s="521" t="n">
        <f aca="false">IF(I640=0,IF(G640=0,0,100),+J640/I640*100)</f>
        <v>100</v>
      </c>
      <c r="L640" s="511"/>
      <c r="M640" s="543" t="n">
        <f aca="false">SUM(M634:M639)</f>
        <v>0</v>
      </c>
      <c r="N640" s="544" t="n">
        <f aca="false">SUM(N634:N639)</f>
        <v>755685.66</v>
      </c>
      <c r="O640" s="520" t="n">
        <f aca="false">+M640-N640</f>
        <v>-755685.66</v>
      </c>
      <c r="P640" s="521" t="n">
        <f aca="false">IF(N640=0,IF(M640=0,0,100),+O640/N640*100)</f>
        <v>-100</v>
      </c>
    </row>
    <row r="641" customFormat="false" ht="13.5" hidden="false" customHeight="false" outlineLevel="0" collapsed="false">
      <c r="A641" s="456"/>
      <c r="B641" s="504"/>
      <c r="C641" s="504"/>
      <c r="D641" s="504"/>
      <c r="E641" s="504"/>
      <c r="F641" s="504"/>
      <c r="G641" s="504"/>
      <c r="I641" s="432"/>
      <c r="J641" s="432"/>
      <c r="K641" s="532"/>
      <c r="L641" s="532"/>
      <c r="M641" s="505"/>
      <c r="N641" s="533"/>
    </row>
    <row r="642" customFormat="false" ht="12.75" hidden="false" customHeight="false" outlineLevel="0" collapsed="false">
      <c r="A642" s="456"/>
      <c r="B642" s="504"/>
      <c r="C642" s="504"/>
      <c r="D642" s="504"/>
      <c r="E642" s="504"/>
      <c r="F642" s="504"/>
      <c r="G642" s="504"/>
      <c r="I642" s="432"/>
      <c r="J642" s="432"/>
      <c r="K642" s="532"/>
      <c r="L642" s="532"/>
      <c r="M642" s="505"/>
      <c r="N642" s="533"/>
    </row>
    <row r="643" customFormat="false" ht="12.75" hidden="false" customHeight="false" outlineLevel="0" collapsed="false">
      <c r="A643" s="456"/>
      <c r="B643" s="504"/>
      <c r="C643" s="504"/>
      <c r="D643" s="504"/>
      <c r="E643" s="504"/>
      <c r="F643" s="504"/>
      <c r="G643" s="504"/>
      <c r="I643" s="432"/>
      <c r="J643" s="432"/>
      <c r="K643" s="532"/>
      <c r="L643" s="532"/>
      <c r="M643" s="505"/>
      <c r="N643" s="533"/>
    </row>
    <row r="644" customFormat="false" ht="12.75" hidden="false" customHeight="false" outlineLevel="0" collapsed="false">
      <c r="A644" s="456"/>
      <c r="B644" s="504"/>
      <c r="C644" s="504"/>
      <c r="D644" s="504"/>
      <c r="E644" s="504"/>
      <c r="F644" s="504"/>
      <c r="G644" s="504"/>
      <c r="I644" s="432"/>
      <c r="J644" s="432"/>
      <c r="K644" s="532"/>
      <c r="L644" s="532"/>
      <c r="M644" s="505"/>
      <c r="N644" s="533"/>
    </row>
    <row r="645" customFormat="false" ht="12.75" hidden="false" customHeight="false" outlineLevel="0" collapsed="false">
      <c r="A645" s="456"/>
      <c r="B645" s="504"/>
      <c r="C645" s="504"/>
      <c r="D645" s="504"/>
      <c r="E645" s="504"/>
      <c r="F645" s="504"/>
      <c r="G645" s="504"/>
      <c r="I645" s="432"/>
      <c r="J645" s="432"/>
      <c r="K645" s="532"/>
      <c r="L645" s="532"/>
      <c r="M645" s="505"/>
      <c r="N645" s="533"/>
    </row>
    <row r="646" customFormat="false" ht="12.75" hidden="false" customHeight="true" outlineLevel="0" collapsed="false">
      <c r="A646" s="441" t="s">
        <v>69</v>
      </c>
      <c r="B646" s="441"/>
      <c r="C646" s="441"/>
      <c r="D646" s="441"/>
      <c r="E646" s="441"/>
      <c r="F646" s="441"/>
      <c r="G646" s="441"/>
      <c r="H646" s="441"/>
      <c r="I646" s="441"/>
      <c r="J646" s="441"/>
      <c r="K646" s="441"/>
      <c r="L646" s="441"/>
      <c r="M646" s="441"/>
      <c r="N646" s="441"/>
      <c r="O646" s="441"/>
      <c r="P646" s="441"/>
      <c r="Q646" s="441"/>
    </row>
    <row r="647" customFormat="false" ht="12.75" hidden="false" customHeight="true" outlineLevel="0" collapsed="false">
      <c r="A647" s="441" t="s">
        <v>214</v>
      </c>
      <c r="B647" s="441"/>
      <c r="C647" s="441"/>
      <c r="D647" s="441"/>
      <c r="E647" s="441"/>
      <c r="F647" s="441"/>
      <c r="G647" s="441"/>
      <c r="H647" s="441"/>
      <c r="I647" s="441"/>
      <c r="J647" s="441"/>
      <c r="K647" s="441"/>
      <c r="L647" s="441"/>
      <c r="M647" s="441"/>
      <c r="N647" s="441"/>
      <c r="O647" s="441"/>
      <c r="P647" s="441"/>
      <c r="Q647" s="441"/>
    </row>
    <row r="648" customFormat="false" ht="12.75" hidden="false" customHeight="true" outlineLevel="0" collapsed="false">
      <c r="A648" s="442" t="s">
        <v>73</v>
      </c>
      <c r="B648" s="442"/>
      <c r="C648" s="442"/>
      <c r="D648" s="442"/>
      <c r="E648" s="442"/>
      <c r="F648" s="442"/>
      <c r="G648" s="442"/>
      <c r="H648" s="442"/>
      <c r="I648" s="442"/>
      <c r="J648" s="442"/>
      <c r="K648" s="442"/>
      <c r="L648" s="442"/>
      <c r="M648" s="442"/>
      <c r="N648" s="442"/>
      <c r="O648" s="442"/>
      <c r="P648" s="442"/>
      <c r="Q648" s="442"/>
    </row>
    <row r="649" customFormat="false" ht="13.5" hidden="false" customHeight="false" outlineLevel="0" collapsed="false">
      <c r="A649" s="443"/>
      <c r="J649" s="444"/>
      <c r="K649" s="445"/>
      <c r="L649" s="445"/>
      <c r="N649" s="446"/>
      <c r="O649" s="444"/>
      <c r="P649" s="447"/>
      <c r="Q649" s="447"/>
    </row>
    <row r="650" customFormat="false" ht="39" hidden="false" customHeight="true" outlineLevel="0" collapsed="false">
      <c r="A650" s="448"/>
      <c r="B650" s="449" t="s">
        <v>215</v>
      </c>
      <c r="C650" s="449"/>
      <c r="D650" s="449"/>
      <c r="E650" s="449"/>
      <c r="F650" s="449"/>
      <c r="G650" s="449"/>
      <c r="H650" s="450"/>
      <c r="I650" s="451" t="s">
        <v>71</v>
      </c>
      <c r="J650" s="452" t="s">
        <v>216</v>
      </c>
      <c r="K650" s="452"/>
      <c r="L650" s="453"/>
      <c r="M650" s="454" t="s">
        <v>121</v>
      </c>
      <c r="N650" s="454"/>
      <c r="O650" s="455" t="s">
        <v>217</v>
      </c>
      <c r="P650" s="455"/>
      <c r="Q650" s="453"/>
    </row>
    <row r="651" customFormat="false" ht="13.5" hidden="false" customHeight="true" outlineLevel="0" collapsed="false">
      <c r="A651" s="456"/>
      <c r="B651" s="457" t="s">
        <v>218</v>
      </c>
      <c r="C651" s="457" t="s">
        <v>219</v>
      </c>
      <c r="D651" s="457" t="s">
        <v>220</v>
      </c>
      <c r="E651" s="457" t="s">
        <v>221</v>
      </c>
      <c r="F651" s="457" t="s">
        <v>222</v>
      </c>
      <c r="G651" s="457" t="s">
        <v>223</v>
      </c>
      <c r="H651" s="450"/>
      <c r="I651" s="458" t="s">
        <v>224</v>
      </c>
      <c r="J651" s="459" t="s">
        <v>225</v>
      </c>
      <c r="K651" s="460" t="s">
        <v>226</v>
      </c>
      <c r="L651" s="461"/>
      <c r="M651" s="462" t="n">
        <v>2017</v>
      </c>
      <c r="N651" s="463" t="n">
        <v>2018</v>
      </c>
      <c r="O651" s="464" t="s">
        <v>225</v>
      </c>
      <c r="P651" s="465" t="s">
        <v>227</v>
      </c>
      <c r="Q651" s="466"/>
    </row>
    <row r="652" customFormat="false" ht="13.5" hidden="false" customHeight="false" outlineLevel="0" collapsed="false">
      <c r="A652" s="456"/>
      <c r="B652" s="467"/>
      <c r="C652" s="467"/>
      <c r="D652" s="467"/>
      <c r="E652" s="467"/>
      <c r="F652" s="467"/>
      <c r="G652" s="467"/>
      <c r="H652" s="450"/>
      <c r="I652" s="468"/>
      <c r="J652" s="450"/>
      <c r="K652" s="469"/>
      <c r="L652" s="461"/>
      <c r="M652" s="470"/>
      <c r="N652" s="471"/>
      <c r="O652" s="450"/>
      <c r="P652" s="469"/>
      <c r="Q652" s="461"/>
    </row>
    <row r="653" customFormat="false" ht="26.25" hidden="false" customHeight="true" outlineLevel="0" collapsed="false">
      <c r="A653" s="472" t="s">
        <v>136</v>
      </c>
      <c r="B653" s="473"/>
      <c r="C653" s="473"/>
      <c r="D653" s="473"/>
      <c r="E653" s="473"/>
      <c r="F653" s="473"/>
      <c r="G653" s="473"/>
      <c r="H653" s="474"/>
      <c r="I653" s="474"/>
      <c r="J653" s="474"/>
      <c r="K653" s="475"/>
      <c r="L653" s="475"/>
      <c r="M653" s="476"/>
      <c r="N653" s="477"/>
      <c r="O653" s="474"/>
      <c r="P653" s="48"/>
      <c r="Q653" s="48"/>
      <c r="R653" s="438" t="str">
        <f aca="false">A653</f>
        <v>VERACRUZ</v>
      </c>
    </row>
    <row r="654" customFormat="false" ht="12.75" hidden="false" customHeight="false" outlineLevel="0" collapsed="false">
      <c r="A654" s="448"/>
      <c r="B654" s="473"/>
      <c r="C654" s="473"/>
      <c r="D654" s="473"/>
      <c r="E654" s="473"/>
      <c r="F654" s="473"/>
      <c r="G654" s="473"/>
      <c r="H654" s="474"/>
      <c r="I654" s="474"/>
      <c r="J654" s="474"/>
      <c r="K654" s="475"/>
      <c r="L654" s="475"/>
      <c r="M654" s="476"/>
      <c r="N654" s="477"/>
      <c r="O654" s="474"/>
      <c r="P654" s="48"/>
      <c r="Q654" s="48"/>
    </row>
    <row r="655" customFormat="false" ht="12.75" hidden="false" customHeight="false" outlineLevel="0" collapsed="false">
      <c r="A655" s="110" t="s">
        <v>228</v>
      </c>
      <c r="B655" s="473" t="n">
        <v>0</v>
      </c>
      <c r="C655" s="487" t="n">
        <v>0</v>
      </c>
      <c r="D655" s="480" t="n">
        <v>0</v>
      </c>
      <c r="E655" s="478" t="n">
        <v>0</v>
      </c>
      <c r="F655" s="480" t="n">
        <v>0</v>
      </c>
      <c r="G655" s="480" t="n">
        <v>0</v>
      </c>
      <c r="H655" s="474"/>
      <c r="I655" s="482" t="n">
        <v>0</v>
      </c>
      <c r="J655" s="481" t="n">
        <f aca="false">+G655-I655</f>
        <v>0</v>
      </c>
      <c r="K655" s="483" t="n">
        <f aca="false">IF(I655=0,IF(G655=0,0,100),+J655/I655*100)</f>
        <v>0</v>
      </c>
      <c r="L655" s="475"/>
      <c r="M655" s="484" t="n">
        <v>4750</v>
      </c>
      <c r="N655" s="485" t="n">
        <v>0</v>
      </c>
      <c r="O655" s="481" t="n">
        <f aca="false">N655-M655</f>
        <v>-4750</v>
      </c>
      <c r="P655" s="486" t="n">
        <f aca="false">IF(M655=0,IF(N655=0,0,100),+O655/M655*100)</f>
        <v>-100</v>
      </c>
      <c r="Q655" s="48"/>
    </row>
    <row r="656" customFormat="false" ht="12.75" hidden="false" customHeight="false" outlineLevel="0" collapsed="false">
      <c r="A656" s="456" t="s">
        <v>231</v>
      </c>
      <c r="B656" s="473" t="n">
        <v>0</v>
      </c>
      <c r="C656" s="487" t="n">
        <v>0</v>
      </c>
      <c r="D656" s="480" t="n">
        <v>0</v>
      </c>
      <c r="E656" s="478" t="n">
        <v>0</v>
      </c>
      <c r="F656" s="480" t="n">
        <v>0</v>
      </c>
      <c r="G656" s="480" t="n">
        <v>0</v>
      </c>
      <c r="H656" s="474"/>
      <c r="I656" s="482" t="n">
        <v>22934.47</v>
      </c>
      <c r="J656" s="481" t="n">
        <f aca="false">+G656-I656</f>
        <v>-22934.47</v>
      </c>
      <c r="K656" s="483" t="n">
        <f aca="false">IF(I656=0,IF(G656=0,0,100),+J656/I656*100)</f>
        <v>-100</v>
      </c>
      <c r="L656" s="475"/>
      <c r="M656" s="484" t="n">
        <v>128823.71</v>
      </c>
      <c r="N656" s="485" t="n">
        <v>0</v>
      </c>
      <c r="O656" s="481" t="n">
        <f aca="false">N656-M656</f>
        <v>-128823.71</v>
      </c>
      <c r="P656" s="486" t="n">
        <f aca="false">IF(M656=0,IF(N656=0,0,100),+O656/M656*100)</f>
        <v>-100</v>
      </c>
      <c r="Q656" s="48"/>
    </row>
    <row r="657" customFormat="false" ht="12.75" hidden="false" customHeight="false" outlineLevel="0" collapsed="false">
      <c r="A657" s="456" t="s">
        <v>234</v>
      </c>
      <c r="B657" s="478" t="n">
        <v>464283.96</v>
      </c>
      <c r="C657" s="479" t="n">
        <v>312934.24</v>
      </c>
      <c r="D657" s="480" t="n">
        <v>317954.55</v>
      </c>
      <c r="E657" s="478" t="n">
        <v>343864.74</v>
      </c>
      <c r="F657" s="480" t="n">
        <v>379448</v>
      </c>
      <c r="G657" s="480" t="n">
        <v>350190.32</v>
      </c>
      <c r="H657" s="481"/>
      <c r="I657" s="482" t="n">
        <v>343528.44</v>
      </c>
      <c r="J657" s="481" t="n">
        <f aca="false">+G657-I657</f>
        <v>6661.88</v>
      </c>
      <c r="K657" s="483" t="n">
        <f aca="false">IF(I657=0,IF(G657=0,0,100),+J657/I657*100)</f>
        <v>1.9392513761015</v>
      </c>
      <c r="L657" s="483"/>
      <c r="M657" s="484" t="n">
        <v>2099169.01</v>
      </c>
      <c r="N657" s="485" t="n">
        <v>2168675.81</v>
      </c>
      <c r="O657" s="481" t="n">
        <f aca="false">N657-M657</f>
        <v>69506.8000000003</v>
      </c>
      <c r="P657" s="486" t="n">
        <f aca="false">IF(M657=0,IF(N657=0,0,100),+O657/M657*100)</f>
        <v>3.31115787575391</v>
      </c>
      <c r="Q657" s="486"/>
    </row>
    <row r="658" customFormat="false" ht="12.75" hidden="false" customHeight="false" outlineLevel="0" collapsed="false">
      <c r="A658" s="456" t="s">
        <v>235</v>
      </c>
      <c r="B658" s="478" t="n">
        <v>38712.54</v>
      </c>
      <c r="C658" s="479" t="n">
        <v>14400</v>
      </c>
      <c r="D658" s="480" t="n">
        <v>14400</v>
      </c>
      <c r="E658" s="478" t="n">
        <v>33263.98</v>
      </c>
      <c r="F658" s="480" t="n">
        <v>38799.8</v>
      </c>
      <c r="G658" s="480" t="n">
        <v>16800</v>
      </c>
      <c r="H658" s="481"/>
      <c r="I658" s="482" t="n">
        <v>14400</v>
      </c>
      <c r="J658" s="481" t="n">
        <f aca="false">+G658-I658</f>
        <v>2400</v>
      </c>
      <c r="K658" s="483" t="n">
        <f aca="false">IF(I658=0,IF(G658=0,0,100),+J658/I658*100)</f>
        <v>16.6666666666667</v>
      </c>
      <c r="L658" s="483"/>
      <c r="M658" s="484" t="n">
        <v>138726.79</v>
      </c>
      <c r="N658" s="485" t="n">
        <v>156376.32</v>
      </c>
      <c r="O658" s="481" t="n">
        <f aca="false">N658-M658</f>
        <v>17649.53</v>
      </c>
      <c r="P658" s="486" t="n">
        <f aca="false">IF(M658=0,IF(N658=0,0,100),+O658/M658*100)</f>
        <v>12.7225101943179</v>
      </c>
      <c r="Q658" s="486"/>
    </row>
    <row r="659" customFormat="false" ht="12.75" hidden="false" customHeight="false" outlineLevel="0" collapsed="false">
      <c r="A659" s="110" t="s">
        <v>237</v>
      </c>
      <c r="B659" s="478" t="n">
        <v>64476.77</v>
      </c>
      <c r="C659" s="479" t="n">
        <v>68177.66</v>
      </c>
      <c r="D659" s="480" t="n">
        <v>64492.58</v>
      </c>
      <c r="E659" s="478" t="n">
        <v>66151.64</v>
      </c>
      <c r="F659" s="480" t="n">
        <v>81846.33</v>
      </c>
      <c r="G659" s="480" t="n">
        <v>64349.72</v>
      </c>
      <c r="H659" s="481"/>
      <c r="I659" s="482" t="n">
        <v>69024.24</v>
      </c>
      <c r="J659" s="481" t="n">
        <f aca="false">+G659-I659</f>
        <v>-4674.52</v>
      </c>
      <c r="K659" s="483" t="n">
        <f aca="false">IF(I659=0,IF(G659=0,0,100),+J659/I659*100)</f>
        <v>-6.77228753261174</v>
      </c>
      <c r="L659" s="483"/>
      <c r="M659" s="484" t="n">
        <v>405726.36</v>
      </c>
      <c r="N659" s="485" t="n">
        <v>409494.7</v>
      </c>
      <c r="O659" s="481" t="n">
        <f aca="false">N659-M659</f>
        <v>3768.34000000003</v>
      </c>
      <c r="P659" s="486" t="n">
        <f aca="false">IF(M659=0,IF(N659=0,0,100),+O659/M659*100)</f>
        <v>0.92878855591242</v>
      </c>
      <c r="Q659" s="486"/>
    </row>
    <row r="660" customFormat="false" ht="12.75" hidden="false" customHeight="false" outlineLevel="0" collapsed="false">
      <c r="A660" s="456" t="s">
        <v>238</v>
      </c>
      <c r="B660" s="478" t="n">
        <v>180735.41</v>
      </c>
      <c r="C660" s="479" t="n">
        <v>145134.34</v>
      </c>
      <c r="D660" s="480" t="n">
        <v>150521.53</v>
      </c>
      <c r="E660" s="478" t="n">
        <v>126355.58</v>
      </c>
      <c r="F660" s="480" t="n">
        <v>117169.21</v>
      </c>
      <c r="G660" s="480" t="n">
        <v>138308.88</v>
      </c>
      <c r="H660" s="481"/>
      <c r="I660" s="482" t="n">
        <v>133638.29</v>
      </c>
      <c r="J660" s="481" t="n">
        <f aca="false">+G660-I660</f>
        <v>4670.59</v>
      </c>
      <c r="K660" s="483" t="n">
        <f aca="false">IF(I660=0,IF(G660=0,0,100),+J660/I660*100)</f>
        <v>3.49494894015779</v>
      </c>
      <c r="L660" s="483"/>
      <c r="M660" s="484" t="n">
        <v>506883.84</v>
      </c>
      <c r="N660" s="485" t="n">
        <v>858224.95</v>
      </c>
      <c r="O660" s="481" t="n">
        <f aca="false">N660-M660</f>
        <v>351341.11</v>
      </c>
      <c r="P660" s="486" t="n">
        <f aca="false">IF(M660=0,IF(N660=0,0,100),+O660/M660*100)</f>
        <v>69.3139299923233</v>
      </c>
      <c r="Q660" s="486"/>
      <c r="R660" s="430"/>
    </row>
    <row r="661" customFormat="false" ht="12.75" hidden="false" customHeight="false" outlineLevel="0" collapsed="false">
      <c r="A661" s="456" t="s">
        <v>240</v>
      </c>
      <c r="B661" s="478" t="n">
        <v>13814.37</v>
      </c>
      <c r="C661" s="479" t="n">
        <v>9980.44</v>
      </c>
      <c r="D661" s="480" t="n">
        <v>7209.07</v>
      </c>
      <c r="E661" s="478" t="n">
        <v>7572.91</v>
      </c>
      <c r="F661" s="480" t="n">
        <v>13653.61</v>
      </c>
      <c r="G661" s="480" t="n">
        <v>19153.8</v>
      </c>
      <c r="H661" s="481"/>
      <c r="I661" s="482" t="n">
        <v>16411.81</v>
      </c>
      <c r="J661" s="481" t="n">
        <f aca="false">+G661-I661</f>
        <v>2741.99</v>
      </c>
      <c r="K661" s="483" t="n">
        <f aca="false">IF(I661=0,IF(G661=0,0,100),+J661/I661*100)</f>
        <v>16.7074198397373</v>
      </c>
      <c r="L661" s="483"/>
      <c r="M661" s="484" t="n">
        <v>89432.75</v>
      </c>
      <c r="N661" s="485" t="n">
        <v>71384.2</v>
      </c>
      <c r="O661" s="481" t="n">
        <f aca="false">N661-M661</f>
        <v>-18048.55</v>
      </c>
      <c r="P661" s="486" t="n">
        <f aca="false">IF(M661=0,IF(N661=0,0,100),+O661/M661*100)</f>
        <v>-20.1811416958553</v>
      </c>
      <c r="Q661" s="486"/>
      <c r="R661" s="430"/>
    </row>
    <row r="662" customFormat="false" ht="12.75" hidden="false" customHeight="false" outlineLevel="0" collapsed="false">
      <c r="A662" s="456" t="s">
        <v>241</v>
      </c>
      <c r="B662" s="478" t="n">
        <v>0</v>
      </c>
      <c r="C662" s="487" t="n">
        <v>0</v>
      </c>
      <c r="D662" s="480" t="n">
        <v>0</v>
      </c>
      <c r="E662" s="478" t="n">
        <v>0</v>
      </c>
      <c r="F662" s="480" t="n">
        <v>0</v>
      </c>
      <c r="G662" s="480" t="n">
        <v>157.75</v>
      </c>
      <c r="H662" s="481"/>
      <c r="I662" s="482" t="n">
        <v>0</v>
      </c>
      <c r="J662" s="481" t="n">
        <f aca="false">+G662-I662</f>
        <v>157.75</v>
      </c>
      <c r="K662" s="483" t="n">
        <f aca="false">IF(I662=0,IF(G662=0,0,100),+J662/I662*100)</f>
        <v>100</v>
      </c>
      <c r="L662" s="483"/>
      <c r="M662" s="484" t="n">
        <v>2274.48</v>
      </c>
      <c r="N662" s="485" t="n">
        <v>157.75</v>
      </c>
      <c r="O662" s="481" t="n">
        <f aca="false">N662-M662</f>
        <v>-2116.73</v>
      </c>
      <c r="P662" s="486" t="n">
        <f aca="false">IF(M662=0,IF(N662=0,0,100),+O662/M662*100)</f>
        <v>-93.0643487742253</v>
      </c>
      <c r="Q662" s="486"/>
      <c r="R662" s="430"/>
    </row>
    <row r="663" customFormat="false" ht="12.75" hidden="false" customHeight="false" outlineLevel="0" collapsed="false">
      <c r="A663" s="110" t="s">
        <v>242</v>
      </c>
      <c r="B663" s="478" t="n">
        <v>0</v>
      </c>
      <c r="C663" s="487" t="n">
        <v>0</v>
      </c>
      <c r="D663" s="480" t="n">
        <v>0</v>
      </c>
      <c r="E663" s="478" t="n">
        <v>0</v>
      </c>
      <c r="F663" s="480" t="n">
        <v>5880</v>
      </c>
      <c r="G663" s="480" t="n">
        <v>0</v>
      </c>
      <c r="H663" s="481"/>
      <c r="I663" s="482" t="n">
        <v>0</v>
      </c>
      <c r="J663" s="481" t="n">
        <f aca="false">+G663-I663</f>
        <v>0</v>
      </c>
      <c r="K663" s="483" t="n">
        <f aca="false">IF(I663=0,IF(G663=0,0,100),+J663/I663*100)</f>
        <v>0</v>
      </c>
      <c r="L663" s="483"/>
      <c r="M663" s="484" t="n">
        <v>3920</v>
      </c>
      <c r="N663" s="485" t="n">
        <v>5880</v>
      </c>
      <c r="O663" s="481" t="n">
        <f aca="false">N663-M663</f>
        <v>1960</v>
      </c>
      <c r="P663" s="486" t="n">
        <f aca="false">IF(M663=0,IF(N663=0,0,100),+O663/M663*100)</f>
        <v>50</v>
      </c>
      <c r="Q663" s="486"/>
      <c r="R663" s="430"/>
    </row>
    <row r="664" customFormat="false" ht="12.75" hidden="false" customHeight="false" outlineLevel="0" collapsed="false">
      <c r="A664" s="110" t="s">
        <v>243</v>
      </c>
      <c r="B664" s="478" t="n">
        <v>3560.69</v>
      </c>
      <c r="C664" s="479" t="n">
        <v>0</v>
      </c>
      <c r="D664" s="480" t="n">
        <v>0</v>
      </c>
      <c r="E664" s="478" t="n">
        <v>0</v>
      </c>
      <c r="F664" s="480" t="n">
        <v>1800</v>
      </c>
      <c r="G664" s="480" t="n">
        <v>0</v>
      </c>
      <c r="H664" s="481"/>
      <c r="I664" s="482" t="n">
        <v>0</v>
      </c>
      <c r="J664" s="481" t="n">
        <f aca="false">+G664-I664</f>
        <v>0</v>
      </c>
      <c r="K664" s="483" t="n">
        <f aca="false">IF(I664=0,IF(G664=0,0,100),+J664/I664*100)</f>
        <v>0</v>
      </c>
      <c r="L664" s="483"/>
      <c r="M664" s="484" t="n">
        <v>8226.07</v>
      </c>
      <c r="N664" s="485" t="n">
        <v>5360.69</v>
      </c>
      <c r="O664" s="481" t="n">
        <f aca="false">N664-M664</f>
        <v>-2865.38</v>
      </c>
      <c r="P664" s="486" t="n">
        <f aca="false">IF(M664=0,IF(N664=0,0,100),+O664/M664*100)</f>
        <v>-34.832915353261</v>
      </c>
      <c r="Q664" s="486"/>
      <c r="R664" s="430"/>
    </row>
    <row r="665" customFormat="false" ht="12.75" hidden="false" customHeight="false" outlineLevel="0" collapsed="false">
      <c r="A665" s="456" t="s">
        <v>244</v>
      </c>
      <c r="B665" s="478" t="n">
        <v>842.41</v>
      </c>
      <c r="C665" s="479" t="n">
        <v>3558.77</v>
      </c>
      <c r="D665" s="480" t="n">
        <v>3253.27</v>
      </c>
      <c r="E665" s="478" t="n">
        <v>956.910000000001</v>
      </c>
      <c r="F665" s="480" t="n">
        <v>4730.45</v>
      </c>
      <c r="G665" s="480" t="n">
        <v>2979.99</v>
      </c>
      <c r="H665" s="481"/>
      <c r="I665" s="482" t="n">
        <v>2527.17000000001</v>
      </c>
      <c r="J665" s="481" t="n">
        <f aca="false">+G665-I665</f>
        <v>452.81999999999</v>
      </c>
      <c r="K665" s="483" t="n">
        <f aca="false">IF(I665=0,IF(G665=0,0,100),+J665/I665*100)</f>
        <v>17.9180664537798</v>
      </c>
      <c r="L665" s="483"/>
      <c r="M665" s="484" t="n">
        <v>236310.78</v>
      </c>
      <c r="N665" s="485" t="n">
        <v>16321.8</v>
      </c>
      <c r="O665" s="481" t="n">
        <f aca="false">N665-M665</f>
        <v>-219988.98</v>
      </c>
      <c r="P665" s="486" t="n">
        <f aca="false">IF(M665=0,IF(N665=0,0,100),+O665/M665*100)</f>
        <v>-93.0930785298919</v>
      </c>
      <c r="Q665" s="486"/>
      <c r="R665" s="430"/>
    </row>
    <row r="666" customFormat="false" ht="12.75" hidden="false" customHeight="false" outlineLevel="0" collapsed="false">
      <c r="A666" s="456" t="s">
        <v>245</v>
      </c>
      <c r="B666" s="478" t="n">
        <v>25099.57</v>
      </c>
      <c r="C666" s="479" t="n">
        <v>21986.21</v>
      </c>
      <c r="D666" s="480" t="n">
        <v>26697.93</v>
      </c>
      <c r="E666" s="478" t="n">
        <v>17271.08</v>
      </c>
      <c r="F666" s="480" t="n">
        <v>42363.24</v>
      </c>
      <c r="G666" s="480" t="n">
        <v>33645.58</v>
      </c>
      <c r="H666" s="481"/>
      <c r="I666" s="482" t="n">
        <v>33923.52</v>
      </c>
      <c r="J666" s="481" t="n">
        <f aca="false">+G666-I666</f>
        <v>-277.939999999995</v>
      </c>
      <c r="K666" s="483" t="n">
        <f aca="false">IF(I666=0,IF(G666=0,0,100),+J666/I666*100)</f>
        <v>-0.819313561800176</v>
      </c>
      <c r="L666" s="483"/>
      <c r="M666" s="484" t="n">
        <v>144575.86</v>
      </c>
      <c r="N666" s="485" t="n">
        <v>167063.61</v>
      </c>
      <c r="O666" s="481" t="n">
        <f aca="false">N666-M666</f>
        <v>22487.75</v>
      </c>
      <c r="P666" s="486" t="n">
        <f aca="false">IF(M666=0,IF(N666=0,0,100),+O666/M666*100)</f>
        <v>15.554291013728</v>
      </c>
      <c r="Q666" s="486"/>
      <c r="R666" s="430"/>
    </row>
    <row r="667" customFormat="false" ht="12.75" hidden="false" customHeight="false" outlineLevel="0" collapsed="false">
      <c r="A667" s="110" t="s">
        <v>246</v>
      </c>
      <c r="B667" s="478" t="n">
        <v>0</v>
      </c>
      <c r="C667" s="479" t="n">
        <v>492.71</v>
      </c>
      <c r="D667" s="480" t="n">
        <v>0</v>
      </c>
      <c r="E667" s="478" t="n">
        <v>0</v>
      </c>
      <c r="F667" s="480" t="n">
        <v>0</v>
      </c>
      <c r="G667" s="480" t="n">
        <v>0</v>
      </c>
      <c r="H667" s="481"/>
      <c r="I667" s="482" t="n">
        <v>0</v>
      </c>
      <c r="J667" s="481" t="n">
        <f aca="false">+G667-I667</f>
        <v>0</v>
      </c>
      <c r="K667" s="483" t="n">
        <f aca="false">IF(I667=0,IF(G667=0,0,100),+J667/I667*100)</f>
        <v>0</v>
      </c>
      <c r="L667" s="483"/>
      <c r="M667" s="484" t="n">
        <v>0</v>
      </c>
      <c r="N667" s="485" t="n">
        <v>492.71</v>
      </c>
      <c r="O667" s="481" t="n">
        <f aca="false">N667-M667</f>
        <v>492.71</v>
      </c>
      <c r="P667" s="486" t="n">
        <f aca="false">IF(M667=0,IF(N667=0,0,100),+O667/M667*100)</f>
        <v>100</v>
      </c>
      <c r="Q667" s="486"/>
      <c r="R667" s="430"/>
    </row>
    <row r="668" customFormat="false" ht="12.75" hidden="false" customHeight="false" outlineLevel="0" collapsed="false">
      <c r="A668" s="110" t="s">
        <v>247</v>
      </c>
      <c r="B668" s="478" t="n">
        <v>94.83</v>
      </c>
      <c r="C668" s="479" t="n">
        <v>574.57</v>
      </c>
      <c r="D668" s="480" t="n">
        <v>0</v>
      </c>
      <c r="E668" s="478" t="n">
        <v>0</v>
      </c>
      <c r="F668" s="480" t="n">
        <v>0</v>
      </c>
      <c r="G668" s="480" t="n">
        <v>0</v>
      </c>
      <c r="H668" s="481"/>
      <c r="I668" s="482" t="n">
        <v>485</v>
      </c>
      <c r="J668" s="481" t="n">
        <f aca="false">+G668-I668</f>
        <v>-485</v>
      </c>
      <c r="K668" s="483" t="n">
        <f aca="false">IF(I668=0,IF(G668=0,0,100),+J668/I668*100)</f>
        <v>-100</v>
      </c>
      <c r="L668" s="483"/>
      <c r="M668" s="484" t="n">
        <v>2045.57</v>
      </c>
      <c r="N668" s="485" t="n">
        <v>669.4</v>
      </c>
      <c r="O668" s="481" t="n">
        <f aca="false">N668-M668</f>
        <v>-1376.17</v>
      </c>
      <c r="P668" s="486" t="n">
        <f aca="false">IF(M668=0,IF(N668=0,0,100),+O668/M668*100)</f>
        <v>-67.2756248869508</v>
      </c>
      <c r="Q668" s="486"/>
      <c r="R668" s="430"/>
    </row>
    <row r="669" customFormat="false" ht="12.75" hidden="false" customHeight="false" outlineLevel="0" collapsed="false">
      <c r="A669" s="456" t="s">
        <v>248</v>
      </c>
      <c r="B669" s="478" t="n">
        <v>568.98</v>
      </c>
      <c r="C669" s="479" t="n">
        <v>1468.96</v>
      </c>
      <c r="D669" s="480" t="n">
        <v>0</v>
      </c>
      <c r="E669" s="478" t="n">
        <v>70</v>
      </c>
      <c r="F669" s="480" t="n">
        <v>125</v>
      </c>
      <c r="G669" s="480" t="n">
        <v>0</v>
      </c>
      <c r="H669" s="481"/>
      <c r="I669" s="482" t="n">
        <v>537.05</v>
      </c>
      <c r="J669" s="481" t="n">
        <f aca="false">+G669-I669</f>
        <v>-537.05</v>
      </c>
      <c r="K669" s="483" t="n">
        <f aca="false">IF(I669=0,IF(G669=0,0,100),+J669/I669*100)</f>
        <v>-100</v>
      </c>
      <c r="L669" s="483"/>
      <c r="M669" s="484" t="n">
        <v>2891.12</v>
      </c>
      <c r="N669" s="485" t="n">
        <v>2232.94</v>
      </c>
      <c r="O669" s="481" t="n">
        <f aca="false">N669-M669</f>
        <v>-658.18</v>
      </c>
      <c r="P669" s="486" t="n">
        <f aca="false">IF(M669=0,IF(N669=0,0,100),+O669/M669*100)</f>
        <v>-22.7655718199175</v>
      </c>
      <c r="Q669" s="486"/>
      <c r="R669" s="430"/>
    </row>
    <row r="670" customFormat="false" ht="12.75" hidden="false" customHeight="false" outlineLevel="0" collapsed="false">
      <c r="A670" s="110" t="s">
        <v>250</v>
      </c>
      <c r="B670" s="478" t="n">
        <v>0</v>
      </c>
      <c r="C670" s="487" t="n">
        <v>0</v>
      </c>
      <c r="D670" s="480" t="n">
        <v>0</v>
      </c>
      <c r="E670" s="478" t="n">
        <v>0</v>
      </c>
      <c r="F670" s="480" t="n">
        <v>0</v>
      </c>
      <c r="G670" s="480" t="n">
        <v>0</v>
      </c>
      <c r="H670" s="481"/>
      <c r="I670" s="482" t="n">
        <v>0</v>
      </c>
      <c r="J670" s="481" t="n">
        <f aca="false">+G670-I670</f>
        <v>0</v>
      </c>
      <c r="K670" s="483" t="n">
        <f aca="false">IF(I670=0,IF(G670=0,0,100),+J670/I670*100)</f>
        <v>0</v>
      </c>
      <c r="L670" s="483"/>
      <c r="M670" s="484" t="n">
        <v>308.62</v>
      </c>
      <c r="N670" s="485" t="n">
        <v>0</v>
      </c>
      <c r="O670" s="481" t="n">
        <f aca="false">N670-M670</f>
        <v>-308.62</v>
      </c>
      <c r="P670" s="486" t="n">
        <f aca="false">IF(M670=0,IF(N670=0,0,100),+O670/M670*100)</f>
        <v>-100</v>
      </c>
      <c r="Q670" s="486"/>
      <c r="R670" s="430"/>
    </row>
    <row r="671" customFormat="false" ht="12.75" hidden="false" customHeight="false" outlineLevel="0" collapsed="false">
      <c r="A671" s="110" t="s">
        <v>251</v>
      </c>
      <c r="B671" s="478" t="n">
        <v>0</v>
      </c>
      <c r="C671" s="487" t="n">
        <v>0</v>
      </c>
      <c r="D671" s="480" t="n">
        <v>0</v>
      </c>
      <c r="E671" s="478" t="n">
        <v>0</v>
      </c>
      <c r="F671" s="480" t="n">
        <v>0</v>
      </c>
      <c r="G671" s="480" t="n">
        <v>0</v>
      </c>
      <c r="H671" s="481"/>
      <c r="I671" s="482" t="n">
        <v>0</v>
      </c>
      <c r="J671" s="481" t="n">
        <f aca="false">+G671-I671</f>
        <v>0</v>
      </c>
      <c r="K671" s="483" t="n">
        <f aca="false">IF(I671=0,IF(G671=0,0,100),+J671/I671*100)</f>
        <v>0</v>
      </c>
      <c r="L671" s="483"/>
      <c r="M671" s="484" t="n">
        <v>4054.31</v>
      </c>
      <c r="N671" s="485" t="n">
        <v>0</v>
      </c>
      <c r="O671" s="481" t="n">
        <f aca="false">N671-M671</f>
        <v>-4054.31</v>
      </c>
      <c r="P671" s="486" t="n">
        <f aca="false">IF(M671=0,IF(N671=0,0,100),+O671/M671*100)</f>
        <v>-100</v>
      </c>
      <c r="Q671" s="486"/>
      <c r="R671" s="430"/>
    </row>
    <row r="672" s="438" customFormat="true" ht="12.75" hidden="false" customHeight="false" outlineLevel="0" collapsed="false">
      <c r="A672" s="110" t="s">
        <v>253</v>
      </c>
      <c r="B672" s="478" t="n">
        <v>49000</v>
      </c>
      <c r="C672" s="479" t="n">
        <v>49000</v>
      </c>
      <c r="D672" s="480" t="n">
        <v>49000</v>
      </c>
      <c r="E672" s="478" t="n">
        <v>49000</v>
      </c>
      <c r="F672" s="480" t="n">
        <v>49000</v>
      </c>
      <c r="G672" s="480" t="n">
        <v>49000</v>
      </c>
      <c r="H672" s="481"/>
      <c r="I672" s="482" t="n">
        <v>45000</v>
      </c>
      <c r="J672" s="481" t="n">
        <f aca="false">+G672-I672</f>
        <v>4000</v>
      </c>
      <c r="K672" s="483" t="n">
        <f aca="false">IF(I672=0,IF(G672=0,0,100),+J672/I672*100)</f>
        <v>8.88888888888889</v>
      </c>
      <c r="L672" s="483"/>
      <c r="M672" s="484" t="n">
        <v>270000</v>
      </c>
      <c r="N672" s="485" t="n">
        <v>294000</v>
      </c>
      <c r="O672" s="481" t="n">
        <f aca="false">N672-M672</f>
        <v>24000</v>
      </c>
      <c r="P672" s="486" t="n">
        <f aca="false">IF(M672=0,IF(N672=0,0,100),+O672/M672*100)</f>
        <v>8.88888888888889</v>
      </c>
      <c r="Q672" s="486"/>
    </row>
    <row r="673" s="438" customFormat="true" ht="12.75" hidden="false" customHeight="false" outlineLevel="0" collapsed="false">
      <c r="A673" s="110" t="s">
        <v>256</v>
      </c>
      <c r="B673" s="478" t="n">
        <v>0</v>
      </c>
      <c r="C673" s="479" t="n">
        <v>5182.94</v>
      </c>
      <c r="D673" s="480" t="n">
        <v>2834.51</v>
      </c>
      <c r="E673" s="478" t="n">
        <v>5865.55</v>
      </c>
      <c r="F673" s="480" t="n">
        <v>0</v>
      </c>
      <c r="G673" s="480" t="n">
        <v>3313.2</v>
      </c>
      <c r="H673" s="481"/>
      <c r="I673" s="482" t="n">
        <v>10161.75</v>
      </c>
      <c r="J673" s="481" t="n">
        <f aca="false">+G673-I673</f>
        <v>-6848.55</v>
      </c>
      <c r="K673" s="483" t="n">
        <f aca="false">IF(I673=0,IF(G673=0,0,100),+J673/I673*100)</f>
        <v>-67.3953797328216</v>
      </c>
      <c r="L673" s="483"/>
      <c r="M673" s="484" t="n">
        <v>10161.75</v>
      </c>
      <c r="N673" s="485" t="n">
        <v>17196.2</v>
      </c>
      <c r="O673" s="481" t="n">
        <f aca="false">N673-M673</f>
        <v>7034.45</v>
      </c>
      <c r="P673" s="486" t="n">
        <f aca="false">IF(M673=0,IF(N673=0,0,100),+O673/M673*100)</f>
        <v>69.2247890373213</v>
      </c>
      <c r="Q673" s="486"/>
    </row>
    <row r="674" s="438" customFormat="true" ht="12.75" hidden="false" customHeight="false" outlineLevel="0" collapsed="false">
      <c r="A674" s="456" t="s">
        <v>257</v>
      </c>
      <c r="B674" s="478" t="n">
        <v>104291.98</v>
      </c>
      <c r="C674" s="479" t="n">
        <v>79945.31</v>
      </c>
      <c r="D674" s="480" t="n">
        <v>95641.48</v>
      </c>
      <c r="E674" s="478" t="n">
        <v>92409.09</v>
      </c>
      <c r="F674" s="480" t="n">
        <v>88360.43</v>
      </c>
      <c r="G674" s="480" t="n">
        <v>132158.99</v>
      </c>
      <c r="H674" s="481"/>
      <c r="I674" s="482" t="n">
        <v>66473.34</v>
      </c>
      <c r="J674" s="481" t="n">
        <f aca="false">+G674-I674</f>
        <v>65685.65</v>
      </c>
      <c r="K674" s="483" t="n">
        <f aca="false">IF(I674=0,IF(G674=0,0,100),+J674/I674*100)</f>
        <v>98.8150287017322</v>
      </c>
      <c r="L674" s="483"/>
      <c r="M674" s="484" t="n">
        <v>412945.47</v>
      </c>
      <c r="N674" s="485" t="n">
        <v>592807.28</v>
      </c>
      <c r="O674" s="481" t="n">
        <f aca="false">N674-M674</f>
        <v>179861.81</v>
      </c>
      <c r="P674" s="486" t="n">
        <f aca="false">IF(M674=0,IF(N674=0,0,100),+O674/M674*100)</f>
        <v>43.555825906021</v>
      </c>
      <c r="Q674" s="486"/>
    </row>
    <row r="675" s="438" customFormat="true" ht="12.75" hidden="false" customHeight="false" outlineLevel="0" collapsed="false">
      <c r="A675" s="456" t="s">
        <v>258</v>
      </c>
      <c r="B675" s="478" t="n">
        <v>6257.2</v>
      </c>
      <c r="C675" s="479" t="n">
        <v>10052.6</v>
      </c>
      <c r="D675" s="480" t="n">
        <v>8754.64</v>
      </c>
      <c r="E675" s="478" t="n">
        <v>5605.19</v>
      </c>
      <c r="F675" s="480" t="n">
        <v>8553.41</v>
      </c>
      <c r="G675" s="480" t="n">
        <v>10551.69</v>
      </c>
      <c r="H675" s="481"/>
      <c r="I675" s="482" t="n">
        <v>3600.27</v>
      </c>
      <c r="J675" s="481" t="n">
        <f aca="false">+G675-I675</f>
        <v>6951.42</v>
      </c>
      <c r="K675" s="483" t="n">
        <f aca="false">IF(I675=0,IF(G675=0,0,100),+J675/I675*100)</f>
        <v>193.080518961078</v>
      </c>
      <c r="L675" s="483"/>
      <c r="M675" s="484" t="n">
        <v>13439.15</v>
      </c>
      <c r="N675" s="485" t="n">
        <v>49774.73</v>
      </c>
      <c r="O675" s="481" t="n">
        <f aca="false">N675-M675</f>
        <v>36335.58</v>
      </c>
      <c r="P675" s="486" t="n">
        <f aca="false">IF(M675=0,IF(N675=0,0,100),+O675/M675*100)</f>
        <v>270.371117220955</v>
      </c>
      <c r="Q675" s="486"/>
    </row>
    <row r="676" s="438" customFormat="true" ht="12.75" hidden="false" customHeight="false" outlineLevel="0" collapsed="false">
      <c r="A676" s="534" t="s">
        <v>259</v>
      </c>
      <c r="B676" s="478" t="n">
        <v>0</v>
      </c>
      <c r="C676" s="479" t="n">
        <v>1031.57</v>
      </c>
      <c r="D676" s="480" t="n">
        <v>1084.68</v>
      </c>
      <c r="E676" s="478" t="n">
        <v>0</v>
      </c>
      <c r="F676" s="480" t="n">
        <v>1350.53</v>
      </c>
      <c r="G676" s="480" t="n">
        <v>1220.85</v>
      </c>
      <c r="H676" s="481"/>
      <c r="I676" s="482" t="n">
        <v>1124.06</v>
      </c>
      <c r="J676" s="481" t="n">
        <f aca="false">+G676-I676</f>
        <v>96.79</v>
      </c>
      <c r="K676" s="483" t="n">
        <f aca="false">IF(I676=0,IF(G676=0,0,100),+J676/I676*100)</f>
        <v>8.61075031581944</v>
      </c>
      <c r="L676" s="483"/>
      <c r="M676" s="484" t="n">
        <v>6706.34</v>
      </c>
      <c r="N676" s="485" t="n">
        <v>4687.63</v>
      </c>
      <c r="O676" s="481" t="n">
        <f aca="false">N676-M676</f>
        <v>-2018.71</v>
      </c>
      <c r="P676" s="486" t="n">
        <f aca="false">IF(M676=0,IF(N676=0,0,100),+O676/M676*100)</f>
        <v>-30.101515879004</v>
      </c>
      <c r="Q676" s="486"/>
    </row>
    <row r="677" s="438" customFormat="true" ht="12.75" hidden="false" customHeight="false" outlineLevel="0" collapsed="false">
      <c r="A677" s="110" t="s">
        <v>265</v>
      </c>
      <c r="B677" s="478" t="n">
        <v>7484.27</v>
      </c>
      <c r="C677" s="479" t="n">
        <v>-4.54747350886464E-013</v>
      </c>
      <c r="D677" s="480" t="n">
        <v>14945.93</v>
      </c>
      <c r="E677" s="478" t="n">
        <v>7723.59</v>
      </c>
      <c r="F677" s="480" t="n">
        <v>7724.4</v>
      </c>
      <c r="G677" s="480" t="n">
        <v>7731.82</v>
      </c>
      <c r="H677" s="481"/>
      <c r="I677" s="482" t="n">
        <v>7828.16</v>
      </c>
      <c r="J677" s="481" t="n">
        <f aca="false">+G677-I677</f>
        <v>-96.3400000000001</v>
      </c>
      <c r="K677" s="483" t="n">
        <f aca="false">IF(I677=0,IF(G677=0,0,100),+J677/I677*100)</f>
        <v>-1.23068511629808</v>
      </c>
      <c r="L677" s="483"/>
      <c r="M677" s="484" t="n">
        <v>39572.73</v>
      </c>
      <c r="N677" s="485" t="n">
        <v>45610.01</v>
      </c>
      <c r="O677" s="481" t="n">
        <f aca="false">N677-M677</f>
        <v>6037.28</v>
      </c>
      <c r="P677" s="486" t="n">
        <f aca="false">IF(M677=0,IF(N677=0,0,100),+O677/M677*100)</f>
        <v>15.2561625139332</v>
      </c>
      <c r="Q677" s="486"/>
    </row>
    <row r="678" s="438" customFormat="true" ht="12.75" hidden="false" customHeight="false" outlineLevel="0" collapsed="false">
      <c r="A678" s="110" t="s">
        <v>267</v>
      </c>
      <c r="B678" s="478" t="n">
        <v>0</v>
      </c>
      <c r="C678" s="479" t="n">
        <v>858.62</v>
      </c>
      <c r="D678" s="480" t="n">
        <v>858.62</v>
      </c>
      <c r="E678" s="478" t="n">
        <v>858.62</v>
      </c>
      <c r="F678" s="480" t="n">
        <v>858.62</v>
      </c>
      <c r="G678" s="480" t="n">
        <v>1582.13</v>
      </c>
      <c r="H678" s="481"/>
      <c r="I678" s="482" t="n">
        <v>858.62</v>
      </c>
      <c r="J678" s="481" t="n">
        <f aca="false">+G678-I678</f>
        <v>723.51</v>
      </c>
      <c r="K678" s="483" t="n">
        <f aca="false">IF(I678=0,IF(G678=0,0,100),+J678/I678*100)</f>
        <v>84.2642845496262</v>
      </c>
      <c r="L678" s="483"/>
      <c r="M678" s="484" t="n">
        <v>4293.1</v>
      </c>
      <c r="N678" s="485" t="n">
        <v>5016.61</v>
      </c>
      <c r="O678" s="481" t="n">
        <f aca="false">N678-M678</f>
        <v>723.509999999999</v>
      </c>
      <c r="P678" s="486" t="n">
        <f aca="false">IF(M678=0,IF(N678=0,0,100),+O678/M678*100)</f>
        <v>16.8528569099252</v>
      </c>
      <c r="Q678" s="486"/>
    </row>
    <row r="679" s="438" customFormat="true" ht="12.75" hidden="false" customHeight="false" outlineLevel="0" collapsed="false">
      <c r="A679" s="110" t="s">
        <v>268</v>
      </c>
      <c r="B679" s="478" t="n">
        <v>0</v>
      </c>
      <c r="C679" s="479" t="n">
        <v>818.47</v>
      </c>
      <c r="D679" s="480" t="n">
        <v>858.64</v>
      </c>
      <c r="E679" s="478" t="n">
        <v>858.64</v>
      </c>
      <c r="F679" s="480" t="n">
        <v>858.64</v>
      </c>
      <c r="G679" s="480" t="n">
        <v>1.13686837721616E-013</v>
      </c>
      <c r="H679" s="481"/>
      <c r="I679" s="482" t="n">
        <v>857.8</v>
      </c>
      <c r="J679" s="481" t="n">
        <f aca="false">+G679-I679</f>
        <v>-857.8</v>
      </c>
      <c r="K679" s="483" t="n">
        <f aca="false">IF(I679=0,IF(G679=0,0,100),+J679/I679*100)</f>
        <v>-100</v>
      </c>
      <c r="L679" s="483"/>
      <c r="M679" s="484" t="n">
        <v>4289</v>
      </c>
      <c r="N679" s="485" t="n">
        <v>3394.39</v>
      </c>
      <c r="O679" s="481" t="n">
        <f aca="false">N679-M679</f>
        <v>-894.61</v>
      </c>
      <c r="P679" s="486" t="n">
        <f aca="false">IF(M679=0,IF(N679=0,0,100),+O679/M679*100)</f>
        <v>-20.8582420144556</v>
      </c>
      <c r="Q679" s="486"/>
    </row>
    <row r="680" s="438" customFormat="true" ht="12.75" hidden="false" customHeight="false" outlineLevel="0" collapsed="false">
      <c r="A680" s="110" t="s">
        <v>271</v>
      </c>
      <c r="B680" s="478" t="n">
        <v>602.47</v>
      </c>
      <c r="C680" s="479" t="n">
        <v>0</v>
      </c>
      <c r="D680" s="480" t="n">
        <v>625.87</v>
      </c>
      <c r="E680" s="478" t="n">
        <v>613.5</v>
      </c>
      <c r="F680" s="480" t="n">
        <v>613.52</v>
      </c>
      <c r="G680" s="480" t="n">
        <v>613.74</v>
      </c>
      <c r="H680" s="481"/>
      <c r="I680" s="482" t="n">
        <v>807.58</v>
      </c>
      <c r="J680" s="481" t="n">
        <f aca="false">+G680-I680</f>
        <v>-193.84</v>
      </c>
      <c r="K680" s="483" t="n">
        <f aca="false">IF(I680=0,IF(G680=0,0,100),+J680/I680*100)</f>
        <v>-24.0025755962258</v>
      </c>
      <c r="L680" s="483"/>
      <c r="M680" s="484" t="n">
        <v>11716.04</v>
      </c>
      <c r="N680" s="485" t="n">
        <v>3069.1</v>
      </c>
      <c r="O680" s="481" t="n">
        <f aca="false">N680-M680</f>
        <v>-8646.94</v>
      </c>
      <c r="P680" s="486" t="n">
        <f aca="false">IF(M680=0,IF(N680=0,0,100),+O680/M680*100)</f>
        <v>-73.8042888211375</v>
      </c>
      <c r="Q680" s="486"/>
    </row>
    <row r="681" s="438" customFormat="true" ht="12.75" hidden="false" customHeight="false" outlineLevel="0" collapsed="false">
      <c r="A681" s="456" t="s">
        <v>272</v>
      </c>
      <c r="B681" s="478" t="n">
        <v>380</v>
      </c>
      <c r="C681" s="479" t="n">
        <v>740</v>
      </c>
      <c r="D681" s="480" t="n">
        <v>960</v>
      </c>
      <c r="E681" s="478" t="n">
        <v>280</v>
      </c>
      <c r="F681" s="480" t="n">
        <v>1340</v>
      </c>
      <c r="G681" s="480" t="n">
        <v>980</v>
      </c>
      <c r="H681" s="481"/>
      <c r="I681" s="482" t="n">
        <v>1491.5</v>
      </c>
      <c r="J681" s="481" t="n">
        <f aca="false">+G681-I681</f>
        <v>-511.5</v>
      </c>
      <c r="K681" s="483" t="n">
        <f aca="false">IF(I681=0,IF(G681=0,0,100),+J681/I681*100)</f>
        <v>-34.294334562521</v>
      </c>
      <c r="L681" s="483"/>
      <c r="M681" s="484" t="n">
        <v>5509.85</v>
      </c>
      <c r="N681" s="485" t="n">
        <v>4680</v>
      </c>
      <c r="O681" s="481" t="n">
        <f aca="false">N681-M681</f>
        <v>-829.85</v>
      </c>
      <c r="P681" s="486" t="n">
        <f aca="false">IF(M681=0,IF(N681=0,0,100),+O681/M681*100)</f>
        <v>-15.0612085628465</v>
      </c>
      <c r="Q681" s="486"/>
    </row>
    <row r="682" s="438" customFormat="true" ht="12.75" hidden="false" customHeight="false" outlineLevel="0" collapsed="false">
      <c r="A682" s="110" t="s">
        <v>273</v>
      </c>
      <c r="B682" s="478" t="n">
        <v>0</v>
      </c>
      <c r="C682" s="479" t="n">
        <v>0</v>
      </c>
      <c r="D682" s="480" t="n">
        <v>14208.75</v>
      </c>
      <c r="E682" s="478" t="n">
        <v>5873.3</v>
      </c>
      <c r="F682" s="480" t="n">
        <v>12991.42</v>
      </c>
      <c r="G682" s="480" t="n">
        <v>8387.29</v>
      </c>
      <c r="H682" s="481"/>
      <c r="I682" s="482" t="n">
        <v>11000.07</v>
      </c>
      <c r="J682" s="481" t="n">
        <f aca="false">+G682-I682</f>
        <v>-2612.78</v>
      </c>
      <c r="K682" s="483" t="n">
        <f aca="false">IF(I682=0,IF(G682=0,0,100),+J682/I682*100)</f>
        <v>-23.7523943029453</v>
      </c>
      <c r="L682" s="483"/>
      <c r="M682" s="484" t="n">
        <v>38097.5</v>
      </c>
      <c r="N682" s="485" t="n">
        <v>41460.76</v>
      </c>
      <c r="O682" s="481" t="n">
        <f aca="false">N682-M682</f>
        <v>3363.26</v>
      </c>
      <c r="P682" s="486" t="n">
        <f aca="false">IF(M682=0,IF(N682=0,0,100),+O682/M682*100)</f>
        <v>8.82803333552071</v>
      </c>
      <c r="Q682" s="486"/>
    </row>
    <row r="683" s="438" customFormat="true" ht="12.75" hidden="false" customHeight="false" outlineLevel="0" collapsed="false">
      <c r="A683" s="456" t="s">
        <v>274</v>
      </c>
      <c r="B683" s="478" t="n">
        <v>4061.56</v>
      </c>
      <c r="C683" s="479" t="n">
        <v>5258.74</v>
      </c>
      <c r="D683" s="480" t="n">
        <v>18201.35</v>
      </c>
      <c r="E683" s="478" t="n">
        <v>4820.52</v>
      </c>
      <c r="F683" s="480" t="n">
        <v>5855.68</v>
      </c>
      <c r="G683" s="480" t="n">
        <v>1600.41</v>
      </c>
      <c r="H683" s="481"/>
      <c r="I683" s="482" t="n">
        <v>4335.29</v>
      </c>
      <c r="J683" s="481" t="n">
        <f aca="false">+G683-I683</f>
        <v>-2734.88</v>
      </c>
      <c r="K683" s="483" t="n">
        <f aca="false">IF(I683=0,IF(G683=0,0,100),+J683/I683*100)</f>
        <v>-63.0841304733939</v>
      </c>
      <c r="L683" s="483"/>
      <c r="M683" s="484" t="n">
        <v>44553.95</v>
      </c>
      <c r="N683" s="485" t="n">
        <v>39798.26</v>
      </c>
      <c r="O683" s="481" t="n">
        <f aca="false">N683-M683</f>
        <v>-4755.69</v>
      </c>
      <c r="P683" s="486" t="n">
        <f aca="false">IF(M683=0,IF(N683=0,0,100),+O683/M683*100)</f>
        <v>-10.6740030906351</v>
      </c>
      <c r="Q683" s="486"/>
    </row>
    <row r="684" s="438" customFormat="true" ht="12.75" hidden="false" customHeight="false" outlineLevel="0" collapsed="false">
      <c r="A684" s="110" t="s">
        <v>275</v>
      </c>
      <c r="B684" s="478" t="n">
        <v>1382.35</v>
      </c>
      <c r="C684" s="479" t="n">
        <v>2740.88</v>
      </c>
      <c r="D684" s="480" t="n">
        <v>12747.28</v>
      </c>
      <c r="E684" s="478" t="n">
        <v>3888.81</v>
      </c>
      <c r="F684" s="480" t="n">
        <v>1462.47</v>
      </c>
      <c r="G684" s="480" t="n">
        <v>17947.36</v>
      </c>
      <c r="H684" s="481"/>
      <c r="I684" s="482" t="n">
        <v>13057.68</v>
      </c>
      <c r="J684" s="481" t="n">
        <f aca="false">+G684-I684</f>
        <v>4889.68</v>
      </c>
      <c r="K684" s="483" t="n">
        <f aca="false">IF(I684=0,IF(G684=0,0,100),+J684/I684*100)</f>
        <v>37.4467746184621</v>
      </c>
      <c r="L684" s="483"/>
      <c r="M684" s="484" t="n">
        <v>36380.72</v>
      </c>
      <c r="N684" s="485" t="n">
        <v>40169.15</v>
      </c>
      <c r="O684" s="481" t="n">
        <f aca="false">N684-M684</f>
        <v>3788.43</v>
      </c>
      <c r="P684" s="486" t="n">
        <f aca="false">IF(M684=0,IF(N684=0,0,100),+O684/M684*100)</f>
        <v>10.4132903362001</v>
      </c>
      <c r="Q684" s="486"/>
    </row>
    <row r="685" s="438" customFormat="true" ht="12.75" hidden="false" customHeight="false" outlineLevel="0" collapsed="false">
      <c r="A685" s="456" t="s">
        <v>276</v>
      </c>
      <c r="B685" s="478" t="n">
        <v>1207.34</v>
      </c>
      <c r="C685" s="479" t="n">
        <v>321.62</v>
      </c>
      <c r="D685" s="480" t="n">
        <v>63.79</v>
      </c>
      <c r="E685" s="478" t="n">
        <v>250.18</v>
      </c>
      <c r="F685" s="480" t="n">
        <v>1047.85</v>
      </c>
      <c r="G685" s="480" t="n">
        <v>546.14</v>
      </c>
      <c r="H685" s="481"/>
      <c r="I685" s="482" t="n">
        <v>176.72</v>
      </c>
      <c r="J685" s="481" t="n">
        <f aca="false">+G685-I685</f>
        <v>369.42</v>
      </c>
      <c r="K685" s="483" t="n">
        <f aca="false">IF(I685=0,IF(G685=0,0,100),+J685/I685*100)</f>
        <v>209.042553191489</v>
      </c>
      <c r="L685" s="483"/>
      <c r="M685" s="484" t="n">
        <v>5259.85</v>
      </c>
      <c r="N685" s="485" t="n">
        <v>3436.92</v>
      </c>
      <c r="O685" s="481" t="n">
        <f aca="false">N685-M685</f>
        <v>-1822.93</v>
      </c>
      <c r="P685" s="486" t="n">
        <f aca="false">IF(M685=0,IF(N685=0,0,100),+O685/M685*100)</f>
        <v>-34.6574522087132</v>
      </c>
      <c r="Q685" s="486"/>
    </row>
    <row r="686" s="438" customFormat="true" ht="12.75" hidden="false" customHeight="false" outlineLevel="0" collapsed="false">
      <c r="A686" s="110" t="s">
        <v>277</v>
      </c>
      <c r="B686" s="478" t="n">
        <v>0</v>
      </c>
      <c r="C686" s="479" t="n">
        <v>0</v>
      </c>
      <c r="D686" s="480" t="n">
        <v>0</v>
      </c>
      <c r="E686" s="478" t="n">
        <v>0</v>
      </c>
      <c r="F686" s="480" t="n">
        <v>0</v>
      </c>
      <c r="G686" s="480" t="n">
        <v>0</v>
      </c>
      <c r="H686" s="481"/>
      <c r="I686" s="482" t="n">
        <v>0</v>
      </c>
      <c r="J686" s="481" t="n">
        <f aca="false">+G686-I686</f>
        <v>0</v>
      </c>
      <c r="K686" s="483" t="n">
        <f aca="false">IF(I686=0,IF(G686=0,0,100),+J686/I686*100)</f>
        <v>0</v>
      </c>
      <c r="L686" s="483"/>
      <c r="M686" s="484" t="n">
        <v>640</v>
      </c>
      <c r="N686" s="485" t="n">
        <v>0</v>
      </c>
      <c r="O686" s="481" t="n">
        <f aca="false">N686-M686</f>
        <v>-640</v>
      </c>
      <c r="P686" s="486" t="n">
        <f aca="false">IF(M686=0,IF(N686=0,0,100),+O686/M686*100)</f>
        <v>-100</v>
      </c>
      <c r="Q686" s="486"/>
    </row>
    <row r="687" s="438" customFormat="true" ht="12.75" hidden="false" customHeight="false" outlineLevel="0" collapsed="false">
      <c r="A687" s="110" t="s">
        <v>278</v>
      </c>
      <c r="B687" s="478" t="n">
        <v>14102.95</v>
      </c>
      <c r="C687" s="479" t="n">
        <v>14841.33</v>
      </c>
      <c r="D687" s="480" t="n">
        <v>16182.93</v>
      </c>
      <c r="E687" s="478" t="n">
        <v>14775.9</v>
      </c>
      <c r="F687" s="480" t="n">
        <v>13465.56</v>
      </c>
      <c r="G687" s="480" t="n">
        <v>13466.02</v>
      </c>
      <c r="H687" s="481"/>
      <c r="I687" s="482" t="n">
        <v>15879.47</v>
      </c>
      <c r="J687" s="481" t="n">
        <f aca="false">+G687-I687</f>
        <v>-2413.45</v>
      </c>
      <c r="K687" s="483" t="n">
        <f aca="false">IF(I687=0,IF(G687=0,0,100),+J687/I687*100)</f>
        <v>-15.1985551155045</v>
      </c>
      <c r="L687" s="483"/>
      <c r="M687" s="484" t="n">
        <v>86246.56</v>
      </c>
      <c r="N687" s="485" t="n">
        <v>86834.69</v>
      </c>
      <c r="O687" s="481" t="n">
        <f aca="false">N687-M687</f>
        <v>588.130000000005</v>
      </c>
      <c r="P687" s="486" t="n">
        <f aca="false">IF(M687=0,IF(N687=0,0,100),+O687/M687*100)</f>
        <v>0.68191705269173</v>
      </c>
      <c r="Q687" s="486"/>
    </row>
    <row r="688" s="438" customFormat="true" ht="12.75" hidden="false" customHeight="false" outlineLevel="0" collapsed="false">
      <c r="A688" s="110" t="s">
        <v>279</v>
      </c>
      <c r="B688" s="478" t="n">
        <v>0</v>
      </c>
      <c r="C688" s="479" t="n">
        <v>700</v>
      </c>
      <c r="D688" s="480" t="n">
        <v>0</v>
      </c>
      <c r="E688" s="478" t="n">
        <v>0</v>
      </c>
      <c r="F688" s="480" t="n">
        <v>0</v>
      </c>
      <c r="G688" s="480" t="n">
        <v>0</v>
      </c>
      <c r="H688" s="481"/>
      <c r="I688" s="482" t="n">
        <v>5000</v>
      </c>
      <c r="J688" s="481" t="n">
        <f aca="false">+G688-I688</f>
        <v>-5000</v>
      </c>
      <c r="K688" s="483" t="n">
        <f aca="false">IF(I688=0,IF(G688=0,0,100),+J688/I688*100)</f>
        <v>-100</v>
      </c>
      <c r="L688" s="483"/>
      <c r="M688" s="484" t="n">
        <v>7098.27</v>
      </c>
      <c r="N688" s="485" t="n">
        <v>700</v>
      </c>
      <c r="O688" s="481" t="n">
        <f aca="false">N688-M688</f>
        <v>-6398.27</v>
      </c>
      <c r="P688" s="486" t="n">
        <f aca="false">IF(M688=0,IF(N688=0,0,100),+O688/M688*100)</f>
        <v>-90.1384421837997</v>
      </c>
      <c r="Q688" s="486"/>
    </row>
    <row r="689" s="438" customFormat="true" ht="12.75" hidden="false" customHeight="false" outlineLevel="0" collapsed="false">
      <c r="A689" s="110" t="s">
        <v>283</v>
      </c>
      <c r="B689" s="478" t="n">
        <v>2152.59</v>
      </c>
      <c r="C689" s="479" t="n">
        <v>0</v>
      </c>
      <c r="D689" s="480" t="n">
        <v>0</v>
      </c>
      <c r="E689" s="478" t="n">
        <v>0</v>
      </c>
      <c r="F689" s="480" t="n">
        <v>1155.17</v>
      </c>
      <c r="G689" s="480" t="n">
        <v>0</v>
      </c>
      <c r="H689" s="481"/>
      <c r="I689" s="482" t="n">
        <v>0</v>
      </c>
      <c r="J689" s="481" t="n">
        <f aca="false">+G689-I689</f>
        <v>0</v>
      </c>
      <c r="K689" s="483" t="n">
        <f aca="false">IF(I689=0,IF(G689=0,0,100),+J689/I689*100)</f>
        <v>0</v>
      </c>
      <c r="L689" s="483"/>
      <c r="M689" s="484" t="n">
        <v>720.69</v>
      </c>
      <c r="N689" s="485" t="n">
        <v>3307.76</v>
      </c>
      <c r="O689" s="481" t="n">
        <f aca="false">N689-M689</f>
        <v>2587.07</v>
      </c>
      <c r="P689" s="486" t="n">
        <f aca="false">IF(M689=0,IF(N689=0,0,100),+O689/M689*100)</f>
        <v>358.971263650113</v>
      </c>
      <c r="Q689" s="486"/>
    </row>
    <row r="690" s="438" customFormat="true" ht="12.75" hidden="false" customHeight="false" outlineLevel="0" collapsed="false">
      <c r="A690" s="110" t="s">
        <v>284</v>
      </c>
      <c r="B690" s="478" t="n">
        <v>130</v>
      </c>
      <c r="C690" s="479" t="n">
        <v>0</v>
      </c>
      <c r="D690" s="480" t="n">
        <v>2954.84</v>
      </c>
      <c r="E690" s="478" t="n">
        <v>0</v>
      </c>
      <c r="F690" s="480" t="n">
        <v>1260.21</v>
      </c>
      <c r="G690" s="480" t="n">
        <v>0</v>
      </c>
      <c r="H690" s="481"/>
      <c r="I690" s="482" t="n">
        <v>0</v>
      </c>
      <c r="J690" s="481" t="n">
        <f aca="false">+G690-I690</f>
        <v>0</v>
      </c>
      <c r="K690" s="483" t="n">
        <f aca="false">IF(I690=0,IF(G690=0,0,100),+J690/I690*100)</f>
        <v>0</v>
      </c>
      <c r="L690" s="483"/>
      <c r="M690" s="484" t="n">
        <v>525</v>
      </c>
      <c r="N690" s="485" t="n">
        <v>4345.05</v>
      </c>
      <c r="O690" s="481" t="n">
        <f aca="false">N690-M690</f>
        <v>3820.05</v>
      </c>
      <c r="P690" s="486" t="n">
        <f aca="false">IF(M690=0,IF(N690=0,0,100),+O690/M690*100)</f>
        <v>727.628571428572</v>
      </c>
      <c r="Q690" s="486"/>
    </row>
    <row r="691" s="438" customFormat="true" ht="12.75" hidden="false" customHeight="false" outlineLevel="0" collapsed="false">
      <c r="A691" s="110" t="s">
        <v>285</v>
      </c>
      <c r="B691" s="478" t="n">
        <v>0</v>
      </c>
      <c r="C691" s="479" t="n">
        <v>5456.72</v>
      </c>
      <c r="D691" s="480" t="n">
        <v>1016.38</v>
      </c>
      <c r="E691" s="478" t="n">
        <v>0</v>
      </c>
      <c r="F691" s="480" t="n">
        <v>1620</v>
      </c>
      <c r="G691" s="480" t="n">
        <v>264.219999999999</v>
      </c>
      <c r="H691" s="481"/>
      <c r="I691" s="482" t="n">
        <v>1888.87</v>
      </c>
      <c r="J691" s="481" t="n">
        <f aca="false">+G691-I691</f>
        <v>-1624.65</v>
      </c>
      <c r="K691" s="483" t="n">
        <f aca="false">IF(I691=0,IF(G691=0,0,100),+J691/I691*100)</f>
        <v>-86.0117424703659</v>
      </c>
      <c r="L691" s="483"/>
      <c r="M691" s="484" t="n">
        <v>35171.83</v>
      </c>
      <c r="N691" s="485" t="n">
        <v>8357.32</v>
      </c>
      <c r="O691" s="481" t="n">
        <f aca="false">N691-M691</f>
        <v>-26814.51</v>
      </c>
      <c r="P691" s="486" t="n">
        <f aca="false">IF(M691=0,IF(N691=0,0,100),+O691/M691*100)</f>
        <v>-76.2385977641766</v>
      </c>
      <c r="Q691" s="486"/>
    </row>
    <row r="692" s="438" customFormat="true" ht="12.75" hidden="false" customHeight="false" outlineLevel="0" collapsed="false">
      <c r="A692" s="456" t="s">
        <v>286</v>
      </c>
      <c r="B692" s="478" t="n">
        <v>0</v>
      </c>
      <c r="C692" s="479" t="n">
        <v>3717</v>
      </c>
      <c r="D692" s="480" t="n">
        <v>2418.82</v>
      </c>
      <c r="E692" s="478" t="n">
        <v>20149.23</v>
      </c>
      <c r="F692" s="480" t="n">
        <v>331.060000000001</v>
      </c>
      <c r="G692" s="480" t="n">
        <v>15787.05</v>
      </c>
      <c r="H692" s="481"/>
      <c r="I692" s="482" t="n">
        <v>12667.19</v>
      </c>
      <c r="J692" s="481" t="n">
        <f aca="false">+G692-I692</f>
        <v>3119.86</v>
      </c>
      <c r="K692" s="483" t="n">
        <f aca="false">IF(I692=0,IF(G692=0,0,100),+J692/I692*100)</f>
        <v>24.6294560987875</v>
      </c>
      <c r="L692" s="483"/>
      <c r="M692" s="484" t="n">
        <v>36542.62</v>
      </c>
      <c r="N692" s="485" t="n">
        <v>42403.16</v>
      </c>
      <c r="O692" s="481" t="n">
        <f aca="false">N692-M692</f>
        <v>5860.54</v>
      </c>
      <c r="P692" s="486" t="n">
        <f aca="false">IF(M692=0,IF(N692=0,0,100),+O692/M692*100)</f>
        <v>16.0375473898697</v>
      </c>
      <c r="Q692" s="486"/>
    </row>
    <row r="693" s="438" customFormat="true" ht="12.75" hidden="false" customHeight="false" outlineLevel="0" collapsed="false">
      <c r="A693" s="110" t="s">
        <v>287</v>
      </c>
      <c r="B693" s="478" t="n">
        <v>1155</v>
      </c>
      <c r="C693" s="479" t="n">
        <v>0</v>
      </c>
      <c r="D693" s="480" t="n">
        <v>0</v>
      </c>
      <c r="E693" s="478" t="n">
        <v>0</v>
      </c>
      <c r="F693" s="480" t="n">
        <v>0</v>
      </c>
      <c r="G693" s="480" t="n">
        <v>0</v>
      </c>
      <c r="H693" s="481"/>
      <c r="I693" s="482" t="n">
        <v>0</v>
      </c>
      <c r="J693" s="481" t="n">
        <f aca="false">+G693-I693</f>
        <v>0</v>
      </c>
      <c r="K693" s="483" t="n">
        <f aca="false">IF(I693=0,IF(G693=0,0,100),+J693/I693*100)</f>
        <v>0</v>
      </c>
      <c r="L693" s="483"/>
      <c r="M693" s="484" t="n">
        <v>1672.42</v>
      </c>
      <c r="N693" s="485" t="n">
        <v>1155</v>
      </c>
      <c r="O693" s="481" t="n">
        <f aca="false">N693-M693</f>
        <v>-517.42</v>
      </c>
      <c r="P693" s="486" t="n">
        <f aca="false">IF(M693=0,IF(N693=0,0,100),+O693/M693*100)</f>
        <v>-30.9384006409873</v>
      </c>
      <c r="Q693" s="486"/>
    </row>
    <row r="694" s="438" customFormat="true" ht="12.75" hidden="false" customHeight="false" outlineLevel="0" collapsed="false">
      <c r="A694" s="489" t="s">
        <v>288</v>
      </c>
      <c r="B694" s="478" t="n">
        <v>0</v>
      </c>
      <c r="C694" s="479" t="n">
        <v>0</v>
      </c>
      <c r="D694" s="480" t="n">
        <v>0</v>
      </c>
      <c r="E694" s="478" t="n">
        <v>0</v>
      </c>
      <c r="F694" s="480" t="n">
        <v>367.61</v>
      </c>
      <c r="G694" s="480" t="n">
        <v>-2.8421709430404E-014</v>
      </c>
      <c r="H694" s="481"/>
      <c r="I694" s="482" t="n">
        <v>0</v>
      </c>
      <c r="J694" s="481" t="n">
        <f aca="false">+G694-I694</f>
        <v>-2.8421709430404E-014</v>
      </c>
      <c r="K694" s="483" t="n">
        <f aca="false">IF(I694=0,IF(G694=0,0,100),+J694/I694*100)</f>
        <v>100</v>
      </c>
      <c r="L694" s="483"/>
      <c r="M694" s="484" t="n">
        <v>0</v>
      </c>
      <c r="N694" s="485" t="n">
        <v>367.61</v>
      </c>
      <c r="O694" s="481" t="n">
        <f aca="false">N694-M694</f>
        <v>367.61</v>
      </c>
      <c r="P694" s="486" t="n">
        <f aca="false">IF(M694=0,IF(N694=0,0,100),+O694/M694*100)</f>
        <v>100</v>
      </c>
      <c r="Q694" s="486"/>
    </row>
    <row r="695" s="438" customFormat="true" ht="12.75" hidden="false" customHeight="false" outlineLevel="0" collapsed="false">
      <c r="A695" s="456" t="s">
        <v>289</v>
      </c>
      <c r="B695" s="478" t="n">
        <v>336</v>
      </c>
      <c r="C695" s="479" t="n">
        <v>437</v>
      </c>
      <c r="D695" s="480" t="n">
        <v>439</v>
      </c>
      <c r="E695" s="478" t="n">
        <v>490</v>
      </c>
      <c r="F695" s="480" t="n">
        <v>580</v>
      </c>
      <c r="G695" s="480" t="n">
        <v>1008</v>
      </c>
      <c r="H695" s="481"/>
      <c r="I695" s="482" t="n">
        <v>830.000000000006</v>
      </c>
      <c r="J695" s="481" t="n">
        <f aca="false">+G695-I695</f>
        <v>177.999999999994</v>
      </c>
      <c r="K695" s="483" t="n">
        <f aca="false">IF(I695=0,IF(G695=0,0,100),+J695/I695*100)</f>
        <v>21.4457831325292</v>
      </c>
      <c r="L695" s="483"/>
      <c r="M695" s="484" t="n">
        <v>97762.47</v>
      </c>
      <c r="N695" s="485" t="n">
        <v>3290</v>
      </c>
      <c r="O695" s="481" t="n">
        <f aca="false">N695-M695</f>
        <v>-94472.47</v>
      </c>
      <c r="P695" s="486" t="n">
        <f aca="false">IF(M695=0,IF(N695=0,0,100),+O695/M695*100)</f>
        <v>-96.6347004121316</v>
      </c>
      <c r="Q695" s="486"/>
    </row>
    <row r="696" s="438" customFormat="true" ht="12.75" hidden="false" customHeight="false" outlineLevel="0" collapsed="false">
      <c r="A696" s="110" t="s">
        <v>290</v>
      </c>
      <c r="B696" s="478" t="n">
        <v>0.74</v>
      </c>
      <c r="C696" s="479" t="n">
        <v>5717</v>
      </c>
      <c r="D696" s="480" t="n">
        <v>1033.42</v>
      </c>
      <c r="E696" s="478" t="n">
        <v>0.110000000000582</v>
      </c>
      <c r="F696" s="480" t="n">
        <v>0.619999999999891</v>
      </c>
      <c r="G696" s="480" t="n">
        <v>2064</v>
      </c>
      <c r="H696" s="481"/>
      <c r="I696" s="482" t="n">
        <v>0.659999999999855</v>
      </c>
      <c r="J696" s="481" t="n">
        <f aca="false">+G696-I696</f>
        <v>2063.34</v>
      </c>
      <c r="K696" s="483" t="n">
        <f aca="false">IF(I696=0,IF(G696=0,0,100),+J696/I696*100)</f>
        <v>312627.272727341</v>
      </c>
      <c r="L696" s="483"/>
      <c r="M696" s="484" t="n">
        <v>15843.7</v>
      </c>
      <c r="N696" s="485" t="n">
        <v>8815.89</v>
      </c>
      <c r="O696" s="481" t="n">
        <f aca="false">N696-M696</f>
        <v>-7027.81</v>
      </c>
      <c r="P696" s="486" t="n">
        <f aca="false">IF(M696=0,IF(N696=0,0,100),+O696/M696*100)</f>
        <v>-44.3571261763351</v>
      </c>
      <c r="Q696" s="486"/>
    </row>
    <row r="697" s="438" customFormat="true" ht="12.75" hidden="false" customHeight="false" outlineLevel="0" collapsed="false">
      <c r="A697" s="456" t="s">
        <v>293</v>
      </c>
      <c r="B697" s="478" t="n">
        <v>5058.79</v>
      </c>
      <c r="C697" s="479" t="n">
        <v>8518.05</v>
      </c>
      <c r="D697" s="480" t="n">
        <v>6211.86</v>
      </c>
      <c r="E697" s="478" t="n">
        <v>6211.86</v>
      </c>
      <c r="F697" s="480" t="n">
        <v>6211.86</v>
      </c>
      <c r="G697" s="480" t="n">
        <v>7818.94</v>
      </c>
      <c r="H697" s="481"/>
      <c r="I697" s="482" t="n">
        <v>5058.79</v>
      </c>
      <c r="J697" s="481" t="n">
        <f aca="false">+G697-I697</f>
        <v>2760.15</v>
      </c>
      <c r="K697" s="483" t="n">
        <f aca="false">IF(I697=0,IF(G697=0,0,100),+J697/I697*100)</f>
        <v>54.5614662794858</v>
      </c>
      <c r="L697" s="483"/>
      <c r="M697" s="484" t="n">
        <v>30744.5</v>
      </c>
      <c r="N697" s="485" t="n">
        <v>40031.36</v>
      </c>
      <c r="O697" s="481" t="n">
        <f aca="false">N697-M697</f>
        <v>9286.86</v>
      </c>
      <c r="P697" s="486" t="n">
        <f aca="false">IF(M697=0,IF(N697=0,0,100),+O697/M697*100)</f>
        <v>30.2065735334775</v>
      </c>
      <c r="Q697" s="486"/>
    </row>
    <row r="698" s="438" customFormat="true" ht="12.75" hidden="false" customHeight="false" outlineLevel="0" collapsed="false">
      <c r="A698" s="456" t="s">
        <v>294</v>
      </c>
      <c r="B698" s="478" t="n">
        <v>4422.14</v>
      </c>
      <c r="C698" s="479" t="n">
        <v>8353.92</v>
      </c>
      <c r="D698" s="480" t="n">
        <v>5732.73</v>
      </c>
      <c r="E698" s="478" t="n">
        <v>5732.73</v>
      </c>
      <c r="F698" s="480" t="n">
        <v>5732.73</v>
      </c>
      <c r="G698" s="480" t="n">
        <v>7803.42</v>
      </c>
      <c r="H698" s="481"/>
      <c r="I698" s="482" t="n">
        <v>5368.5</v>
      </c>
      <c r="J698" s="481" t="n">
        <f aca="false">+G698-I698</f>
        <v>2434.92</v>
      </c>
      <c r="K698" s="483" t="n">
        <f aca="false">IF(I698=0,IF(G698=0,0,100),+J698/I698*100)</f>
        <v>45.3556859457949</v>
      </c>
      <c r="L698" s="483"/>
      <c r="M698" s="484" t="n">
        <v>27287.87</v>
      </c>
      <c r="N698" s="485" t="n">
        <v>37777.67</v>
      </c>
      <c r="O698" s="481" t="n">
        <f aca="false">N698-M698</f>
        <v>10489.8</v>
      </c>
      <c r="P698" s="486" t="n">
        <f aca="false">IF(M698=0,IF(N698=0,0,100),+O698/M698*100)</f>
        <v>38.4412561332196</v>
      </c>
      <c r="Q698" s="486"/>
    </row>
    <row r="699" s="438" customFormat="true" ht="12.75" hidden="false" customHeight="false" outlineLevel="0" collapsed="false">
      <c r="A699" s="456" t="s">
        <v>295</v>
      </c>
      <c r="B699" s="478" t="n">
        <v>0</v>
      </c>
      <c r="C699" s="487" t="n">
        <v>0</v>
      </c>
      <c r="D699" s="480" t="n">
        <v>0</v>
      </c>
      <c r="E699" s="478" t="n">
        <v>0</v>
      </c>
      <c r="F699" s="480" t="n">
        <v>0</v>
      </c>
      <c r="G699" s="480" t="n">
        <v>0</v>
      </c>
      <c r="H699" s="481"/>
      <c r="I699" s="482" t="n">
        <v>458.39</v>
      </c>
      <c r="J699" s="481" t="n">
        <f aca="false">+G699-I699</f>
        <v>-458.39</v>
      </c>
      <c r="K699" s="483" t="n">
        <f aca="false">IF(I699=0,IF(G699=0,0,100),+J699/I699*100)</f>
        <v>-100</v>
      </c>
      <c r="L699" s="483"/>
      <c r="M699" s="484" t="n">
        <v>2122.06</v>
      </c>
      <c r="N699" s="485" t="n">
        <v>0</v>
      </c>
      <c r="O699" s="481" t="n">
        <f aca="false">N699-M699</f>
        <v>-2122.06</v>
      </c>
      <c r="P699" s="486" t="n">
        <f aca="false">IF(M699=0,IF(N699=0,0,100),+O699/M699*100)</f>
        <v>-100</v>
      </c>
      <c r="Q699" s="486"/>
    </row>
    <row r="700" s="438" customFormat="true" ht="12.75" hidden="false" customHeight="false" outlineLevel="0" collapsed="false">
      <c r="A700" s="456" t="s">
        <v>296</v>
      </c>
      <c r="B700" s="478" t="n">
        <v>1512.05</v>
      </c>
      <c r="C700" s="479" t="n">
        <v>4348.77</v>
      </c>
      <c r="D700" s="480" t="n">
        <v>2457.63</v>
      </c>
      <c r="E700" s="478" t="n">
        <v>2457.63</v>
      </c>
      <c r="F700" s="480" t="n">
        <v>2457.63</v>
      </c>
      <c r="G700" s="480" t="n">
        <v>2457.63</v>
      </c>
      <c r="H700" s="481"/>
      <c r="I700" s="482" t="n">
        <v>1512.05</v>
      </c>
      <c r="J700" s="481" t="n">
        <f aca="false">+G700-I700</f>
        <v>945.58</v>
      </c>
      <c r="K700" s="483" t="n">
        <f aca="false">IF(I700=0,IF(G700=0,0,100),+J700/I700*100)</f>
        <v>62.5362917892927</v>
      </c>
      <c r="L700" s="483"/>
      <c r="M700" s="484" t="n">
        <v>8900.25</v>
      </c>
      <c r="N700" s="485" t="n">
        <v>15691.34</v>
      </c>
      <c r="O700" s="481" t="n">
        <f aca="false">N700-M700</f>
        <v>6791.09</v>
      </c>
      <c r="P700" s="486" t="n">
        <f aca="false">IF(M700=0,IF(N700=0,0,100),+O700/M700*100)</f>
        <v>76.3022387011601</v>
      </c>
      <c r="Q700" s="486"/>
    </row>
    <row r="701" s="438" customFormat="true" ht="12.75" hidden="false" customHeight="false" outlineLevel="0" collapsed="false">
      <c r="A701" s="110" t="s">
        <v>298</v>
      </c>
      <c r="B701" s="478" t="n">
        <v>0</v>
      </c>
      <c r="C701" s="479" t="n">
        <v>1625</v>
      </c>
      <c r="D701" s="480" t="n">
        <v>1625</v>
      </c>
      <c r="E701" s="478" t="n">
        <v>1760</v>
      </c>
      <c r="F701" s="480" t="n">
        <v>0</v>
      </c>
      <c r="G701" s="480" t="n">
        <v>0</v>
      </c>
      <c r="H701" s="481"/>
      <c r="I701" s="482" t="n">
        <v>42543.28</v>
      </c>
      <c r="J701" s="481" t="n">
        <f aca="false">+G701-I701</f>
        <v>-42543.28</v>
      </c>
      <c r="K701" s="483" t="n">
        <f aca="false">IF(I701=0,IF(G701=0,0,100),+J701/I701*100)</f>
        <v>-100</v>
      </c>
      <c r="L701" s="483"/>
      <c r="M701" s="484" t="n">
        <v>45623.01</v>
      </c>
      <c r="N701" s="485" t="n">
        <v>5010</v>
      </c>
      <c r="O701" s="481" t="n">
        <f aca="false">N701-M701</f>
        <v>-40613.01</v>
      </c>
      <c r="P701" s="486" t="n">
        <f aca="false">IF(M701=0,IF(N701=0,0,100),+O701/M701*100)</f>
        <v>-89.0186991169587</v>
      </c>
      <c r="Q701" s="486"/>
    </row>
    <row r="702" s="438" customFormat="true" ht="12.75" hidden="false" customHeight="false" outlineLevel="0" collapsed="false">
      <c r="A702" s="110" t="s">
        <v>302</v>
      </c>
      <c r="B702" s="478" t="n">
        <v>0</v>
      </c>
      <c r="C702" s="479" t="n">
        <v>0</v>
      </c>
      <c r="D702" s="480" t="n">
        <v>0</v>
      </c>
      <c r="E702" s="478" t="n">
        <v>0</v>
      </c>
      <c r="F702" s="480" t="n">
        <v>0</v>
      </c>
      <c r="G702" s="480" t="n">
        <v>0</v>
      </c>
      <c r="H702" s="481"/>
      <c r="I702" s="482" t="n">
        <v>12873.93</v>
      </c>
      <c r="J702" s="481" t="n">
        <f aca="false">+G702-I702</f>
        <v>-12873.93</v>
      </c>
      <c r="K702" s="483" t="n">
        <f aca="false">IF(I702=0,IF(G702=0,0,100),+J702/I702*100)</f>
        <v>-100</v>
      </c>
      <c r="L702" s="483"/>
      <c r="M702" s="484" t="n">
        <v>12873.93</v>
      </c>
      <c r="N702" s="485" t="n">
        <v>0</v>
      </c>
      <c r="O702" s="481" t="n">
        <f aca="false">N702-M702</f>
        <v>-12873.93</v>
      </c>
      <c r="P702" s="486" t="n">
        <f aca="false">IF(M702=0,IF(N702=0,0,100),+O702/M702*100)</f>
        <v>-100</v>
      </c>
      <c r="Q702" s="486"/>
    </row>
    <row r="703" s="438" customFormat="true" ht="12.75" hidden="false" customHeight="false" outlineLevel="0" collapsed="false">
      <c r="A703" s="456" t="s">
        <v>303</v>
      </c>
      <c r="B703" s="478" t="n">
        <v>13783.11</v>
      </c>
      <c r="C703" s="479" t="n">
        <v>13783.01</v>
      </c>
      <c r="D703" s="480" t="n">
        <v>13783.09</v>
      </c>
      <c r="E703" s="478" t="n">
        <v>13783.09</v>
      </c>
      <c r="F703" s="480" t="n">
        <v>13783.09</v>
      </c>
      <c r="G703" s="480" t="n">
        <v>14466.99</v>
      </c>
      <c r="H703" s="481"/>
      <c r="I703" s="482" t="n">
        <v>12852.29</v>
      </c>
      <c r="J703" s="481" t="n">
        <f aca="false">+G703-I703</f>
        <v>1614.7</v>
      </c>
      <c r="K703" s="483" t="n">
        <f aca="false">IF(I703=0,IF(G703=0,0,100),+J703/I703*100)</f>
        <v>12.5635198085322</v>
      </c>
      <c r="L703" s="483"/>
      <c r="M703" s="484" t="n">
        <v>66372.44</v>
      </c>
      <c r="N703" s="485" t="n">
        <v>83382.38</v>
      </c>
      <c r="O703" s="481" t="n">
        <f aca="false">N703-M703</f>
        <v>17009.94</v>
      </c>
      <c r="P703" s="486" t="n">
        <f aca="false">IF(M703=0,IF(N703=0,0,100),+O703/M703*100)</f>
        <v>25.6280166888546</v>
      </c>
      <c r="Q703" s="486"/>
    </row>
    <row r="704" s="438" customFormat="true" ht="12.75" hidden="false" customHeight="false" outlineLevel="0" collapsed="false">
      <c r="A704" s="456" t="s">
        <v>304</v>
      </c>
      <c r="B704" s="478" t="n">
        <v>535.31</v>
      </c>
      <c r="C704" s="479" t="n">
        <v>535.31</v>
      </c>
      <c r="D704" s="480" t="n">
        <v>535.31</v>
      </c>
      <c r="E704" s="478" t="n">
        <v>535.31</v>
      </c>
      <c r="F704" s="480" t="n">
        <v>535.31</v>
      </c>
      <c r="G704" s="480" t="n">
        <v>535.31</v>
      </c>
      <c r="H704" s="481"/>
      <c r="I704" s="482" t="n">
        <v>535.31</v>
      </c>
      <c r="J704" s="481" t="n">
        <f aca="false">+G704-I704</f>
        <v>0</v>
      </c>
      <c r="K704" s="483" t="n">
        <f aca="false">IF(I704=0,IF(G704=0,0,100),+J704/I704*100)</f>
        <v>0</v>
      </c>
      <c r="L704" s="483"/>
      <c r="M704" s="484" t="n">
        <v>3373.14</v>
      </c>
      <c r="N704" s="485" t="n">
        <v>3211.86</v>
      </c>
      <c r="O704" s="481" t="n">
        <f aca="false">N704-M704</f>
        <v>-161.28</v>
      </c>
      <c r="P704" s="486" t="n">
        <f aca="false">IF(M704=0,IF(N704=0,0,100),+O704/M704*100)</f>
        <v>-4.78130169515643</v>
      </c>
      <c r="Q704" s="486"/>
    </row>
    <row r="705" s="438" customFormat="true" ht="12.75" hidden="false" customHeight="false" outlineLevel="0" collapsed="false">
      <c r="A705" s="456" t="s">
        <v>305</v>
      </c>
      <c r="B705" s="478" t="n">
        <v>3914.24</v>
      </c>
      <c r="C705" s="479" t="n">
        <v>3838.76</v>
      </c>
      <c r="D705" s="480" t="n">
        <v>3720.01</v>
      </c>
      <c r="E705" s="478" t="n">
        <v>3720.01</v>
      </c>
      <c r="F705" s="480" t="n">
        <v>3720.01</v>
      </c>
      <c r="G705" s="480" t="n">
        <v>3720.01</v>
      </c>
      <c r="H705" s="481"/>
      <c r="I705" s="482" t="n">
        <v>4038.75</v>
      </c>
      <c r="J705" s="481" t="n">
        <f aca="false">+G705-I705</f>
        <v>-318.74</v>
      </c>
      <c r="K705" s="483" t="n">
        <f aca="false">IF(I705=0,IF(G705=0,0,100),+J705/I705*100)</f>
        <v>-7.89204580625193</v>
      </c>
      <c r="L705" s="483"/>
      <c r="M705" s="484" t="n">
        <v>24701.5</v>
      </c>
      <c r="N705" s="485" t="n">
        <v>22633.04</v>
      </c>
      <c r="O705" s="481" t="n">
        <f aca="false">N705-M705</f>
        <v>-2068.46</v>
      </c>
      <c r="P705" s="486" t="n">
        <f aca="false">IF(M705=0,IF(N705=0,0,100),+O705/M705*100)</f>
        <v>-8.37382345201708</v>
      </c>
      <c r="Q705" s="486"/>
    </row>
    <row r="706" s="438" customFormat="true" ht="13.5" hidden="false" customHeight="true" outlineLevel="0" collapsed="false">
      <c r="A706" s="456" t="s">
        <v>306</v>
      </c>
      <c r="B706" s="478" t="n">
        <v>32801.31</v>
      </c>
      <c r="C706" s="479" t="n">
        <v>32801.31</v>
      </c>
      <c r="D706" s="480" t="n">
        <v>32801.31</v>
      </c>
      <c r="E706" s="478" t="n">
        <v>32801.31</v>
      </c>
      <c r="F706" s="480" t="n">
        <v>32801.31</v>
      </c>
      <c r="G706" s="480" t="n">
        <v>32801.31</v>
      </c>
      <c r="H706" s="481"/>
      <c r="I706" s="482" t="n">
        <v>32801.31</v>
      </c>
      <c r="J706" s="481" t="n">
        <f aca="false">+G706-I706</f>
        <v>0</v>
      </c>
      <c r="K706" s="483" t="n">
        <f aca="false">IF(I706=0,IF(G706=0,0,100),+J706/I706*100)</f>
        <v>0</v>
      </c>
      <c r="L706" s="483"/>
      <c r="M706" s="484" t="n">
        <v>198012.16</v>
      </c>
      <c r="N706" s="485" t="n">
        <v>196807.86</v>
      </c>
      <c r="O706" s="481" t="n">
        <f aca="false">N706-M706</f>
        <v>-1204.30000000002</v>
      </c>
      <c r="P706" s="486" t="n">
        <f aca="false">IF(M706=0,IF(N706=0,0,100),+O706/M706*100)</f>
        <v>-0.608194971460347</v>
      </c>
      <c r="Q706" s="486"/>
    </row>
    <row r="707" s="438" customFormat="true" ht="12.75" hidden="false" customHeight="false" outlineLevel="0" collapsed="false">
      <c r="A707" s="456" t="s">
        <v>307</v>
      </c>
      <c r="B707" s="478" t="n">
        <v>157.52</v>
      </c>
      <c r="C707" s="479" t="n">
        <v>157.52</v>
      </c>
      <c r="D707" s="480" t="n">
        <v>157.52</v>
      </c>
      <c r="E707" s="478" t="n">
        <v>157.52</v>
      </c>
      <c r="F707" s="480" t="n">
        <v>157.52</v>
      </c>
      <c r="G707" s="480" t="n">
        <v>157.52</v>
      </c>
      <c r="H707" s="481"/>
      <c r="I707" s="482" t="n">
        <v>157.52</v>
      </c>
      <c r="J707" s="481" t="n">
        <f aca="false">+G707-I707</f>
        <v>0</v>
      </c>
      <c r="K707" s="483" t="n">
        <f aca="false">IF(I707=0,IF(G707=0,0,100),+J707/I707*100)</f>
        <v>0</v>
      </c>
      <c r="L707" s="483"/>
      <c r="M707" s="484" t="n">
        <v>945.12</v>
      </c>
      <c r="N707" s="485" t="n">
        <v>945.12</v>
      </c>
      <c r="O707" s="481" t="n">
        <f aca="false">N707-M707</f>
        <v>0</v>
      </c>
      <c r="P707" s="486" t="n">
        <f aca="false">IF(M707=0,IF(N707=0,0,100),+O707/M707*100)</f>
        <v>0</v>
      </c>
      <c r="Q707" s="486"/>
    </row>
    <row r="708" s="438" customFormat="true" ht="12.75" hidden="false" customHeight="false" outlineLevel="0" collapsed="false">
      <c r="A708" s="110" t="s">
        <v>310</v>
      </c>
      <c r="B708" s="478" t="n">
        <v>0</v>
      </c>
      <c r="C708" s="479" t="n">
        <v>0</v>
      </c>
      <c r="D708" s="480" t="n">
        <v>0</v>
      </c>
      <c r="E708" s="478" t="n">
        <v>0</v>
      </c>
      <c r="F708" s="480" t="n">
        <v>0</v>
      </c>
      <c r="G708" s="480" t="n">
        <v>0</v>
      </c>
      <c r="H708" s="481"/>
      <c r="I708" s="482" t="n">
        <v>1200</v>
      </c>
      <c r="J708" s="481" t="n">
        <f aca="false">+G708-I708</f>
        <v>-1200</v>
      </c>
      <c r="K708" s="483" t="n">
        <f aca="false">IF(I708=0,IF(G708=0,0,100),+J708/I708*100)</f>
        <v>-100</v>
      </c>
      <c r="L708" s="483"/>
      <c r="M708" s="484" t="n">
        <v>1200</v>
      </c>
      <c r="N708" s="485" t="n">
        <v>0</v>
      </c>
      <c r="O708" s="481" t="n">
        <f aca="false">N708-M708</f>
        <v>-1200</v>
      </c>
      <c r="P708" s="486" t="n">
        <f aca="false">IF(M708=0,IF(N708=0,0,100),+O708/M708*100)</f>
        <v>-100</v>
      </c>
      <c r="Q708" s="486"/>
    </row>
    <row r="709" s="438" customFormat="true" ht="12.75" hidden="false" customHeight="false" outlineLevel="0" collapsed="false">
      <c r="A709" s="489" t="s">
        <v>311</v>
      </c>
      <c r="B709" s="478" t="n">
        <v>0</v>
      </c>
      <c r="C709" s="479" t="n">
        <v>0</v>
      </c>
      <c r="D709" s="480" t="n">
        <v>0</v>
      </c>
      <c r="E709" s="478" t="n">
        <v>0</v>
      </c>
      <c r="F709" s="480" t="n">
        <v>0</v>
      </c>
      <c r="G709" s="480" t="n">
        <v>196</v>
      </c>
      <c r="H709" s="481"/>
      <c r="I709" s="482" t="n">
        <v>0</v>
      </c>
      <c r="J709" s="481" t="n">
        <f aca="false">+G709-I709</f>
        <v>196</v>
      </c>
      <c r="K709" s="483" t="n">
        <f aca="false">IF(I709=0,IF(G709=0,0,100),+J709/I709*100)</f>
        <v>100</v>
      </c>
      <c r="L709" s="483"/>
      <c r="M709" s="484" t="n">
        <v>0</v>
      </c>
      <c r="N709" s="485" t="n">
        <v>196</v>
      </c>
      <c r="O709" s="481" t="n">
        <f aca="false">N709-M709</f>
        <v>196</v>
      </c>
      <c r="P709" s="486" t="n">
        <f aca="false">IF(M709=0,IF(N709=0,0,100),+O709/M709*100)</f>
        <v>100</v>
      </c>
      <c r="Q709" s="486"/>
    </row>
    <row r="710" s="438" customFormat="true" ht="12.75" hidden="false" customHeight="false" outlineLevel="0" collapsed="false">
      <c r="A710" s="110" t="s">
        <v>312</v>
      </c>
      <c r="B710" s="478" t="n">
        <v>526.06</v>
      </c>
      <c r="C710" s="479" t="n">
        <v>1173.58</v>
      </c>
      <c r="D710" s="480" t="n">
        <v>1323.04</v>
      </c>
      <c r="E710" s="478" t="n">
        <v>853.4</v>
      </c>
      <c r="F710" s="480" t="n">
        <v>831.340000000001</v>
      </c>
      <c r="G710" s="480" t="n">
        <v>306</v>
      </c>
      <c r="H710" s="481"/>
      <c r="I710" s="482" t="n">
        <v>628.98</v>
      </c>
      <c r="J710" s="481" t="n">
        <f aca="false">+G710-I710</f>
        <v>-322.98</v>
      </c>
      <c r="K710" s="483" t="n">
        <f aca="false">IF(I710=0,IF(G710=0,0,100),+J710/I710*100)</f>
        <v>-51.3498044452924</v>
      </c>
      <c r="L710" s="483"/>
      <c r="M710" s="484" t="n">
        <v>2767.02</v>
      </c>
      <c r="N710" s="485" t="n">
        <v>5013.42</v>
      </c>
      <c r="O710" s="481" t="n">
        <f aca="false">N710-M710</f>
        <v>2246.4</v>
      </c>
      <c r="P710" s="486" t="n">
        <f aca="false">IF(M710=0,IF(N710=0,0,100),+O710/M710*100)</f>
        <v>81.1848125420127</v>
      </c>
      <c r="Q710" s="486"/>
    </row>
    <row r="711" s="438" customFormat="true" ht="12.75" hidden="false" customHeight="false" outlineLevel="0" collapsed="false">
      <c r="A711" s="110" t="s">
        <v>313</v>
      </c>
      <c r="B711" s="478" t="n">
        <v>153.33</v>
      </c>
      <c r="C711" s="479" t="n">
        <v>153.33</v>
      </c>
      <c r="D711" s="480" t="n">
        <v>0</v>
      </c>
      <c r="E711" s="478" t="n">
        <v>153.33</v>
      </c>
      <c r="F711" s="480" t="n">
        <v>314.84</v>
      </c>
      <c r="G711" s="480" t="n">
        <v>168.33</v>
      </c>
      <c r="H711" s="481"/>
      <c r="I711" s="482" t="n">
        <v>0</v>
      </c>
      <c r="J711" s="481" t="n">
        <f aca="false">+G711-I711</f>
        <v>168.33</v>
      </c>
      <c r="K711" s="483" t="n">
        <f aca="false">IF(I711=0,IF(G711=0,0,100),+J711/I711*100)</f>
        <v>100</v>
      </c>
      <c r="L711" s="483"/>
      <c r="M711" s="484" t="n">
        <v>1436.76</v>
      </c>
      <c r="N711" s="485" t="n">
        <v>943.16</v>
      </c>
      <c r="O711" s="481" t="n">
        <f aca="false">N711-M711</f>
        <v>-493.6</v>
      </c>
      <c r="P711" s="486" t="n">
        <f aca="false">IF(M711=0,IF(N711=0,0,100),+O711/M711*100)</f>
        <v>-34.3550767003536</v>
      </c>
      <c r="Q711" s="486"/>
    </row>
    <row r="712" customFormat="false" ht="12.75" hidden="false" customHeight="false" outlineLevel="0" collapsed="false">
      <c r="A712" s="456" t="s">
        <v>315</v>
      </c>
      <c r="B712" s="478" t="n">
        <v>8856.43</v>
      </c>
      <c r="C712" s="479" t="n">
        <v>8856.43</v>
      </c>
      <c r="D712" s="480" t="n">
        <v>8856.43</v>
      </c>
      <c r="E712" s="478" t="n">
        <v>8856.43</v>
      </c>
      <c r="F712" s="480" t="n">
        <v>-11882.37</v>
      </c>
      <c r="G712" s="480" t="n">
        <v>4708.67</v>
      </c>
      <c r="H712" s="481"/>
      <c r="I712" s="482" t="n">
        <v>4708.67</v>
      </c>
      <c r="J712" s="481" t="n">
        <f aca="false">+G712-I712</f>
        <v>0</v>
      </c>
      <c r="K712" s="483" t="n">
        <f aca="false">IF(I712=0,IF(G712=0,0,100),+J712/I712*100)</f>
        <v>0</v>
      </c>
      <c r="L712" s="483"/>
      <c r="M712" s="484" t="n">
        <v>28252.02</v>
      </c>
      <c r="N712" s="485" t="n">
        <v>28252.02</v>
      </c>
      <c r="O712" s="481" t="n">
        <f aca="false">N712-M712</f>
        <v>0</v>
      </c>
      <c r="P712" s="486" t="n">
        <f aca="false">IF(M712=0,IF(N712=0,0,100),+O712/M712*100)</f>
        <v>0</v>
      </c>
      <c r="Q712" s="486"/>
      <c r="R712" s="430"/>
    </row>
    <row r="713" customFormat="false" ht="12.75" hidden="false" customHeight="false" outlineLevel="0" collapsed="false">
      <c r="A713" s="110" t="s">
        <v>316</v>
      </c>
      <c r="B713" s="478" t="n">
        <v>0</v>
      </c>
      <c r="C713" s="487" t="n">
        <v>0</v>
      </c>
      <c r="D713" s="480" t="n">
        <v>0</v>
      </c>
      <c r="E713" s="478" t="n">
        <v>0</v>
      </c>
      <c r="F713" s="480" t="n">
        <v>0</v>
      </c>
      <c r="G713" s="480" t="n">
        <v>0</v>
      </c>
      <c r="H713" s="481"/>
      <c r="I713" s="482" t="n">
        <v>0</v>
      </c>
      <c r="J713" s="481" t="n">
        <f aca="false">+G713-I713</f>
        <v>0</v>
      </c>
      <c r="K713" s="483" t="n">
        <f aca="false">IF(I713=0,IF(G713=0,0,100),+J713/I713*100)</f>
        <v>0</v>
      </c>
      <c r="L713" s="483"/>
      <c r="M713" s="484" t="n">
        <v>58730.03</v>
      </c>
      <c r="N713" s="485" t="n">
        <v>0</v>
      </c>
      <c r="O713" s="481" t="n">
        <f aca="false">N713-M713</f>
        <v>-58730.03</v>
      </c>
      <c r="P713" s="486" t="n">
        <f aca="false">IF(M713=0,IF(N713=0,0,100),+O713/M713*100)</f>
        <v>-100</v>
      </c>
      <c r="Q713" s="486"/>
      <c r="R713" s="430"/>
    </row>
    <row r="714" customFormat="false" ht="12.75" hidden="false" customHeight="false" outlineLevel="0" collapsed="false">
      <c r="A714" s="110" t="s">
        <v>328</v>
      </c>
      <c r="B714" s="478" t="n">
        <v>0</v>
      </c>
      <c r="C714" s="487" t="n">
        <v>0</v>
      </c>
      <c r="D714" s="480" t="n">
        <v>0</v>
      </c>
      <c r="E714" s="536" t="n">
        <v>19837.5</v>
      </c>
      <c r="F714" s="535" t="n">
        <v>0</v>
      </c>
      <c r="G714" s="535" t="n">
        <v>0</v>
      </c>
      <c r="H714" s="481"/>
      <c r="I714" s="537" t="n">
        <v>0</v>
      </c>
      <c r="J714" s="481" t="n">
        <f aca="false">+G714-I714</f>
        <v>0</v>
      </c>
      <c r="K714" s="483" t="n">
        <f aca="false">IF(I714=0,IF(G714=0,0,100),+J714/I714*100)</f>
        <v>0</v>
      </c>
      <c r="L714" s="483"/>
      <c r="M714" s="538" t="n">
        <v>29017.5</v>
      </c>
      <c r="N714" s="539" t="n">
        <v>19837.5</v>
      </c>
      <c r="O714" s="481" t="n">
        <f aca="false">N714-M714</f>
        <v>-9180</v>
      </c>
      <c r="P714" s="486" t="n">
        <f aca="false">IF(M714=0,IF(N714=0,0,100),+O714/M714*100)</f>
        <v>-31.6360816748514</v>
      </c>
      <c r="Q714" s="486"/>
      <c r="R714" s="430"/>
    </row>
    <row r="715" customFormat="false" ht="13.5" hidden="false" customHeight="false" outlineLevel="0" collapsed="false">
      <c r="A715" s="493" t="s">
        <v>189</v>
      </c>
      <c r="B715" s="494" t="n">
        <f aca="false">SUM(B655:B714)</f>
        <v>1056454.27</v>
      </c>
      <c r="C715" s="494" t="n">
        <f aca="false">SUM(C655:C714)</f>
        <v>849672.69</v>
      </c>
      <c r="D715" s="494" t="n">
        <f aca="false">SUM(D655:D714)</f>
        <v>906563.79</v>
      </c>
      <c r="E715" s="494" t="n">
        <f aca="false">SUM(E655:E714)</f>
        <v>905829.19</v>
      </c>
      <c r="F715" s="494" t="n">
        <f aca="false">SUM(F655:F714)</f>
        <v>939276.11</v>
      </c>
      <c r="G715" s="494" t="n">
        <f aca="false">SUM(G655:G714)</f>
        <v>968949.08</v>
      </c>
      <c r="H715" s="495"/>
      <c r="I715" s="496" t="n">
        <f aca="false">SUM(I655:I714)</f>
        <v>965186.79</v>
      </c>
      <c r="J715" s="496" t="n">
        <f aca="false">+G715-I715</f>
        <v>3762.29000000004</v>
      </c>
      <c r="K715" s="497" t="n">
        <f aca="false">IF(I715=0,IF(G715=0,0,100),+J715/I715*100)</f>
        <v>0.389799160015445</v>
      </c>
      <c r="L715" s="498"/>
      <c r="M715" s="499" t="n">
        <f aca="false">SUM(M655:M714)</f>
        <v>5505627.59</v>
      </c>
      <c r="N715" s="499" t="n">
        <f aca="false">SUM(N655:N714)</f>
        <v>5626745.13</v>
      </c>
      <c r="O715" s="496" t="n">
        <f aca="false">SUM(O647:O712)</f>
        <v>189027.57</v>
      </c>
      <c r="P715" s="501" t="n">
        <f aca="false">IF(M715=0,IF(N715=0,0,100),+O715/M715*100)</f>
        <v>3.43335190965941</v>
      </c>
      <c r="Q715" s="502"/>
    </row>
    <row r="716" customFormat="false" ht="13.5" hidden="false" customHeight="false" outlineLevel="0" collapsed="false">
      <c r="N716" s="477"/>
    </row>
    <row r="717" customFormat="false" ht="12.75" hidden="false" customHeight="false" outlineLevel="0" collapsed="false">
      <c r="A717" s="503" t="s">
        <v>113</v>
      </c>
      <c r="B717" s="504" t="n">
        <v>10621.93</v>
      </c>
      <c r="C717" s="504" t="n">
        <v>10582.14</v>
      </c>
      <c r="D717" s="504" t="n">
        <v>7503</v>
      </c>
      <c r="E717" s="504" t="n">
        <v>7956.51</v>
      </c>
      <c r="F717" s="504" t="n">
        <v>1877.75</v>
      </c>
      <c r="G717" s="504" t="n">
        <v>485.67</v>
      </c>
      <c r="I717" s="505" t="n">
        <v>852.85</v>
      </c>
      <c r="J717" s="432" t="n">
        <f aca="false">+G717-I717</f>
        <v>-367.18</v>
      </c>
      <c r="K717" s="435" t="n">
        <f aca="false">IF(I717=0,IF(G717=0,0,100),+J717/I717*100)</f>
        <v>-43.0532919036173</v>
      </c>
      <c r="M717" s="432" t="n">
        <v>23866.99</v>
      </c>
      <c r="N717" s="504" t="n">
        <v>39027</v>
      </c>
      <c r="O717" s="481" t="n">
        <f aca="false">+N717-M717</f>
        <v>15160.01</v>
      </c>
      <c r="P717" s="486" t="n">
        <f aca="false">IF(M717=0,IF(N717=0,0,100),+O717/M717*100)</f>
        <v>63.5187344528992</v>
      </c>
      <c r="Q717" s="486"/>
    </row>
    <row r="718" customFormat="false" ht="12.75" hidden="false" customHeight="false" outlineLevel="0" collapsed="false">
      <c r="A718" s="531" t="s">
        <v>333</v>
      </c>
      <c r="B718" s="504" t="n">
        <v>66799.11</v>
      </c>
      <c r="C718" s="504" t="n">
        <v>49714.25</v>
      </c>
      <c r="D718" s="504" t="n">
        <v>52384.15</v>
      </c>
      <c r="E718" s="504" t="n">
        <v>70526.33</v>
      </c>
      <c r="F718" s="504" t="n">
        <v>52772.99</v>
      </c>
      <c r="G718" s="504" t="n">
        <v>37495.32</v>
      </c>
      <c r="I718" s="505" t="n">
        <v>51126.38</v>
      </c>
      <c r="J718" s="432" t="n">
        <f aca="false">+G718-I718</f>
        <v>-13631.06</v>
      </c>
      <c r="K718" s="435" t="n">
        <f aca="false">IF(I718=0,IF(G718=0,0,100),+J718/I718*100)</f>
        <v>-26.6615003839505</v>
      </c>
      <c r="L718" s="483"/>
      <c r="M718" s="432" t="n">
        <v>336122.46</v>
      </c>
      <c r="N718" s="504" t="n">
        <v>329692.15</v>
      </c>
      <c r="O718" s="481" t="n">
        <f aca="false">+N718-M718</f>
        <v>-6430.31</v>
      </c>
      <c r="P718" s="486" t="n">
        <f aca="false">IF(M718=0,IF(N718=0,0,100),+O718/M718*100)</f>
        <v>-1.9130854867598</v>
      </c>
      <c r="Q718" s="486"/>
    </row>
    <row r="719" customFormat="false" ht="12.75" hidden="false" customHeight="false" outlineLevel="0" collapsed="false">
      <c r="A719" s="503" t="s">
        <v>330</v>
      </c>
      <c r="B719" s="504" t="n">
        <v>1213.64</v>
      </c>
      <c r="C719" s="504" t="n">
        <v>3504.73</v>
      </c>
      <c r="D719" s="504" t="n">
        <v>8290.08</v>
      </c>
      <c r="E719" s="504" t="n">
        <v>18094.73</v>
      </c>
      <c r="F719" s="504" t="n">
        <v>2306.57</v>
      </c>
      <c r="G719" s="504" t="n">
        <v>8733.36</v>
      </c>
      <c r="I719" s="505" t="n">
        <v>3176.56</v>
      </c>
      <c r="J719" s="432" t="n">
        <f aca="false">+G719-I719</f>
        <v>5556.8</v>
      </c>
      <c r="K719" s="435" t="n">
        <f aca="false">IF(I719=0,IF(G719=0,0,100),+J719/I719*100)</f>
        <v>174.931372302113</v>
      </c>
      <c r="L719" s="483"/>
      <c r="M719" s="432" t="n">
        <v>34139.04</v>
      </c>
      <c r="N719" s="504" t="n">
        <v>42143.1</v>
      </c>
      <c r="O719" s="481" t="n">
        <f aca="false">+N719-M719</f>
        <v>8004.06</v>
      </c>
      <c r="P719" s="486" t="n">
        <f aca="false">IF(M719=0,IF(N719=0,0,100),+O719/M719*100)</f>
        <v>23.4454747409417</v>
      </c>
      <c r="Q719" s="486"/>
    </row>
    <row r="720" s="512" customFormat="true" ht="15" hidden="false" customHeight="false" outlineLevel="0" collapsed="false">
      <c r="A720" s="510" t="s">
        <v>114</v>
      </c>
      <c r="B720" s="504" t="n">
        <v>-6836.01</v>
      </c>
      <c r="C720" s="504" t="n">
        <v>-7047.83</v>
      </c>
      <c r="D720" s="504" t="n">
        <v>-27006.07</v>
      </c>
      <c r="E720" s="504" t="n">
        <v>-5399.3</v>
      </c>
      <c r="F720" s="504" t="n">
        <v>-19345.31</v>
      </c>
      <c r="G720" s="504" t="n">
        <v>-17162.48</v>
      </c>
      <c r="H720" s="432"/>
      <c r="I720" s="505" t="n">
        <v>-4913.23</v>
      </c>
      <c r="J720" s="432" t="n">
        <f aca="false">+G720-I720</f>
        <v>-12249.25</v>
      </c>
      <c r="K720" s="435" t="n">
        <f aca="false">IF(I720=0,IF(G720=0,0,100),+J720/I720*100)</f>
        <v>249.311552685301</v>
      </c>
      <c r="L720" s="483"/>
      <c r="M720" s="432" t="n">
        <v>-51314.97</v>
      </c>
      <c r="N720" s="504" t="n">
        <v>-82797</v>
      </c>
      <c r="O720" s="481" t="n">
        <f aca="false">+N720-M720</f>
        <v>-31482.03</v>
      </c>
      <c r="P720" s="486" t="n">
        <f aca="false">IF(M720=0,IF(N720=0,0,100),+O720/M720*100)</f>
        <v>61.3505766445932</v>
      </c>
      <c r="Q720" s="486"/>
      <c r="R720" s="511"/>
    </row>
    <row r="721" s="512" customFormat="true" ht="16.5" hidden="false" customHeight="false" outlineLevel="0" collapsed="false">
      <c r="A721" s="513" t="s">
        <v>331</v>
      </c>
      <c r="B721" s="540" t="n">
        <f aca="false">SUM(B715:B720)</f>
        <v>1128252.94</v>
      </c>
      <c r="C721" s="540" t="n">
        <f aca="false">SUM(C715:C720)</f>
        <v>906425.98</v>
      </c>
      <c r="D721" s="540" t="n">
        <f aca="false">SUM(D715:D720)</f>
        <v>947734.95</v>
      </c>
      <c r="E721" s="540" t="n">
        <f aca="false">SUM(E715:E720)</f>
        <v>997007.46</v>
      </c>
      <c r="F721" s="540" t="n">
        <f aca="false">SUM(F715:F720)</f>
        <v>976888.11</v>
      </c>
      <c r="G721" s="540" t="n">
        <f aca="false">SUM(G715:G720)</f>
        <v>998500.95</v>
      </c>
      <c r="H721" s="541"/>
      <c r="I721" s="542" t="n">
        <f aca="false">SUM(I715:I720)</f>
        <v>1015429.35</v>
      </c>
      <c r="J721" s="520" t="n">
        <f aca="false">+G721-I721</f>
        <v>-16928.4</v>
      </c>
      <c r="K721" s="521" t="n">
        <f aca="false">IF(I721=0,IF(G721=0,0,100),+J721/I721*100)</f>
        <v>-1.66711746120004</v>
      </c>
      <c r="L721" s="511"/>
      <c r="M721" s="543" t="n">
        <f aca="false">SUM(M715:M720)</f>
        <v>5848441.11</v>
      </c>
      <c r="N721" s="544" t="n">
        <f aca="false">SUM(N715:N720)</f>
        <v>5954810.38</v>
      </c>
      <c r="O721" s="520" t="n">
        <f aca="false">+M721-N721</f>
        <v>-106369.270000001</v>
      </c>
      <c r="P721" s="521" t="n">
        <f aca="false">IF(N721=0,IF(M721=0,0,100),+O721/N721*100)</f>
        <v>-1.78627467899323</v>
      </c>
      <c r="Q721" s="522"/>
      <c r="R721" s="523"/>
    </row>
    <row r="722" customFormat="false" ht="13.5" hidden="false" customHeight="true" outlineLevel="0" collapsed="false">
      <c r="A722" s="456"/>
      <c r="J722" s="432"/>
      <c r="K722" s="532"/>
      <c r="L722" s="532"/>
      <c r="N722" s="533"/>
      <c r="O722" s="432"/>
    </row>
    <row r="723" customFormat="false" ht="12.75" hidden="false" customHeight="false" outlineLevel="0" collapsed="false">
      <c r="N723" s="477"/>
    </row>
    <row r="724" customFormat="false" ht="12.75" hidden="false" customHeight="true" outlineLevel="0" collapsed="false">
      <c r="A724" s="441" t="s">
        <v>69</v>
      </c>
      <c r="B724" s="441"/>
      <c r="C724" s="441"/>
      <c r="D724" s="441"/>
      <c r="E724" s="441"/>
      <c r="F724" s="441"/>
      <c r="G724" s="441"/>
      <c r="H724" s="441"/>
      <c r="I724" s="441"/>
      <c r="J724" s="441"/>
      <c r="K724" s="441"/>
      <c r="L724" s="441"/>
      <c r="M724" s="441"/>
      <c r="N724" s="441"/>
      <c r="O724" s="441"/>
      <c r="P724" s="441"/>
      <c r="Q724" s="441"/>
    </row>
    <row r="725" customFormat="false" ht="12.75" hidden="false" customHeight="true" outlineLevel="0" collapsed="false">
      <c r="A725" s="441" t="s">
        <v>214</v>
      </c>
      <c r="B725" s="441"/>
      <c r="C725" s="441"/>
      <c r="D725" s="441"/>
      <c r="E725" s="441"/>
      <c r="F725" s="441"/>
      <c r="G725" s="441"/>
      <c r="H725" s="441"/>
      <c r="I725" s="441"/>
      <c r="J725" s="441"/>
      <c r="K725" s="441"/>
      <c r="L725" s="441"/>
      <c r="M725" s="441"/>
      <c r="N725" s="441"/>
      <c r="O725" s="441"/>
      <c r="P725" s="441"/>
      <c r="Q725" s="441"/>
    </row>
    <row r="726" customFormat="false" ht="12.75" hidden="false" customHeight="true" outlineLevel="0" collapsed="false">
      <c r="A726" s="442" t="s">
        <v>73</v>
      </c>
      <c r="B726" s="442"/>
      <c r="C726" s="442"/>
      <c r="D726" s="442"/>
      <c r="E726" s="442"/>
      <c r="F726" s="442"/>
      <c r="G726" s="442"/>
      <c r="H726" s="442"/>
      <c r="I726" s="442"/>
      <c r="J726" s="442"/>
      <c r="K726" s="442"/>
      <c r="L726" s="442"/>
      <c r="M726" s="442"/>
      <c r="N726" s="442"/>
      <c r="O726" s="442"/>
      <c r="P726" s="442"/>
      <c r="Q726" s="442"/>
    </row>
    <row r="727" customFormat="false" ht="13.5" hidden="false" customHeight="true" outlineLevel="0" collapsed="false">
      <c r="A727" s="443"/>
      <c r="J727" s="444"/>
      <c r="K727" s="445"/>
      <c r="L727" s="445"/>
      <c r="N727" s="446"/>
      <c r="O727" s="444"/>
      <c r="P727" s="447"/>
      <c r="Q727" s="447"/>
    </row>
    <row r="728" customFormat="false" ht="39" hidden="false" customHeight="true" outlineLevel="0" collapsed="false">
      <c r="A728" s="448"/>
      <c r="B728" s="449" t="s">
        <v>215</v>
      </c>
      <c r="C728" s="449"/>
      <c r="D728" s="449"/>
      <c r="E728" s="449"/>
      <c r="F728" s="449"/>
      <c r="G728" s="449"/>
      <c r="H728" s="450"/>
      <c r="I728" s="451" t="s">
        <v>71</v>
      </c>
      <c r="J728" s="452" t="s">
        <v>216</v>
      </c>
      <c r="K728" s="452"/>
      <c r="L728" s="453"/>
      <c r="M728" s="454" t="s">
        <v>121</v>
      </c>
      <c r="N728" s="454"/>
      <c r="O728" s="455" t="s">
        <v>217</v>
      </c>
      <c r="P728" s="455"/>
      <c r="Q728" s="453"/>
    </row>
    <row r="729" customFormat="false" ht="13.5" hidden="false" customHeight="true" outlineLevel="0" collapsed="false">
      <c r="A729" s="456"/>
      <c r="B729" s="457" t="s">
        <v>218</v>
      </c>
      <c r="C729" s="457" t="s">
        <v>219</v>
      </c>
      <c r="D729" s="457" t="s">
        <v>220</v>
      </c>
      <c r="E729" s="457" t="s">
        <v>221</v>
      </c>
      <c r="F729" s="457" t="s">
        <v>222</v>
      </c>
      <c r="G729" s="457" t="s">
        <v>223</v>
      </c>
      <c r="H729" s="450"/>
      <c r="I729" s="458" t="s">
        <v>224</v>
      </c>
      <c r="J729" s="459" t="s">
        <v>225</v>
      </c>
      <c r="K729" s="460" t="s">
        <v>226</v>
      </c>
      <c r="L729" s="461"/>
      <c r="M729" s="462" t="n">
        <v>2017</v>
      </c>
      <c r="N729" s="463" t="n">
        <v>2018</v>
      </c>
      <c r="O729" s="464" t="s">
        <v>225</v>
      </c>
      <c r="P729" s="465" t="s">
        <v>227</v>
      </c>
      <c r="Q729" s="466"/>
    </row>
    <row r="730" customFormat="false" ht="13.5" hidden="false" customHeight="false" outlineLevel="0" collapsed="false">
      <c r="A730" s="456"/>
      <c r="B730" s="467"/>
      <c r="C730" s="467"/>
      <c r="D730" s="467"/>
      <c r="E730" s="467"/>
      <c r="F730" s="467"/>
      <c r="G730" s="467"/>
      <c r="H730" s="450"/>
      <c r="I730" s="468"/>
      <c r="J730" s="450"/>
      <c r="K730" s="469"/>
      <c r="L730" s="461"/>
      <c r="M730" s="470"/>
      <c r="N730" s="471"/>
      <c r="O730" s="450"/>
      <c r="P730" s="469"/>
      <c r="Q730" s="461"/>
    </row>
    <row r="731" customFormat="false" ht="13.5" hidden="false" customHeight="false" outlineLevel="0" collapsed="false">
      <c r="A731" s="472" t="s">
        <v>337</v>
      </c>
      <c r="B731" s="473"/>
      <c r="C731" s="473"/>
      <c r="D731" s="473"/>
      <c r="E731" s="473"/>
      <c r="F731" s="473"/>
      <c r="G731" s="473"/>
      <c r="H731" s="474"/>
      <c r="I731" s="474"/>
      <c r="J731" s="474"/>
      <c r="K731" s="475"/>
      <c r="L731" s="475"/>
      <c r="M731" s="476"/>
      <c r="N731" s="477"/>
      <c r="O731" s="474"/>
      <c r="P731" s="48"/>
      <c r="Q731" s="48"/>
      <c r="R731" s="438" t="str">
        <f aca="false">A731</f>
        <v>NOROESTE</v>
      </c>
    </row>
    <row r="732" customFormat="false" ht="12.75" hidden="false" customHeight="false" outlineLevel="0" collapsed="false">
      <c r="A732" s="448"/>
      <c r="B732" s="473"/>
      <c r="C732" s="473"/>
      <c r="D732" s="473"/>
      <c r="E732" s="473"/>
      <c r="F732" s="473"/>
      <c r="G732" s="473"/>
      <c r="H732" s="474"/>
      <c r="I732" s="474"/>
      <c r="J732" s="474"/>
      <c r="K732" s="475"/>
      <c r="L732" s="475"/>
      <c r="M732" s="476"/>
      <c r="N732" s="477"/>
      <c r="O732" s="474"/>
      <c r="P732" s="48"/>
      <c r="Q732" s="48"/>
    </row>
    <row r="733" customFormat="false" ht="12.75" hidden="false" customHeight="false" outlineLevel="0" collapsed="false">
      <c r="A733" s="110" t="s">
        <v>228</v>
      </c>
      <c r="B733" s="473" t="n">
        <v>0</v>
      </c>
      <c r="C733" s="487" t="n">
        <v>0</v>
      </c>
      <c r="D733" s="480" t="n">
        <v>0</v>
      </c>
      <c r="E733" s="478" t="n">
        <v>0</v>
      </c>
      <c r="F733" s="480" t="n">
        <v>0</v>
      </c>
      <c r="G733" s="480" t="n">
        <v>7000</v>
      </c>
      <c r="H733" s="474"/>
      <c r="I733" s="482" t="n">
        <v>0</v>
      </c>
      <c r="J733" s="481" t="n">
        <f aca="false">+G733-I733</f>
        <v>7000</v>
      </c>
      <c r="K733" s="483" t="n">
        <f aca="false">IF(I733=0,IF(G733=0,0,100),+J733/I733*100)</f>
        <v>100</v>
      </c>
      <c r="L733" s="475"/>
      <c r="M733" s="484" t="n">
        <v>157061.26</v>
      </c>
      <c r="N733" s="485" t="n">
        <v>7000</v>
      </c>
      <c r="O733" s="481" t="n">
        <f aca="false">+N733-M733</f>
        <v>-150061.26</v>
      </c>
      <c r="P733" s="486" t="n">
        <f aca="false">IF(M733=0,IF(N733=0,0,100),+O733/M733*100)</f>
        <v>-95.5431403007973</v>
      </c>
      <c r="Q733" s="48"/>
    </row>
    <row r="734" customFormat="false" ht="12.75" hidden="false" customHeight="false" outlineLevel="0" collapsed="false">
      <c r="A734" s="110" t="s">
        <v>229</v>
      </c>
      <c r="B734" s="478" t="n">
        <v>0</v>
      </c>
      <c r="C734" s="487" t="n">
        <v>0</v>
      </c>
      <c r="D734" s="480" t="n">
        <v>0</v>
      </c>
      <c r="E734" s="478" t="n">
        <v>0</v>
      </c>
      <c r="F734" s="480" t="n">
        <v>16000</v>
      </c>
      <c r="G734" s="480" t="n">
        <v>0</v>
      </c>
      <c r="H734" s="474"/>
      <c r="I734" s="482" t="n">
        <v>0</v>
      </c>
      <c r="J734" s="481" t="n">
        <f aca="false">+G734-I734</f>
        <v>0</v>
      </c>
      <c r="K734" s="483" t="n">
        <f aca="false">IF(I734=0,IF(G734=0,0,100),+J734/I734*100)</f>
        <v>0</v>
      </c>
      <c r="L734" s="475"/>
      <c r="M734" s="484" t="n">
        <v>23351.48</v>
      </c>
      <c r="N734" s="485" t="n">
        <v>16000</v>
      </c>
      <c r="O734" s="481" t="n">
        <f aca="false">+N734-M734</f>
        <v>-7351.48</v>
      </c>
      <c r="P734" s="486" t="n">
        <f aca="false">IF(M734=0,IF(N734=0,0,100),+O734/M734*100)</f>
        <v>-31.4818589656844</v>
      </c>
      <c r="Q734" s="48"/>
    </row>
    <row r="735" customFormat="false" ht="12.75" hidden="false" customHeight="false" outlineLevel="0" collapsed="false">
      <c r="A735" s="456" t="s">
        <v>231</v>
      </c>
      <c r="B735" s="478" t="n">
        <v>0</v>
      </c>
      <c r="C735" s="487" t="n">
        <v>0</v>
      </c>
      <c r="D735" s="480" t="n">
        <v>0</v>
      </c>
      <c r="E735" s="478" t="n">
        <v>0</v>
      </c>
      <c r="F735" s="480" t="n">
        <v>0</v>
      </c>
      <c r="G735" s="480" t="n">
        <v>0</v>
      </c>
      <c r="H735" s="474"/>
      <c r="I735" s="482" t="n">
        <v>187656</v>
      </c>
      <c r="J735" s="481" t="n">
        <f aca="false">+G735-I735</f>
        <v>-187656</v>
      </c>
      <c r="K735" s="483" t="n">
        <f aca="false">IF(I735=0,IF(G735=0,0,100),+J735/I735*100)</f>
        <v>-100</v>
      </c>
      <c r="L735" s="475"/>
      <c r="M735" s="484" t="n">
        <v>1167923.8</v>
      </c>
      <c r="N735" s="485" t="n">
        <v>0</v>
      </c>
      <c r="O735" s="481" t="n">
        <f aca="false">+N735-M735</f>
        <v>-1167923.8</v>
      </c>
      <c r="P735" s="486" t="n">
        <f aca="false">IF(M735=0,IF(N735=0,0,100),+O735/M735*100)</f>
        <v>-100</v>
      </c>
      <c r="Q735" s="48"/>
    </row>
    <row r="736" customFormat="false" ht="12.75" hidden="false" customHeight="false" outlineLevel="0" collapsed="false">
      <c r="A736" s="456" t="s">
        <v>234</v>
      </c>
      <c r="B736" s="478" t="n">
        <v>2189603.74</v>
      </c>
      <c r="C736" s="479" t="n">
        <v>1603631.36</v>
      </c>
      <c r="D736" s="480" t="n">
        <v>1630350.55</v>
      </c>
      <c r="E736" s="478" t="n">
        <v>1700404.08</v>
      </c>
      <c r="F736" s="480" t="n">
        <v>1974420.5</v>
      </c>
      <c r="G736" s="480" t="n">
        <v>1687766.13</v>
      </c>
      <c r="H736" s="481"/>
      <c r="I736" s="482" t="n">
        <v>1589744.28</v>
      </c>
      <c r="J736" s="481" t="n">
        <f aca="false">+G736-I736</f>
        <v>98021.8499999999</v>
      </c>
      <c r="K736" s="483" t="n">
        <f aca="false">IF(I736=0,IF(G736=0,0,100),+J736/I736*100)</f>
        <v>6.16588788732738</v>
      </c>
      <c r="L736" s="483"/>
      <c r="M736" s="484" t="n">
        <v>9052096.15</v>
      </c>
      <c r="N736" s="485" t="n">
        <v>10786176.36</v>
      </c>
      <c r="O736" s="481" t="n">
        <f aca="false">+N736-M736</f>
        <v>1734080.21</v>
      </c>
      <c r="P736" s="486" t="n">
        <f aca="false">IF(M736=0,IF(N736=0,0,100),+O736/M736*100)</f>
        <v>19.1566702481391</v>
      </c>
      <c r="Q736" s="486"/>
    </row>
    <row r="737" customFormat="false" ht="12.75" hidden="false" customHeight="false" outlineLevel="0" collapsed="false">
      <c r="A737" s="456" t="s">
        <v>235</v>
      </c>
      <c r="B737" s="478" t="n">
        <v>155404.66</v>
      </c>
      <c r="C737" s="479" t="n">
        <v>105936.74</v>
      </c>
      <c r="D737" s="480" t="n">
        <v>54894.62</v>
      </c>
      <c r="E737" s="478" t="n">
        <v>96911.58</v>
      </c>
      <c r="F737" s="480" t="n">
        <v>108133.43</v>
      </c>
      <c r="G737" s="480" t="n">
        <v>96318.24</v>
      </c>
      <c r="H737" s="481"/>
      <c r="I737" s="482" t="n">
        <v>55800</v>
      </c>
      <c r="J737" s="481" t="n">
        <f aca="false">+G737-I737</f>
        <v>40518.24</v>
      </c>
      <c r="K737" s="483" t="n">
        <f aca="false">IF(I737=0,IF(G737=0,0,100),+J737/I737*100)</f>
        <v>72.6133333333334</v>
      </c>
      <c r="L737" s="483"/>
      <c r="M737" s="484" t="n">
        <v>542711.35</v>
      </c>
      <c r="N737" s="485" t="n">
        <v>617599.27</v>
      </c>
      <c r="O737" s="481" t="n">
        <f aca="false">+N737-M737</f>
        <v>74887.92</v>
      </c>
      <c r="P737" s="486" t="n">
        <f aca="false">IF(M737=0,IF(N737=0,0,100),+O737/M737*100)</f>
        <v>13.7988490566855</v>
      </c>
      <c r="Q737" s="486"/>
    </row>
    <row r="738" s="438" customFormat="true" ht="12.75" hidden="false" customHeight="false" outlineLevel="0" collapsed="false">
      <c r="A738" s="110" t="s">
        <v>237</v>
      </c>
      <c r="B738" s="478" t="n">
        <v>342022.84</v>
      </c>
      <c r="C738" s="479" t="n">
        <v>352683.73</v>
      </c>
      <c r="D738" s="480" t="n">
        <v>333721.79</v>
      </c>
      <c r="E738" s="478" t="n">
        <v>349940.69</v>
      </c>
      <c r="F738" s="480" t="n">
        <v>448451.86</v>
      </c>
      <c r="G738" s="480" t="n">
        <v>350193.52</v>
      </c>
      <c r="H738" s="481"/>
      <c r="I738" s="482" t="n">
        <v>356756.49</v>
      </c>
      <c r="J738" s="481" t="n">
        <f aca="false">+G738-I738</f>
        <v>-6562.96999999997</v>
      </c>
      <c r="K738" s="483" t="n">
        <f aca="false">IF(I738=0,IF(G738=0,0,100),+J738/I738*100)</f>
        <v>-1.83962175432323</v>
      </c>
      <c r="L738" s="483"/>
      <c r="M738" s="484" t="n">
        <v>1884475.44</v>
      </c>
      <c r="N738" s="485" t="n">
        <v>2177014.43</v>
      </c>
      <c r="O738" s="481" t="n">
        <f aca="false">+N738-M738</f>
        <v>292538.99</v>
      </c>
      <c r="P738" s="486" t="n">
        <f aca="false">IF(M738=0,IF(N738=0,0,100),+O738/M738*100)</f>
        <v>15.5236297481277</v>
      </c>
      <c r="Q738" s="486"/>
    </row>
    <row r="739" s="438" customFormat="true" ht="12.75" hidden="false" customHeight="false" outlineLevel="0" collapsed="false">
      <c r="A739" s="456" t="s">
        <v>238</v>
      </c>
      <c r="B739" s="478" t="n">
        <v>796992.44</v>
      </c>
      <c r="C739" s="479" t="n">
        <v>743613.07</v>
      </c>
      <c r="D739" s="480" t="n">
        <v>760135.29</v>
      </c>
      <c r="E739" s="478" t="n">
        <v>741620.16</v>
      </c>
      <c r="F739" s="480" t="n">
        <v>801607.15</v>
      </c>
      <c r="G739" s="480" t="n">
        <v>713494.1</v>
      </c>
      <c r="H739" s="481"/>
      <c r="I739" s="482" t="n">
        <v>727307.58</v>
      </c>
      <c r="J739" s="481" t="n">
        <f aca="false">+G739-I739</f>
        <v>-13813.48</v>
      </c>
      <c r="K739" s="483" t="n">
        <f aca="false">IF(I739=0,IF(G739=0,0,100),+J739/I739*100)</f>
        <v>-1.89926248259368</v>
      </c>
      <c r="L739" s="483"/>
      <c r="M739" s="484" t="n">
        <v>4333776.28</v>
      </c>
      <c r="N739" s="485" t="n">
        <v>4557462.21</v>
      </c>
      <c r="O739" s="481" t="n">
        <f aca="false">+N739-M739</f>
        <v>223685.93</v>
      </c>
      <c r="P739" s="486" t="n">
        <f aca="false">IF(M739=0,IF(N739=0,0,100),+O739/M739*100)</f>
        <v>5.1614554039693</v>
      </c>
      <c r="Q739" s="486"/>
    </row>
    <row r="740" s="438" customFormat="true" ht="12.75" hidden="false" customHeight="false" outlineLevel="0" collapsed="false">
      <c r="A740" s="456" t="s">
        <v>240</v>
      </c>
      <c r="B740" s="478" t="n">
        <v>31087.36</v>
      </c>
      <c r="C740" s="479" t="n">
        <v>15892.78</v>
      </c>
      <c r="D740" s="480" t="n">
        <v>35876.25</v>
      </c>
      <c r="E740" s="478" t="n">
        <v>54017.21</v>
      </c>
      <c r="F740" s="480" t="n">
        <v>30099.59</v>
      </c>
      <c r="G740" s="480" t="n">
        <v>17216.29</v>
      </c>
      <c r="H740" s="481"/>
      <c r="I740" s="482" t="n">
        <v>26899.85</v>
      </c>
      <c r="J740" s="481" t="n">
        <f aca="false">+G740-I740</f>
        <v>-9683.56</v>
      </c>
      <c r="K740" s="483" t="n">
        <f aca="false">IF(I740=0,IF(G740=0,0,100),+J740/I740*100)</f>
        <v>-35.9985650477605</v>
      </c>
      <c r="L740" s="483"/>
      <c r="M740" s="484" t="n">
        <v>183216.16</v>
      </c>
      <c r="N740" s="485" t="n">
        <v>184189.48</v>
      </c>
      <c r="O740" s="481" t="n">
        <f aca="false">+N740-M740</f>
        <v>973.320000000007</v>
      </c>
      <c r="P740" s="486" t="n">
        <f aca="false">IF(M740=0,IF(N740=0,0,100),+O740/M740*100)</f>
        <v>0.531241349016379</v>
      </c>
      <c r="Q740" s="486"/>
    </row>
    <row r="741" s="438" customFormat="true" ht="12.75" hidden="false" customHeight="false" outlineLevel="0" collapsed="false">
      <c r="A741" s="456" t="s">
        <v>241</v>
      </c>
      <c r="B741" s="478" t="n">
        <v>0</v>
      </c>
      <c r="C741" s="479" t="n">
        <v>1926.55</v>
      </c>
      <c r="D741" s="480" t="n">
        <v>14213.01</v>
      </c>
      <c r="E741" s="478" t="n">
        <v>1700</v>
      </c>
      <c r="F741" s="480" t="n">
        <v>1200</v>
      </c>
      <c r="G741" s="480" t="n">
        <v>7280</v>
      </c>
      <c r="H741" s="481"/>
      <c r="I741" s="482" t="n">
        <v>4250</v>
      </c>
      <c r="J741" s="481" t="n">
        <f aca="false">+G741-I741</f>
        <v>3030</v>
      </c>
      <c r="K741" s="483" t="n">
        <f aca="false">IF(I741=0,IF(G741=0,0,100),+J741/I741*100)</f>
        <v>71.2941176470588</v>
      </c>
      <c r="L741" s="483"/>
      <c r="M741" s="484" t="n">
        <v>11017.53</v>
      </c>
      <c r="N741" s="485" t="n">
        <v>26319.56</v>
      </c>
      <c r="O741" s="481" t="n">
        <f aca="false">+N741-M741</f>
        <v>15302.03</v>
      </c>
      <c r="P741" s="486" t="n">
        <f aca="false">IF(M741=0,IF(N741=0,0,100),+O741/M741*100)</f>
        <v>138.888026626658</v>
      </c>
      <c r="Q741" s="486"/>
    </row>
    <row r="742" s="438" customFormat="true" ht="12.75" hidden="false" customHeight="false" outlineLevel="0" collapsed="false">
      <c r="A742" s="110" t="s">
        <v>242</v>
      </c>
      <c r="B742" s="478" t="n">
        <v>16572</v>
      </c>
      <c r="C742" s="479" t="n">
        <v>3042</v>
      </c>
      <c r="D742" s="480" t="n">
        <v>6472</v>
      </c>
      <c r="E742" s="478" t="n">
        <v>2780.09</v>
      </c>
      <c r="F742" s="480" t="n">
        <v>0</v>
      </c>
      <c r="G742" s="480" t="n">
        <v>1739.64</v>
      </c>
      <c r="H742" s="481"/>
      <c r="I742" s="482" t="n">
        <v>500</v>
      </c>
      <c r="J742" s="481" t="n">
        <f aca="false">+G742-I742</f>
        <v>1239.64</v>
      </c>
      <c r="K742" s="483" t="n">
        <f aca="false">IF(I742=0,IF(G742=0,0,100),+J742/I742*100)</f>
        <v>247.928</v>
      </c>
      <c r="L742" s="483"/>
      <c r="M742" s="484" t="n">
        <v>24393.46</v>
      </c>
      <c r="N742" s="485" t="n">
        <v>30605.73</v>
      </c>
      <c r="O742" s="481" t="n">
        <f aca="false">+N742-M742</f>
        <v>6212.27</v>
      </c>
      <c r="P742" s="486" t="n">
        <f aca="false">IF(M742=0,IF(N742=0,0,100),+O742/M742*100)</f>
        <v>25.4669489281143</v>
      </c>
      <c r="Q742" s="486"/>
    </row>
    <row r="743" s="438" customFormat="true" ht="12.75" hidden="false" customHeight="false" outlineLevel="0" collapsed="false">
      <c r="A743" s="456" t="s">
        <v>243</v>
      </c>
      <c r="B743" s="478" t="n">
        <v>16598.62</v>
      </c>
      <c r="C743" s="479" t="n">
        <v>26761.54</v>
      </c>
      <c r="D743" s="480" t="n">
        <v>54412.05</v>
      </c>
      <c r="E743" s="478" t="n">
        <v>29647.39</v>
      </c>
      <c r="F743" s="480" t="n">
        <v>37029</v>
      </c>
      <c r="G743" s="480" t="n">
        <v>1393.23999999999</v>
      </c>
      <c r="H743" s="481"/>
      <c r="I743" s="482" t="n">
        <v>5225.4</v>
      </c>
      <c r="J743" s="481" t="n">
        <f aca="false">+G743-I743</f>
        <v>-3832.16000000001</v>
      </c>
      <c r="K743" s="483" t="n">
        <f aca="false">IF(I743=0,IF(G743=0,0,100),+J743/I743*100)</f>
        <v>-73.3371607915186</v>
      </c>
      <c r="L743" s="483"/>
      <c r="M743" s="484" t="n">
        <v>34696.09</v>
      </c>
      <c r="N743" s="485" t="n">
        <v>165841.84</v>
      </c>
      <c r="O743" s="481" t="n">
        <f aca="false">+N743-M743</f>
        <v>131145.75</v>
      </c>
      <c r="P743" s="486" t="n">
        <f aca="false">IF(M743=0,IF(N743=0,0,100),+O743/M743*100)</f>
        <v>377.984233958351</v>
      </c>
      <c r="Q743" s="486"/>
    </row>
    <row r="744" s="438" customFormat="true" ht="12.75" hidden="false" customHeight="false" outlineLevel="0" collapsed="false">
      <c r="A744" s="456" t="s">
        <v>244</v>
      </c>
      <c r="B744" s="478" t="n">
        <v>141207.45</v>
      </c>
      <c r="C744" s="479" t="n">
        <v>151403.13</v>
      </c>
      <c r="D744" s="480" t="n">
        <v>245338.85</v>
      </c>
      <c r="E744" s="478" t="n">
        <v>81592.53</v>
      </c>
      <c r="F744" s="480" t="n">
        <v>65910.34</v>
      </c>
      <c r="G744" s="480" t="n">
        <v>6266.31999999999</v>
      </c>
      <c r="H744" s="481"/>
      <c r="I744" s="482" t="n">
        <v>81452.25</v>
      </c>
      <c r="J744" s="481" t="n">
        <f aca="false">+G744-I744</f>
        <v>-75185.93</v>
      </c>
      <c r="K744" s="483" t="n">
        <f aca="false">IF(I744=0,IF(G744=0,0,100),+J744/I744*100)</f>
        <v>-92.3067564124993</v>
      </c>
      <c r="L744" s="483"/>
      <c r="M744" s="484" t="n">
        <v>2035742.53</v>
      </c>
      <c r="N744" s="485" t="n">
        <v>691718.62</v>
      </c>
      <c r="O744" s="481" t="n">
        <f aca="false">+N744-M744</f>
        <v>-1344023.91</v>
      </c>
      <c r="P744" s="486" t="n">
        <f aca="false">IF(M744=0,IF(N744=0,0,100),+O744/M744*100)</f>
        <v>-66.0213111527419</v>
      </c>
      <c r="Q744" s="486"/>
    </row>
    <row r="745" s="438" customFormat="true" ht="12.75" hidden="false" customHeight="false" outlineLevel="0" collapsed="false">
      <c r="A745" s="456" t="s">
        <v>245</v>
      </c>
      <c r="B745" s="478" t="n">
        <v>78793.2</v>
      </c>
      <c r="C745" s="479" t="n">
        <v>117598.48</v>
      </c>
      <c r="D745" s="480" t="n">
        <v>119965.29</v>
      </c>
      <c r="E745" s="478" t="n">
        <v>108965.88</v>
      </c>
      <c r="F745" s="480" t="n">
        <v>212639.79</v>
      </c>
      <c r="G745" s="480" t="n">
        <v>148146.46</v>
      </c>
      <c r="H745" s="481"/>
      <c r="I745" s="482" t="n">
        <v>111995.37</v>
      </c>
      <c r="J745" s="481" t="n">
        <f aca="false">+G745-I745</f>
        <v>36151.09</v>
      </c>
      <c r="K745" s="483" t="n">
        <f aca="false">IF(I745=0,IF(G745=0,0,100),+J745/I745*100)</f>
        <v>32.2790933232329</v>
      </c>
      <c r="L745" s="483"/>
      <c r="M745" s="484" t="n">
        <v>517729.39</v>
      </c>
      <c r="N745" s="485" t="n">
        <v>786109.1</v>
      </c>
      <c r="O745" s="481" t="n">
        <f aca="false">+N745-M745</f>
        <v>268379.71</v>
      </c>
      <c r="P745" s="486" t="n">
        <f aca="false">IF(M745=0,IF(N745=0,0,100),+O745/M745*100)</f>
        <v>51.8378355920648</v>
      </c>
      <c r="Q745" s="486"/>
    </row>
    <row r="746" s="438" customFormat="true" ht="12.75" hidden="false" customHeight="false" outlineLevel="0" collapsed="false">
      <c r="A746" s="110" t="s">
        <v>246</v>
      </c>
      <c r="B746" s="478" t="n">
        <v>0</v>
      </c>
      <c r="C746" s="487" t="n">
        <v>0</v>
      </c>
      <c r="D746" s="480" t="n">
        <v>0</v>
      </c>
      <c r="E746" s="478" t="n">
        <v>0</v>
      </c>
      <c r="F746" s="480" t="n">
        <v>0</v>
      </c>
      <c r="G746" s="480" t="n">
        <v>0</v>
      </c>
      <c r="H746" s="481"/>
      <c r="I746" s="482" t="n">
        <v>0</v>
      </c>
      <c r="J746" s="481" t="n">
        <f aca="false">+G746-I746</f>
        <v>0</v>
      </c>
      <c r="K746" s="483" t="n">
        <f aca="false">IF(I746=0,IF(G746=0,0,100),+J746/I746*100)</f>
        <v>0</v>
      </c>
      <c r="L746" s="483"/>
      <c r="M746" s="484" t="n">
        <v>18196.12</v>
      </c>
      <c r="N746" s="485" t="n">
        <v>0</v>
      </c>
      <c r="O746" s="481" t="n">
        <f aca="false">+N746-M746</f>
        <v>-18196.12</v>
      </c>
      <c r="P746" s="486" t="n">
        <f aca="false">IF(M746=0,IF(N746=0,0,100),+O746/M746*100)</f>
        <v>-100</v>
      </c>
      <c r="Q746" s="486"/>
    </row>
    <row r="747" s="438" customFormat="true" ht="12.75" hidden="false" customHeight="false" outlineLevel="0" collapsed="false">
      <c r="A747" s="456" t="s">
        <v>248</v>
      </c>
      <c r="B747" s="478" t="n">
        <v>0</v>
      </c>
      <c r="C747" s="487" t="n">
        <v>0</v>
      </c>
      <c r="D747" s="480" t="n">
        <v>0</v>
      </c>
      <c r="E747" s="478" t="n">
        <v>0</v>
      </c>
      <c r="F747" s="480" t="n">
        <v>0</v>
      </c>
      <c r="G747" s="480" t="n">
        <v>0</v>
      </c>
      <c r="H747" s="481"/>
      <c r="I747" s="482" t="n">
        <v>0</v>
      </c>
      <c r="J747" s="481" t="n">
        <f aca="false">+G747-I747</f>
        <v>0</v>
      </c>
      <c r="K747" s="483" t="n">
        <f aca="false">IF(I747=0,IF(G747=0,0,100),+J747/I747*100)</f>
        <v>0</v>
      </c>
      <c r="L747" s="483"/>
      <c r="M747" s="484" t="n">
        <v>47.41</v>
      </c>
      <c r="N747" s="485" t="n">
        <v>0</v>
      </c>
      <c r="O747" s="481" t="n">
        <f aca="false">+N747-M747</f>
        <v>-47.41</v>
      </c>
      <c r="P747" s="486" t="n">
        <f aca="false">IF(M747=0,IF(N747=0,0,100),+O747/M747*100)</f>
        <v>-100</v>
      </c>
      <c r="Q747" s="486"/>
    </row>
    <row r="748" s="438" customFormat="true" ht="12.75" hidden="false" customHeight="false" outlineLevel="0" collapsed="false">
      <c r="A748" s="456" t="s">
        <v>249</v>
      </c>
      <c r="B748" s="478" t="n">
        <v>0</v>
      </c>
      <c r="C748" s="487" t="n">
        <v>0</v>
      </c>
      <c r="D748" s="480" t="n">
        <v>0</v>
      </c>
      <c r="E748" s="478" t="n">
        <v>721.61</v>
      </c>
      <c r="F748" s="480" t="n">
        <v>0</v>
      </c>
      <c r="G748" s="480" t="n">
        <v>0</v>
      </c>
      <c r="H748" s="481"/>
      <c r="I748" s="482" t="n">
        <v>20998.3</v>
      </c>
      <c r="J748" s="481" t="n">
        <f aca="false">+G748-I748</f>
        <v>-20998.3</v>
      </c>
      <c r="K748" s="483" t="n">
        <f aca="false">IF(I748=0,IF(G748=0,0,100),+J748/I748*100)</f>
        <v>-100</v>
      </c>
      <c r="L748" s="483"/>
      <c r="M748" s="484" t="n">
        <v>106443.54</v>
      </c>
      <c r="N748" s="485" t="n">
        <v>721.61</v>
      </c>
      <c r="O748" s="481" t="n">
        <f aca="false">+N748-M748</f>
        <v>-105721.93</v>
      </c>
      <c r="P748" s="486" t="n">
        <f aca="false">IF(M748=0,IF(N748=0,0,100),+O748/M748*100)</f>
        <v>-99.3220725278396</v>
      </c>
      <c r="Q748" s="486"/>
    </row>
    <row r="749" s="438" customFormat="true" ht="12.75" hidden="false" customHeight="false" outlineLevel="0" collapsed="false">
      <c r="A749" s="110" t="s">
        <v>251</v>
      </c>
      <c r="B749" s="478" t="n">
        <v>0</v>
      </c>
      <c r="C749" s="487" t="n">
        <v>0</v>
      </c>
      <c r="D749" s="480" t="n">
        <v>0</v>
      </c>
      <c r="E749" s="478" t="n">
        <v>0</v>
      </c>
      <c r="F749" s="480" t="n">
        <v>0</v>
      </c>
      <c r="G749" s="480" t="n">
        <v>0</v>
      </c>
      <c r="H749" s="481"/>
      <c r="I749" s="482" t="n">
        <v>0</v>
      </c>
      <c r="J749" s="481" t="n">
        <f aca="false">+G749-I749</f>
        <v>0</v>
      </c>
      <c r="K749" s="483" t="n">
        <f aca="false">IF(I749=0,IF(G749=0,0,100),+J749/I749*100)</f>
        <v>0</v>
      </c>
      <c r="L749" s="483"/>
      <c r="M749" s="484" t="n">
        <v>5172.5</v>
      </c>
      <c r="N749" s="485" t="n">
        <v>0</v>
      </c>
      <c r="O749" s="481" t="n">
        <f aca="false">+N749-M749</f>
        <v>-5172.5</v>
      </c>
      <c r="P749" s="486" t="n">
        <f aca="false">IF(M749=0,IF(N749=0,0,100),+O749/M749*100)</f>
        <v>-100</v>
      </c>
      <c r="Q749" s="486"/>
    </row>
    <row r="750" s="438" customFormat="true" ht="12.75" hidden="false" customHeight="false" outlineLevel="0" collapsed="false">
      <c r="A750" s="110" t="s">
        <v>252</v>
      </c>
      <c r="B750" s="478" t="n">
        <v>0</v>
      </c>
      <c r="C750" s="487" t="n">
        <v>0</v>
      </c>
      <c r="D750" s="480" t="n">
        <v>0</v>
      </c>
      <c r="E750" s="478" t="n">
        <v>0</v>
      </c>
      <c r="F750" s="480" t="n">
        <v>0</v>
      </c>
      <c r="G750" s="480" t="n">
        <v>0</v>
      </c>
      <c r="H750" s="481"/>
      <c r="I750" s="482" t="n">
        <v>13650</v>
      </c>
      <c r="J750" s="481" t="n">
        <f aca="false">+G750-I750</f>
        <v>-13650</v>
      </c>
      <c r="K750" s="483" t="n">
        <f aca="false">IF(I750=0,IF(G750=0,0,100),+J750/I750*100)</f>
        <v>-100</v>
      </c>
      <c r="L750" s="483"/>
      <c r="M750" s="484" t="n">
        <v>66950</v>
      </c>
      <c r="N750" s="485" t="n">
        <v>0</v>
      </c>
      <c r="O750" s="481" t="n">
        <f aca="false">+N750-M750</f>
        <v>-66950</v>
      </c>
      <c r="P750" s="486" t="n">
        <f aca="false">IF(M750=0,IF(N750=0,0,100),+O750/M750*100)</f>
        <v>-100</v>
      </c>
      <c r="Q750" s="486"/>
    </row>
    <row r="751" s="438" customFormat="true" ht="12.75" hidden="false" customHeight="false" outlineLevel="0" collapsed="false">
      <c r="A751" s="456" t="s">
        <v>254</v>
      </c>
      <c r="B751" s="478" t="n">
        <v>327090.4</v>
      </c>
      <c r="C751" s="479" t="n">
        <v>327090</v>
      </c>
      <c r="D751" s="480" t="n">
        <v>327090.4</v>
      </c>
      <c r="E751" s="478" t="n">
        <v>339450.96</v>
      </c>
      <c r="F751" s="480" t="n">
        <v>339450.96</v>
      </c>
      <c r="G751" s="480" t="n">
        <v>339450.96</v>
      </c>
      <c r="H751" s="481"/>
      <c r="I751" s="482" t="n">
        <v>209400</v>
      </c>
      <c r="J751" s="481" t="n">
        <f aca="false">+G751-I751</f>
        <v>130050.96</v>
      </c>
      <c r="K751" s="483" t="n">
        <f aca="false">IF(I751=0,IF(G751=0,0,100),+J751/I751*100)</f>
        <v>62.1064756446992</v>
      </c>
      <c r="L751" s="483"/>
      <c r="M751" s="484" t="n">
        <v>918425.8</v>
      </c>
      <c r="N751" s="485" t="n">
        <v>1999623.68</v>
      </c>
      <c r="O751" s="481" t="n">
        <f aca="false">+N751-M751</f>
        <v>1081197.88</v>
      </c>
      <c r="P751" s="486" t="n">
        <f aca="false">IF(M751=0,IF(N751=0,0,100),+O751/M751*100)</f>
        <v>117.722942887711</v>
      </c>
      <c r="Q751" s="486"/>
    </row>
    <row r="752" s="438" customFormat="true" ht="12.75" hidden="false" customHeight="false" outlineLevel="0" collapsed="false">
      <c r="A752" s="456" t="s">
        <v>255</v>
      </c>
      <c r="B752" s="478" t="n">
        <v>0</v>
      </c>
      <c r="C752" s="487" t="n">
        <v>0</v>
      </c>
      <c r="D752" s="480" t="n">
        <v>0</v>
      </c>
      <c r="E752" s="478" t="n">
        <v>0</v>
      </c>
      <c r="F752" s="480" t="n">
        <v>0</v>
      </c>
      <c r="G752" s="480" t="n">
        <v>0</v>
      </c>
      <c r="H752" s="481"/>
      <c r="I752" s="482" t="n">
        <v>7.27595761418343E-012</v>
      </c>
      <c r="J752" s="481" t="n">
        <f aca="false">+G752-I752</f>
        <v>-7.27595761418343E-012</v>
      </c>
      <c r="K752" s="483" t="n">
        <f aca="false">IF(I752=0,IF(G752=0,0,100),+J752/I752*100)</f>
        <v>-100</v>
      </c>
      <c r="L752" s="483"/>
      <c r="M752" s="484" t="n">
        <v>364481.98</v>
      </c>
      <c r="N752" s="485" t="n">
        <v>0</v>
      </c>
      <c r="O752" s="481" t="n">
        <f aca="false">+N752-M752</f>
        <v>-364481.98</v>
      </c>
      <c r="P752" s="486" t="n">
        <f aca="false">IF(M752=0,IF(N752=0,0,100),+O752/M752*100)</f>
        <v>-100</v>
      </c>
      <c r="Q752" s="486"/>
    </row>
    <row r="753" s="438" customFormat="true" ht="12.75" hidden="false" customHeight="false" outlineLevel="0" collapsed="false">
      <c r="A753" s="110" t="s">
        <v>256</v>
      </c>
      <c r="B753" s="478" t="n">
        <v>0</v>
      </c>
      <c r="C753" s="479" t="n">
        <v>20148.88</v>
      </c>
      <c r="D753" s="480" t="n">
        <v>23720.69</v>
      </c>
      <c r="E753" s="478" t="n">
        <v>39964.6</v>
      </c>
      <c r="F753" s="480" t="n">
        <v>0</v>
      </c>
      <c r="G753" s="480" t="n">
        <v>19861.07</v>
      </c>
      <c r="H753" s="481"/>
      <c r="I753" s="482" t="n">
        <v>67019.74</v>
      </c>
      <c r="J753" s="481" t="n">
        <f aca="false">+G753-I753</f>
        <v>-47158.67</v>
      </c>
      <c r="K753" s="483" t="n">
        <f aca="false">IF(I753=0,IF(G753=0,0,100),+J753/I753*100)</f>
        <v>-70.3653431063743</v>
      </c>
      <c r="L753" s="483"/>
      <c r="M753" s="484" t="n">
        <v>67019.74</v>
      </c>
      <c r="N753" s="485" t="n">
        <v>103695.24</v>
      </c>
      <c r="O753" s="481" t="n">
        <f aca="false">+N753-M753</f>
        <v>36675.5</v>
      </c>
      <c r="P753" s="486" t="n">
        <f aca="false">IF(M753=0,IF(N753=0,0,100),+O753/M753*100)</f>
        <v>54.7234292463683</v>
      </c>
      <c r="Q753" s="486"/>
    </row>
    <row r="754" s="438" customFormat="true" ht="12.75" hidden="false" customHeight="false" outlineLevel="0" collapsed="false">
      <c r="A754" s="456" t="s">
        <v>257</v>
      </c>
      <c r="B754" s="478" t="n">
        <v>7299.55</v>
      </c>
      <c r="C754" s="479" t="n">
        <v>47138.31</v>
      </c>
      <c r="D754" s="480" t="n">
        <v>96510.7</v>
      </c>
      <c r="E754" s="478" t="n">
        <v>97568.59</v>
      </c>
      <c r="F754" s="480" t="n">
        <v>177564.89</v>
      </c>
      <c r="G754" s="480" t="n">
        <v>175884.99</v>
      </c>
      <c r="H754" s="481"/>
      <c r="I754" s="482" t="n">
        <v>30597.39</v>
      </c>
      <c r="J754" s="481" t="n">
        <f aca="false">+G754-I754</f>
        <v>145287.6</v>
      </c>
      <c r="K754" s="483" t="n">
        <f aca="false">IF(I754=0,IF(G754=0,0,100),+J754/I754*100)</f>
        <v>474.836579198422</v>
      </c>
      <c r="L754" s="483"/>
      <c r="M754" s="484" t="n">
        <v>206116.22</v>
      </c>
      <c r="N754" s="485" t="n">
        <v>601967.03</v>
      </c>
      <c r="O754" s="481" t="n">
        <f aca="false">+N754-M754</f>
        <v>395850.81</v>
      </c>
      <c r="P754" s="486" t="n">
        <f aca="false">IF(M754=0,IF(N754=0,0,100),+O754/M754*100)</f>
        <v>192.05223635481</v>
      </c>
      <c r="Q754" s="486"/>
    </row>
    <row r="755" s="438" customFormat="true" ht="13.5" hidden="false" customHeight="true" outlineLevel="0" collapsed="false">
      <c r="A755" s="456" t="s">
        <v>258</v>
      </c>
      <c r="B755" s="478" t="n">
        <v>31975.9</v>
      </c>
      <c r="C755" s="479" t="n">
        <v>64750.5</v>
      </c>
      <c r="D755" s="480" t="n">
        <v>77623.37</v>
      </c>
      <c r="E755" s="478" t="n">
        <v>86735.63</v>
      </c>
      <c r="F755" s="480" t="n">
        <v>60802.8</v>
      </c>
      <c r="G755" s="480" t="n">
        <v>40029.64</v>
      </c>
      <c r="H755" s="481"/>
      <c r="I755" s="482" t="n">
        <v>41118.37</v>
      </c>
      <c r="J755" s="481" t="n">
        <f aca="false">+G755-I755</f>
        <v>-1088.73</v>
      </c>
      <c r="K755" s="483" t="n">
        <f aca="false">IF(I755=0,IF(G755=0,0,100),+J755/I755*100)</f>
        <v>-2.64779464750184</v>
      </c>
      <c r="L755" s="483"/>
      <c r="M755" s="484" t="n">
        <v>317486.96</v>
      </c>
      <c r="N755" s="485" t="n">
        <v>361917.84</v>
      </c>
      <c r="O755" s="481" t="n">
        <f aca="false">+N755-M755</f>
        <v>44430.88</v>
      </c>
      <c r="P755" s="486" t="n">
        <f aca="false">IF(M755=0,IF(N755=0,0,100),+O755/M755*100)</f>
        <v>13.9945527211574</v>
      </c>
      <c r="Q755" s="486"/>
    </row>
    <row r="756" s="438" customFormat="true" ht="13.5" hidden="false" customHeight="true" outlineLevel="0" collapsed="false">
      <c r="A756" s="456" t="s">
        <v>259</v>
      </c>
      <c r="B756" s="478" t="n">
        <v>28809.2</v>
      </c>
      <c r="C756" s="479" t="n">
        <v>64827.05</v>
      </c>
      <c r="D756" s="480" t="n">
        <v>42585.04</v>
      </c>
      <c r="E756" s="478" t="n">
        <v>94600.76</v>
      </c>
      <c r="F756" s="480" t="n">
        <v>50305.23</v>
      </c>
      <c r="G756" s="480" t="n">
        <v>25788.22</v>
      </c>
      <c r="H756" s="481"/>
      <c r="I756" s="482" t="n">
        <v>35251.7</v>
      </c>
      <c r="J756" s="481" t="n">
        <f aca="false">+G756-I756</f>
        <v>-9463.48</v>
      </c>
      <c r="K756" s="483" t="n">
        <f aca="false">IF(I756=0,IF(G756=0,0,100),+J756/I756*100)</f>
        <v>-26.8454570985229</v>
      </c>
      <c r="L756" s="483"/>
      <c r="M756" s="484" t="n">
        <v>190019.22</v>
      </c>
      <c r="N756" s="485" t="n">
        <v>306915.5</v>
      </c>
      <c r="O756" s="481" t="n">
        <f aca="false">+N756-M756</f>
        <v>116896.28</v>
      </c>
      <c r="P756" s="486" t="n">
        <f aca="false">IF(M756=0,IF(N756=0,0,100),+O756/M756*100)</f>
        <v>61.5181348497273</v>
      </c>
      <c r="Q756" s="486"/>
    </row>
    <row r="757" s="438" customFormat="true" ht="12.75" hidden="false" customHeight="false" outlineLevel="0" collapsed="false">
      <c r="A757" s="110" t="s">
        <v>260</v>
      </c>
      <c r="B757" s="478" t="n">
        <v>0</v>
      </c>
      <c r="C757" s="487" t="n">
        <v>0</v>
      </c>
      <c r="D757" s="480" t="n">
        <v>1250</v>
      </c>
      <c r="E757" s="478" t="n">
        <v>1500</v>
      </c>
      <c r="F757" s="480" t="n">
        <v>1500</v>
      </c>
      <c r="G757" s="480" t="n">
        <v>1293.12</v>
      </c>
      <c r="H757" s="481"/>
      <c r="I757" s="482" t="n">
        <v>0</v>
      </c>
      <c r="J757" s="481" t="n">
        <f aca="false">+G757-I757</f>
        <v>1293.12</v>
      </c>
      <c r="K757" s="483" t="n">
        <f aca="false">IF(I757=0,IF(G757=0,0,100),+J757/I757*100)</f>
        <v>100</v>
      </c>
      <c r="L757" s="483"/>
      <c r="M757" s="484" t="n">
        <v>532.76</v>
      </c>
      <c r="N757" s="485" t="n">
        <v>5543.12</v>
      </c>
      <c r="O757" s="481" t="n">
        <f aca="false">+N757-M757</f>
        <v>5010.36</v>
      </c>
      <c r="P757" s="486" t="n">
        <f aca="false">IF(M757=0,IF(N757=0,0,100),+O757/M757*100)</f>
        <v>940.453487499062</v>
      </c>
      <c r="Q757" s="486"/>
    </row>
    <row r="758" s="438" customFormat="true" ht="12.75" hidden="false" customHeight="false" outlineLevel="0" collapsed="false">
      <c r="A758" s="489" t="s">
        <v>262</v>
      </c>
      <c r="B758" s="478" t="n">
        <v>0</v>
      </c>
      <c r="C758" s="487" t="n">
        <v>0</v>
      </c>
      <c r="D758" s="480" t="n">
        <v>0</v>
      </c>
      <c r="E758" s="478" t="n">
        <v>0</v>
      </c>
      <c r="F758" s="480" t="n">
        <v>4180.05</v>
      </c>
      <c r="G758" s="480" t="n">
        <v>0</v>
      </c>
      <c r="H758" s="481"/>
      <c r="I758" s="482" t="n">
        <v>0</v>
      </c>
      <c r="J758" s="481" t="n">
        <f aca="false">+G758-I758</f>
        <v>0</v>
      </c>
      <c r="K758" s="483" t="n">
        <f aca="false">IF(I758=0,IF(G758=0,0,100),+J758/I758*100)</f>
        <v>0</v>
      </c>
      <c r="L758" s="483"/>
      <c r="M758" s="484" t="n">
        <v>0</v>
      </c>
      <c r="N758" s="485" t="n">
        <v>4180.05</v>
      </c>
      <c r="O758" s="481" t="n">
        <f aca="false">+N758-M758</f>
        <v>4180.05</v>
      </c>
      <c r="P758" s="486" t="n">
        <f aca="false">IF(M758=0,IF(N758=0,0,100),+O758/M758*100)</f>
        <v>100</v>
      </c>
      <c r="Q758" s="486"/>
    </row>
    <row r="759" s="438" customFormat="true" ht="12.75" hidden="false" customHeight="false" outlineLevel="0" collapsed="false">
      <c r="A759" s="110" t="s">
        <v>261</v>
      </c>
      <c r="B759" s="478" t="n">
        <v>0</v>
      </c>
      <c r="C759" s="487" t="n">
        <v>0</v>
      </c>
      <c r="D759" s="480" t="n">
        <v>0</v>
      </c>
      <c r="E759" s="478" t="n">
        <v>0</v>
      </c>
      <c r="F759" s="480" t="n">
        <v>0</v>
      </c>
      <c r="G759" s="480" t="n">
        <v>0</v>
      </c>
      <c r="H759" s="481"/>
      <c r="I759" s="482" t="n">
        <v>0</v>
      </c>
      <c r="J759" s="481" t="n">
        <f aca="false">+G759-I759</f>
        <v>0</v>
      </c>
      <c r="K759" s="483" t="n">
        <f aca="false">IF(I759=0,IF(G759=0,0,100),+J759/I759*100)</f>
        <v>0</v>
      </c>
      <c r="L759" s="483"/>
      <c r="M759" s="484" t="n">
        <v>580</v>
      </c>
      <c r="N759" s="485" t="n">
        <v>0</v>
      </c>
      <c r="O759" s="481" t="n">
        <f aca="false">+N759-M759</f>
        <v>-580</v>
      </c>
      <c r="P759" s="486" t="n">
        <f aca="false">IF(M759=0,IF(N759=0,0,100),+O759/M759*100)</f>
        <v>-100</v>
      </c>
      <c r="Q759" s="486"/>
    </row>
    <row r="760" s="438" customFormat="true" ht="12.75" hidden="false" customHeight="false" outlineLevel="0" collapsed="false">
      <c r="A760" s="456" t="s">
        <v>263</v>
      </c>
      <c r="B760" s="478" t="n">
        <v>0</v>
      </c>
      <c r="C760" s="487" t="n">
        <v>0</v>
      </c>
      <c r="D760" s="480" t="n">
        <v>0</v>
      </c>
      <c r="E760" s="478" t="n">
        <v>0</v>
      </c>
      <c r="F760" s="480" t="n">
        <v>0</v>
      </c>
      <c r="G760" s="480" t="n">
        <v>0</v>
      </c>
      <c r="H760" s="481"/>
      <c r="I760" s="482" t="n">
        <v>0</v>
      </c>
      <c r="J760" s="481" t="n">
        <f aca="false">+G760-I760</f>
        <v>0</v>
      </c>
      <c r="K760" s="483" t="n">
        <f aca="false">IF(I760=0,IF(G760=0,0,100),+J760/I760*100)</f>
        <v>0</v>
      </c>
      <c r="L760" s="483"/>
      <c r="M760" s="484" t="n">
        <v>2950</v>
      </c>
      <c r="N760" s="485" t="n">
        <v>0</v>
      </c>
      <c r="O760" s="481" t="n">
        <f aca="false">+N760-M760</f>
        <v>-2950</v>
      </c>
      <c r="P760" s="486" t="n">
        <f aca="false">IF(M760=0,IF(N760=0,0,100),+O760/M760*100)</f>
        <v>-100</v>
      </c>
      <c r="Q760" s="486"/>
    </row>
    <row r="761" s="438" customFormat="true" ht="12.75" hidden="false" customHeight="false" outlineLevel="0" collapsed="false">
      <c r="A761" s="110" t="s">
        <v>265</v>
      </c>
      <c r="B761" s="478" t="n">
        <v>23643.62</v>
      </c>
      <c r="C761" s="479" t="n">
        <v>0</v>
      </c>
      <c r="D761" s="480" t="n">
        <v>36223.58</v>
      </c>
      <c r="E761" s="478" t="n">
        <v>14423.9</v>
      </c>
      <c r="F761" s="480" t="n">
        <v>10764.08</v>
      </c>
      <c r="G761" s="480" t="n">
        <v>12959.78</v>
      </c>
      <c r="H761" s="481"/>
      <c r="I761" s="482" t="n">
        <v>25577.72</v>
      </c>
      <c r="J761" s="481" t="n">
        <f aca="false">+G761-I761</f>
        <v>-12617.94</v>
      </c>
      <c r="K761" s="483" t="n">
        <f aca="false">IF(I761=0,IF(G761=0,0,100),+J761/I761*100)</f>
        <v>-49.3317621742673</v>
      </c>
      <c r="L761" s="483"/>
      <c r="M761" s="484" t="n">
        <v>134921.04</v>
      </c>
      <c r="N761" s="485" t="n">
        <v>98014.96</v>
      </c>
      <c r="O761" s="481" t="n">
        <f aca="false">+N761-M761</f>
        <v>-36906.08</v>
      </c>
      <c r="P761" s="486" t="n">
        <f aca="false">IF(M761=0,IF(N761=0,0,100),+O761/M761*100)</f>
        <v>-27.3538359917771</v>
      </c>
      <c r="Q761" s="486"/>
    </row>
    <row r="762" s="438" customFormat="true" ht="12.75" hidden="false" customHeight="false" outlineLevel="0" collapsed="false">
      <c r="A762" s="489" t="s">
        <v>266</v>
      </c>
      <c r="B762" s="478" t="n">
        <v>0</v>
      </c>
      <c r="C762" s="479" t="n">
        <v>0</v>
      </c>
      <c r="D762" s="480" t="n">
        <v>0</v>
      </c>
      <c r="E762" s="478" t="n">
        <v>0</v>
      </c>
      <c r="F762" s="480" t="n">
        <v>0</v>
      </c>
      <c r="G762" s="480" t="n">
        <v>429.32</v>
      </c>
      <c r="H762" s="481"/>
      <c r="I762" s="482" t="n">
        <v>0</v>
      </c>
      <c r="J762" s="481" t="n">
        <f aca="false">+G762-I762</f>
        <v>429.32</v>
      </c>
      <c r="K762" s="483" t="n">
        <f aca="false">IF(I762=0,IF(G762=0,0,100),+J762/I762*100)</f>
        <v>100</v>
      </c>
      <c r="L762" s="483"/>
      <c r="M762" s="484" t="n">
        <v>0</v>
      </c>
      <c r="N762" s="485" t="n">
        <v>429.32</v>
      </c>
      <c r="O762" s="481" t="n">
        <f aca="false">+N762-M762</f>
        <v>429.32</v>
      </c>
      <c r="P762" s="486" t="n">
        <f aca="false">IF(M762=0,IF(N762=0,0,100),+O762/M762*100)</f>
        <v>100</v>
      </c>
      <c r="Q762" s="486"/>
    </row>
    <row r="763" s="438" customFormat="true" ht="12.75" hidden="false" customHeight="false" outlineLevel="0" collapsed="false">
      <c r="A763" s="110" t="s">
        <v>267</v>
      </c>
      <c r="B763" s="478" t="n">
        <v>0</v>
      </c>
      <c r="C763" s="479" t="n">
        <v>1888.79</v>
      </c>
      <c r="D763" s="480" t="n">
        <v>1888.79</v>
      </c>
      <c r="E763" s="478" t="n">
        <v>2287.44</v>
      </c>
      <c r="F763" s="480" t="n">
        <v>2189.65</v>
      </c>
      <c r="G763" s="480" t="n">
        <v>3718.14</v>
      </c>
      <c r="H763" s="481"/>
      <c r="I763" s="482" t="n">
        <v>1888.79</v>
      </c>
      <c r="J763" s="481" t="n">
        <f aca="false">+G763-I763</f>
        <v>1829.35</v>
      </c>
      <c r="K763" s="483" t="n">
        <f aca="false">IF(I763=0,IF(G763=0,0,100),+J763/I763*100)</f>
        <v>96.8530117164957</v>
      </c>
      <c r="L763" s="483"/>
      <c r="M763" s="484" t="n">
        <v>9458.11</v>
      </c>
      <c r="N763" s="485" t="n">
        <v>11972.81</v>
      </c>
      <c r="O763" s="481" t="n">
        <f aca="false">+N763-M763</f>
        <v>2514.7</v>
      </c>
      <c r="P763" s="486" t="n">
        <f aca="false">IF(M763=0,IF(N763=0,0,100),+O763/M763*100)</f>
        <v>26.5877643630704</v>
      </c>
      <c r="Q763" s="486"/>
    </row>
    <row r="764" s="438" customFormat="true" ht="12.75" hidden="false" customHeight="false" outlineLevel="0" collapsed="false">
      <c r="A764" s="110" t="s">
        <v>268</v>
      </c>
      <c r="B764" s="478" t="n">
        <v>0</v>
      </c>
      <c r="C764" s="479" t="n">
        <v>2874.76</v>
      </c>
      <c r="D764" s="480" t="n">
        <v>2874.76</v>
      </c>
      <c r="E764" s="478" t="n">
        <v>2162</v>
      </c>
      <c r="F764" s="480" t="n">
        <v>2146</v>
      </c>
      <c r="G764" s="480" t="n">
        <v>0</v>
      </c>
      <c r="H764" s="481"/>
      <c r="I764" s="482" t="n">
        <v>2340.85</v>
      </c>
      <c r="J764" s="481" t="n">
        <f aca="false">+G764-I764</f>
        <v>-2340.85</v>
      </c>
      <c r="K764" s="483" t="n">
        <f aca="false">IF(I764=0,IF(G764=0,0,100),+J764/I764*100)</f>
        <v>-100</v>
      </c>
      <c r="L764" s="483"/>
      <c r="M764" s="484" t="n">
        <v>12457.23</v>
      </c>
      <c r="N764" s="485" t="n">
        <v>10057.52</v>
      </c>
      <c r="O764" s="481" t="n">
        <f aca="false">+N764-M764</f>
        <v>-2399.71</v>
      </c>
      <c r="P764" s="486" t="n">
        <f aca="false">IF(M764=0,IF(N764=0,0,100),+O764/M764*100)</f>
        <v>-19.2635923074391</v>
      </c>
      <c r="Q764" s="486"/>
    </row>
    <row r="765" s="438" customFormat="true" ht="12.75" hidden="false" customHeight="false" outlineLevel="0" collapsed="false">
      <c r="A765" s="456" t="s">
        <v>271</v>
      </c>
      <c r="B765" s="478" t="n">
        <v>2513.5</v>
      </c>
      <c r="C765" s="479" t="n">
        <v>2788.78</v>
      </c>
      <c r="D765" s="480" t="n">
        <v>3458.68</v>
      </c>
      <c r="E765" s="478" t="n">
        <v>4039.75</v>
      </c>
      <c r="F765" s="480" t="n">
        <v>2623.27</v>
      </c>
      <c r="G765" s="480" t="n">
        <v>4941.68</v>
      </c>
      <c r="H765" s="481"/>
      <c r="I765" s="482" t="n">
        <v>3687.9</v>
      </c>
      <c r="J765" s="481" t="n">
        <f aca="false">+G765-I765</f>
        <v>1253.78</v>
      </c>
      <c r="K765" s="483" t="n">
        <f aca="false">IF(I765=0,IF(G765=0,0,100),+J765/I765*100)</f>
        <v>33.9971257355134</v>
      </c>
      <c r="L765" s="483"/>
      <c r="M765" s="484" t="n">
        <v>24104.83</v>
      </c>
      <c r="N765" s="485" t="n">
        <v>20365.66</v>
      </c>
      <c r="O765" s="481" t="n">
        <f aca="false">+N765-M765</f>
        <v>-3739.17</v>
      </c>
      <c r="P765" s="486" t="n">
        <f aca="false">IF(M765=0,IF(N765=0,0,100),+O765/M765*100)</f>
        <v>-15.5121193553325</v>
      </c>
      <c r="Q765" s="486"/>
    </row>
    <row r="766" s="438" customFormat="true" ht="12.75" hidden="false" customHeight="false" outlineLevel="0" collapsed="false">
      <c r="A766" s="456" t="s">
        <v>272</v>
      </c>
      <c r="B766" s="478" t="n">
        <v>3499</v>
      </c>
      <c r="C766" s="479" t="n">
        <v>4471</v>
      </c>
      <c r="D766" s="480" t="n">
        <v>6339</v>
      </c>
      <c r="E766" s="478" t="n">
        <v>9528.04</v>
      </c>
      <c r="F766" s="480" t="n">
        <v>8106</v>
      </c>
      <c r="G766" s="480" t="n">
        <v>11407</v>
      </c>
      <c r="H766" s="481"/>
      <c r="I766" s="482" t="n">
        <v>7600.6</v>
      </c>
      <c r="J766" s="481" t="n">
        <f aca="false">+G766-I766</f>
        <v>3806.4</v>
      </c>
      <c r="K766" s="483" t="n">
        <f aca="false">IF(I766=0,IF(G766=0,0,100),+J766/I766*100)</f>
        <v>50.0802568218299</v>
      </c>
      <c r="L766" s="483"/>
      <c r="M766" s="484" t="n">
        <v>33969</v>
      </c>
      <c r="N766" s="485" t="n">
        <v>43350.04</v>
      </c>
      <c r="O766" s="481" t="n">
        <f aca="false">+N766-M766</f>
        <v>9381.04</v>
      </c>
      <c r="P766" s="486" t="n">
        <f aca="false">IF(M766=0,IF(N766=0,0,100),+O766/M766*100)</f>
        <v>27.6164738437988</v>
      </c>
      <c r="Q766" s="486"/>
    </row>
    <row r="767" s="438" customFormat="true" ht="12.75" hidden="false" customHeight="false" outlineLevel="0" collapsed="false">
      <c r="A767" s="456" t="s">
        <v>273</v>
      </c>
      <c r="B767" s="478" t="n">
        <v>38139.31</v>
      </c>
      <c r="C767" s="479" t="n">
        <v>24511.3</v>
      </c>
      <c r="D767" s="480" t="n">
        <v>10181.47</v>
      </c>
      <c r="E767" s="478" t="n">
        <v>24056.05</v>
      </c>
      <c r="F767" s="480" t="n">
        <v>22577.94</v>
      </c>
      <c r="G767" s="480" t="n">
        <v>61293.64</v>
      </c>
      <c r="H767" s="481"/>
      <c r="I767" s="482" t="n">
        <v>32241.44</v>
      </c>
      <c r="J767" s="481" t="n">
        <f aca="false">+G767-I767</f>
        <v>29052.2</v>
      </c>
      <c r="K767" s="483" t="n">
        <f aca="false">IF(I767=0,IF(G767=0,0,100),+J767/I767*100)</f>
        <v>90.1082581919418</v>
      </c>
      <c r="L767" s="483"/>
      <c r="M767" s="484" t="n">
        <v>199476.68</v>
      </c>
      <c r="N767" s="485" t="n">
        <v>180759.71</v>
      </c>
      <c r="O767" s="481" t="n">
        <f aca="false">+N767-M767</f>
        <v>-18716.97</v>
      </c>
      <c r="P767" s="486" t="n">
        <f aca="false">IF(M767=0,IF(N767=0,0,100),+O767/M767*100)</f>
        <v>-9.38303665370809</v>
      </c>
      <c r="Q767" s="486"/>
    </row>
    <row r="768" s="438" customFormat="true" ht="12.75" hidden="false" customHeight="false" outlineLevel="0" collapsed="false">
      <c r="A768" s="456" t="s">
        <v>274</v>
      </c>
      <c r="B768" s="478" t="n">
        <v>5898.36</v>
      </c>
      <c r="C768" s="479" t="n">
        <v>16066.09</v>
      </c>
      <c r="D768" s="480" t="n">
        <v>21638.44</v>
      </c>
      <c r="E768" s="478" t="n">
        <v>14100.27</v>
      </c>
      <c r="F768" s="480" t="n">
        <v>26219.02</v>
      </c>
      <c r="G768" s="480" t="n">
        <v>15220.42</v>
      </c>
      <c r="H768" s="481"/>
      <c r="I768" s="482" t="n">
        <v>23643.26</v>
      </c>
      <c r="J768" s="481" t="n">
        <f aca="false">+G768-I768</f>
        <v>-8422.84</v>
      </c>
      <c r="K768" s="483" t="n">
        <f aca="false">IF(I768=0,IF(G768=0,0,100),+J768/I768*100)</f>
        <v>-35.6246981169263</v>
      </c>
      <c r="L768" s="483"/>
      <c r="M768" s="484" t="n">
        <v>114395.3</v>
      </c>
      <c r="N768" s="485" t="n">
        <v>99142.6</v>
      </c>
      <c r="O768" s="481" t="n">
        <f aca="false">+N768-M768</f>
        <v>-15252.7</v>
      </c>
      <c r="P768" s="486" t="n">
        <f aca="false">IF(M768=0,IF(N768=0,0,100),+O768/M768*100)</f>
        <v>-13.3333275055881</v>
      </c>
      <c r="Q768" s="486"/>
    </row>
    <row r="769" s="438" customFormat="true" ht="12.75" hidden="false" customHeight="false" outlineLevel="0" collapsed="false">
      <c r="A769" s="456" t="s">
        <v>275</v>
      </c>
      <c r="B769" s="478" t="n">
        <v>7322.39</v>
      </c>
      <c r="C769" s="479" t="n">
        <v>15631.02</v>
      </c>
      <c r="D769" s="480" t="n">
        <v>82555.5</v>
      </c>
      <c r="E769" s="478" t="n">
        <v>28076.94</v>
      </c>
      <c r="F769" s="480" t="n">
        <v>7953.99999999999</v>
      </c>
      <c r="G769" s="480" t="n">
        <v>92956.81</v>
      </c>
      <c r="H769" s="481"/>
      <c r="I769" s="482" t="n">
        <v>88272.2</v>
      </c>
      <c r="J769" s="481" t="n">
        <f aca="false">+G769-I769</f>
        <v>4684.61</v>
      </c>
      <c r="K769" s="483" t="n">
        <f aca="false">IF(I769=0,IF(G769=0,0,100),+J769/I769*100)</f>
        <v>5.30700492340737</v>
      </c>
      <c r="L769" s="483"/>
      <c r="M769" s="484" t="n">
        <v>211770.32</v>
      </c>
      <c r="N769" s="485" t="n">
        <v>234496.66</v>
      </c>
      <c r="O769" s="481" t="n">
        <f aca="false">+N769-M769</f>
        <v>22726.34</v>
      </c>
      <c r="P769" s="486" t="n">
        <f aca="false">IF(M769=0,IF(N769=0,0,100),+O769/M769*100)</f>
        <v>10.7315982711836</v>
      </c>
      <c r="Q769" s="486"/>
    </row>
    <row r="770" s="438" customFormat="true" ht="12.75" hidden="false" customHeight="false" outlineLevel="0" collapsed="false">
      <c r="A770" s="456" t="s">
        <v>276</v>
      </c>
      <c r="B770" s="478" t="n">
        <v>8436.8</v>
      </c>
      <c r="C770" s="479" t="n">
        <v>4608.72</v>
      </c>
      <c r="D770" s="480" t="n">
        <v>19247.66</v>
      </c>
      <c r="E770" s="478" t="n">
        <v>7373.98</v>
      </c>
      <c r="F770" s="480" t="n">
        <v>8508.45</v>
      </c>
      <c r="G770" s="480" t="n">
        <v>6952.98</v>
      </c>
      <c r="H770" s="481"/>
      <c r="I770" s="482" t="n">
        <v>7287.68</v>
      </c>
      <c r="J770" s="481" t="n">
        <f aca="false">+G770-I770</f>
        <v>-334.700000000001</v>
      </c>
      <c r="K770" s="483" t="n">
        <f aca="false">IF(I770=0,IF(G770=0,0,100),+J770/I770*100)</f>
        <v>-4.59268244489331</v>
      </c>
      <c r="L770" s="483"/>
      <c r="M770" s="484" t="n">
        <v>45045.37</v>
      </c>
      <c r="N770" s="485" t="n">
        <v>55128.59</v>
      </c>
      <c r="O770" s="481" t="n">
        <f aca="false">+N770-M770</f>
        <v>10083.22</v>
      </c>
      <c r="P770" s="486" t="n">
        <f aca="false">IF(M770=0,IF(N770=0,0,100),+O770/M770*100)</f>
        <v>22.38458691759</v>
      </c>
      <c r="Q770" s="486"/>
    </row>
    <row r="771" s="438" customFormat="true" ht="12.75" hidden="false" customHeight="false" outlineLevel="0" collapsed="false">
      <c r="A771" s="456" t="s">
        <v>277</v>
      </c>
      <c r="B771" s="478" t="n">
        <v>2632</v>
      </c>
      <c r="C771" s="479" t="n">
        <v>0</v>
      </c>
      <c r="D771" s="480" t="n">
        <v>0</v>
      </c>
      <c r="E771" s="478" t="n">
        <v>0</v>
      </c>
      <c r="F771" s="480" t="n">
        <v>0</v>
      </c>
      <c r="G771" s="480" t="n">
        <v>0</v>
      </c>
      <c r="H771" s="481"/>
      <c r="I771" s="482" t="n">
        <v>0</v>
      </c>
      <c r="J771" s="481" t="n">
        <f aca="false">+G771-I771</f>
        <v>0</v>
      </c>
      <c r="K771" s="483" t="n">
        <f aca="false">IF(I771=0,IF(G771=0,0,100),+J771/I771*100)</f>
        <v>0</v>
      </c>
      <c r="L771" s="483"/>
      <c r="M771" s="484" t="n">
        <v>2580</v>
      </c>
      <c r="N771" s="485" t="n">
        <v>2632</v>
      </c>
      <c r="O771" s="481" t="n">
        <f aca="false">+N771-M771</f>
        <v>52</v>
      </c>
      <c r="P771" s="486" t="n">
        <f aca="false">IF(M771=0,IF(N771=0,0,100),+O771/M771*100)</f>
        <v>2.01550387596899</v>
      </c>
      <c r="Q771" s="486"/>
    </row>
    <row r="772" s="438" customFormat="true" ht="12.75" hidden="false" customHeight="false" outlineLevel="0" collapsed="false">
      <c r="A772" s="110" t="s">
        <v>278</v>
      </c>
      <c r="B772" s="478" t="n">
        <v>82654.39</v>
      </c>
      <c r="C772" s="479" t="n">
        <v>86954.04</v>
      </c>
      <c r="D772" s="480" t="n">
        <v>74577.6</v>
      </c>
      <c r="E772" s="478" t="n">
        <v>76501.12</v>
      </c>
      <c r="F772" s="480" t="n">
        <v>68892.73</v>
      </c>
      <c r="G772" s="480" t="n">
        <v>77836.53</v>
      </c>
      <c r="H772" s="481"/>
      <c r="I772" s="482" t="n">
        <v>74465.27</v>
      </c>
      <c r="J772" s="481" t="n">
        <f aca="false">+G772-I772</f>
        <v>3371.25999999999</v>
      </c>
      <c r="K772" s="483" t="n">
        <f aca="false">IF(I772=0,IF(G772=0,0,100),+J772/I772*100)</f>
        <v>4.52729171599055</v>
      </c>
      <c r="L772" s="483"/>
      <c r="M772" s="484" t="n">
        <v>441835.07</v>
      </c>
      <c r="N772" s="485" t="n">
        <v>467416.41</v>
      </c>
      <c r="O772" s="481" t="n">
        <f aca="false">+N772-M772</f>
        <v>25581.34</v>
      </c>
      <c r="P772" s="486" t="n">
        <f aca="false">IF(M772=0,IF(N772=0,0,100),+O772/M772*100)</f>
        <v>5.78979391563462</v>
      </c>
      <c r="Q772" s="486"/>
    </row>
    <row r="773" s="438" customFormat="true" ht="12.75" hidden="false" customHeight="false" outlineLevel="0" collapsed="false">
      <c r="A773" s="110" t="s">
        <v>279</v>
      </c>
      <c r="B773" s="478" t="n">
        <v>517.24</v>
      </c>
      <c r="C773" s="479" t="n">
        <v>517.24</v>
      </c>
      <c r="D773" s="480" t="n">
        <v>517.24</v>
      </c>
      <c r="E773" s="478" t="n">
        <v>258.62</v>
      </c>
      <c r="F773" s="480" t="n">
        <v>258.62</v>
      </c>
      <c r="G773" s="480" t="n">
        <v>603.45</v>
      </c>
      <c r="H773" s="481"/>
      <c r="I773" s="482" t="n">
        <v>2413.79</v>
      </c>
      <c r="J773" s="481" t="n">
        <f aca="false">+G773-I773</f>
        <v>-1810.34</v>
      </c>
      <c r="K773" s="483" t="n">
        <f aca="false">IF(I773=0,IF(G773=0,0,100),+J773/I773*100)</f>
        <v>-74.9998964284383</v>
      </c>
      <c r="L773" s="483"/>
      <c r="M773" s="484" t="n">
        <v>22176.86</v>
      </c>
      <c r="N773" s="485" t="n">
        <v>2672.41</v>
      </c>
      <c r="O773" s="481" t="n">
        <f aca="false">+N773-M773</f>
        <v>-19504.45</v>
      </c>
      <c r="P773" s="486" t="n">
        <f aca="false">IF(M773=0,IF(N773=0,0,100),+O773/M773*100)</f>
        <v>-87.9495564295396</v>
      </c>
      <c r="Q773" s="486"/>
    </row>
    <row r="774" s="438" customFormat="true" ht="12.75" hidden="false" customHeight="false" outlineLevel="0" collapsed="false">
      <c r="A774" s="456" t="s">
        <v>280</v>
      </c>
      <c r="B774" s="478" t="n">
        <v>0</v>
      </c>
      <c r="C774" s="479" t="n">
        <v>0</v>
      </c>
      <c r="D774" s="480" t="n">
        <v>0</v>
      </c>
      <c r="E774" s="478" t="n">
        <v>0</v>
      </c>
      <c r="F774" s="480" t="n">
        <v>0</v>
      </c>
      <c r="G774" s="480" t="n">
        <v>431.06</v>
      </c>
      <c r="H774" s="481"/>
      <c r="I774" s="482" t="n">
        <v>431.04</v>
      </c>
      <c r="J774" s="481" t="n">
        <f aca="false">+G774-I774</f>
        <v>0.0199999999999818</v>
      </c>
      <c r="K774" s="483" t="n">
        <f aca="false">IF(I774=0,IF(G774=0,0,100),+J774/I774*100)</f>
        <v>0.00463994060875599</v>
      </c>
      <c r="L774" s="483"/>
      <c r="M774" s="484" t="n">
        <v>431.04</v>
      </c>
      <c r="N774" s="485" t="n">
        <v>431.06</v>
      </c>
      <c r="O774" s="481" t="n">
        <f aca="false">+N774-M774</f>
        <v>0.0199999999999818</v>
      </c>
      <c r="P774" s="486" t="n">
        <f aca="false">IF(M774=0,IF(N774=0,0,100),+O774/M774*100)</f>
        <v>0.00463994060875599</v>
      </c>
      <c r="Q774" s="486"/>
    </row>
    <row r="775" s="438" customFormat="true" ht="12.75" hidden="false" customHeight="false" outlineLevel="0" collapsed="false">
      <c r="A775" s="110" t="s">
        <v>282</v>
      </c>
      <c r="B775" s="478" t="n">
        <v>157.41</v>
      </c>
      <c r="C775" s="479" t="n">
        <v>832.87</v>
      </c>
      <c r="D775" s="480" t="n">
        <v>1155.18</v>
      </c>
      <c r="E775" s="478" t="n">
        <v>300</v>
      </c>
      <c r="F775" s="480" t="n">
        <v>160.08</v>
      </c>
      <c r="G775" s="480" t="n">
        <v>68.96</v>
      </c>
      <c r="H775" s="481"/>
      <c r="I775" s="482" t="n">
        <v>267.24</v>
      </c>
      <c r="J775" s="481" t="n">
        <f aca="false">+G775-I775</f>
        <v>-198.28</v>
      </c>
      <c r="K775" s="483" t="n">
        <f aca="false">IF(I775=0,IF(G775=0,0,100),+J775/I775*100)</f>
        <v>-74.195479718605</v>
      </c>
      <c r="L775" s="483"/>
      <c r="M775" s="484" t="n">
        <v>9032.34</v>
      </c>
      <c r="N775" s="485" t="n">
        <v>2674.5</v>
      </c>
      <c r="O775" s="481" t="n">
        <f aca="false">+N775-M775</f>
        <v>-6357.84</v>
      </c>
      <c r="P775" s="486" t="n">
        <f aca="false">IF(M775=0,IF(N775=0,0,100),+O775/M775*100)</f>
        <v>-70.3897328931373</v>
      </c>
      <c r="Q775" s="486"/>
    </row>
    <row r="776" s="438" customFormat="true" ht="12.75" hidden="false" customHeight="false" outlineLevel="0" collapsed="false">
      <c r="A776" s="456" t="s">
        <v>283</v>
      </c>
      <c r="B776" s="478" t="n">
        <v>5202.48</v>
      </c>
      <c r="C776" s="479" t="n">
        <v>4725.38</v>
      </c>
      <c r="D776" s="480" t="n">
        <v>3727.59</v>
      </c>
      <c r="E776" s="478" t="n">
        <v>1538.42</v>
      </c>
      <c r="F776" s="480" t="n">
        <v>1663.66</v>
      </c>
      <c r="G776" s="480" t="n">
        <v>6296.53</v>
      </c>
      <c r="H776" s="481"/>
      <c r="I776" s="482" t="n">
        <v>1134.92</v>
      </c>
      <c r="J776" s="481" t="n">
        <f aca="false">+G776-I776</f>
        <v>5161.61</v>
      </c>
      <c r="K776" s="483" t="n">
        <f aca="false">IF(I776=0,IF(G776=0,0,100),+J776/I776*100)</f>
        <v>454.799457230466</v>
      </c>
      <c r="L776" s="483"/>
      <c r="M776" s="484" t="n">
        <v>24036.82</v>
      </c>
      <c r="N776" s="485" t="n">
        <v>23154.06</v>
      </c>
      <c r="O776" s="481" t="n">
        <f aca="false">+N776-M776</f>
        <v>-882.759999999998</v>
      </c>
      <c r="P776" s="486" t="n">
        <f aca="false">IF(M776=0,IF(N776=0,0,100),+O776/M776*100)</f>
        <v>-3.67253238989183</v>
      </c>
      <c r="Q776" s="486"/>
    </row>
    <row r="777" s="438" customFormat="true" ht="12.75" hidden="false" customHeight="false" outlineLevel="0" collapsed="false">
      <c r="A777" s="110" t="s">
        <v>284</v>
      </c>
      <c r="B777" s="478" t="n">
        <v>0</v>
      </c>
      <c r="C777" s="479" t="n">
        <v>10285</v>
      </c>
      <c r="D777" s="480" t="n">
        <v>6401.69</v>
      </c>
      <c r="E777" s="478" t="n">
        <v>1874.4</v>
      </c>
      <c r="F777" s="480" t="n">
        <v>1038.03</v>
      </c>
      <c r="G777" s="480" t="n">
        <v>4955.43</v>
      </c>
      <c r="H777" s="481"/>
      <c r="I777" s="482" t="n">
        <v>1054.91</v>
      </c>
      <c r="J777" s="481" t="n">
        <f aca="false">+G777-I777</f>
        <v>3900.52</v>
      </c>
      <c r="K777" s="483" t="n">
        <f aca="false">IF(I777=0,IF(G777=0,0,100),+J777/I777*100)</f>
        <v>369.749078120408</v>
      </c>
      <c r="L777" s="483"/>
      <c r="M777" s="484" t="n">
        <v>10003.91</v>
      </c>
      <c r="N777" s="485" t="n">
        <v>24554.55</v>
      </c>
      <c r="O777" s="481" t="n">
        <f aca="false">+N777-M777</f>
        <v>14550.64</v>
      </c>
      <c r="P777" s="486" t="n">
        <f aca="false">IF(M777=0,IF(N777=0,0,100),+O777/M777*100)</f>
        <v>145.449529234069</v>
      </c>
      <c r="Q777" s="486"/>
    </row>
    <row r="778" s="438" customFormat="true" ht="12.75" hidden="false" customHeight="false" outlineLevel="0" collapsed="false">
      <c r="A778" s="456" t="s">
        <v>285</v>
      </c>
      <c r="B778" s="478" t="n">
        <v>1408.83</v>
      </c>
      <c r="C778" s="479" t="n">
        <v>7779.31</v>
      </c>
      <c r="D778" s="480" t="n">
        <v>0</v>
      </c>
      <c r="E778" s="478" t="n">
        <v>2300.81</v>
      </c>
      <c r="F778" s="480" t="n">
        <v>722.56</v>
      </c>
      <c r="G778" s="480" t="n">
        <v>2979.12</v>
      </c>
      <c r="H778" s="481"/>
      <c r="I778" s="482" t="n">
        <v>5561.2</v>
      </c>
      <c r="J778" s="481" t="n">
        <f aca="false">+G778-I778</f>
        <v>-2582.08</v>
      </c>
      <c r="K778" s="483" t="n">
        <f aca="false">IF(I778=0,IF(G778=0,0,100),+J778/I778*100)</f>
        <v>-46.4302668488815</v>
      </c>
      <c r="L778" s="483"/>
      <c r="M778" s="484" t="n">
        <v>42965.94</v>
      </c>
      <c r="N778" s="485" t="n">
        <v>15190.63</v>
      </c>
      <c r="O778" s="481" t="n">
        <f aca="false">+N778-M778</f>
        <v>-27775.31</v>
      </c>
      <c r="P778" s="486" t="n">
        <f aca="false">IF(M778=0,IF(N778=0,0,100),+O778/M778*100)</f>
        <v>-64.6449489991375</v>
      </c>
      <c r="Q778" s="486"/>
    </row>
    <row r="779" s="438" customFormat="true" ht="12.75" hidden="false" customHeight="false" outlineLevel="0" collapsed="false">
      <c r="A779" s="456" t="s">
        <v>286</v>
      </c>
      <c r="B779" s="478" t="n">
        <v>7149.26</v>
      </c>
      <c r="C779" s="479" t="n">
        <v>35588.55</v>
      </c>
      <c r="D779" s="480" t="n">
        <v>32170.99</v>
      </c>
      <c r="E779" s="478" t="n">
        <v>39337.62</v>
      </c>
      <c r="F779" s="480" t="n">
        <v>31418.97</v>
      </c>
      <c r="G779" s="480" t="n">
        <v>6425</v>
      </c>
      <c r="H779" s="481"/>
      <c r="I779" s="482" t="n">
        <v>14281.34</v>
      </c>
      <c r="J779" s="481" t="n">
        <f aca="false">+G779-I779</f>
        <v>-7856.34</v>
      </c>
      <c r="K779" s="483" t="n">
        <f aca="false">IF(I779=0,IF(G779=0,0,100),+J779/I779*100)</f>
        <v>-55.0112244369226</v>
      </c>
      <c r="L779" s="483"/>
      <c r="M779" s="484" t="n">
        <v>136619</v>
      </c>
      <c r="N779" s="485" t="n">
        <v>152090.39</v>
      </c>
      <c r="O779" s="481" t="n">
        <f aca="false">+N779-M779</f>
        <v>15471.39</v>
      </c>
      <c r="P779" s="486" t="n">
        <f aca="false">IF(M779=0,IF(N779=0,0,100),+O779/M779*100)</f>
        <v>11.3244790256114</v>
      </c>
      <c r="Q779" s="486"/>
    </row>
    <row r="780" s="438" customFormat="true" ht="12.75" hidden="false" customHeight="false" outlineLevel="0" collapsed="false">
      <c r="A780" s="456" t="s">
        <v>287</v>
      </c>
      <c r="B780" s="478" t="n">
        <v>1254</v>
      </c>
      <c r="C780" s="479" t="n">
        <v>825</v>
      </c>
      <c r="D780" s="480" t="n">
        <v>2174</v>
      </c>
      <c r="E780" s="478" t="n">
        <v>3554.86</v>
      </c>
      <c r="F780" s="480" t="n">
        <v>1673.5</v>
      </c>
      <c r="G780" s="480" t="n">
        <v>3742.06</v>
      </c>
      <c r="H780" s="481"/>
      <c r="I780" s="482" t="n">
        <v>3800</v>
      </c>
      <c r="J780" s="481" t="n">
        <f aca="false">+G780-I780</f>
        <v>-57.9400000000001</v>
      </c>
      <c r="K780" s="483" t="n">
        <f aca="false">IF(I780=0,IF(G780=0,0,100),+J780/I780*100)</f>
        <v>-1.52473684210526</v>
      </c>
      <c r="L780" s="483"/>
      <c r="M780" s="484" t="n">
        <v>65672</v>
      </c>
      <c r="N780" s="485" t="n">
        <v>13223.42</v>
      </c>
      <c r="O780" s="481" t="n">
        <f aca="false">+N780-M780</f>
        <v>-52448.58</v>
      </c>
      <c r="P780" s="486" t="n">
        <f aca="false">IF(M780=0,IF(N780=0,0,100),+O780/M780*100)</f>
        <v>-79.8644475575588</v>
      </c>
      <c r="Q780" s="486"/>
    </row>
    <row r="781" s="438" customFormat="true" ht="12.75" hidden="false" customHeight="false" outlineLevel="0" collapsed="false">
      <c r="A781" s="110" t="s">
        <v>288</v>
      </c>
      <c r="B781" s="478" t="n">
        <v>0</v>
      </c>
      <c r="C781" s="479" t="n">
        <v>500</v>
      </c>
      <c r="D781" s="480" t="n">
        <v>0</v>
      </c>
      <c r="E781" s="478" t="n">
        <v>176.72</v>
      </c>
      <c r="F781" s="480" t="n">
        <v>0</v>
      </c>
      <c r="G781" s="480" t="n">
        <v>0</v>
      </c>
      <c r="H781" s="481"/>
      <c r="I781" s="482" t="n">
        <v>0</v>
      </c>
      <c r="J781" s="481" t="n">
        <f aca="false">+G781-I781</f>
        <v>0</v>
      </c>
      <c r="K781" s="483" t="n">
        <f aca="false">IF(I781=0,IF(G781=0,0,100),+J781/I781*100)</f>
        <v>0</v>
      </c>
      <c r="L781" s="483"/>
      <c r="M781" s="484" t="n">
        <v>240</v>
      </c>
      <c r="N781" s="485" t="n">
        <v>676.72</v>
      </c>
      <c r="O781" s="481" t="n">
        <f aca="false">+N781-M781</f>
        <v>436.72</v>
      </c>
      <c r="P781" s="486" t="n">
        <f aca="false">IF(M781=0,IF(N781=0,0,100),+O781/M781*100)</f>
        <v>181.966666666667</v>
      </c>
      <c r="Q781" s="486"/>
    </row>
    <row r="782" s="438" customFormat="true" ht="12.75" hidden="false" customHeight="false" outlineLevel="0" collapsed="false">
      <c r="A782" s="456" t="s">
        <v>289</v>
      </c>
      <c r="B782" s="478" t="n">
        <v>14165.48</v>
      </c>
      <c r="C782" s="479" t="n">
        <v>14891.02</v>
      </c>
      <c r="D782" s="480" t="n">
        <v>12851.57</v>
      </c>
      <c r="E782" s="478" t="n">
        <v>10310.9</v>
      </c>
      <c r="F782" s="480" t="n">
        <v>23961.63</v>
      </c>
      <c r="G782" s="480" t="n">
        <v>10749.95</v>
      </c>
      <c r="H782" s="481"/>
      <c r="I782" s="482" t="n">
        <v>18049.39</v>
      </c>
      <c r="J782" s="481" t="n">
        <f aca="false">+G782-I782</f>
        <v>-7299.44</v>
      </c>
      <c r="K782" s="483" t="n">
        <f aca="false">IF(I782=0,IF(G782=0,0,100),+J782/I782*100)</f>
        <v>-40.4414775236171</v>
      </c>
      <c r="L782" s="483"/>
      <c r="M782" s="484" t="n">
        <v>95106.3</v>
      </c>
      <c r="N782" s="485" t="n">
        <v>86930.55</v>
      </c>
      <c r="O782" s="481" t="n">
        <f aca="false">+N782-M782</f>
        <v>-8175.75</v>
      </c>
      <c r="P782" s="486" t="n">
        <f aca="false">IF(M782=0,IF(N782=0,0,100),+O782/M782*100)</f>
        <v>-8.59643367474079</v>
      </c>
      <c r="Q782" s="486"/>
    </row>
    <row r="783" s="438" customFormat="true" ht="12.75" hidden="false" customHeight="false" outlineLevel="0" collapsed="false">
      <c r="A783" s="456" t="s">
        <v>290</v>
      </c>
      <c r="B783" s="478" t="n">
        <v>24789.35</v>
      </c>
      <c r="C783" s="479" t="n">
        <v>9876.78</v>
      </c>
      <c r="D783" s="480" t="n">
        <v>22547.99</v>
      </c>
      <c r="E783" s="478" t="n">
        <v>270</v>
      </c>
      <c r="F783" s="480" t="n">
        <v>13314.69</v>
      </c>
      <c r="G783" s="480" t="n">
        <v>4344.69000000001</v>
      </c>
      <c r="H783" s="481"/>
      <c r="I783" s="482" t="n">
        <v>630.110000000001</v>
      </c>
      <c r="J783" s="481" t="n">
        <f aca="false">+G783-I783</f>
        <v>3714.58000000001</v>
      </c>
      <c r="K783" s="483" t="n">
        <f aca="false">IF(I783=0,IF(G783=0,0,100),+J783/I783*100)</f>
        <v>589.512942184698</v>
      </c>
      <c r="L783" s="483"/>
      <c r="M783" s="484" t="n">
        <v>44012.46</v>
      </c>
      <c r="N783" s="485" t="n">
        <v>75143.5</v>
      </c>
      <c r="O783" s="481" t="n">
        <f aca="false">+N783-M783</f>
        <v>31131.04</v>
      </c>
      <c r="P783" s="486" t="n">
        <f aca="false">IF(M783=0,IF(N783=0,0,100),+O783/M783*100)</f>
        <v>70.7323335255516</v>
      </c>
      <c r="Q783" s="486"/>
    </row>
    <row r="784" s="438" customFormat="true" ht="12.75" hidden="false" customHeight="false" outlineLevel="0" collapsed="false">
      <c r="A784" s="110" t="s">
        <v>291</v>
      </c>
      <c r="B784" s="478" t="n">
        <v>0</v>
      </c>
      <c r="C784" s="487" t="n">
        <v>0</v>
      </c>
      <c r="D784" s="480" t="n">
        <v>0</v>
      </c>
      <c r="E784" s="478" t="n">
        <v>170</v>
      </c>
      <c r="F784" s="480" t="n">
        <v>0</v>
      </c>
      <c r="G784" s="480" t="n">
        <v>0</v>
      </c>
      <c r="H784" s="481"/>
      <c r="I784" s="482" t="n">
        <v>150</v>
      </c>
      <c r="J784" s="481" t="n">
        <f aca="false">+G784-I784</f>
        <v>-150</v>
      </c>
      <c r="K784" s="483" t="n">
        <f aca="false">IF(I784=0,IF(G784=0,0,100),+J784/I784*100)</f>
        <v>-100</v>
      </c>
      <c r="L784" s="483"/>
      <c r="M784" s="484" t="n">
        <v>450</v>
      </c>
      <c r="N784" s="485" t="n">
        <v>170</v>
      </c>
      <c r="O784" s="481" t="n">
        <f aca="false">+N784-M784</f>
        <v>-280</v>
      </c>
      <c r="P784" s="486" t="n">
        <f aca="false">IF(M784=0,IF(N784=0,0,100),+O784/M784*100)</f>
        <v>-62.2222222222222</v>
      </c>
      <c r="Q784" s="486"/>
    </row>
    <row r="785" s="438" customFormat="true" ht="12.75" hidden="false" customHeight="false" outlineLevel="0" collapsed="false">
      <c r="A785" s="456" t="s">
        <v>292</v>
      </c>
      <c r="B785" s="478" t="n">
        <v>14921.54</v>
      </c>
      <c r="C785" s="479" t="n">
        <v>3917.45</v>
      </c>
      <c r="D785" s="480" t="n">
        <v>3917.45</v>
      </c>
      <c r="E785" s="478" t="n">
        <v>289.89</v>
      </c>
      <c r="F785" s="480" t="n">
        <v>7834.9</v>
      </c>
      <c r="G785" s="480" t="n">
        <v>0</v>
      </c>
      <c r="H785" s="481"/>
      <c r="I785" s="482" t="n">
        <v>7336.06</v>
      </c>
      <c r="J785" s="481" t="n">
        <f aca="false">+G785-I785</f>
        <v>-7336.06</v>
      </c>
      <c r="K785" s="483" t="n">
        <f aca="false">IF(I785=0,IF(G785=0,0,100),+J785/I785*100)</f>
        <v>-100</v>
      </c>
      <c r="L785" s="483"/>
      <c r="M785" s="484" t="n">
        <v>22008.18</v>
      </c>
      <c r="N785" s="485" t="n">
        <v>30881.23</v>
      </c>
      <c r="O785" s="481" t="n">
        <f aca="false">+N785-M785</f>
        <v>8873.05</v>
      </c>
      <c r="P785" s="486" t="n">
        <f aca="false">IF(M785=0,IF(N785=0,0,100),+O785/M785*100)</f>
        <v>40.3170548405184</v>
      </c>
      <c r="Q785" s="486"/>
    </row>
    <row r="786" s="438" customFormat="true" ht="12.75" hidden="false" customHeight="false" outlineLevel="0" collapsed="false">
      <c r="A786" s="456" t="s">
        <v>293</v>
      </c>
      <c r="B786" s="478" t="n">
        <v>21756.82</v>
      </c>
      <c r="C786" s="479" t="n">
        <v>32871.32</v>
      </c>
      <c r="D786" s="480" t="n">
        <v>25461.63</v>
      </c>
      <c r="E786" s="478" t="n">
        <v>25461.63</v>
      </c>
      <c r="F786" s="480" t="n">
        <v>26192.41</v>
      </c>
      <c r="G786" s="480" t="n">
        <v>27468.35</v>
      </c>
      <c r="H786" s="481"/>
      <c r="I786" s="482" t="n">
        <v>23292.38</v>
      </c>
      <c r="J786" s="481" t="n">
        <f aca="false">+G786-I786</f>
        <v>4175.97</v>
      </c>
      <c r="K786" s="483" t="n">
        <f aca="false">IF(I786=0,IF(G786=0,0,100),+J786/I786*100)</f>
        <v>17.928481331663</v>
      </c>
      <c r="L786" s="483"/>
      <c r="M786" s="484" t="n">
        <v>137572.41</v>
      </c>
      <c r="N786" s="485" t="n">
        <v>159212.16</v>
      </c>
      <c r="O786" s="481" t="n">
        <f aca="false">+N786-M786</f>
        <v>21639.75</v>
      </c>
      <c r="P786" s="486" t="n">
        <f aca="false">IF(M786=0,IF(N786=0,0,100),+O786/M786*100)</f>
        <v>15.729716445325</v>
      </c>
      <c r="Q786" s="486"/>
    </row>
    <row r="787" s="438" customFormat="true" ht="12.75" hidden="false" customHeight="false" outlineLevel="0" collapsed="false">
      <c r="A787" s="456" t="s">
        <v>294</v>
      </c>
      <c r="B787" s="478" t="n">
        <v>19201.14</v>
      </c>
      <c r="C787" s="479" t="n">
        <v>36216.07</v>
      </c>
      <c r="D787" s="480" t="n">
        <v>24872.77</v>
      </c>
      <c r="E787" s="478" t="n">
        <v>24872.77</v>
      </c>
      <c r="F787" s="480" t="n">
        <v>24872.77</v>
      </c>
      <c r="G787" s="480" t="n">
        <v>24872.77</v>
      </c>
      <c r="H787" s="481"/>
      <c r="I787" s="482" t="n">
        <v>23008.64</v>
      </c>
      <c r="J787" s="481" t="n">
        <f aca="false">+G787-I787</f>
        <v>1864.13</v>
      </c>
      <c r="K787" s="483" t="n">
        <f aca="false">IF(I787=0,IF(G787=0,0,100),+J787/I787*100)</f>
        <v>8.10186955856583</v>
      </c>
      <c r="L787" s="483"/>
      <c r="M787" s="484" t="n">
        <v>114137.74</v>
      </c>
      <c r="N787" s="485" t="n">
        <v>154908.29</v>
      </c>
      <c r="O787" s="481" t="n">
        <f aca="false">+N787-M787</f>
        <v>40770.55</v>
      </c>
      <c r="P787" s="486" t="n">
        <f aca="false">IF(M787=0,IF(N787=0,0,100),+O787/M787*100)</f>
        <v>35.7204812360925</v>
      </c>
      <c r="Q787" s="486"/>
    </row>
    <row r="788" s="438" customFormat="true" ht="12.75" hidden="false" customHeight="false" outlineLevel="0" collapsed="false">
      <c r="A788" s="456" t="s">
        <v>295</v>
      </c>
      <c r="B788" s="478" t="n">
        <v>0</v>
      </c>
      <c r="C788" s="487" t="n">
        <v>0</v>
      </c>
      <c r="D788" s="480" t="n">
        <v>0</v>
      </c>
      <c r="E788" s="478" t="n">
        <v>0</v>
      </c>
      <c r="F788" s="480" t="n">
        <v>0</v>
      </c>
      <c r="G788" s="480" t="n">
        <v>0</v>
      </c>
      <c r="H788" s="481"/>
      <c r="I788" s="482" t="n">
        <v>2062.74</v>
      </c>
      <c r="J788" s="481" t="n">
        <f aca="false">+G788-I788</f>
        <v>-2062.74</v>
      </c>
      <c r="K788" s="483" t="n">
        <f aca="false">IF(I788=0,IF(G788=0,0,100),+J788/I788*100)</f>
        <v>-100</v>
      </c>
      <c r="L788" s="483"/>
      <c r="M788" s="484" t="n">
        <v>12130.03</v>
      </c>
      <c r="N788" s="485" t="n">
        <v>0</v>
      </c>
      <c r="O788" s="481" t="n">
        <f aca="false">+N788-M788</f>
        <v>-12130.03</v>
      </c>
      <c r="P788" s="486" t="n">
        <f aca="false">IF(M788=0,IF(N788=0,0,100),+O788/M788*100)</f>
        <v>-100</v>
      </c>
      <c r="Q788" s="486"/>
    </row>
    <row r="789" s="438" customFormat="true" ht="12.75" hidden="false" customHeight="false" outlineLevel="0" collapsed="false">
      <c r="A789" s="456" t="s">
        <v>296</v>
      </c>
      <c r="B789" s="478" t="n">
        <v>7557.16</v>
      </c>
      <c r="C789" s="479" t="n">
        <v>16874.25</v>
      </c>
      <c r="D789" s="480" t="n">
        <v>10662.86</v>
      </c>
      <c r="E789" s="478" t="n">
        <v>10662.86</v>
      </c>
      <c r="F789" s="480" t="n">
        <v>10662.86</v>
      </c>
      <c r="G789" s="480" t="n">
        <v>10662.86</v>
      </c>
      <c r="H789" s="481"/>
      <c r="I789" s="482" t="n">
        <v>7557.16</v>
      </c>
      <c r="J789" s="481" t="n">
        <f aca="false">+G789-I789</f>
        <v>3105.7</v>
      </c>
      <c r="K789" s="483" t="n">
        <f aca="false">IF(I789=0,IF(G789=0,0,100),+J789/I789*100)</f>
        <v>41.0961260579371</v>
      </c>
      <c r="L789" s="483"/>
      <c r="M789" s="484" t="n">
        <v>44145.9</v>
      </c>
      <c r="N789" s="485" t="n">
        <v>67082.85</v>
      </c>
      <c r="O789" s="481" t="n">
        <f aca="false">+N789-M789</f>
        <v>22936.95</v>
      </c>
      <c r="P789" s="486" t="n">
        <f aca="false">IF(M789=0,IF(N789=0,0,100),+O789/M789*100)</f>
        <v>51.9571466432896</v>
      </c>
      <c r="Q789" s="486"/>
    </row>
    <row r="790" s="438" customFormat="true" ht="12.75" hidden="false" customHeight="false" outlineLevel="0" collapsed="false">
      <c r="A790" s="110" t="s">
        <v>298</v>
      </c>
      <c r="B790" s="478" t="n">
        <v>21670.55</v>
      </c>
      <c r="C790" s="479" t="n">
        <v>93155.11</v>
      </c>
      <c r="D790" s="480" t="n">
        <v>31847.93</v>
      </c>
      <c r="E790" s="478" t="n">
        <v>32587.01</v>
      </c>
      <c r="F790" s="480" t="n">
        <v>41575.68</v>
      </c>
      <c r="G790" s="480" t="n">
        <v>33849.71</v>
      </c>
      <c r="H790" s="481"/>
      <c r="I790" s="482" t="n">
        <v>21111.17</v>
      </c>
      <c r="J790" s="481" t="n">
        <f aca="false">+G790-I790</f>
        <v>12738.54</v>
      </c>
      <c r="K790" s="483" t="n">
        <f aca="false">IF(I790=0,IF(G790=0,0,100),+J790/I790*100)</f>
        <v>60.3402843139438</v>
      </c>
      <c r="L790" s="483"/>
      <c r="M790" s="484" t="n">
        <v>159229.33</v>
      </c>
      <c r="N790" s="485" t="n">
        <v>254685.99</v>
      </c>
      <c r="O790" s="481" t="n">
        <f aca="false">+N790-M790</f>
        <v>95456.66</v>
      </c>
      <c r="P790" s="486" t="n">
        <f aca="false">IF(M790=0,IF(N790=0,0,100),+O790/M790*100)</f>
        <v>59.9491689125364</v>
      </c>
      <c r="Q790" s="486"/>
    </row>
    <row r="791" s="438" customFormat="true" ht="12.75" hidden="false" customHeight="false" outlineLevel="0" collapsed="false">
      <c r="A791" s="456" t="s">
        <v>300</v>
      </c>
      <c r="B791" s="478" t="n">
        <v>672.88</v>
      </c>
      <c r="C791" s="479" t="n">
        <v>96</v>
      </c>
      <c r="D791" s="480" t="n">
        <v>321.5</v>
      </c>
      <c r="E791" s="478" t="n">
        <v>517.68</v>
      </c>
      <c r="F791" s="480" t="n">
        <v>880.01</v>
      </c>
      <c r="G791" s="480" t="n">
        <v>646.37</v>
      </c>
      <c r="H791" s="481"/>
      <c r="I791" s="482" t="n">
        <v>405.86</v>
      </c>
      <c r="J791" s="481" t="n">
        <f aca="false">+G791-I791</f>
        <v>240.51</v>
      </c>
      <c r="K791" s="483" t="n">
        <f aca="false">IF(I791=0,IF(G791=0,0,100),+J791/I791*100)</f>
        <v>59.2593505149559</v>
      </c>
      <c r="L791" s="483"/>
      <c r="M791" s="484" t="n">
        <v>12337.86</v>
      </c>
      <c r="N791" s="485" t="n">
        <v>3134.44</v>
      </c>
      <c r="O791" s="481" t="n">
        <f aca="false">+N791-M791</f>
        <v>-9203.42</v>
      </c>
      <c r="P791" s="486" t="n">
        <f aca="false">IF(M791=0,IF(N791=0,0,100),+O791/M791*100)</f>
        <v>-74.5949459630763</v>
      </c>
      <c r="Q791" s="486"/>
    </row>
    <row r="792" s="438" customFormat="true" ht="12.75" hidden="false" customHeight="false" outlineLevel="0" collapsed="false">
      <c r="A792" s="489" t="s">
        <v>302</v>
      </c>
      <c r="B792" s="478" t="n">
        <v>0</v>
      </c>
      <c r="C792" s="479" t="n">
        <v>0</v>
      </c>
      <c r="D792" s="480" t="n">
        <v>0</v>
      </c>
      <c r="E792" s="478" t="n">
        <v>0</v>
      </c>
      <c r="F792" s="480" t="n">
        <v>12956.83</v>
      </c>
      <c r="G792" s="480" t="n">
        <v>5069.53</v>
      </c>
      <c r="H792" s="481"/>
      <c r="I792" s="482" t="n">
        <v>0</v>
      </c>
      <c r="J792" s="481" t="n">
        <f aca="false">+G792-I792</f>
        <v>5069.53</v>
      </c>
      <c r="K792" s="483" t="n">
        <f aca="false">IF(I792=0,IF(G792=0,0,100),+J792/I792*100)</f>
        <v>100</v>
      </c>
      <c r="L792" s="483"/>
      <c r="M792" s="484" t="n">
        <v>0</v>
      </c>
      <c r="N792" s="485" t="n">
        <v>18026.36</v>
      </c>
      <c r="O792" s="481" t="n">
        <f aca="false">+N792-M792</f>
        <v>18026.36</v>
      </c>
      <c r="P792" s="486" t="n">
        <f aca="false">IF(M792=0,IF(N792=0,0,100),+O792/M792*100)</f>
        <v>100</v>
      </c>
      <c r="Q792" s="486"/>
    </row>
    <row r="793" s="438" customFormat="true" ht="12.75" hidden="false" customHeight="false" outlineLevel="0" collapsed="false">
      <c r="A793" s="456" t="s">
        <v>303</v>
      </c>
      <c r="B793" s="555" t="n">
        <v>49412.22</v>
      </c>
      <c r="C793" s="556" t="n">
        <v>49412.12</v>
      </c>
      <c r="D793" s="480" t="n">
        <v>49412.2</v>
      </c>
      <c r="E793" s="557" t="n">
        <v>48724.34</v>
      </c>
      <c r="F793" s="480" t="n">
        <v>49253.97</v>
      </c>
      <c r="G793" s="480" t="n">
        <v>53435.68</v>
      </c>
      <c r="H793" s="546"/>
      <c r="I793" s="558" t="n">
        <v>46390.48</v>
      </c>
      <c r="J793" s="481" t="n">
        <f aca="false">+G793-I793</f>
        <v>7045.2</v>
      </c>
      <c r="K793" s="483" t="n">
        <f aca="false">IF(I793=0,IF(G793=0,0,100),+J793/I793*100)</f>
        <v>15.1867365890588</v>
      </c>
      <c r="L793" s="483"/>
      <c r="M793" s="559" t="n">
        <v>268481.18</v>
      </c>
      <c r="N793" s="485" t="n">
        <v>299650.53</v>
      </c>
      <c r="O793" s="481" t="n">
        <f aca="false">+N793-M793</f>
        <v>31169.35</v>
      </c>
      <c r="P793" s="486" t="n">
        <f aca="false">IF(M793=0,IF(N793=0,0,100),+O793/M793*100)</f>
        <v>11.6095102084995</v>
      </c>
      <c r="Q793" s="486"/>
    </row>
    <row r="794" s="438" customFormat="true" ht="12.75" hidden="false" customHeight="false" outlineLevel="0" collapsed="false">
      <c r="A794" s="456" t="s">
        <v>304</v>
      </c>
      <c r="B794" s="555" t="n">
        <v>20977.71</v>
      </c>
      <c r="C794" s="556" t="n">
        <v>20977.71</v>
      </c>
      <c r="D794" s="480" t="n">
        <v>20977.71</v>
      </c>
      <c r="E794" s="557" t="n">
        <v>20978.09</v>
      </c>
      <c r="F794" s="480" t="n">
        <v>20967.04</v>
      </c>
      <c r="G794" s="480" t="n">
        <v>20967.04</v>
      </c>
      <c r="H794" s="546"/>
      <c r="I794" s="558" t="n">
        <v>12879.24</v>
      </c>
      <c r="J794" s="481" t="n">
        <f aca="false">+G794-I794</f>
        <v>8087.8</v>
      </c>
      <c r="K794" s="483" t="n">
        <f aca="false">IF(I794=0,IF(G794=0,0,100),+J794/I794*100)</f>
        <v>62.7971836847516</v>
      </c>
      <c r="L794" s="483"/>
      <c r="M794" s="559" t="n">
        <v>75519.78</v>
      </c>
      <c r="N794" s="485" t="n">
        <v>125845.3</v>
      </c>
      <c r="O794" s="481" t="n">
        <f aca="false">+N794-M794</f>
        <v>50325.52</v>
      </c>
      <c r="P794" s="486" t="n">
        <f aca="false">IF(M794=0,IF(N794=0,0,100),+O794/M794*100)</f>
        <v>66.6388593822705</v>
      </c>
      <c r="Q794" s="486"/>
    </row>
    <row r="795" s="438" customFormat="true" ht="12.75" hidden="false" customHeight="false" outlineLevel="0" collapsed="false">
      <c r="A795" s="456" t="s">
        <v>305</v>
      </c>
      <c r="B795" s="555" t="n">
        <v>29943.77</v>
      </c>
      <c r="C795" s="556" t="n">
        <v>29813.56</v>
      </c>
      <c r="D795" s="480" t="n">
        <v>29641.31</v>
      </c>
      <c r="E795" s="557" t="n">
        <v>29811.62</v>
      </c>
      <c r="F795" s="480" t="n">
        <v>30714.92</v>
      </c>
      <c r="G795" s="480" t="n">
        <v>30678.4</v>
      </c>
      <c r="H795" s="546"/>
      <c r="I795" s="558" t="n">
        <v>33759.35</v>
      </c>
      <c r="J795" s="481" t="n">
        <f aca="false">+G795-I795</f>
        <v>-3080.95</v>
      </c>
      <c r="K795" s="483" t="n">
        <f aca="false">IF(I795=0,IF(G795=0,0,100),+J795/I795*100)</f>
        <v>-9.12621244188646</v>
      </c>
      <c r="L795" s="483"/>
      <c r="M795" s="559" t="n">
        <v>199774.74</v>
      </c>
      <c r="N795" s="485" t="n">
        <v>180603.58</v>
      </c>
      <c r="O795" s="481" t="n">
        <f aca="false">+N795-M795</f>
        <v>-19171.16</v>
      </c>
      <c r="P795" s="486" t="n">
        <f aca="false">IF(M795=0,IF(N795=0,0,100),+O795/M795*100)</f>
        <v>-9.59638841226874</v>
      </c>
      <c r="Q795" s="486"/>
    </row>
    <row r="796" s="438" customFormat="true" ht="12.75" hidden="false" customHeight="false" outlineLevel="0" collapsed="false">
      <c r="A796" s="456" t="s">
        <v>306</v>
      </c>
      <c r="B796" s="555" t="n">
        <v>63167.28</v>
      </c>
      <c r="C796" s="556" t="n">
        <v>63167.28</v>
      </c>
      <c r="D796" s="480" t="n">
        <v>63167.28</v>
      </c>
      <c r="E796" s="557" t="n">
        <v>63167.28</v>
      </c>
      <c r="F796" s="480" t="n">
        <v>63167.28</v>
      </c>
      <c r="G796" s="480" t="n">
        <v>63167.28</v>
      </c>
      <c r="H796" s="546"/>
      <c r="I796" s="558" t="n">
        <v>43820.77</v>
      </c>
      <c r="J796" s="481" t="n">
        <f aca="false">+G796-I796</f>
        <v>19346.51</v>
      </c>
      <c r="K796" s="483" t="n">
        <f aca="false">IF(I796=0,IF(G796=0,0,100),+J796/I796*100)</f>
        <v>44.1491785744523</v>
      </c>
      <c r="L796" s="483"/>
      <c r="M796" s="559" t="n">
        <v>262924.62</v>
      </c>
      <c r="N796" s="485" t="n">
        <v>379003.68</v>
      </c>
      <c r="O796" s="481" t="n">
        <f aca="false">+N796-M796</f>
        <v>116079.06</v>
      </c>
      <c r="P796" s="486" t="n">
        <f aca="false">IF(M796=0,IF(N796=0,0,100),+O796/M796*100)</f>
        <v>44.1491785744523</v>
      </c>
      <c r="Q796" s="486"/>
    </row>
    <row r="797" s="438" customFormat="true" ht="12.75" hidden="false" customHeight="false" outlineLevel="0" collapsed="false">
      <c r="A797" s="456" t="s">
        <v>307</v>
      </c>
      <c r="B797" s="555" t="n">
        <v>15613.72</v>
      </c>
      <c r="C797" s="556" t="n">
        <v>15613.72</v>
      </c>
      <c r="D797" s="480" t="n">
        <v>15613.72</v>
      </c>
      <c r="E797" s="557" t="n">
        <v>15614.59</v>
      </c>
      <c r="F797" s="480" t="n">
        <v>14870.97</v>
      </c>
      <c r="G797" s="480" t="n">
        <v>14870.97</v>
      </c>
      <c r="H797" s="546"/>
      <c r="I797" s="558" t="n">
        <v>12486.79</v>
      </c>
      <c r="J797" s="481" t="n">
        <f aca="false">+G797-I797</f>
        <v>2384.18</v>
      </c>
      <c r="K797" s="483" t="n">
        <f aca="false">IF(I797=0,IF(G797=0,0,100),+J797/I797*100)</f>
        <v>19.0936181356457</v>
      </c>
      <c r="L797" s="483"/>
      <c r="M797" s="559" t="n">
        <v>81443.6</v>
      </c>
      <c r="N797" s="485" t="n">
        <v>92197.69</v>
      </c>
      <c r="O797" s="481" t="n">
        <f aca="false">+N797-M797</f>
        <v>10754.09</v>
      </c>
      <c r="P797" s="486" t="n">
        <f aca="false">IF(M797=0,IF(N797=0,0,100),+O797/M797*100)</f>
        <v>13.2043401814262</v>
      </c>
      <c r="Q797" s="486"/>
    </row>
    <row r="798" s="438" customFormat="true" ht="12.75" hidden="false" customHeight="false" outlineLevel="0" collapsed="false">
      <c r="A798" s="456" t="s">
        <v>308</v>
      </c>
      <c r="B798" s="555" t="n">
        <v>5071.94</v>
      </c>
      <c r="C798" s="556" t="n">
        <v>5395.3</v>
      </c>
      <c r="D798" s="480" t="n">
        <v>5395.3</v>
      </c>
      <c r="E798" s="557" t="n">
        <v>5395.3</v>
      </c>
      <c r="F798" s="480" t="n">
        <v>5395.3</v>
      </c>
      <c r="G798" s="480" t="n">
        <v>5395.3</v>
      </c>
      <c r="H798" s="546"/>
      <c r="I798" s="558" t="n">
        <v>620.29</v>
      </c>
      <c r="J798" s="481" t="n">
        <f aca="false">+G798-I798</f>
        <v>4775.01</v>
      </c>
      <c r="K798" s="483" t="n">
        <f aca="false">IF(I798=0,IF(G798=0,0,100),+J798/I798*100)</f>
        <v>769.802834158216</v>
      </c>
      <c r="L798" s="483"/>
      <c r="M798" s="559" t="n">
        <v>3539.42</v>
      </c>
      <c r="N798" s="485" t="n">
        <v>32048.44</v>
      </c>
      <c r="O798" s="481" t="n">
        <f aca="false">+N798-M798</f>
        <v>28509.02</v>
      </c>
      <c r="P798" s="486" t="n">
        <f aca="false">IF(M798=0,IF(N798=0,0,100),+O798/M798*100)</f>
        <v>805.471517932316</v>
      </c>
      <c r="Q798" s="486"/>
    </row>
    <row r="799" s="438" customFormat="true" ht="12.75" hidden="false" customHeight="false" outlineLevel="0" collapsed="false">
      <c r="A799" s="110" t="s">
        <v>310</v>
      </c>
      <c r="B799" s="555" t="n">
        <v>0</v>
      </c>
      <c r="C799" s="556" t="n">
        <v>0</v>
      </c>
      <c r="D799" s="480" t="n">
        <v>0</v>
      </c>
      <c r="E799" s="557" t="n">
        <v>0</v>
      </c>
      <c r="F799" s="480" t="n">
        <v>0</v>
      </c>
      <c r="G799" s="480" t="n">
        <v>0</v>
      </c>
      <c r="H799" s="546"/>
      <c r="I799" s="558" t="n">
        <v>0</v>
      </c>
      <c r="J799" s="481" t="n">
        <f aca="false">+G799-I799</f>
        <v>0</v>
      </c>
      <c r="K799" s="483" t="n">
        <f aca="false">IF(I799=0,IF(G799=0,0,100),+J799/I799*100)</f>
        <v>0</v>
      </c>
      <c r="L799" s="483"/>
      <c r="M799" s="559" t="n">
        <v>1300</v>
      </c>
      <c r="N799" s="485" t="n">
        <v>0</v>
      </c>
      <c r="O799" s="481" t="n">
        <f aca="false">+N799-M799</f>
        <v>-1300</v>
      </c>
      <c r="P799" s="486" t="n">
        <f aca="false">IF(M799=0,IF(N799=0,0,100),+O799/M799*100)</f>
        <v>-100</v>
      </c>
      <c r="Q799" s="486"/>
    </row>
    <row r="800" s="438" customFormat="true" ht="12.75" hidden="false" customHeight="false" outlineLevel="0" collapsed="false">
      <c r="A800" s="489" t="s">
        <v>311</v>
      </c>
      <c r="B800" s="555" t="n">
        <v>0</v>
      </c>
      <c r="C800" s="556" t="n">
        <v>0</v>
      </c>
      <c r="D800" s="480" t="n">
        <v>0</v>
      </c>
      <c r="E800" s="557" t="n">
        <v>0</v>
      </c>
      <c r="F800" s="480" t="n">
        <v>0</v>
      </c>
      <c r="G800" s="480" t="n">
        <v>828.93</v>
      </c>
      <c r="H800" s="546"/>
      <c r="I800" s="558" t="n">
        <v>0</v>
      </c>
      <c r="J800" s="481" t="n">
        <f aca="false">+G800-I800</f>
        <v>828.93</v>
      </c>
      <c r="K800" s="483" t="n">
        <f aca="false">IF(I800=0,IF(G800=0,0,100),+J800/I800*100)</f>
        <v>100</v>
      </c>
      <c r="L800" s="483"/>
      <c r="M800" s="559" t="n">
        <v>0</v>
      </c>
      <c r="N800" s="485" t="n">
        <v>828.93</v>
      </c>
      <c r="O800" s="481" t="n">
        <f aca="false">+N800-M800</f>
        <v>828.93</v>
      </c>
      <c r="P800" s="486" t="n">
        <f aca="false">IF(M800=0,IF(N800=0,0,100),+O800/M800*100)</f>
        <v>100</v>
      </c>
      <c r="Q800" s="486"/>
    </row>
    <row r="801" s="438" customFormat="true" ht="12.75" hidden="false" customHeight="false" outlineLevel="0" collapsed="false">
      <c r="A801" s="110" t="s">
        <v>313</v>
      </c>
      <c r="B801" s="555" t="n">
        <v>613.32</v>
      </c>
      <c r="C801" s="556" t="n">
        <v>1163.32</v>
      </c>
      <c r="D801" s="480" t="n">
        <v>0</v>
      </c>
      <c r="E801" s="557" t="n">
        <v>613.32</v>
      </c>
      <c r="F801" s="480" t="n">
        <v>1259.36</v>
      </c>
      <c r="G801" s="480" t="n">
        <v>673.32</v>
      </c>
      <c r="H801" s="546"/>
      <c r="I801" s="558" t="n">
        <v>0</v>
      </c>
      <c r="J801" s="481" t="n">
        <f aca="false">+G801-I801</f>
        <v>673.32</v>
      </c>
      <c r="K801" s="483" t="n">
        <f aca="false">IF(I801=0,IF(G801=0,0,100),+J801/I801*100)</f>
        <v>100</v>
      </c>
      <c r="L801" s="483"/>
      <c r="M801" s="559" t="n">
        <v>6465.42</v>
      </c>
      <c r="N801" s="485" t="n">
        <v>4322.64</v>
      </c>
      <c r="O801" s="481" t="n">
        <f aca="false">+N801-M801</f>
        <v>-2142.78</v>
      </c>
      <c r="P801" s="486" t="n">
        <f aca="false">IF(M801=0,IF(N801=0,0,100),+O801/M801*100)</f>
        <v>-33.1421624581234</v>
      </c>
      <c r="Q801" s="486"/>
    </row>
    <row r="802" s="438" customFormat="true" ht="12.75" hidden="false" customHeight="false" outlineLevel="0" collapsed="false">
      <c r="A802" s="456" t="s">
        <v>315</v>
      </c>
      <c r="B802" s="555" t="n">
        <v>67266.68</v>
      </c>
      <c r="C802" s="556" t="n">
        <v>67266.68</v>
      </c>
      <c r="D802" s="480" t="n">
        <v>67266.68</v>
      </c>
      <c r="E802" s="557" t="n">
        <v>67266.68</v>
      </c>
      <c r="F802" s="480" t="n">
        <v>-107775.27</v>
      </c>
      <c r="G802" s="480" t="n">
        <v>32258.29</v>
      </c>
      <c r="H802" s="546"/>
      <c r="I802" s="558" t="n">
        <v>32258.29</v>
      </c>
      <c r="J802" s="481" t="n">
        <f aca="false">+G802-I802</f>
        <v>0</v>
      </c>
      <c r="K802" s="483" t="n">
        <f aca="false">IF(I802=0,IF(G802=0,0,100),+J802/I802*100)</f>
        <v>0</v>
      </c>
      <c r="L802" s="483"/>
      <c r="M802" s="559" t="n">
        <v>193549.74</v>
      </c>
      <c r="N802" s="485" t="n">
        <v>193549.74</v>
      </c>
      <c r="O802" s="481" t="n">
        <f aca="false">+N802-M802</f>
        <v>0</v>
      </c>
      <c r="P802" s="486" t="n">
        <f aca="false">IF(M802=0,IF(N802=0,0,100),+O802/M802*100)</f>
        <v>0</v>
      </c>
      <c r="Q802" s="486"/>
    </row>
    <row r="803" s="438" customFormat="true" ht="12.75" hidden="false" customHeight="false" outlineLevel="0" collapsed="false">
      <c r="A803" s="110" t="s">
        <v>327</v>
      </c>
      <c r="B803" s="555" t="n">
        <v>0</v>
      </c>
      <c r="C803" s="487" t="n">
        <v>0</v>
      </c>
      <c r="D803" s="480" t="n">
        <v>0</v>
      </c>
      <c r="E803" s="478" t="n">
        <v>0</v>
      </c>
      <c r="F803" s="480" t="n">
        <v>0</v>
      </c>
      <c r="G803" s="480" t="n">
        <v>0</v>
      </c>
      <c r="H803" s="546"/>
      <c r="I803" s="558" t="n">
        <v>0</v>
      </c>
      <c r="J803" s="481" t="n">
        <f aca="false">+G803-I803</f>
        <v>0</v>
      </c>
      <c r="K803" s="483" t="n">
        <f aca="false">IF(I803=0,IF(G803=0,0,100),+J803/I803*100)</f>
        <v>0</v>
      </c>
      <c r="L803" s="483"/>
      <c r="M803" s="559" t="n">
        <v>356.9</v>
      </c>
      <c r="N803" s="485" t="n">
        <v>0</v>
      </c>
      <c r="O803" s="481" t="n">
        <f aca="false">+N803-M803</f>
        <v>-356.9</v>
      </c>
      <c r="P803" s="486" t="n">
        <f aca="false">IF(M803=0,IF(N803=0,0,100),+O803/M803*100)</f>
        <v>-100</v>
      </c>
      <c r="Q803" s="486"/>
    </row>
    <row r="804" s="438" customFormat="true" ht="12.75" hidden="false" customHeight="false" outlineLevel="0" collapsed="false">
      <c r="A804" s="110" t="s">
        <v>328</v>
      </c>
      <c r="B804" s="555" t="n">
        <v>0</v>
      </c>
      <c r="C804" s="487" t="n">
        <v>0</v>
      </c>
      <c r="D804" s="480" t="n">
        <v>0</v>
      </c>
      <c r="E804" s="557" t="n">
        <v>83170.96</v>
      </c>
      <c r="F804" s="480" t="n">
        <v>126400.49</v>
      </c>
      <c r="G804" s="480" t="n">
        <v>289271.8</v>
      </c>
      <c r="H804" s="546"/>
      <c r="I804" s="558" t="n">
        <v>117359.52</v>
      </c>
      <c r="J804" s="481" t="n">
        <f aca="false">+G804-I804</f>
        <v>171912.28</v>
      </c>
      <c r="K804" s="483" t="n">
        <f aca="false">IF(I804=0,IF(G804=0,0,100),+J804/I804*100)</f>
        <v>146.483455283389</v>
      </c>
      <c r="L804" s="483"/>
      <c r="M804" s="559" t="n">
        <v>285882.9</v>
      </c>
      <c r="N804" s="485" t="n">
        <v>498843.25</v>
      </c>
      <c r="O804" s="481" t="n">
        <f aca="false">+N804-M804</f>
        <v>212960.35</v>
      </c>
      <c r="P804" s="486" t="n">
        <f aca="false">IF(M804=0,IF(N804=0,0,100),+O804/M804*100)</f>
        <v>74.4921609512146</v>
      </c>
      <c r="Q804" s="486"/>
    </row>
    <row r="805" s="438" customFormat="true" ht="13.5" hidden="false" customHeight="false" outlineLevel="0" collapsed="false">
      <c r="A805" s="493" t="s">
        <v>189</v>
      </c>
      <c r="B805" s="494" t="n">
        <f aca="false">SUM(B733:B804)</f>
        <v>4730687.51</v>
      </c>
      <c r="C805" s="494" t="n">
        <f aca="false">SUM(C733:C804)</f>
        <v>4327999.66</v>
      </c>
      <c r="D805" s="494" t="n">
        <f aca="false">SUM(D733:D804)</f>
        <v>4513249.97</v>
      </c>
      <c r="E805" s="494" t="n">
        <f aca="false">SUM(E733:E804)</f>
        <v>4499897.62</v>
      </c>
      <c r="F805" s="494" t="n">
        <f aca="false">SUM(F733:F804)</f>
        <v>4892717.99</v>
      </c>
      <c r="G805" s="494" t="n">
        <f aca="false">SUM(G733:G804)</f>
        <v>4581551.09</v>
      </c>
      <c r="H805" s="495"/>
      <c r="I805" s="496" t="n">
        <f aca="false">SUM(I733:I804)</f>
        <v>4264751.11</v>
      </c>
      <c r="J805" s="496" t="n">
        <f aca="false">+G805-I805</f>
        <v>316799.98</v>
      </c>
      <c r="K805" s="497" t="n">
        <f aca="false">IF(I805=0,IF(G805=0,0,100),+J805/I805*100)</f>
        <v>7.42833454588163</v>
      </c>
      <c r="L805" s="498"/>
      <c r="M805" s="499" t="n">
        <f aca="false">SUM(M733:M804)</f>
        <v>25794172.54</v>
      </c>
      <c r="N805" s="496" t="n">
        <f aca="false">SUM(N733:N804)</f>
        <v>27546103.84</v>
      </c>
      <c r="O805" s="496" t="n">
        <f aca="false">SUM(O725:O802)</f>
        <v>1539327.85</v>
      </c>
      <c r="P805" s="501" t="n">
        <f aca="false">IF(M805=0,IF(N805=0,0,100),+O805/M805*100)</f>
        <v>5.96773495103557</v>
      </c>
      <c r="Q805" s="502"/>
      <c r="R805" s="523"/>
    </row>
    <row r="806" s="438" customFormat="true" ht="13.5" hidden="false" customHeight="false" outlineLevel="0" collapsed="false">
      <c r="A806" s="493"/>
      <c r="B806" s="548"/>
      <c r="C806" s="548"/>
      <c r="D806" s="548"/>
      <c r="E806" s="548"/>
      <c r="F806" s="548"/>
      <c r="G806" s="548"/>
      <c r="H806" s="495"/>
      <c r="I806" s="546"/>
      <c r="J806" s="560"/>
      <c r="K806" s="498"/>
      <c r="L806" s="498"/>
      <c r="M806" s="549"/>
      <c r="N806" s="533"/>
      <c r="O806" s="560"/>
      <c r="P806" s="502"/>
      <c r="Q806" s="502"/>
      <c r="R806" s="523"/>
    </row>
    <row r="807" s="438" customFormat="true" ht="12.75" hidden="false" customHeight="false" outlineLevel="0" collapsed="false">
      <c r="A807" s="503" t="s">
        <v>113</v>
      </c>
      <c r="B807" s="504" t="n">
        <v>11739.77</v>
      </c>
      <c r="C807" s="504" t="n">
        <v>27280.96</v>
      </c>
      <c r="D807" s="504" t="n">
        <v>174742.61</v>
      </c>
      <c r="E807" s="504" t="n">
        <v>13890.01</v>
      </c>
      <c r="F807" s="504" t="n">
        <v>197367.47</v>
      </c>
      <c r="G807" s="504" t="n">
        <v>41593.19</v>
      </c>
      <c r="H807" s="432"/>
      <c r="I807" s="505" t="n">
        <v>27461.22</v>
      </c>
      <c r="J807" s="432" t="n">
        <f aca="false">+G807-I807</f>
        <v>14131.97</v>
      </c>
      <c r="K807" s="435" t="n">
        <f aca="false">IF(I807=0,IF(G807=0,0,100),+J807/I807*100)</f>
        <v>51.4615519630956</v>
      </c>
      <c r="L807" s="435"/>
      <c r="M807" s="554" t="n">
        <v>316527.08</v>
      </c>
      <c r="N807" s="504" t="n">
        <v>466614.01</v>
      </c>
      <c r="O807" s="481" t="n">
        <f aca="false">+N807-M807</f>
        <v>150086.93</v>
      </c>
      <c r="P807" s="486" t="n">
        <f aca="false">IF(M807=0,IF(N807=0,0,100),+O807/M807*100)</f>
        <v>47.4167739455341</v>
      </c>
      <c r="Q807" s="486"/>
      <c r="R807" s="523"/>
    </row>
    <row r="808" s="438" customFormat="true" ht="12.75" hidden="false" customHeight="false" outlineLevel="0" collapsed="false">
      <c r="A808" s="531" t="s">
        <v>338</v>
      </c>
      <c r="B808" s="504" t="n">
        <v>612100.37</v>
      </c>
      <c r="C808" s="504" t="n">
        <v>453255.94</v>
      </c>
      <c r="D808" s="504" t="n">
        <v>436341.38</v>
      </c>
      <c r="E808" s="504" t="n">
        <v>484491.01</v>
      </c>
      <c r="F808" s="504" t="n">
        <v>610188.33</v>
      </c>
      <c r="G808" s="504" t="n">
        <v>476378.68</v>
      </c>
      <c r="H808" s="432"/>
      <c r="I808" s="505" t="n">
        <v>459363.27</v>
      </c>
      <c r="J808" s="432" t="n">
        <f aca="false">+G808-I808</f>
        <v>17015.41</v>
      </c>
      <c r="K808" s="435" t="n">
        <f aca="false">IF(I808=0,IF(G808=0,0,100),+J808/I808*100)</f>
        <v>3.70412941374263</v>
      </c>
      <c r="L808" s="483"/>
      <c r="M808" s="554" t="n">
        <v>2742509.48</v>
      </c>
      <c r="N808" s="504" t="n">
        <v>3072755.71</v>
      </c>
      <c r="O808" s="481" t="n">
        <f aca="false">+N808-M808</f>
        <v>330246.23</v>
      </c>
      <c r="P808" s="486" t="n">
        <f aca="false">IF(M808=0,IF(N808=0,0,100),+O808/M808*100)</f>
        <v>12.0417534527538</v>
      </c>
      <c r="Q808" s="486"/>
      <c r="R808" s="523"/>
    </row>
    <row r="809" s="438" customFormat="true" ht="12.75" hidden="false" customHeight="false" outlineLevel="0" collapsed="false">
      <c r="A809" s="503" t="s">
        <v>330</v>
      </c>
      <c r="B809" s="504" t="n">
        <v>5363.72</v>
      </c>
      <c r="C809" s="504" t="n">
        <v>15320.74</v>
      </c>
      <c r="D809" s="504" t="n">
        <v>35212.52</v>
      </c>
      <c r="E809" s="504" t="n">
        <v>71485.44</v>
      </c>
      <c r="F809" s="504" t="n">
        <v>9377.59</v>
      </c>
      <c r="G809" s="504" t="n">
        <v>30768.18</v>
      </c>
      <c r="H809" s="432"/>
      <c r="I809" s="505" t="n">
        <v>12843.19</v>
      </c>
      <c r="J809" s="432" t="n">
        <f aca="false">+G809-I809</f>
        <v>17924.99</v>
      </c>
      <c r="K809" s="435" t="n">
        <f aca="false">IF(I809=0,IF(G809=0,0,100),+J809/I809*100)</f>
        <v>139.568051239606</v>
      </c>
      <c r="L809" s="483"/>
      <c r="M809" s="554" t="n">
        <v>170792.49</v>
      </c>
      <c r="N809" s="504" t="n">
        <v>167528.19</v>
      </c>
      <c r="O809" s="481" t="n">
        <f aca="false">+N809-M809</f>
        <v>-3264.29999999999</v>
      </c>
      <c r="P809" s="486" t="n">
        <f aca="false">IF(M809=0,IF(N809=0,0,100),+O809/M809*100)</f>
        <v>-1.9112667073359</v>
      </c>
      <c r="Q809" s="486"/>
      <c r="R809" s="523"/>
    </row>
    <row r="810" s="438" customFormat="true" ht="12.75" hidden="false" customHeight="false" outlineLevel="0" collapsed="false">
      <c r="A810" s="510" t="s">
        <v>114</v>
      </c>
      <c r="B810" s="504" t="n">
        <v>-18405.73</v>
      </c>
      <c r="C810" s="504" t="n">
        <v>-22310.14</v>
      </c>
      <c r="D810" s="504" t="n">
        <v>-92604.1</v>
      </c>
      <c r="E810" s="504" t="n">
        <v>-126154.43</v>
      </c>
      <c r="F810" s="504" t="n">
        <v>-225991.8</v>
      </c>
      <c r="G810" s="504" t="n">
        <v>-202559.35</v>
      </c>
      <c r="H810" s="432"/>
      <c r="I810" s="505" t="n">
        <v>-73318.3</v>
      </c>
      <c r="J810" s="432" t="n">
        <f aca="false">+G810-I810</f>
        <v>-129241.05</v>
      </c>
      <c r="K810" s="435" t="n">
        <f aca="false">IF(I810=0,IF(G810=0,0,100),+J810/I810*100)</f>
        <v>176.273931610526</v>
      </c>
      <c r="L810" s="483"/>
      <c r="M810" s="554" t="n">
        <v>-1006091.21</v>
      </c>
      <c r="N810" s="504" t="n">
        <v>-688024.97</v>
      </c>
      <c r="O810" s="481" t="n">
        <f aca="false">+N810-M810</f>
        <v>318066.24</v>
      </c>
      <c r="P810" s="486" t="n">
        <f aca="false">IF(M810=0,IF(N810=0,0,100),+O810/M810*100)</f>
        <v>-31.6140561450686</v>
      </c>
      <c r="Q810" s="486"/>
      <c r="R810" s="523"/>
    </row>
    <row r="811" s="438" customFormat="true" ht="16.5" hidden="false" customHeight="false" outlineLevel="0" collapsed="false">
      <c r="A811" s="513" t="s">
        <v>331</v>
      </c>
      <c r="B811" s="540" t="n">
        <f aca="false">SUM(B805:B810)</f>
        <v>5341485.64</v>
      </c>
      <c r="C811" s="540" t="n">
        <f aca="false">SUM(C805:C810)</f>
        <v>4801547.16</v>
      </c>
      <c r="D811" s="540" t="n">
        <f aca="false">SUM(D805:D810)</f>
        <v>5066942.38</v>
      </c>
      <c r="E811" s="540" t="n">
        <f aca="false">SUM(E805:E810)</f>
        <v>4943609.65</v>
      </c>
      <c r="F811" s="540" t="n">
        <f aca="false">SUM(F805:F810)</f>
        <v>5483659.58</v>
      </c>
      <c r="G811" s="540" t="n">
        <f aca="false">SUM(G805:G810)</f>
        <v>4927731.79</v>
      </c>
      <c r="H811" s="541"/>
      <c r="I811" s="542" t="n">
        <f aca="false">SUM(I805:I810)</f>
        <v>4691100.49</v>
      </c>
      <c r="J811" s="520" t="n">
        <f aca="false">+G811-I811</f>
        <v>236631.300000001</v>
      </c>
      <c r="K811" s="521" t="n">
        <f aca="false">IF(I811=0,IF(G811=0,0,100),+J811/I811*100)</f>
        <v>5.04425988111802</v>
      </c>
      <c r="L811" s="511"/>
      <c r="M811" s="543" t="n">
        <f aca="false">SUM(M805:M810)</f>
        <v>28017910.38</v>
      </c>
      <c r="N811" s="544" t="n">
        <f aca="false">SUM(N805:N810)</f>
        <v>30564976.78</v>
      </c>
      <c r="O811" s="520" t="n">
        <f aca="false">+M811-N811</f>
        <v>-2547066.39999999</v>
      </c>
      <c r="P811" s="521" t="n">
        <f aca="false">IF(N811=0,IF(M811=0,0,100),+O811/N811*100)</f>
        <v>-8.33328426300866</v>
      </c>
      <c r="Q811" s="522"/>
      <c r="R811" s="523"/>
    </row>
    <row r="812" s="438" customFormat="true" ht="13.5" hidden="false" customHeight="true" outlineLevel="0" collapsed="false">
      <c r="A812" s="456"/>
      <c r="B812" s="431"/>
      <c r="C812" s="431"/>
      <c r="D812" s="431"/>
      <c r="E812" s="431"/>
      <c r="F812" s="431"/>
      <c r="G812" s="431"/>
      <c r="H812" s="432"/>
      <c r="I812" s="433"/>
      <c r="J812" s="432"/>
      <c r="K812" s="498"/>
      <c r="L812" s="498"/>
      <c r="M812" s="436"/>
      <c r="N812" s="545"/>
      <c r="O812" s="432"/>
      <c r="P812" s="456"/>
      <c r="Q812" s="456"/>
    </row>
    <row r="813" s="438" customFormat="true" ht="12.75" hidden="false" customHeight="false" outlineLevel="0" collapsed="false">
      <c r="A813" s="456"/>
      <c r="B813" s="431"/>
      <c r="C813" s="431"/>
      <c r="D813" s="431"/>
      <c r="E813" s="431"/>
      <c r="F813" s="431"/>
      <c r="G813" s="431"/>
      <c r="H813" s="432"/>
      <c r="I813" s="433"/>
      <c r="J813" s="432"/>
      <c r="K813" s="532"/>
      <c r="L813" s="532"/>
      <c r="M813" s="436"/>
      <c r="N813" s="533"/>
      <c r="O813" s="432"/>
      <c r="P813" s="456"/>
      <c r="Q813" s="456"/>
    </row>
    <row r="814" s="438" customFormat="true" ht="12.75" hidden="false" customHeight="true" outlineLevel="0" collapsed="false">
      <c r="A814" s="441" t="s">
        <v>69</v>
      </c>
      <c r="B814" s="441"/>
      <c r="C814" s="441"/>
      <c r="D814" s="441"/>
      <c r="E814" s="441"/>
      <c r="F814" s="441"/>
      <c r="G814" s="441"/>
      <c r="H814" s="441"/>
      <c r="I814" s="441"/>
      <c r="J814" s="441"/>
      <c r="K814" s="441"/>
      <c r="L814" s="441"/>
      <c r="M814" s="441"/>
      <c r="N814" s="441"/>
      <c r="O814" s="441"/>
      <c r="P814" s="441"/>
      <c r="Q814" s="441"/>
    </row>
    <row r="815" s="438" customFormat="true" ht="12.75" hidden="false" customHeight="true" outlineLevel="0" collapsed="false">
      <c r="A815" s="441" t="s">
        <v>214</v>
      </c>
      <c r="B815" s="441"/>
      <c r="C815" s="441"/>
      <c r="D815" s="441"/>
      <c r="E815" s="441"/>
      <c r="F815" s="441"/>
      <c r="G815" s="441"/>
      <c r="H815" s="441"/>
      <c r="I815" s="441"/>
      <c r="J815" s="441"/>
      <c r="K815" s="441"/>
      <c r="L815" s="441"/>
      <c r="M815" s="441"/>
      <c r="N815" s="441"/>
      <c r="O815" s="441"/>
      <c r="P815" s="441"/>
      <c r="Q815" s="441"/>
    </row>
    <row r="816" s="438" customFormat="true" ht="12.75" hidden="false" customHeight="false" outlineLevel="0" collapsed="false">
      <c r="A816" s="442" t="s">
        <v>73</v>
      </c>
      <c r="B816" s="442"/>
      <c r="C816" s="442"/>
      <c r="D816" s="442"/>
      <c r="E816" s="442"/>
      <c r="F816" s="442"/>
      <c r="G816" s="442"/>
      <c r="H816" s="442"/>
      <c r="I816" s="442"/>
      <c r="J816" s="442"/>
      <c r="K816" s="442"/>
      <c r="L816" s="442"/>
      <c r="M816" s="442"/>
      <c r="N816" s="442"/>
      <c r="O816" s="442"/>
      <c r="P816" s="442"/>
      <c r="Q816" s="442"/>
    </row>
    <row r="817" s="438" customFormat="true" ht="13.5" hidden="false" customHeight="false" outlineLevel="0" collapsed="false">
      <c r="A817" s="443"/>
      <c r="B817" s="431"/>
      <c r="C817" s="431"/>
      <c r="D817" s="431"/>
      <c r="E817" s="431"/>
      <c r="F817" s="431"/>
      <c r="G817" s="431"/>
      <c r="H817" s="432"/>
      <c r="I817" s="433"/>
      <c r="J817" s="444"/>
      <c r="K817" s="445"/>
      <c r="L817" s="445"/>
      <c r="M817" s="436"/>
      <c r="N817" s="446"/>
      <c r="O817" s="444"/>
      <c r="P817" s="447"/>
      <c r="Q817" s="447"/>
    </row>
    <row r="818" s="438" customFormat="true" ht="39" hidden="false" customHeight="true" outlineLevel="0" collapsed="false">
      <c r="A818" s="448"/>
      <c r="B818" s="449" t="s">
        <v>215</v>
      </c>
      <c r="C818" s="449"/>
      <c r="D818" s="449"/>
      <c r="E818" s="449"/>
      <c r="F818" s="449"/>
      <c r="G818" s="449"/>
      <c r="H818" s="450"/>
      <c r="I818" s="451" t="s">
        <v>71</v>
      </c>
      <c r="J818" s="452" t="s">
        <v>216</v>
      </c>
      <c r="K818" s="452"/>
      <c r="L818" s="453"/>
      <c r="M818" s="454" t="s">
        <v>121</v>
      </c>
      <c r="N818" s="454"/>
      <c r="O818" s="455" t="s">
        <v>217</v>
      </c>
      <c r="P818" s="455"/>
      <c r="Q818" s="453"/>
    </row>
    <row r="819" customFormat="false" ht="13.5" hidden="false" customHeight="true" outlineLevel="0" collapsed="false">
      <c r="A819" s="456"/>
      <c r="B819" s="457" t="s">
        <v>218</v>
      </c>
      <c r="C819" s="457" t="s">
        <v>219</v>
      </c>
      <c r="D819" s="457" t="s">
        <v>220</v>
      </c>
      <c r="E819" s="457" t="s">
        <v>221</v>
      </c>
      <c r="F819" s="457" t="s">
        <v>222</v>
      </c>
      <c r="G819" s="457" t="s">
        <v>223</v>
      </c>
      <c r="H819" s="450"/>
      <c r="I819" s="458" t="s">
        <v>224</v>
      </c>
      <c r="J819" s="459" t="s">
        <v>225</v>
      </c>
      <c r="K819" s="460" t="s">
        <v>226</v>
      </c>
      <c r="L819" s="461"/>
      <c r="M819" s="462" t="n">
        <v>2017</v>
      </c>
      <c r="N819" s="463" t="n">
        <v>2018</v>
      </c>
      <c r="O819" s="464" t="s">
        <v>225</v>
      </c>
      <c r="P819" s="465" t="s">
        <v>227</v>
      </c>
      <c r="Q819" s="466"/>
    </row>
    <row r="820" customFormat="false" ht="13.5" hidden="false" customHeight="false" outlineLevel="0" collapsed="false">
      <c r="A820" s="456"/>
      <c r="B820" s="467"/>
      <c r="C820" s="467"/>
      <c r="D820" s="467"/>
      <c r="E820" s="467"/>
      <c r="F820" s="467"/>
      <c r="G820" s="467"/>
      <c r="H820" s="450"/>
      <c r="I820" s="468"/>
      <c r="J820" s="450"/>
      <c r="K820" s="469"/>
      <c r="L820" s="461"/>
      <c r="M820" s="470"/>
      <c r="N820" s="471"/>
      <c r="O820" s="450"/>
      <c r="P820" s="469"/>
      <c r="Q820" s="461"/>
    </row>
    <row r="821" customFormat="false" ht="26.25" hidden="false" customHeight="true" outlineLevel="0" collapsed="false">
      <c r="A821" s="472" t="s">
        <v>137</v>
      </c>
      <c r="B821" s="473"/>
      <c r="C821" s="473"/>
      <c r="D821" s="473"/>
      <c r="E821" s="473"/>
      <c r="F821" s="473"/>
      <c r="G821" s="473"/>
      <c r="H821" s="474"/>
      <c r="I821" s="474"/>
      <c r="J821" s="474"/>
      <c r="K821" s="475"/>
      <c r="L821" s="475"/>
      <c r="M821" s="476"/>
      <c r="N821" s="477"/>
      <c r="O821" s="474"/>
      <c r="P821" s="48"/>
      <c r="Q821" s="48"/>
      <c r="R821" s="438" t="str">
        <f aca="false">A821</f>
        <v>CULIACAN</v>
      </c>
    </row>
    <row r="822" customFormat="false" ht="12.75" hidden="false" customHeight="false" outlineLevel="0" collapsed="false">
      <c r="A822" s="448"/>
      <c r="B822" s="473"/>
      <c r="C822" s="473"/>
      <c r="D822" s="473"/>
      <c r="E822" s="473"/>
      <c r="F822" s="473"/>
      <c r="G822" s="473"/>
      <c r="H822" s="474"/>
      <c r="I822" s="474"/>
      <c r="J822" s="474"/>
      <c r="K822" s="475"/>
      <c r="L822" s="475"/>
      <c r="M822" s="476"/>
      <c r="N822" s="477"/>
      <c r="O822" s="474"/>
      <c r="P822" s="48"/>
      <c r="Q822" s="48"/>
    </row>
    <row r="823" customFormat="false" ht="12.75" hidden="false" customHeight="false" outlineLevel="0" collapsed="false">
      <c r="A823" s="110" t="s">
        <v>228</v>
      </c>
      <c r="B823" s="473" t="n">
        <v>0</v>
      </c>
      <c r="C823" s="487" t="n">
        <v>0</v>
      </c>
      <c r="D823" s="480" t="n">
        <v>0</v>
      </c>
      <c r="E823" s="478" t="n">
        <v>0</v>
      </c>
      <c r="F823" s="480" t="n">
        <v>0</v>
      </c>
      <c r="G823" s="480" t="n">
        <v>0</v>
      </c>
      <c r="H823" s="474"/>
      <c r="I823" s="482" t="n">
        <v>0</v>
      </c>
      <c r="J823" s="481" t="n">
        <f aca="false">+G823-I823</f>
        <v>0</v>
      </c>
      <c r="K823" s="483" t="n">
        <f aca="false">IF(I823=0,IF(G823=0,0,100),+J823/I823*100)</f>
        <v>0</v>
      </c>
      <c r="L823" s="475"/>
      <c r="M823" s="484" t="n">
        <v>9450</v>
      </c>
      <c r="N823" s="485" t="n">
        <v>0</v>
      </c>
      <c r="O823" s="481" t="n">
        <f aca="false">N823-M823</f>
        <v>-9450</v>
      </c>
      <c r="P823" s="486" t="n">
        <f aca="false">IF(M823=0,IF(N823=0,0,100),+O823/M823*100)</f>
        <v>-100</v>
      </c>
      <c r="Q823" s="48"/>
    </row>
    <row r="824" customFormat="false" ht="12.75" hidden="false" customHeight="false" outlineLevel="0" collapsed="false">
      <c r="A824" s="110" t="s">
        <v>229</v>
      </c>
      <c r="B824" s="473" t="n">
        <v>0</v>
      </c>
      <c r="C824" s="487" t="n">
        <v>0</v>
      </c>
      <c r="D824" s="480" t="n">
        <v>0</v>
      </c>
      <c r="E824" s="478" t="n">
        <v>0</v>
      </c>
      <c r="F824" s="480" t="n">
        <v>16000</v>
      </c>
      <c r="G824" s="480" t="n">
        <v>0</v>
      </c>
      <c r="H824" s="474"/>
      <c r="I824" s="482" t="n">
        <v>0</v>
      </c>
      <c r="J824" s="481" t="n">
        <f aca="false">+G824-I824</f>
        <v>0</v>
      </c>
      <c r="K824" s="483" t="n">
        <f aca="false">IF(I824=0,IF(G824=0,0,100),+J824/I824*100)</f>
        <v>0</v>
      </c>
      <c r="L824" s="475"/>
      <c r="M824" s="484" t="n">
        <v>6869.12</v>
      </c>
      <c r="N824" s="485" t="n">
        <v>16000</v>
      </c>
      <c r="O824" s="481" t="n">
        <f aca="false">N824-M824</f>
        <v>9130.88</v>
      </c>
      <c r="P824" s="486" t="n">
        <f aca="false">IF(M824=0,IF(N824=0,0,100),+O824/M824*100)</f>
        <v>132.926488400261</v>
      </c>
      <c r="Q824" s="48"/>
    </row>
    <row r="825" customFormat="false" ht="12.75" hidden="false" customHeight="false" outlineLevel="0" collapsed="false">
      <c r="A825" s="456" t="s">
        <v>231</v>
      </c>
      <c r="B825" s="473" t="n">
        <v>0</v>
      </c>
      <c r="C825" s="487" t="n">
        <v>0</v>
      </c>
      <c r="D825" s="480" t="n">
        <v>0</v>
      </c>
      <c r="E825" s="478" t="n">
        <v>0</v>
      </c>
      <c r="F825" s="480" t="n">
        <v>0</v>
      </c>
      <c r="G825" s="480" t="n">
        <v>0</v>
      </c>
      <c r="H825" s="474"/>
      <c r="I825" s="482" t="n">
        <v>115988.34</v>
      </c>
      <c r="J825" s="481" t="n">
        <f aca="false">+G825-I825</f>
        <v>-115988.34</v>
      </c>
      <c r="K825" s="483" t="n">
        <f aca="false">IF(I825=0,IF(G825=0,0,100),+J825/I825*100)</f>
        <v>-100</v>
      </c>
      <c r="L825" s="475"/>
      <c r="M825" s="484" t="n">
        <v>706687.59</v>
      </c>
      <c r="N825" s="485" t="n">
        <v>0</v>
      </c>
      <c r="O825" s="481" t="n">
        <f aca="false">N825-M825</f>
        <v>-706687.59</v>
      </c>
      <c r="P825" s="486" t="n">
        <f aca="false">IF(M825=0,IF(N825=0,0,100),+O825/M825*100)</f>
        <v>-100</v>
      </c>
      <c r="Q825" s="48"/>
    </row>
    <row r="826" customFormat="false" ht="12.75" hidden="false" customHeight="false" outlineLevel="0" collapsed="false">
      <c r="A826" s="456" t="s">
        <v>234</v>
      </c>
      <c r="B826" s="478" t="n">
        <v>879272.84</v>
      </c>
      <c r="C826" s="479" t="n">
        <v>638617.98</v>
      </c>
      <c r="D826" s="480" t="n">
        <v>620597.43</v>
      </c>
      <c r="E826" s="478" t="n">
        <v>664210.01</v>
      </c>
      <c r="F826" s="480" t="n">
        <v>793348.66</v>
      </c>
      <c r="G826" s="480" t="n">
        <v>618532.74</v>
      </c>
      <c r="H826" s="481"/>
      <c r="I826" s="482" t="n">
        <v>717001.37</v>
      </c>
      <c r="J826" s="481" t="n">
        <f aca="false">+G826-I826</f>
        <v>-98468.63</v>
      </c>
      <c r="K826" s="483" t="n">
        <f aca="false">IF(I826=0,IF(G826=0,0,100),+J826/I826*100)</f>
        <v>-13.7333949585061</v>
      </c>
      <c r="L826" s="483"/>
      <c r="M826" s="484" t="n">
        <v>3651777.15</v>
      </c>
      <c r="N826" s="485" t="n">
        <v>4214579.66</v>
      </c>
      <c r="O826" s="481" t="n">
        <f aca="false">N826-M826</f>
        <v>562802.51</v>
      </c>
      <c r="P826" s="486" t="n">
        <f aca="false">IF(M826=0,IF(N826=0,0,100),+O826/M826*100)</f>
        <v>15.4117430194228</v>
      </c>
      <c r="Q826" s="486"/>
    </row>
    <row r="827" customFormat="false" ht="12.75" hidden="false" customHeight="false" outlineLevel="0" collapsed="false">
      <c r="A827" s="110" t="s">
        <v>235</v>
      </c>
      <c r="B827" s="478" t="n">
        <v>46743.2</v>
      </c>
      <c r="C827" s="479" t="n">
        <v>67017.4</v>
      </c>
      <c r="D827" s="480" t="n">
        <v>0</v>
      </c>
      <c r="E827" s="478" t="n">
        <v>0</v>
      </c>
      <c r="F827" s="480" t="n">
        <v>10560</v>
      </c>
      <c r="G827" s="480" t="n">
        <v>14400</v>
      </c>
      <c r="H827" s="481"/>
      <c r="I827" s="482" t="n">
        <v>17400</v>
      </c>
      <c r="J827" s="481" t="n">
        <f aca="false">+G827-I827</f>
        <v>-3000</v>
      </c>
      <c r="K827" s="483" t="n">
        <f aca="false">IF(I827=0,IF(G827=0,0,100),+J827/I827*100)</f>
        <v>-17.2413793103448</v>
      </c>
      <c r="L827" s="483"/>
      <c r="M827" s="484" t="n">
        <v>170876.07</v>
      </c>
      <c r="N827" s="485" t="n">
        <v>138720.6</v>
      </c>
      <c r="O827" s="481" t="n">
        <f aca="false">N827-M827</f>
        <v>-32155.47</v>
      </c>
      <c r="P827" s="486" t="n">
        <f aca="false">IF(M827=0,IF(N827=0,0,100),+O827/M827*100)</f>
        <v>-18.8180065236753</v>
      </c>
      <c r="Q827" s="486"/>
    </row>
    <row r="828" customFormat="false" ht="12.75" hidden="false" customHeight="false" outlineLevel="0" collapsed="false">
      <c r="A828" s="110" t="s">
        <v>237</v>
      </c>
      <c r="B828" s="478" t="n">
        <v>136924.15</v>
      </c>
      <c r="C828" s="479" t="n">
        <v>148603.1</v>
      </c>
      <c r="D828" s="480" t="n">
        <v>145059.23</v>
      </c>
      <c r="E828" s="478" t="n">
        <v>146408.8</v>
      </c>
      <c r="F828" s="480" t="n">
        <v>189675.8</v>
      </c>
      <c r="G828" s="480" t="n">
        <v>142922.01</v>
      </c>
      <c r="H828" s="481"/>
      <c r="I828" s="482" t="n">
        <v>139361.32</v>
      </c>
      <c r="J828" s="481" t="n">
        <f aca="false">+G828-I828</f>
        <v>3560.69</v>
      </c>
      <c r="K828" s="483" t="n">
        <f aca="false">IF(I828=0,IF(G828=0,0,100),+J828/I828*100)</f>
        <v>2.55500593708498</v>
      </c>
      <c r="L828" s="483"/>
      <c r="M828" s="484" t="n">
        <v>716255.37</v>
      </c>
      <c r="N828" s="485" t="n">
        <v>909593.09</v>
      </c>
      <c r="O828" s="481" t="n">
        <f aca="false">N828-M828</f>
        <v>193337.72</v>
      </c>
      <c r="P828" s="486" t="n">
        <f aca="false">IF(M828=0,IF(N828=0,0,100),+O828/M828*100)</f>
        <v>26.9928475370453</v>
      </c>
      <c r="Q828" s="486"/>
    </row>
    <row r="829" customFormat="false" ht="12.75" hidden="false" customHeight="false" outlineLevel="0" collapsed="false">
      <c r="A829" s="456" t="s">
        <v>238</v>
      </c>
      <c r="B829" s="478" t="n">
        <v>406659.6</v>
      </c>
      <c r="C829" s="479" t="n">
        <v>275882.47</v>
      </c>
      <c r="D829" s="480" t="n">
        <v>279131.34</v>
      </c>
      <c r="E829" s="478" t="n">
        <v>288074.35</v>
      </c>
      <c r="F829" s="480" t="n">
        <v>312747.49</v>
      </c>
      <c r="G829" s="480" t="n">
        <v>283684.3</v>
      </c>
      <c r="H829" s="481"/>
      <c r="I829" s="482" t="n">
        <v>312310.61</v>
      </c>
      <c r="J829" s="481" t="n">
        <f aca="false">+G829-I829</f>
        <v>-28626.31</v>
      </c>
      <c r="K829" s="483" t="n">
        <f aca="false">IF(I829=0,IF(G829=0,0,100),+J829/I829*100)</f>
        <v>-9.16597422034429</v>
      </c>
      <c r="L829" s="483"/>
      <c r="M829" s="484" t="n">
        <v>1812720.8</v>
      </c>
      <c r="N829" s="485" t="n">
        <v>1846179.55</v>
      </c>
      <c r="O829" s="481" t="n">
        <f aca="false">N829-M829</f>
        <v>33458.75</v>
      </c>
      <c r="P829" s="486" t="n">
        <f aca="false">IF(M829=0,IF(N829=0,0,100),+O829/M829*100)</f>
        <v>1.84577514639872</v>
      </c>
      <c r="Q829" s="486"/>
    </row>
    <row r="830" customFormat="false" ht="12.75" hidden="false" customHeight="false" outlineLevel="0" collapsed="false">
      <c r="A830" s="456" t="s">
        <v>240</v>
      </c>
      <c r="B830" s="478" t="n">
        <v>819.84</v>
      </c>
      <c r="C830" s="479" t="n">
        <v>4536.14</v>
      </c>
      <c r="D830" s="480" t="n">
        <v>10872.89</v>
      </c>
      <c r="E830" s="478" t="n">
        <v>16680.14</v>
      </c>
      <c r="F830" s="480" t="n">
        <v>7423.5</v>
      </c>
      <c r="G830" s="480" t="n">
        <v>4135.49</v>
      </c>
      <c r="H830" s="481"/>
      <c r="I830" s="482" t="n">
        <v>9656.41000000001</v>
      </c>
      <c r="J830" s="481" t="n">
        <f aca="false">+G830-I830</f>
        <v>-5520.92000000001</v>
      </c>
      <c r="K830" s="483" t="n">
        <f aca="false">IF(I830=0,IF(G830=0,0,100),+J830/I830*100)</f>
        <v>-57.1736287088059</v>
      </c>
      <c r="L830" s="483"/>
      <c r="M830" s="484" t="n">
        <v>76510.01</v>
      </c>
      <c r="N830" s="485" t="n">
        <v>44468</v>
      </c>
      <c r="O830" s="481" t="n">
        <f aca="false">N830-M830</f>
        <v>-32042.01</v>
      </c>
      <c r="P830" s="486" t="n">
        <f aca="false">IF(M830=0,IF(N830=0,0,100),+O830/M830*100)</f>
        <v>-41.8795004732061</v>
      </c>
      <c r="Q830" s="486"/>
    </row>
    <row r="831" customFormat="false" ht="12.75" hidden="false" customHeight="false" outlineLevel="0" collapsed="false">
      <c r="A831" s="456" t="s">
        <v>241</v>
      </c>
      <c r="B831" s="478" t="n">
        <v>0</v>
      </c>
      <c r="C831" s="479" t="n">
        <v>900</v>
      </c>
      <c r="D831" s="480" t="n">
        <v>1290</v>
      </c>
      <c r="E831" s="478" t="n">
        <v>1700</v>
      </c>
      <c r="F831" s="480" t="n">
        <v>1200</v>
      </c>
      <c r="G831" s="480" t="n">
        <v>3230</v>
      </c>
      <c r="H831" s="481"/>
      <c r="I831" s="482" t="n">
        <v>4250</v>
      </c>
      <c r="J831" s="481" t="n">
        <f aca="false">+G831-I831</f>
        <v>-1020</v>
      </c>
      <c r="K831" s="483" t="n">
        <f aca="false">IF(I831=0,IF(G831=0,0,100),+J831/I831*100)</f>
        <v>-24</v>
      </c>
      <c r="L831" s="483"/>
      <c r="M831" s="484" t="n">
        <v>5674</v>
      </c>
      <c r="N831" s="485" t="n">
        <v>8320</v>
      </c>
      <c r="O831" s="481" t="n">
        <f aca="false">N831-M831</f>
        <v>2646</v>
      </c>
      <c r="P831" s="486" t="n">
        <f aca="false">IF(M831=0,IF(N831=0,0,100),+O831/M831*100)</f>
        <v>46.6337680648572</v>
      </c>
      <c r="Q831" s="486"/>
    </row>
    <row r="832" customFormat="false" ht="12.75" hidden="false" customHeight="false" outlineLevel="0" collapsed="false">
      <c r="A832" s="110" t="s">
        <v>242</v>
      </c>
      <c r="B832" s="478" t="n">
        <v>1711</v>
      </c>
      <c r="C832" s="479" t="n">
        <v>2772</v>
      </c>
      <c r="D832" s="480" t="n">
        <v>0</v>
      </c>
      <c r="E832" s="478" t="n">
        <v>0</v>
      </c>
      <c r="F832" s="480" t="n">
        <v>0</v>
      </c>
      <c r="G832" s="480" t="n">
        <v>0</v>
      </c>
      <c r="H832" s="481"/>
      <c r="I832" s="482" t="n">
        <v>100</v>
      </c>
      <c r="J832" s="481" t="n">
        <f aca="false">+G832-I832</f>
        <v>-100</v>
      </c>
      <c r="K832" s="483" t="n">
        <f aca="false">IF(I832=0,IF(G832=0,0,100),+J832/I832*100)</f>
        <v>-100</v>
      </c>
      <c r="L832" s="483"/>
      <c r="M832" s="484" t="n">
        <v>9559.56</v>
      </c>
      <c r="N832" s="485" t="n">
        <v>4483</v>
      </c>
      <c r="O832" s="481" t="n">
        <f aca="false">N832-M832</f>
        <v>-5076.56</v>
      </c>
      <c r="P832" s="486" t="n">
        <f aca="false">IF(M832=0,IF(N832=0,0,100),+O832/M832*100)</f>
        <v>-53.1045361920423</v>
      </c>
      <c r="Q832" s="486"/>
    </row>
    <row r="833" customFormat="false" ht="12.75" hidden="false" customHeight="false" outlineLevel="0" collapsed="false">
      <c r="A833" s="456" t="s">
        <v>243</v>
      </c>
      <c r="B833" s="478" t="n">
        <v>0</v>
      </c>
      <c r="C833" s="479" t="n">
        <v>7200</v>
      </c>
      <c r="D833" s="480" t="n">
        <v>26694.98</v>
      </c>
      <c r="E833" s="478" t="n">
        <v>13000</v>
      </c>
      <c r="F833" s="480" t="n">
        <v>14909</v>
      </c>
      <c r="G833" s="480" t="n">
        <v>0</v>
      </c>
      <c r="H833" s="481"/>
      <c r="I833" s="482" t="n">
        <v>0</v>
      </c>
      <c r="J833" s="481" t="n">
        <f aca="false">+G833-I833</f>
        <v>0</v>
      </c>
      <c r="K833" s="483" t="n">
        <f aca="false">IF(I833=0,IF(G833=0,0,100),+J833/I833*100)</f>
        <v>0</v>
      </c>
      <c r="L833" s="483"/>
      <c r="M833" s="484" t="n">
        <v>12839.98</v>
      </c>
      <c r="N833" s="485" t="n">
        <v>61803.98</v>
      </c>
      <c r="O833" s="481" t="n">
        <f aca="false">N833-M833</f>
        <v>48964</v>
      </c>
      <c r="P833" s="486" t="n">
        <f aca="false">IF(M833=0,IF(N833=0,0,100),+O833/M833*100)</f>
        <v>381.340157850713</v>
      </c>
      <c r="Q833" s="486"/>
      <c r="R833" s="430"/>
    </row>
    <row r="834" customFormat="false" ht="12.75" hidden="false" customHeight="false" outlineLevel="0" collapsed="false">
      <c r="A834" s="456" t="s">
        <v>244</v>
      </c>
      <c r="B834" s="478" t="n">
        <v>95297.64</v>
      </c>
      <c r="C834" s="479" t="n">
        <v>62484.43</v>
      </c>
      <c r="D834" s="480" t="n">
        <v>25583.62</v>
      </c>
      <c r="E834" s="478" t="n">
        <v>6087.67999999999</v>
      </c>
      <c r="F834" s="480" t="n">
        <v>21073.2</v>
      </c>
      <c r="G834" s="480" t="n">
        <v>5183.99999999999</v>
      </c>
      <c r="H834" s="481"/>
      <c r="I834" s="482" t="n">
        <v>26377.67</v>
      </c>
      <c r="J834" s="481" t="n">
        <f aca="false">+G834-I834</f>
        <v>-21193.67</v>
      </c>
      <c r="K834" s="483" t="n">
        <f aca="false">IF(I834=0,IF(G834=0,0,100),+J834/I834*100)</f>
        <v>-80.3470132123118</v>
      </c>
      <c r="L834" s="483"/>
      <c r="M834" s="484" t="n">
        <v>343490.37</v>
      </c>
      <c r="N834" s="485" t="n">
        <v>215710.57</v>
      </c>
      <c r="O834" s="481" t="n">
        <f aca="false">N834-M834</f>
        <v>-127779.8</v>
      </c>
      <c r="P834" s="486" t="n">
        <f aca="false">IF(M834=0,IF(N834=0,0,100),+O834/M834*100)</f>
        <v>-37.2004024450525</v>
      </c>
      <c r="Q834" s="486"/>
      <c r="R834" s="430"/>
    </row>
    <row r="835" customFormat="false" ht="12.75" hidden="false" customHeight="false" outlineLevel="0" collapsed="false">
      <c r="A835" s="456" t="s">
        <v>245</v>
      </c>
      <c r="B835" s="478" t="n">
        <v>37614.52</v>
      </c>
      <c r="C835" s="479" t="n">
        <v>57698.92</v>
      </c>
      <c r="D835" s="480" t="n">
        <v>61551.08</v>
      </c>
      <c r="E835" s="478" t="n">
        <v>58163.13</v>
      </c>
      <c r="F835" s="480" t="n">
        <v>107339.28</v>
      </c>
      <c r="G835" s="480" t="n">
        <v>75355.57</v>
      </c>
      <c r="H835" s="481"/>
      <c r="I835" s="482" t="n">
        <v>61959.69</v>
      </c>
      <c r="J835" s="481" t="n">
        <f aca="false">+G835-I835</f>
        <v>13395.88</v>
      </c>
      <c r="K835" s="483" t="n">
        <f aca="false">IF(I835=0,IF(G835=0,0,100),+J835/I835*100)</f>
        <v>21.6203147562552</v>
      </c>
      <c r="L835" s="483"/>
      <c r="M835" s="484" t="n">
        <v>297618.99</v>
      </c>
      <c r="N835" s="485" t="n">
        <v>397722.5</v>
      </c>
      <c r="O835" s="481" t="n">
        <f aca="false">N835-M835</f>
        <v>100103.51</v>
      </c>
      <c r="P835" s="486" t="n">
        <f aca="false">IF(M835=0,IF(N835=0,0,100),+O835/M835*100)</f>
        <v>33.6347858716945</v>
      </c>
      <c r="Q835" s="486"/>
      <c r="R835" s="430"/>
    </row>
    <row r="836" customFormat="false" ht="12.75" hidden="false" customHeight="false" outlineLevel="0" collapsed="false">
      <c r="A836" s="110" t="s">
        <v>246</v>
      </c>
      <c r="B836" s="478" t="n">
        <v>0</v>
      </c>
      <c r="C836" s="487" t="n">
        <v>0</v>
      </c>
      <c r="D836" s="480" t="n">
        <v>0</v>
      </c>
      <c r="E836" s="478" t="n">
        <v>0</v>
      </c>
      <c r="F836" s="480" t="n">
        <v>0</v>
      </c>
      <c r="G836" s="480" t="n">
        <v>0</v>
      </c>
      <c r="H836" s="481"/>
      <c r="I836" s="482" t="n">
        <v>0</v>
      </c>
      <c r="J836" s="481" t="n">
        <f aca="false">+G836-I836</f>
        <v>0</v>
      </c>
      <c r="K836" s="483" t="n">
        <f aca="false">IF(I836=0,IF(G836=0,0,100),+J836/I836*100)</f>
        <v>0</v>
      </c>
      <c r="L836" s="483"/>
      <c r="M836" s="484" t="n">
        <v>861.22</v>
      </c>
      <c r="N836" s="485" t="n">
        <v>0</v>
      </c>
      <c r="O836" s="481" t="n">
        <f aca="false">N836-M836</f>
        <v>-861.22</v>
      </c>
      <c r="P836" s="486" t="n">
        <f aca="false">IF(M836=0,IF(N836=0,0,100),+O836/M836*100)</f>
        <v>-100</v>
      </c>
      <c r="Q836" s="486"/>
      <c r="R836" s="430"/>
    </row>
    <row r="837" customFormat="false" ht="12.75" hidden="false" customHeight="false" outlineLevel="0" collapsed="false">
      <c r="A837" s="110" t="s">
        <v>335</v>
      </c>
      <c r="B837" s="478" t="n">
        <v>0</v>
      </c>
      <c r="C837" s="487" t="n">
        <v>0</v>
      </c>
      <c r="D837" s="480" t="n">
        <v>0</v>
      </c>
      <c r="E837" s="478" t="n">
        <v>0</v>
      </c>
      <c r="F837" s="480" t="n">
        <v>0</v>
      </c>
      <c r="G837" s="480" t="n">
        <v>0</v>
      </c>
      <c r="H837" s="481"/>
      <c r="I837" s="482" t="n">
        <v>0</v>
      </c>
      <c r="J837" s="481" t="n">
        <f aca="false">+G837-I837</f>
        <v>0</v>
      </c>
      <c r="K837" s="483" t="n">
        <f aca="false">IF(I837=0,IF(G837=0,0,100),+J837/I837*100)</f>
        <v>0</v>
      </c>
      <c r="L837" s="483"/>
      <c r="M837" s="484" t="n">
        <v>1889.98</v>
      </c>
      <c r="N837" s="485" t="n">
        <v>0</v>
      </c>
      <c r="O837" s="481" t="n">
        <f aca="false">N837-M837</f>
        <v>-1889.98</v>
      </c>
      <c r="P837" s="486" t="n">
        <f aca="false">IF(M837=0,IF(N837=0,0,100),+O837/M837*100)</f>
        <v>-100</v>
      </c>
      <c r="Q837" s="486"/>
      <c r="R837" s="430"/>
    </row>
    <row r="838" customFormat="false" ht="12.75" hidden="false" customHeight="false" outlineLevel="0" collapsed="false">
      <c r="A838" s="110" t="s">
        <v>251</v>
      </c>
      <c r="B838" s="478" t="n">
        <v>0</v>
      </c>
      <c r="C838" s="487" t="n">
        <v>0</v>
      </c>
      <c r="D838" s="480" t="n">
        <v>0</v>
      </c>
      <c r="E838" s="478" t="n">
        <v>0</v>
      </c>
      <c r="F838" s="480" t="n">
        <v>0</v>
      </c>
      <c r="G838" s="480" t="n">
        <v>0</v>
      </c>
      <c r="H838" s="481"/>
      <c r="I838" s="482" t="n">
        <v>0</v>
      </c>
      <c r="J838" s="481" t="n">
        <f aca="false">+G838-I838</f>
        <v>0</v>
      </c>
      <c r="K838" s="483" t="n">
        <f aca="false">IF(I838=0,IF(G838=0,0,100),+J838/I838*100)</f>
        <v>0</v>
      </c>
      <c r="L838" s="483"/>
      <c r="M838" s="484" t="n">
        <v>1646.18</v>
      </c>
      <c r="N838" s="485" t="n">
        <v>0</v>
      </c>
      <c r="O838" s="481" t="n">
        <f aca="false">N838-M838</f>
        <v>-1646.18</v>
      </c>
      <c r="P838" s="486" t="n">
        <f aca="false">IF(M838=0,IF(N838=0,0,100),+O838/M838*100)</f>
        <v>-100</v>
      </c>
      <c r="Q838" s="486"/>
      <c r="R838" s="430"/>
    </row>
    <row r="839" customFormat="false" ht="12.75" hidden="false" customHeight="false" outlineLevel="0" collapsed="false">
      <c r="A839" s="110" t="s">
        <v>254</v>
      </c>
      <c r="B839" s="478" t="n">
        <v>86400</v>
      </c>
      <c r="C839" s="479" t="n">
        <v>86400</v>
      </c>
      <c r="D839" s="480" t="n">
        <v>86400</v>
      </c>
      <c r="E839" s="478" t="n">
        <v>92741.76</v>
      </c>
      <c r="F839" s="480" t="n">
        <v>92741.76</v>
      </c>
      <c r="G839" s="480" t="n">
        <v>92741.76</v>
      </c>
      <c r="H839" s="481"/>
      <c r="I839" s="482" t="n">
        <v>86400</v>
      </c>
      <c r="J839" s="481" t="n">
        <f aca="false">+G839-I839</f>
        <v>6341.75999999999</v>
      </c>
      <c r="K839" s="483" t="n">
        <f aca="false">IF(I839=0,IF(G839=0,0,100),+J839/I839*100)</f>
        <v>7.33999999999999</v>
      </c>
      <c r="L839" s="483"/>
      <c r="M839" s="484" t="n">
        <v>287070.96</v>
      </c>
      <c r="N839" s="485" t="n">
        <v>537425.28</v>
      </c>
      <c r="O839" s="481" t="n">
        <f aca="false">N839-M839</f>
        <v>250354.32</v>
      </c>
      <c r="P839" s="486" t="n">
        <f aca="false">IF(M839=0,IF(N839=0,0,100),+O839/M839*100)</f>
        <v>87.2099079614323</v>
      </c>
      <c r="Q839" s="486"/>
      <c r="R839" s="430"/>
    </row>
    <row r="840" customFormat="false" ht="12.75" hidden="false" customHeight="false" outlineLevel="0" collapsed="false">
      <c r="A840" s="456" t="s">
        <v>255</v>
      </c>
      <c r="B840" s="478" t="n">
        <v>0</v>
      </c>
      <c r="C840" s="487" t="n">
        <v>0</v>
      </c>
      <c r="D840" s="480" t="n">
        <v>0</v>
      </c>
      <c r="E840" s="478" t="n">
        <v>0</v>
      </c>
      <c r="F840" s="480" t="n">
        <v>0</v>
      </c>
      <c r="G840" s="480" t="n">
        <v>0</v>
      </c>
      <c r="H840" s="481"/>
      <c r="I840" s="482" t="n">
        <v>0</v>
      </c>
      <c r="J840" s="481" t="n">
        <f aca="false">+G840-I840</f>
        <v>0</v>
      </c>
      <c r="K840" s="483" t="n">
        <f aca="false">IF(I840=0,IF(G840=0,0,100),+J840/I840*100)</f>
        <v>0</v>
      </c>
      <c r="L840" s="483"/>
      <c r="M840" s="484" t="n">
        <v>254694.14</v>
      </c>
      <c r="N840" s="485" t="n">
        <v>0</v>
      </c>
      <c r="O840" s="481" t="n">
        <f aca="false">N840-M840</f>
        <v>-254694.14</v>
      </c>
      <c r="P840" s="486" t="n">
        <f aca="false">IF(M840=0,IF(N840=0,0,100),+O840/M840*100)</f>
        <v>-100</v>
      </c>
      <c r="Q840" s="486"/>
      <c r="R840" s="430"/>
    </row>
    <row r="841" s="438" customFormat="true" ht="12.75" hidden="false" customHeight="false" outlineLevel="0" collapsed="false">
      <c r="A841" s="110" t="s">
        <v>256</v>
      </c>
      <c r="B841" s="478" t="n">
        <v>0</v>
      </c>
      <c r="C841" s="479" t="n">
        <v>8379.45</v>
      </c>
      <c r="D841" s="480" t="n">
        <v>13849.39</v>
      </c>
      <c r="E841" s="478" t="n">
        <v>17999.83</v>
      </c>
      <c r="F841" s="480" t="n">
        <v>0</v>
      </c>
      <c r="G841" s="480" t="n">
        <v>9274.99</v>
      </c>
      <c r="H841" s="481"/>
      <c r="I841" s="482" t="n">
        <v>26589.27</v>
      </c>
      <c r="J841" s="481" t="n">
        <f aca="false">+G841-I841</f>
        <v>-17314.28</v>
      </c>
      <c r="K841" s="483" t="n">
        <f aca="false">IF(I841=0,IF(G841=0,0,100),+J841/I841*100)</f>
        <v>-65.1175455362257</v>
      </c>
      <c r="L841" s="483"/>
      <c r="M841" s="484" t="n">
        <v>26589.27</v>
      </c>
      <c r="N841" s="485" t="n">
        <v>49503.66</v>
      </c>
      <c r="O841" s="481" t="n">
        <f aca="false">N841-M841</f>
        <v>22914.39</v>
      </c>
      <c r="P841" s="486" t="n">
        <f aca="false">IF(M841=0,IF(N841=0,0,100),+O841/M841*100)</f>
        <v>86.1790865262567</v>
      </c>
      <c r="Q841" s="486"/>
    </row>
    <row r="842" s="438" customFormat="true" ht="12.75" hidden="false" customHeight="false" outlineLevel="0" collapsed="false">
      <c r="A842" s="456" t="s">
        <v>257</v>
      </c>
      <c r="B842" s="478" t="n">
        <v>1064.71</v>
      </c>
      <c r="C842" s="479" t="n">
        <v>1629.42</v>
      </c>
      <c r="D842" s="480" t="n">
        <v>73539.59</v>
      </c>
      <c r="E842" s="478" t="n">
        <v>35823.93</v>
      </c>
      <c r="F842" s="480" t="n">
        <v>107276.44</v>
      </c>
      <c r="G842" s="480" t="n">
        <v>115392.07</v>
      </c>
      <c r="H842" s="481"/>
      <c r="I842" s="482" t="n">
        <v>1148.99</v>
      </c>
      <c r="J842" s="481" t="n">
        <f aca="false">+G842-I842</f>
        <v>114243.08</v>
      </c>
      <c r="K842" s="483" t="n">
        <f aca="false">IF(I842=0,IF(G842=0,0,100),+J842/I842*100)</f>
        <v>9942.91334128234</v>
      </c>
      <c r="L842" s="483"/>
      <c r="M842" s="484" t="n">
        <v>11668.29</v>
      </c>
      <c r="N842" s="485" t="n">
        <v>334726.16</v>
      </c>
      <c r="O842" s="481" t="n">
        <f aca="false">N842-M842</f>
        <v>323057.87</v>
      </c>
      <c r="P842" s="486" t="n">
        <f aca="false">IF(M842=0,IF(N842=0,0,100),+O842/M842*100)</f>
        <v>2768.68221478897</v>
      </c>
      <c r="Q842" s="486"/>
    </row>
    <row r="843" s="438" customFormat="true" ht="12.75" hidden="false" customHeight="false" outlineLevel="0" collapsed="false">
      <c r="A843" s="456" t="s">
        <v>258</v>
      </c>
      <c r="B843" s="478" t="n">
        <v>9510.26</v>
      </c>
      <c r="C843" s="479" t="n">
        <v>12275.98</v>
      </c>
      <c r="D843" s="480" t="n">
        <v>28817.37</v>
      </c>
      <c r="E843" s="478" t="n">
        <v>27314.73</v>
      </c>
      <c r="F843" s="480" t="n">
        <v>17842.81</v>
      </c>
      <c r="G843" s="480" t="n">
        <v>5796.68000000001</v>
      </c>
      <c r="H843" s="481"/>
      <c r="I843" s="482" t="n">
        <v>8436.27</v>
      </c>
      <c r="J843" s="481" t="n">
        <f aca="false">+G843-I843</f>
        <v>-2639.58999999999</v>
      </c>
      <c r="K843" s="483" t="n">
        <f aca="false">IF(I843=0,IF(G843=0,0,100),+J843/I843*100)</f>
        <v>-31.2885908108677</v>
      </c>
      <c r="L843" s="483"/>
      <c r="M843" s="484" t="n">
        <v>85681.74</v>
      </c>
      <c r="N843" s="485" t="n">
        <v>101557.83</v>
      </c>
      <c r="O843" s="481" t="n">
        <f aca="false">N843-M843</f>
        <v>15876.09</v>
      </c>
      <c r="P843" s="486" t="n">
        <f aca="false">IF(M843=0,IF(N843=0,0,100),+O843/M843*100)</f>
        <v>18.5291405146534</v>
      </c>
      <c r="Q843" s="486"/>
    </row>
    <row r="844" s="438" customFormat="true" ht="12.75" hidden="false" customHeight="false" outlineLevel="0" collapsed="false">
      <c r="A844" s="456" t="s">
        <v>259</v>
      </c>
      <c r="B844" s="478" t="n">
        <v>259.2</v>
      </c>
      <c r="C844" s="479" t="n">
        <v>10012.15</v>
      </c>
      <c r="D844" s="480" t="n">
        <v>15923.12</v>
      </c>
      <c r="E844" s="478" t="n">
        <v>17681.19</v>
      </c>
      <c r="F844" s="480" t="n">
        <v>19232.82</v>
      </c>
      <c r="G844" s="480" t="n">
        <v>14722.35</v>
      </c>
      <c r="H844" s="481"/>
      <c r="I844" s="482" t="n">
        <v>11125.63</v>
      </c>
      <c r="J844" s="481" t="n">
        <f aca="false">+G844-I844</f>
        <v>3596.72</v>
      </c>
      <c r="K844" s="483" t="n">
        <f aca="false">IF(I844=0,IF(G844=0,0,100),+J844/I844*100)</f>
        <v>32.3282366931131</v>
      </c>
      <c r="L844" s="483"/>
      <c r="M844" s="484" t="n">
        <v>58031.61</v>
      </c>
      <c r="N844" s="485" t="n">
        <v>77830.83</v>
      </c>
      <c r="O844" s="481" t="n">
        <f aca="false">N844-M844</f>
        <v>19799.22</v>
      </c>
      <c r="P844" s="486" t="n">
        <f aca="false">IF(M844=0,IF(N844=0,0,100),+O844/M844*100)</f>
        <v>34.1179919013103</v>
      </c>
      <c r="Q844" s="486"/>
    </row>
    <row r="845" s="438" customFormat="true" ht="12.75" hidden="false" customHeight="false" outlineLevel="0" collapsed="false">
      <c r="A845" s="110" t="s">
        <v>263</v>
      </c>
      <c r="B845" s="478" t="n">
        <v>0</v>
      </c>
      <c r="C845" s="487" t="n">
        <v>0</v>
      </c>
      <c r="D845" s="480" t="n">
        <v>0</v>
      </c>
      <c r="E845" s="478" t="n">
        <v>0</v>
      </c>
      <c r="F845" s="480" t="n">
        <v>0</v>
      </c>
      <c r="G845" s="480" t="n">
        <v>0</v>
      </c>
      <c r="H845" s="481"/>
      <c r="I845" s="482" t="n">
        <v>0</v>
      </c>
      <c r="J845" s="481" t="n">
        <f aca="false">+G845-I845</f>
        <v>0</v>
      </c>
      <c r="K845" s="483" t="n">
        <f aca="false">IF(I845=0,IF(G845=0,0,100),+J845/I845*100)</f>
        <v>0</v>
      </c>
      <c r="L845" s="483"/>
      <c r="M845" s="484" t="n">
        <v>2750</v>
      </c>
      <c r="N845" s="485" t="n">
        <v>0</v>
      </c>
      <c r="O845" s="481" t="n">
        <f aca="false">N845-M845</f>
        <v>-2750</v>
      </c>
      <c r="P845" s="486" t="n">
        <f aca="false">IF(M845=0,IF(N845=0,0,100),+O845/M845*100)</f>
        <v>-100</v>
      </c>
      <c r="Q845" s="486"/>
    </row>
    <row r="846" s="438" customFormat="true" ht="12.75" hidden="false" customHeight="false" outlineLevel="0" collapsed="false">
      <c r="A846" s="110" t="s">
        <v>265</v>
      </c>
      <c r="B846" s="478" t="n">
        <v>13535.09</v>
      </c>
      <c r="C846" s="479" t="n">
        <v>0</v>
      </c>
      <c r="D846" s="480" t="n">
        <v>17727.95</v>
      </c>
      <c r="E846" s="478" t="n">
        <v>7036.67</v>
      </c>
      <c r="F846" s="480" t="n">
        <v>3145.38</v>
      </c>
      <c r="G846" s="480" t="n">
        <v>5168.43</v>
      </c>
      <c r="H846" s="481"/>
      <c r="I846" s="482" t="n">
        <v>15099.03</v>
      </c>
      <c r="J846" s="481" t="n">
        <f aca="false">+G846-I846</f>
        <v>-9930.6</v>
      </c>
      <c r="K846" s="483" t="n">
        <f aca="false">IF(I846=0,IF(G846=0,0,100),+J846/I846*100)</f>
        <v>-65.7697878605447</v>
      </c>
      <c r="L846" s="483"/>
      <c r="M846" s="484" t="n">
        <v>79246.74</v>
      </c>
      <c r="N846" s="485" t="n">
        <v>46613.52</v>
      </c>
      <c r="O846" s="481" t="n">
        <f aca="false">N846-M846</f>
        <v>-32633.22</v>
      </c>
      <c r="P846" s="486" t="n">
        <f aca="false">IF(M846=0,IF(N846=0,0,100),+O846/M846*100)</f>
        <v>-41.1792586042025</v>
      </c>
      <c r="Q846" s="486"/>
    </row>
    <row r="847" s="438" customFormat="true" ht="12.75" hidden="false" customHeight="false" outlineLevel="0" collapsed="false">
      <c r="A847" s="489" t="s">
        <v>266</v>
      </c>
      <c r="B847" s="478" t="n">
        <v>0</v>
      </c>
      <c r="C847" s="479" t="n">
        <v>0</v>
      </c>
      <c r="D847" s="480" t="n">
        <v>0</v>
      </c>
      <c r="E847" s="478" t="n">
        <v>0</v>
      </c>
      <c r="F847" s="480" t="n">
        <v>0</v>
      </c>
      <c r="G847" s="480" t="n">
        <v>429.32</v>
      </c>
      <c r="H847" s="481"/>
      <c r="I847" s="482" t="n">
        <v>0</v>
      </c>
      <c r="J847" s="481" t="n">
        <f aca="false">+G847-I847</f>
        <v>429.32</v>
      </c>
      <c r="K847" s="483" t="n">
        <f aca="false">IF(I847=0,IF(G847=0,0,100),+J847/I847*100)</f>
        <v>100</v>
      </c>
      <c r="L847" s="483"/>
      <c r="M847" s="484" t="n">
        <v>0</v>
      </c>
      <c r="N847" s="485" t="n">
        <v>429.32</v>
      </c>
      <c r="O847" s="481" t="n">
        <f aca="false">N847-M847</f>
        <v>429.32</v>
      </c>
      <c r="P847" s="486" t="n">
        <f aca="false">IF(M847=0,IF(N847=0,0,100),+O847/M847*100)</f>
        <v>100</v>
      </c>
      <c r="Q847" s="486"/>
    </row>
    <row r="848" s="438" customFormat="true" ht="12.75" hidden="false" customHeight="false" outlineLevel="0" collapsed="false">
      <c r="A848" s="110" t="s">
        <v>267</v>
      </c>
      <c r="B848" s="478" t="n">
        <v>0</v>
      </c>
      <c r="C848" s="479" t="n">
        <v>600.86</v>
      </c>
      <c r="D848" s="480" t="n">
        <v>600.86</v>
      </c>
      <c r="E848" s="478" t="n">
        <v>999.51</v>
      </c>
      <c r="F848" s="480" t="n">
        <v>901.72</v>
      </c>
      <c r="G848" s="480" t="n">
        <v>1073.3</v>
      </c>
      <c r="H848" s="481"/>
      <c r="I848" s="482" t="n">
        <v>600.86</v>
      </c>
      <c r="J848" s="481" t="n">
        <f aca="false">+G848-I848</f>
        <v>472.44</v>
      </c>
      <c r="K848" s="483" t="n">
        <f aca="false">IF(I848=0,IF(G848=0,0,100),+J848/I848*100)</f>
        <v>78.6273008687548</v>
      </c>
      <c r="L848" s="483"/>
      <c r="M848" s="484" t="n">
        <v>3094.31</v>
      </c>
      <c r="N848" s="485" t="n">
        <v>4176.25</v>
      </c>
      <c r="O848" s="481" t="n">
        <f aca="false">N848-M848</f>
        <v>1081.94</v>
      </c>
      <c r="P848" s="486" t="n">
        <f aca="false">IF(M848=0,IF(N848=0,0,100),+O848/M848*100)</f>
        <v>34.9654688767447</v>
      </c>
      <c r="Q848" s="486"/>
    </row>
    <row r="849" s="438" customFormat="true" ht="12.75" hidden="false" customHeight="false" outlineLevel="0" collapsed="false">
      <c r="A849" s="534" t="s">
        <v>268</v>
      </c>
      <c r="B849" s="478" t="n">
        <v>0</v>
      </c>
      <c r="C849" s="479" t="n">
        <v>858.64</v>
      </c>
      <c r="D849" s="480" t="n">
        <v>858.64</v>
      </c>
      <c r="E849" s="478" t="n">
        <v>858.64</v>
      </c>
      <c r="F849" s="480" t="n">
        <v>858.64</v>
      </c>
      <c r="G849" s="480" t="n">
        <v>0</v>
      </c>
      <c r="H849" s="481"/>
      <c r="I849" s="482" t="n">
        <v>686.23</v>
      </c>
      <c r="J849" s="481" t="n">
        <f aca="false">+G849-I849</f>
        <v>-686.23</v>
      </c>
      <c r="K849" s="483" t="n">
        <f aca="false">IF(I849=0,IF(G849=0,0,100),+J849/I849*100)</f>
        <v>-100</v>
      </c>
      <c r="L849" s="483"/>
      <c r="M849" s="484" t="n">
        <v>3437.45</v>
      </c>
      <c r="N849" s="485" t="n">
        <v>3434.56</v>
      </c>
      <c r="O849" s="481" t="n">
        <f aca="false">N849-M849</f>
        <v>-2.88999999999987</v>
      </c>
      <c r="P849" s="486" t="n">
        <f aca="false">IF(M849=0,IF(N849=0,0,100),+O849/M849*100)</f>
        <v>-0.0840739501665442</v>
      </c>
      <c r="Q849" s="486"/>
    </row>
    <row r="850" s="438" customFormat="true" ht="13.5" hidden="false" customHeight="true" outlineLevel="0" collapsed="false">
      <c r="A850" s="456" t="s">
        <v>271</v>
      </c>
      <c r="B850" s="478" t="n">
        <v>1465.73</v>
      </c>
      <c r="C850" s="479" t="n">
        <v>1681.1</v>
      </c>
      <c r="D850" s="480" t="n">
        <v>1664.85</v>
      </c>
      <c r="E850" s="478" t="n">
        <v>2079.59</v>
      </c>
      <c r="F850" s="480" t="n">
        <v>1902.88</v>
      </c>
      <c r="G850" s="480" t="n">
        <v>1991.53</v>
      </c>
      <c r="H850" s="481"/>
      <c r="I850" s="482" t="n">
        <v>1613.07</v>
      </c>
      <c r="J850" s="481" t="n">
        <f aca="false">+G850-I850</f>
        <v>378.46</v>
      </c>
      <c r="K850" s="483" t="n">
        <f aca="false">IF(I850=0,IF(G850=0,0,100),+J850/I850*100)</f>
        <v>23.4620940194784</v>
      </c>
      <c r="L850" s="483"/>
      <c r="M850" s="484" t="n">
        <v>10701.08</v>
      </c>
      <c r="N850" s="485" t="n">
        <v>10785.68</v>
      </c>
      <c r="O850" s="481" t="n">
        <f aca="false">N850-M850</f>
        <v>84.6000000000004</v>
      </c>
      <c r="P850" s="486" t="n">
        <f aca="false">IF(M850=0,IF(N850=0,0,100),+O850/M850*100)</f>
        <v>0.790574409311961</v>
      </c>
      <c r="Q850" s="486"/>
    </row>
    <row r="851" s="438" customFormat="true" ht="12.75" hidden="false" customHeight="false" outlineLevel="0" collapsed="false">
      <c r="A851" s="456" t="s">
        <v>272</v>
      </c>
      <c r="B851" s="478" t="n">
        <v>2156</v>
      </c>
      <c r="C851" s="479" t="n">
        <v>2226</v>
      </c>
      <c r="D851" s="480" t="n">
        <v>3633</v>
      </c>
      <c r="E851" s="478" t="n">
        <v>3675</v>
      </c>
      <c r="F851" s="480" t="n">
        <v>3528</v>
      </c>
      <c r="G851" s="480" t="n">
        <v>5901</v>
      </c>
      <c r="H851" s="481"/>
      <c r="I851" s="482" t="n">
        <v>3351.6</v>
      </c>
      <c r="J851" s="481" t="n">
        <f aca="false">+G851-I851</f>
        <v>2549.4</v>
      </c>
      <c r="K851" s="483" t="n">
        <f aca="false">IF(I851=0,IF(G851=0,0,100),+J851/I851*100)</f>
        <v>76.0651629072682</v>
      </c>
      <c r="L851" s="483"/>
      <c r="M851" s="484" t="n">
        <v>18508</v>
      </c>
      <c r="N851" s="485" t="n">
        <v>21119</v>
      </c>
      <c r="O851" s="481" t="n">
        <f aca="false">N851-M851</f>
        <v>2611</v>
      </c>
      <c r="P851" s="486" t="n">
        <f aca="false">IF(M851=0,IF(N851=0,0,100),+O851/M851*100)</f>
        <v>14.10741301059</v>
      </c>
      <c r="Q851" s="486"/>
    </row>
    <row r="852" s="438" customFormat="true" ht="12.75" hidden="false" customHeight="false" outlineLevel="0" collapsed="false">
      <c r="A852" s="456" t="s">
        <v>273</v>
      </c>
      <c r="B852" s="478" t="n">
        <v>10713.22</v>
      </c>
      <c r="C852" s="479" t="n">
        <v>509.470000000001</v>
      </c>
      <c r="D852" s="480" t="n">
        <v>4749.63</v>
      </c>
      <c r="E852" s="478" t="n">
        <v>8075.84</v>
      </c>
      <c r="F852" s="480" t="n">
        <v>9525.64</v>
      </c>
      <c r="G852" s="480" t="n">
        <v>30898.35</v>
      </c>
      <c r="H852" s="481"/>
      <c r="I852" s="482" t="n">
        <v>18420.25</v>
      </c>
      <c r="J852" s="481" t="n">
        <f aca="false">+G852-I852</f>
        <v>12478.1</v>
      </c>
      <c r="K852" s="483" t="n">
        <f aca="false">IF(I852=0,IF(G852=0,0,100),+J852/I852*100)</f>
        <v>67.7412087240944</v>
      </c>
      <c r="L852" s="483"/>
      <c r="M852" s="484" t="n">
        <v>76589.77</v>
      </c>
      <c r="N852" s="485" t="n">
        <v>64472.15</v>
      </c>
      <c r="O852" s="481" t="n">
        <f aca="false">N852-M852</f>
        <v>-12117.62</v>
      </c>
      <c r="P852" s="486" t="n">
        <f aca="false">IF(M852=0,IF(N852=0,0,100),+O852/M852*100)</f>
        <v>-15.8214602289575</v>
      </c>
      <c r="Q852" s="486"/>
    </row>
    <row r="853" s="438" customFormat="true" ht="12.75" hidden="false" customHeight="false" outlineLevel="0" collapsed="false">
      <c r="A853" s="456" t="s">
        <v>274</v>
      </c>
      <c r="B853" s="478" t="n">
        <v>2173</v>
      </c>
      <c r="C853" s="479" t="n">
        <v>11691.08</v>
      </c>
      <c r="D853" s="480" t="n">
        <v>4982.36</v>
      </c>
      <c r="E853" s="478" t="n">
        <v>10520.86</v>
      </c>
      <c r="F853" s="480" t="n">
        <v>9461.55</v>
      </c>
      <c r="G853" s="480" t="n">
        <v>2782.82</v>
      </c>
      <c r="H853" s="481"/>
      <c r="I853" s="482" t="n">
        <v>10245.63</v>
      </c>
      <c r="J853" s="481" t="n">
        <f aca="false">+G853-I853</f>
        <v>-7462.81</v>
      </c>
      <c r="K853" s="483" t="n">
        <f aca="false">IF(I853=0,IF(G853=0,0,100),+J853/I853*100)</f>
        <v>-72.8389567064202</v>
      </c>
      <c r="L853" s="483"/>
      <c r="M853" s="484" t="n">
        <v>47395.14</v>
      </c>
      <c r="N853" s="485" t="n">
        <v>41611.67</v>
      </c>
      <c r="O853" s="481" t="n">
        <f aca="false">N853-M853</f>
        <v>-5783.47</v>
      </c>
      <c r="P853" s="486" t="n">
        <f aca="false">IF(M853=0,IF(N853=0,0,100),+O853/M853*100)</f>
        <v>-12.2026646613978</v>
      </c>
      <c r="Q853" s="486"/>
    </row>
    <row r="854" s="438" customFormat="true" ht="12.75" hidden="false" customHeight="false" outlineLevel="0" collapsed="false">
      <c r="A854" s="110" t="s">
        <v>275</v>
      </c>
      <c r="B854" s="478" t="n">
        <v>3208.12</v>
      </c>
      <c r="C854" s="479" t="n">
        <v>7548.89</v>
      </c>
      <c r="D854" s="480" t="n">
        <v>30619.2</v>
      </c>
      <c r="E854" s="478" t="n">
        <v>11484.04</v>
      </c>
      <c r="F854" s="480" t="n">
        <v>3242.07</v>
      </c>
      <c r="G854" s="480" t="n">
        <v>49991.78</v>
      </c>
      <c r="H854" s="481"/>
      <c r="I854" s="482" t="n">
        <v>44742.14</v>
      </c>
      <c r="J854" s="481" t="n">
        <f aca="false">+G854-I854</f>
        <v>5249.64</v>
      </c>
      <c r="K854" s="483" t="n">
        <f aca="false">IF(I854=0,IF(G854=0,0,100),+J854/I854*100)</f>
        <v>11.7330999366593</v>
      </c>
      <c r="L854" s="483"/>
      <c r="M854" s="484" t="n">
        <v>109858.56</v>
      </c>
      <c r="N854" s="485" t="n">
        <v>106094.1</v>
      </c>
      <c r="O854" s="481" t="n">
        <f aca="false">N854-M854</f>
        <v>-3764.45999999999</v>
      </c>
      <c r="P854" s="486" t="n">
        <f aca="false">IF(M854=0,IF(N854=0,0,100),+O854/M854*100)</f>
        <v>-3.42664240274039</v>
      </c>
      <c r="Q854" s="486"/>
    </row>
    <row r="855" s="438" customFormat="true" ht="12.75" hidden="false" customHeight="false" outlineLevel="0" collapsed="false">
      <c r="A855" s="456" t="s">
        <v>276</v>
      </c>
      <c r="B855" s="478" t="n">
        <v>4311.04</v>
      </c>
      <c r="C855" s="479" t="n">
        <v>3561.54</v>
      </c>
      <c r="D855" s="480" t="n">
        <v>6107.29</v>
      </c>
      <c r="E855" s="478" t="n">
        <v>3909.96</v>
      </c>
      <c r="F855" s="480" t="n">
        <v>3928.05</v>
      </c>
      <c r="G855" s="480" t="n">
        <v>5679.46</v>
      </c>
      <c r="H855" s="481"/>
      <c r="I855" s="482" t="n">
        <v>3578.64</v>
      </c>
      <c r="J855" s="481" t="n">
        <f aca="false">+G855-I855</f>
        <v>2100.82</v>
      </c>
      <c r="K855" s="483" t="n">
        <f aca="false">IF(I855=0,IF(G855=0,0,100),+J855/I855*100)</f>
        <v>58.7044240270047</v>
      </c>
      <c r="L855" s="483"/>
      <c r="M855" s="484" t="n">
        <v>23016.38</v>
      </c>
      <c r="N855" s="485" t="n">
        <v>27497.34</v>
      </c>
      <c r="O855" s="481" t="n">
        <f aca="false">N855-M855</f>
        <v>4480.96</v>
      </c>
      <c r="P855" s="486" t="n">
        <f aca="false">IF(M855=0,IF(N855=0,0,100),+O855/M855*100)</f>
        <v>19.4685697750906</v>
      </c>
      <c r="Q855" s="486"/>
    </row>
    <row r="856" s="438" customFormat="true" ht="12.75" hidden="false" customHeight="false" outlineLevel="0" collapsed="false">
      <c r="A856" s="110" t="s">
        <v>278</v>
      </c>
      <c r="B856" s="478" t="n">
        <v>30349.6</v>
      </c>
      <c r="C856" s="479" t="n">
        <v>27356.69</v>
      </c>
      <c r="D856" s="480" t="n">
        <v>22887.46</v>
      </c>
      <c r="E856" s="478" t="n">
        <v>27356.87</v>
      </c>
      <c r="F856" s="480" t="n">
        <v>18358.67</v>
      </c>
      <c r="G856" s="480" t="n">
        <v>22359.63</v>
      </c>
      <c r="H856" s="481"/>
      <c r="I856" s="482" t="n">
        <v>31649.91</v>
      </c>
      <c r="J856" s="481" t="n">
        <f aca="false">+G856-I856</f>
        <v>-9290.28</v>
      </c>
      <c r="K856" s="483" t="n">
        <f aca="false">IF(I856=0,IF(G856=0,0,100),+J856/I856*100)</f>
        <v>-29.3532588244327</v>
      </c>
      <c r="L856" s="483"/>
      <c r="M856" s="484" t="n">
        <v>158946.64</v>
      </c>
      <c r="N856" s="485" t="n">
        <v>148668.92</v>
      </c>
      <c r="O856" s="481" t="n">
        <f aca="false">N856-M856</f>
        <v>-10277.72</v>
      </c>
      <c r="P856" s="486" t="n">
        <f aca="false">IF(M856=0,IF(N856=0,0,100),+O856/M856*100)</f>
        <v>-6.46614486471686</v>
      </c>
      <c r="Q856" s="486"/>
    </row>
    <row r="857" s="438" customFormat="true" ht="12.75" hidden="false" customHeight="false" outlineLevel="0" collapsed="false">
      <c r="A857" s="110" t="s">
        <v>282</v>
      </c>
      <c r="B857" s="478" t="n">
        <v>0</v>
      </c>
      <c r="C857" s="479" t="n">
        <v>700.63</v>
      </c>
      <c r="D857" s="480" t="n">
        <v>0</v>
      </c>
      <c r="E857" s="478" t="n">
        <v>0</v>
      </c>
      <c r="F857" s="480" t="n">
        <v>0</v>
      </c>
      <c r="G857" s="480" t="n">
        <v>68.96</v>
      </c>
      <c r="H857" s="481"/>
      <c r="I857" s="482" t="n">
        <v>267.24</v>
      </c>
      <c r="J857" s="481" t="n">
        <f aca="false">+G857-I857</f>
        <v>-198.28</v>
      </c>
      <c r="K857" s="483" t="n">
        <f aca="false">IF(I857=0,IF(G857=0,0,100),+J857/I857*100)</f>
        <v>-74.195479718605</v>
      </c>
      <c r="L857" s="483"/>
      <c r="M857" s="484" t="n">
        <v>3589.5</v>
      </c>
      <c r="N857" s="485" t="n">
        <v>769.59</v>
      </c>
      <c r="O857" s="481" t="n">
        <f aca="false">N857-M857</f>
        <v>-2819.91</v>
      </c>
      <c r="P857" s="486" t="n">
        <f aca="false">IF(M857=0,IF(N857=0,0,100),+O857/M857*100)</f>
        <v>-78.55996656916</v>
      </c>
      <c r="Q857" s="486"/>
    </row>
    <row r="858" s="438" customFormat="true" ht="12.75" hidden="false" customHeight="false" outlineLevel="0" collapsed="false">
      <c r="A858" s="456" t="s">
        <v>283</v>
      </c>
      <c r="B858" s="478" t="n">
        <v>0</v>
      </c>
      <c r="C858" s="479" t="n">
        <v>3190</v>
      </c>
      <c r="D858" s="480" t="n">
        <v>1800</v>
      </c>
      <c r="E858" s="478" t="n">
        <v>0</v>
      </c>
      <c r="F858" s="480" t="n">
        <v>1464.66</v>
      </c>
      <c r="G858" s="480" t="n">
        <v>754.01</v>
      </c>
      <c r="H858" s="481"/>
      <c r="I858" s="482" t="n">
        <v>166.38</v>
      </c>
      <c r="J858" s="481" t="n">
        <f aca="false">+G858-I858</f>
        <v>587.63</v>
      </c>
      <c r="K858" s="483" t="n">
        <f aca="false">IF(I858=0,IF(G858=0,0,100),+J858/I858*100)</f>
        <v>353.185479023921</v>
      </c>
      <c r="L858" s="483"/>
      <c r="M858" s="484" t="n">
        <v>1665.38</v>
      </c>
      <c r="N858" s="485" t="n">
        <v>7208.67</v>
      </c>
      <c r="O858" s="481" t="n">
        <f aca="false">N858-M858</f>
        <v>5543.29</v>
      </c>
      <c r="P858" s="486" t="n">
        <f aca="false">IF(M858=0,IF(N858=0,0,100),+O858/M858*100)</f>
        <v>332.854363568675</v>
      </c>
      <c r="Q858" s="486"/>
    </row>
    <row r="859" s="438" customFormat="true" ht="12.75" hidden="false" customHeight="false" outlineLevel="0" collapsed="false">
      <c r="A859" s="110" t="s">
        <v>284</v>
      </c>
      <c r="B859" s="478" t="n">
        <v>0</v>
      </c>
      <c r="C859" s="479" t="n">
        <v>10285</v>
      </c>
      <c r="D859" s="480" t="n">
        <v>615.17</v>
      </c>
      <c r="E859" s="478" t="n">
        <v>1574.4</v>
      </c>
      <c r="F859" s="480" t="n">
        <v>1038.03</v>
      </c>
      <c r="G859" s="480" t="n">
        <v>3602.11</v>
      </c>
      <c r="H859" s="481"/>
      <c r="I859" s="482" t="n">
        <v>120</v>
      </c>
      <c r="J859" s="481" t="n">
        <f aca="false">+G859-I859</f>
        <v>3482.11</v>
      </c>
      <c r="K859" s="483" t="n">
        <f aca="false">IF(I859=0,IF(G859=0,0,100),+J859/I859*100)</f>
        <v>2901.75833333333</v>
      </c>
      <c r="L859" s="483"/>
      <c r="M859" s="484" t="n">
        <v>4851.93</v>
      </c>
      <c r="N859" s="485" t="n">
        <v>17114.71</v>
      </c>
      <c r="O859" s="481" t="n">
        <f aca="false">N859-M859</f>
        <v>12262.78</v>
      </c>
      <c r="P859" s="486" t="n">
        <f aca="false">IF(M859=0,IF(N859=0,0,100),+O859/M859*100)</f>
        <v>252.740249756282</v>
      </c>
      <c r="Q859" s="486"/>
    </row>
    <row r="860" s="438" customFormat="true" ht="12.75" hidden="false" customHeight="false" outlineLevel="0" collapsed="false">
      <c r="A860" s="456" t="s">
        <v>285</v>
      </c>
      <c r="B860" s="478" t="n">
        <v>1408.83</v>
      </c>
      <c r="C860" s="479" t="n">
        <v>7643.97</v>
      </c>
      <c r="D860" s="480" t="n">
        <v>0</v>
      </c>
      <c r="E860" s="478" t="n">
        <v>2300.81</v>
      </c>
      <c r="F860" s="480" t="n">
        <v>722.56</v>
      </c>
      <c r="G860" s="480" t="n">
        <v>86.8799999999992</v>
      </c>
      <c r="H860" s="481"/>
      <c r="I860" s="482" t="n">
        <v>5392.67</v>
      </c>
      <c r="J860" s="481" t="n">
        <f aca="false">+G860-I860</f>
        <v>-5305.79</v>
      </c>
      <c r="K860" s="483" t="n">
        <f aca="false">IF(I860=0,IF(G860=0,0,100),+J860/I860*100)</f>
        <v>-98.3889242249201</v>
      </c>
      <c r="L860" s="483"/>
      <c r="M860" s="484" t="n">
        <v>26089.79</v>
      </c>
      <c r="N860" s="485" t="n">
        <v>12163.05</v>
      </c>
      <c r="O860" s="481" t="n">
        <f aca="false">N860-M860</f>
        <v>-13926.74</v>
      </c>
      <c r="P860" s="486" t="n">
        <f aca="false">IF(M860=0,IF(N860=0,0,100),+O860/M860*100)</f>
        <v>-53.380038704796</v>
      </c>
      <c r="Q860" s="486"/>
    </row>
    <row r="861" s="438" customFormat="true" ht="12.75" hidden="false" customHeight="false" outlineLevel="0" collapsed="false">
      <c r="A861" s="456" t="s">
        <v>286</v>
      </c>
      <c r="B861" s="478" t="n">
        <v>689.66</v>
      </c>
      <c r="C861" s="479" t="n">
        <v>17851.17</v>
      </c>
      <c r="D861" s="480" t="n">
        <v>2293.76</v>
      </c>
      <c r="E861" s="478" t="n">
        <v>30543.62</v>
      </c>
      <c r="F861" s="480" t="n">
        <v>2758.62</v>
      </c>
      <c r="G861" s="480" t="n">
        <v>2183</v>
      </c>
      <c r="H861" s="481"/>
      <c r="I861" s="482" t="n">
        <v>7991.54</v>
      </c>
      <c r="J861" s="481" t="n">
        <f aca="false">+G861-I861</f>
        <v>-5808.54</v>
      </c>
      <c r="K861" s="483" t="n">
        <f aca="false">IF(I861=0,IF(G861=0,0,100),+J861/I861*100)</f>
        <v>-72.6836129206636</v>
      </c>
      <c r="L861" s="483"/>
      <c r="M861" s="484" t="n">
        <v>59857.51</v>
      </c>
      <c r="N861" s="485" t="n">
        <v>56319.83</v>
      </c>
      <c r="O861" s="481" t="n">
        <f aca="false">N861-M861</f>
        <v>-3537.68</v>
      </c>
      <c r="P861" s="486" t="n">
        <f aca="false">IF(M861=0,IF(N861=0,0,100),+O861/M861*100)</f>
        <v>-5.91016899967941</v>
      </c>
      <c r="Q861" s="486"/>
    </row>
    <row r="862" s="438" customFormat="true" ht="12.75" hidden="false" customHeight="false" outlineLevel="0" collapsed="false">
      <c r="A862" s="456" t="s">
        <v>287</v>
      </c>
      <c r="B862" s="478" t="n">
        <v>825</v>
      </c>
      <c r="C862" s="479" t="n">
        <v>0</v>
      </c>
      <c r="D862" s="480" t="n">
        <v>1815</v>
      </c>
      <c r="E862" s="478" t="n">
        <v>2216.06</v>
      </c>
      <c r="F862" s="480" t="n">
        <v>1673.5</v>
      </c>
      <c r="G862" s="480" t="n">
        <v>1286.75</v>
      </c>
      <c r="H862" s="481"/>
      <c r="I862" s="482" t="n">
        <v>3800</v>
      </c>
      <c r="J862" s="481" t="n">
        <f aca="false">+G862-I862</f>
        <v>-2513.25</v>
      </c>
      <c r="K862" s="483" t="n">
        <f aca="false">IF(I862=0,IF(G862=0,0,100),+J862/I862*100)</f>
        <v>-66.1381578947368</v>
      </c>
      <c r="L862" s="483"/>
      <c r="M862" s="484" t="n">
        <v>45410</v>
      </c>
      <c r="N862" s="485" t="n">
        <v>7816.31</v>
      </c>
      <c r="O862" s="481" t="n">
        <f aca="false">N862-M862</f>
        <v>-37593.69</v>
      </c>
      <c r="P862" s="486" t="n">
        <f aca="false">IF(M862=0,IF(N862=0,0,100),+O862/M862*100)</f>
        <v>-82.7872495045144</v>
      </c>
      <c r="Q862" s="486"/>
    </row>
    <row r="863" s="438" customFormat="true" ht="12.75" hidden="false" customHeight="false" outlineLevel="0" collapsed="false">
      <c r="A863" s="456" t="s">
        <v>288</v>
      </c>
      <c r="B863" s="478" t="n">
        <v>0</v>
      </c>
      <c r="C863" s="479" t="n">
        <v>0</v>
      </c>
      <c r="D863" s="480" t="n">
        <v>0</v>
      </c>
      <c r="E863" s="478" t="n">
        <v>176.72</v>
      </c>
      <c r="F863" s="480" t="n">
        <v>0</v>
      </c>
      <c r="G863" s="480" t="n">
        <v>0</v>
      </c>
      <c r="H863" s="481"/>
      <c r="I863" s="482" t="n">
        <v>0</v>
      </c>
      <c r="J863" s="481" t="n">
        <f aca="false">+G863-I863</f>
        <v>0</v>
      </c>
      <c r="K863" s="483" t="n">
        <f aca="false">IF(I863=0,IF(G863=0,0,100),+J863/I863*100)</f>
        <v>0</v>
      </c>
      <c r="L863" s="483"/>
      <c r="M863" s="484" t="n">
        <v>240</v>
      </c>
      <c r="N863" s="485" t="n">
        <v>176.72</v>
      </c>
      <c r="O863" s="481" t="n">
        <f aca="false">N863-M863</f>
        <v>-63.28</v>
      </c>
      <c r="P863" s="486" t="n">
        <f aca="false">IF(M863=0,IF(N863=0,0,100),+O863/M863*100)</f>
        <v>-26.3666666666667</v>
      </c>
      <c r="Q863" s="486"/>
    </row>
    <row r="864" s="438" customFormat="true" ht="12.75" hidden="false" customHeight="false" outlineLevel="0" collapsed="false">
      <c r="A864" s="456" t="s">
        <v>289</v>
      </c>
      <c r="B864" s="478" t="n">
        <v>349.94</v>
      </c>
      <c r="C864" s="479" t="n">
        <v>700.02</v>
      </c>
      <c r="D864" s="480" t="n">
        <v>994</v>
      </c>
      <c r="E864" s="478" t="n">
        <v>400</v>
      </c>
      <c r="F864" s="480" t="n">
        <v>12656.63</v>
      </c>
      <c r="G864" s="480" t="n">
        <v>40.1000000000004</v>
      </c>
      <c r="H864" s="481"/>
      <c r="I864" s="482" t="n">
        <v>938.149999999999</v>
      </c>
      <c r="J864" s="481" t="n">
        <f aca="false">+G864-I864</f>
        <v>-898.049999999999</v>
      </c>
      <c r="K864" s="483" t="n">
        <f aca="false">IF(I864=0,IF(G864=0,0,100),+J864/I864*100)</f>
        <v>-95.7256302297074</v>
      </c>
      <c r="L864" s="483"/>
      <c r="M864" s="484" t="n">
        <v>5941.74</v>
      </c>
      <c r="N864" s="485" t="n">
        <v>15140.69</v>
      </c>
      <c r="O864" s="481" t="n">
        <f aca="false">N864-M864</f>
        <v>9198.95</v>
      </c>
      <c r="P864" s="486" t="n">
        <f aca="false">IF(M864=0,IF(N864=0,0,100),+O864/M864*100)</f>
        <v>154.819127057057</v>
      </c>
      <c r="Q864" s="486"/>
    </row>
    <row r="865" s="438" customFormat="true" ht="12.75" hidden="false" customHeight="false" outlineLevel="0" collapsed="false">
      <c r="A865" s="110" t="s">
        <v>290</v>
      </c>
      <c r="B865" s="478" t="n">
        <v>5477.35</v>
      </c>
      <c r="C865" s="479" t="n">
        <v>0</v>
      </c>
      <c r="D865" s="480" t="n">
        <v>8963</v>
      </c>
      <c r="E865" s="478" t="n">
        <v>0</v>
      </c>
      <c r="F865" s="480" t="n">
        <v>2396.02</v>
      </c>
      <c r="G865" s="480" t="n">
        <v>0</v>
      </c>
      <c r="H865" s="481"/>
      <c r="I865" s="482" t="n">
        <v>0</v>
      </c>
      <c r="J865" s="481" t="n">
        <f aca="false">+G865-I865</f>
        <v>0</v>
      </c>
      <c r="K865" s="483" t="n">
        <f aca="false">IF(I865=0,IF(G865=0,0,100),+J865/I865*100)</f>
        <v>0</v>
      </c>
      <c r="L865" s="483"/>
      <c r="M865" s="484" t="n">
        <v>18610.7</v>
      </c>
      <c r="N865" s="485" t="n">
        <v>16836.37</v>
      </c>
      <c r="O865" s="481" t="n">
        <f aca="false">N865-M865</f>
        <v>-1774.33</v>
      </c>
      <c r="P865" s="486" t="n">
        <f aca="false">IF(M865=0,IF(N865=0,0,100),+O865/M865*100)</f>
        <v>-9.5339240329488</v>
      </c>
      <c r="Q865" s="486"/>
    </row>
    <row r="866" s="438" customFormat="true" ht="12.75" hidden="false" customHeight="false" outlineLevel="0" collapsed="false">
      <c r="A866" s="456" t="s">
        <v>336</v>
      </c>
      <c r="B866" s="478" t="n">
        <v>14921.54</v>
      </c>
      <c r="C866" s="479" t="n">
        <v>3917.45</v>
      </c>
      <c r="D866" s="480" t="n">
        <v>3917.45</v>
      </c>
      <c r="E866" s="478" t="n">
        <v>0</v>
      </c>
      <c r="F866" s="480" t="n">
        <v>7834.9</v>
      </c>
      <c r="G866" s="480" t="n">
        <v>0</v>
      </c>
      <c r="H866" s="481"/>
      <c r="I866" s="482" t="n">
        <v>7336.06</v>
      </c>
      <c r="J866" s="481" t="n">
        <f aca="false">+G866-I866</f>
        <v>-7336.06</v>
      </c>
      <c r="K866" s="483" t="n">
        <f aca="false">IF(I866=0,IF(G866=0,0,100),+J866/I866*100)</f>
        <v>-100</v>
      </c>
      <c r="L866" s="483"/>
      <c r="M866" s="484" t="n">
        <v>22008.18</v>
      </c>
      <c r="N866" s="485" t="n">
        <v>30591.34</v>
      </c>
      <c r="O866" s="481" t="n">
        <f aca="false">N866-M866</f>
        <v>8583.16</v>
      </c>
      <c r="P866" s="486" t="n">
        <f aca="false">IF(M866=0,IF(N866=0,0,100),+O866/M866*100)</f>
        <v>38.9998627782942</v>
      </c>
      <c r="Q866" s="486"/>
    </row>
    <row r="867" s="438" customFormat="true" ht="12.75" hidden="false" customHeight="false" outlineLevel="0" collapsed="false">
      <c r="A867" s="456" t="s">
        <v>293</v>
      </c>
      <c r="B867" s="478" t="n">
        <v>7310.18</v>
      </c>
      <c r="C867" s="479" t="n">
        <v>10899.13</v>
      </c>
      <c r="D867" s="480" t="n">
        <v>8506.47</v>
      </c>
      <c r="E867" s="478" t="n">
        <v>8506.47</v>
      </c>
      <c r="F867" s="480" t="n">
        <v>8506.47</v>
      </c>
      <c r="G867" s="480" t="n">
        <v>9782.41000000001</v>
      </c>
      <c r="H867" s="481"/>
      <c r="I867" s="482" t="n">
        <v>7842.43</v>
      </c>
      <c r="J867" s="481" t="n">
        <f aca="false">+G867-I867</f>
        <v>1939.98000000001</v>
      </c>
      <c r="K867" s="483" t="n">
        <f aca="false">IF(I867=0,IF(G867=0,0,100),+J867/I867*100)</f>
        <v>24.73697565678</v>
      </c>
      <c r="L867" s="483"/>
      <c r="M867" s="484" t="n">
        <v>45842.67</v>
      </c>
      <c r="N867" s="485" t="n">
        <v>53511.13</v>
      </c>
      <c r="O867" s="481" t="n">
        <f aca="false">N867-M867</f>
        <v>7668.46</v>
      </c>
      <c r="P867" s="486" t="n">
        <f aca="false">IF(M867=0,IF(N867=0,0,100),+O867/M867*100)</f>
        <v>16.7277778541259</v>
      </c>
      <c r="Q867" s="486"/>
    </row>
    <row r="868" s="438" customFormat="true" ht="12.75" hidden="false" customHeight="false" outlineLevel="0" collapsed="false">
      <c r="A868" s="456" t="s">
        <v>294</v>
      </c>
      <c r="B868" s="478" t="n">
        <v>8814.14</v>
      </c>
      <c r="C868" s="479" t="n">
        <v>14326.86</v>
      </c>
      <c r="D868" s="480" t="n">
        <v>10651.71</v>
      </c>
      <c r="E868" s="478" t="n">
        <v>10651.71</v>
      </c>
      <c r="F868" s="480" t="n">
        <v>10651.71</v>
      </c>
      <c r="G868" s="480" t="n">
        <v>10651.71</v>
      </c>
      <c r="H868" s="481"/>
      <c r="I868" s="482" t="n">
        <v>10555.8</v>
      </c>
      <c r="J868" s="481" t="n">
        <f aca="false">+G868-I868</f>
        <v>95.9099999999999</v>
      </c>
      <c r="K868" s="483" t="n">
        <f aca="false">IF(I868=0,IF(G868=0,0,100),+J868/I868*100)</f>
        <v>0.908600011368156</v>
      </c>
      <c r="L868" s="483"/>
      <c r="M868" s="484" t="n">
        <v>51656.06</v>
      </c>
      <c r="N868" s="485" t="n">
        <v>65747.84</v>
      </c>
      <c r="O868" s="481" t="n">
        <f aca="false">N868-M868</f>
        <v>14091.78</v>
      </c>
      <c r="P868" s="486" t="n">
        <f aca="false">IF(M868=0,IF(N868=0,0,100),+O868/M868*100)</f>
        <v>27.280013225941</v>
      </c>
      <c r="Q868" s="486"/>
    </row>
    <row r="869" s="438" customFormat="true" ht="12.75" hidden="false" customHeight="false" outlineLevel="0" collapsed="false">
      <c r="A869" s="456" t="s">
        <v>295</v>
      </c>
      <c r="B869" s="478" t="n">
        <v>0</v>
      </c>
      <c r="C869" s="487" t="n">
        <v>0</v>
      </c>
      <c r="D869" s="480" t="n">
        <v>0</v>
      </c>
      <c r="E869" s="478" t="n">
        <v>0</v>
      </c>
      <c r="F869" s="480" t="n">
        <v>0</v>
      </c>
      <c r="G869" s="480" t="n">
        <v>0</v>
      </c>
      <c r="H869" s="481"/>
      <c r="I869" s="482" t="n">
        <v>802.18</v>
      </c>
      <c r="J869" s="481" t="n">
        <f aca="false">+G869-I869</f>
        <v>-802.18</v>
      </c>
      <c r="K869" s="483" t="n">
        <f aca="false">IF(I869=0,IF(G869=0,0,100),+J869/I869*100)</f>
        <v>-100</v>
      </c>
      <c r="L869" s="483"/>
      <c r="M869" s="484" t="n">
        <v>4664.43</v>
      </c>
      <c r="N869" s="485" t="n">
        <v>0</v>
      </c>
      <c r="O869" s="481" t="n">
        <f aca="false">N869-M869</f>
        <v>-4664.43</v>
      </c>
      <c r="P869" s="486" t="n">
        <f aca="false">IF(M869=0,IF(N869=0,0,100),+O869/M869*100)</f>
        <v>-100</v>
      </c>
      <c r="Q869" s="486"/>
    </row>
    <row r="870" s="438" customFormat="true" ht="12.75" hidden="false" customHeight="false" outlineLevel="0" collapsed="false">
      <c r="A870" s="456" t="s">
        <v>296</v>
      </c>
      <c r="B870" s="478" t="n">
        <v>3369.17</v>
      </c>
      <c r="C870" s="479" t="n">
        <v>6948.41</v>
      </c>
      <c r="D870" s="480" t="n">
        <v>4562.25</v>
      </c>
      <c r="E870" s="478" t="n">
        <v>4562.25</v>
      </c>
      <c r="F870" s="480" t="n">
        <v>4562.25</v>
      </c>
      <c r="G870" s="480" t="n">
        <v>4562.25</v>
      </c>
      <c r="H870" s="481"/>
      <c r="I870" s="482" t="n">
        <v>3369.17</v>
      </c>
      <c r="J870" s="481" t="n">
        <f aca="false">+G870-I870</f>
        <v>1193.08</v>
      </c>
      <c r="K870" s="483" t="n">
        <f aca="false">IF(I870=0,IF(G870=0,0,100),+J870/I870*100)</f>
        <v>35.411688932289</v>
      </c>
      <c r="L870" s="483"/>
      <c r="M870" s="484" t="n">
        <v>19488.83</v>
      </c>
      <c r="N870" s="485" t="n">
        <v>28566.58</v>
      </c>
      <c r="O870" s="481" t="n">
        <f aca="false">N870-M870</f>
        <v>9077.75</v>
      </c>
      <c r="P870" s="486" t="n">
        <f aca="false">IF(M870=0,IF(N870=0,0,100),+O870/M870*100)</f>
        <v>46.5792456499441</v>
      </c>
      <c r="Q870" s="486"/>
    </row>
    <row r="871" s="438" customFormat="true" ht="12.75" hidden="false" customHeight="false" outlineLevel="0" collapsed="false">
      <c r="A871" s="110" t="s">
        <v>298</v>
      </c>
      <c r="B871" s="478" t="n">
        <v>17730.35</v>
      </c>
      <c r="C871" s="479" t="n">
        <v>21103.33</v>
      </c>
      <c r="D871" s="480" t="n">
        <v>17123.93</v>
      </c>
      <c r="E871" s="478" t="n">
        <v>18768.18</v>
      </c>
      <c r="F871" s="480" t="n">
        <v>17568</v>
      </c>
      <c r="G871" s="480" t="n">
        <v>21060.71</v>
      </c>
      <c r="H871" s="481"/>
      <c r="I871" s="482" t="n">
        <v>4897.64</v>
      </c>
      <c r="J871" s="481" t="n">
        <f aca="false">+G871-I871</f>
        <v>16163.07</v>
      </c>
      <c r="K871" s="483" t="n">
        <f aca="false">IF(I871=0,IF(G871=0,0,100),+J871/I871*100)</f>
        <v>330.017518641631</v>
      </c>
      <c r="L871" s="483"/>
      <c r="M871" s="484" t="n">
        <v>116015.8</v>
      </c>
      <c r="N871" s="485" t="n">
        <v>113354.5</v>
      </c>
      <c r="O871" s="481" t="n">
        <f aca="false">N871-M871</f>
        <v>-2661.3</v>
      </c>
      <c r="P871" s="486" t="n">
        <f aca="false">IF(M871=0,IF(N871=0,0,100),+O871/M871*100)</f>
        <v>-2.2939116913386</v>
      </c>
      <c r="Q871" s="486"/>
    </row>
    <row r="872" s="438" customFormat="true" ht="12.75" hidden="false" customHeight="false" outlineLevel="0" collapsed="false">
      <c r="A872" s="456" t="s">
        <v>300</v>
      </c>
      <c r="B872" s="478" t="n">
        <v>0</v>
      </c>
      <c r="C872" s="487" t="n">
        <v>0</v>
      </c>
      <c r="D872" s="480" t="n">
        <v>0</v>
      </c>
      <c r="E872" s="478" t="n">
        <v>0</v>
      </c>
      <c r="F872" s="480" t="n">
        <v>0</v>
      </c>
      <c r="G872" s="480" t="n">
        <v>0</v>
      </c>
      <c r="H872" s="481"/>
      <c r="I872" s="482" t="n">
        <v>0</v>
      </c>
      <c r="J872" s="481" t="n">
        <f aca="false">+G872-I872</f>
        <v>0</v>
      </c>
      <c r="K872" s="483" t="n">
        <f aca="false">IF(I872=0,IF(G872=0,0,100),+J872/I872*100)</f>
        <v>0</v>
      </c>
      <c r="L872" s="483"/>
      <c r="M872" s="484" t="n">
        <v>5440.23</v>
      </c>
      <c r="N872" s="485" t="n">
        <v>0</v>
      </c>
      <c r="O872" s="481" t="n">
        <f aca="false">N872-M872</f>
        <v>-5440.23</v>
      </c>
      <c r="P872" s="486" t="n">
        <f aca="false">IF(M872=0,IF(N872=0,0,100),+O872/M872*100)</f>
        <v>-100</v>
      </c>
      <c r="Q872" s="486"/>
    </row>
    <row r="873" s="438" customFormat="true" ht="12.75" hidden="false" customHeight="false" outlineLevel="0" collapsed="false">
      <c r="A873" s="489" t="s">
        <v>302</v>
      </c>
      <c r="B873" s="478" t="n">
        <v>0</v>
      </c>
      <c r="C873" s="487" t="n">
        <v>0</v>
      </c>
      <c r="D873" s="480" t="n">
        <v>0</v>
      </c>
      <c r="E873" s="478" t="n">
        <v>0</v>
      </c>
      <c r="F873" s="480" t="n">
        <v>12956.83</v>
      </c>
      <c r="G873" s="480" t="n">
        <v>5069.53</v>
      </c>
      <c r="H873" s="481"/>
      <c r="I873" s="482" t="n">
        <v>0</v>
      </c>
      <c r="J873" s="481" t="n">
        <f aca="false">+G873-I873</f>
        <v>5069.53</v>
      </c>
      <c r="K873" s="483" t="n">
        <f aca="false">IF(I873=0,IF(G873=0,0,100),+J873/I873*100)</f>
        <v>100</v>
      </c>
      <c r="L873" s="483"/>
      <c r="M873" s="484" t="n">
        <v>0</v>
      </c>
      <c r="N873" s="485" t="n">
        <v>18026.36</v>
      </c>
      <c r="O873" s="481" t="n">
        <f aca="false">N873-M873</f>
        <v>18026.36</v>
      </c>
      <c r="P873" s="486" t="n">
        <f aca="false">IF(M873=0,IF(N873=0,0,100),+O873/M873*100)</f>
        <v>100</v>
      </c>
      <c r="Q873" s="486"/>
    </row>
    <row r="874" s="438" customFormat="true" ht="12.75" hidden="false" customHeight="false" outlineLevel="0" collapsed="false">
      <c r="A874" s="456" t="s">
        <v>303</v>
      </c>
      <c r="B874" s="478" t="n">
        <v>17895.85</v>
      </c>
      <c r="C874" s="479" t="n">
        <v>17895.75</v>
      </c>
      <c r="D874" s="480" t="n">
        <v>17895.83</v>
      </c>
      <c r="E874" s="478" t="n">
        <v>17207.97</v>
      </c>
      <c r="F874" s="480" t="n">
        <v>17207.97</v>
      </c>
      <c r="G874" s="480" t="n">
        <v>21801</v>
      </c>
      <c r="H874" s="481"/>
      <c r="I874" s="482" t="n">
        <v>17895.85</v>
      </c>
      <c r="J874" s="481" t="n">
        <f aca="false">+G874-I874</f>
        <v>3905.15</v>
      </c>
      <c r="K874" s="483" t="n">
        <f aca="false">IF(I874=0,IF(G874=0,0,100),+J874/I874*100)</f>
        <v>21.8215396306965</v>
      </c>
      <c r="L874" s="483"/>
      <c r="M874" s="484" t="n">
        <v>97513.4</v>
      </c>
      <c r="N874" s="485" t="n">
        <v>109904.37</v>
      </c>
      <c r="O874" s="481" t="n">
        <f aca="false">N874-M874</f>
        <v>12390.97</v>
      </c>
      <c r="P874" s="486" t="n">
        <f aca="false">IF(M874=0,IF(N874=0,0,100),+O874/M874*100)</f>
        <v>12.7069407896761</v>
      </c>
      <c r="Q874" s="486"/>
    </row>
    <row r="875" s="438" customFormat="true" ht="12.75" hidden="false" customHeight="false" outlineLevel="0" collapsed="false">
      <c r="A875" s="456" t="s">
        <v>304</v>
      </c>
      <c r="B875" s="478" t="n">
        <v>9264.17</v>
      </c>
      <c r="C875" s="479" t="n">
        <v>9264.17</v>
      </c>
      <c r="D875" s="480" t="n">
        <v>9264.17</v>
      </c>
      <c r="E875" s="478" t="n">
        <v>9264.17</v>
      </c>
      <c r="F875" s="480" t="n">
        <v>9264.17</v>
      </c>
      <c r="G875" s="480" t="n">
        <v>9264.17</v>
      </c>
      <c r="H875" s="481"/>
      <c r="I875" s="482" t="n">
        <v>9260.13</v>
      </c>
      <c r="J875" s="481" t="n">
        <f aca="false">+G875-I875</f>
        <v>4.04000000000087</v>
      </c>
      <c r="K875" s="483" t="n">
        <f aca="false">IF(I875=0,IF(G875=0,0,100),+J875/I875*100)</f>
        <v>0.0436278972325537</v>
      </c>
      <c r="L875" s="483"/>
      <c r="M875" s="484" t="n">
        <v>55362</v>
      </c>
      <c r="N875" s="485" t="n">
        <v>55585.02</v>
      </c>
      <c r="O875" s="481" t="n">
        <f aca="false">N875-M875</f>
        <v>223.019999999997</v>
      </c>
      <c r="P875" s="486" t="n">
        <f aca="false">IF(M875=0,IF(N875=0,0,100),+O875/M875*100)</f>
        <v>0.402839492792885</v>
      </c>
      <c r="Q875" s="486"/>
    </row>
    <row r="876" s="438" customFormat="true" ht="12.75" hidden="false" customHeight="false" outlineLevel="0" collapsed="false">
      <c r="A876" s="456" t="s">
        <v>305</v>
      </c>
      <c r="B876" s="478" t="n">
        <v>18837.61</v>
      </c>
      <c r="C876" s="479" t="n">
        <v>18707.4</v>
      </c>
      <c r="D876" s="480" t="n">
        <v>18535.15</v>
      </c>
      <c r="E876" s="478" t="n">
        <v>18705.46</v>
      </c>
      <c r="F876" s="480" t="n">
        <v>19608.76</v>
      </c>
      <c r="G876" s="480" t="n">
        <v>19608.76</v>
      </c>
      <c r="H876" s="481"/>
      <c r="I876" s="482" t="n">
        <v>21054.17</v>
      </c>
      <c r="J876" s="481" t="n">
        <f aca="false">+G876-I876</f>
        <v>-1445.41</v>
      </c>
      <c r="K876" s="483" t="n">
        <f aca="false">IF(I876=0,IF(G876=0,0,100),+J876/I876*100)</f>
        <v>-6.86519582581503</v>
      </c>
      <c r="L876" s="483"/>
      <c r="M876" s="484" t="n">
        <v>125804.26</v>
      </c>
      <c r="N876" s="485" t="n">
        <v>114003.14</v>
      </c>
      <c r="O876" s="481" t="n">
        <f aca="false">N876-M876</f>
        <v>-11801.12</v>
      </c>
      <c r="P876" s="486" t="n">
        <f aca="false">IF(M876=0,IF(N876=0,0,100),+O876/M876*100)</f>
        <v>-9.38054084972957</v>
      </c>
      <c r="Q876" s="486"/>
    </row>
    <row r="877" s="438" customFormat="true" ht="12.75" hidden="false" customHeight="false" outlineLevel="0" collapsed="false">
      <c r="A877" s="456" t="s">
        <v>306</v>
      </c>
      <c r="B877" s="478" t="n">
        <v>8783.76</v>
      </c>
      <c r="C877" s="479" t="n">
        <v>8783.76</v>
      </c>
      <c r="D877" s="480" t="n">
        <v>8783.76</v>
      </c>
      <c r="E877" s="478" t="n">
        <v>8783.76</v>
      </c>
      <c r="F877" s="480" t="n">
        <v>8783.76</v>
      </c>
      <c r="G877" s="480" t="n">
        <v>8783.76</v>
      </c>
      <c r="H877" s="481"/>
      <c r="I877" s="482" t="n">
        <v>8783.76</v>
      </c>
      <c r="J877" s="481" t="n">
        <f aca="false">+G877-I877</f>
        <v>0</v>
      </c>
      <c r="K877" s="483" t="n">
        <f aca="false">IF(I877=0,IF(G877=0,0,100),+J877/I877*100)</f>
        <v>0</v>
      </c>
      <c r="L877" s="483"/>
      <c r="M877" s="484" t="n">
        <v>52702.56</v>
      </c>
      <c r="N877" s="485" t="n">
        <v>52702.56</v>
      </c>
      <c r="O877" s="481" t="n">
        <f aca="false">N877-M877</f>
        <v>0</v>
      </c>
      <c r="P877" s="486" t="n">
        <f aca="false">IF(M877=0,IF(N877=0,0,100),+O877/M877*100)</f>
        <v>0</v>
      </c>
      <c r="Q877" s="486"/>
    </row>
    <row r="878" s="438" customFormat="true" ht="12.75" hidden="false" customHeight="true" outlineLevel="0" collapsed="false">
      <c r="A878" s="456" t="s">
        <v>307</v>
      </c>
      <c r="B878" s="478" t="n">
        <v>9662.16</v>
      </c>
      <c r="C878" s="479" t="n">
        <v>9662.16</v>
      </c>
      <c r="D878" s="480" t="n">
        <v>9662.16</v>
      </c>
      <c r="E878" s="478" t="n">
        <v>9663.03</v>
      </c>
      <c r="F878" s="480" t="n">
        <v>8919.41</v>
      </c>
      <c r="G878" s="480" t="n">
        <v>8919.41</v>
      </c>
      <c r="H878" s="481"/>
      <c r="I878" s="482" t="n">
        <v>12223.24</v>
      </c>
      <c r="J878" s="481" t="n">
        <f aca="false">+G878-I878</f>
        <v>-3303.83</v>
      </c>
      <c r="K878" s="483" t="n">
        <f aca="false">IF(I878=0,IF(G878=0,0,100),+J878/I878*100)</f>
        <v>-27.0290855779646</v>
      </c>
      <c r="L878" s="483"/>
      <c r="M878" s="484" t="n">
        <v>79862.3</v>
      </c>
      <c r="N878" s="485" t="n">
        <v>56488.33</v>
      </c>
      <c r="O878" s="481" t="n">
        <f aca="false">N878-M878</f>
        <v>-23373.97</v>
      </c>
      <c r="P878" s="486" t="n">
        <f aca="false">IF(M878=0,IF(N878=0,0,100),+O878/M878*100)</f>
        <v>-29.2678397692027</v>
      </c>
      <c r="Q878" s="486"/>
    </row>
    <row r="879" s="438" customFormat="true" ht="12.75" hidden="false" customHeight="false" outlineLevel="0" collapsed="false">
      <c r="A879" s="456" t="s">
        <v>308</v>
      </c>
      <c r="B879" s="478" t="n">
        <v>3207.21</v>
      </c>
      <c r="C879" s="479" t="n">
        <v>3207.21</v>
      </c>
      <c r="D879" s="480" t="n">
        <v>3207.21</v>
      </c>
      <c r="E879" s="478" t="n">
        <v>3207.21</v>
      </c>
      <c r="F879" s="480" t="n">
        <v>3207.21</v>
      </c>
      <c r="G879" s="480" t="n">
        <v>3207.21</v>
      </c>
      <c r="H879" s="481"/>
      <c r="I879" s="482" t="n">
        <v>620.29</v>
      </c>
      <c r="J879" s="481" t="n">
        <f aca="false">+G879-I879</f>
        <v>2586.92</v>
      </c>
      <c r="K879" s="483" t="n">
        <f aca="false">IF(I879=0,IF(G879=0,0,100),+J879/I879*100)</f>
        <v>417.050089474278</v>
      </c>
      <c r="L879" s="483"/>
      <c r="M879" s="484" t="n">
        <v>3539.42</v>
      </c>
      <c r="N879" s="485" t="n">
        <v>19243.26</v>
      </c>
      <c r="O879" s="481" t="n">
        <f aca="false">N879-M879</f>
        <v>15703.84</v>
      </c>
      <c r="P879" s="486" t="n">
        <f aca="false">IF(M879=0,IF(N879=0,0,100),+O879/M879*100)</f>
        <v>443.683993422651</v>
      </c>
      <c r="Q879" s="486"/>
    </row>
    <row r="880" s="438" customFormat="true" ht="12.75" hidden="false" customHeight="false" outlineLevel="0" collapsed="false">
      <c r="A880" s="110" t="s">
        <v>310</v>
      </c>
      <c r="B880" s="478" t="n">
        <v>0</v>
      </c>
      <c r="C880" s="479" t="n">
        <v>0</v>
      </c>
      <c r="D880" s="480" t="n">
        <v>0</v>
      </c>
      <c r="E880" s="478" t="n">
        <v>0</v>
      </c>
      <c r="F880" s="480" t="n">
        <v>0</v>
      </c>
      <c r="G880" s="480" t="n">
        <v>0</v>
      </c>
      <c r="H880" s="481"/>
      <c r="I880" s="482" t="n">
        <v>0</v>
      </c>
      <c r="J880" s="481" t="n">
        <f aca="false">+G880-I880</f>
        <v>0</v>
      </c>
      <c r="K880" s="483" t="n">
        <f aca="false">IF(I880=0,IF(G880=0,0,100),+J880/I880*100)</f>
        <v>0</v>
      </c>
      <c r="L880" s="483"/>
      <c r="M880" s="484" t="n">
        <v>450</v>
      </c>
      <c r="N880" s="485" t="n">
        <v>0</v>
      </c>
      <c r="O880" s="481" t="n">
        <f aca="false">N880-M880</f>
        <v>-450</v>
      </c>
      <c r="P880" s="486" t="n">
        <f aca="false">IF(M880=0,IF(N880=0,0,100),+O880/M880*100)</f>
        <v>-100</v>
      </c>
      <c r="Q880" s="486"/>
    </row>
    <row r="881" s="438" customFormat="true" ht="12.75" hidden="false" customHeight="false" outlineLevel="0" collapsed="false">
      <c r="A881" s="489" t="s">
        <v>311</v>
      </c>
      <c r="B881" s="478" t="n">
        <v>0</v>
      </c>
      <c r="C881" s="479" t="n">
        <v>0</v>
      </c>
      <c r="D881" s="480" t="n">
        <v>0</v>
      </c>
      <c r="E881" s="478" t="n">
        <v>0</v>
      </c>
      <c r="F881" s="480" t="n">
        <v>0</v>
      </c>
      <c r="G881" s="480" t="n">
        <v>523.65</v>
      </c>
      <c r="H881" s="481"/>
      <c r="I881" s="482" t="n">
        <v>0</v>
      </c>
      <c r="J881" s="481" t="n">
        <f aca="false">+G881-I881</f>
        <v>523.65</v>
      </c>
      <c r="K881" s="483" t="n">
        <f aca="false">IF(I881=0,IF(G881=0,0,100),+J881/I881*100)</f>
        <v>100</v>
      </c>
      <c r="L881" s="483"/>
      <c r="M881" s="484" t="n">
        <v>0</v>
      </c>
      <c r="N881" s="485" t="n">
        <v>523.65</v>
      </c>
      <c r="O881" s="481" t="n">
        <f aca="false">N881-M881</f>
        <v>523.65</v>
      </c>
      <c r="P881" s="486" t="n">
        <f aca="false">IF(M881=0,IF(N881=0,0,100),+O881/M881*100)</f>
        <v>100</v>
      </c>
      <c r="Q881" s="486"/>
    </row>
    <row r="882" s="438" customFormat="true" ht="12.75" hidden="false" customHeight="false" outlineLevel="0" collapsed="false">
      <c r="A882" s="110" t="s">
        <v>313</v>
      </c>
      <c r="B882" s="478" t="n">
        <v>0</v>
      </c>
      <c r="C882" s="479" t="n">
        <v>0</v>
      </c>
      <c r="D882" s="480" t="n">
        <v>0</v>
      </c>
      <c r="E882" s="478" t="n">
        <v>0</v>
      </c>
      <c r="F882" s="480" t="n">
        <v>0</v>
      </c>
      <c r="G882" s="480" t="n">
        <v>0</v>
      </c>
      <c r="H882" s="481"/>
      <c r="I882" s="482" t="n">
        <v>1.13686837721616E-013</v>
      </c>
      <c r="J882" s="481" t="n">
        <f aca="false">+G882-I882</f>
        <v>-1.13686837721616E-013</v>
      </c>
      <c r="K882" s="483" t="n">
        <f aca="false">IF(I882=0,IF(G882=0,0,100),+J882/I882*100)</f>
        <v>-100</v>
      </c>
      <c r="L882" s="483"/>
      <c r="M882" s="484" t="n">
        <v>1795.95</v>
      </c>
      <c r="N882" s="485" t="n">
        <v>0</v>
      </c>
      <c r="O882" s="481" t="n">
        <f aca="false">N882-M882</f>
        <v>-1795.95</v>
      </c>
      <c r="P882" s="486" t="n">
        <f aca="false">IF(M882=0,IF(N882=0,0,100),+O882/M882*100)</f>
        <v>-100</v>
      </c>
      <c r="Q882" s="486"/>
    </row>
    <row r="883" customFormat="false" ht="12.75" hidden="false" customHeight="false" outlineLevel="0" collapsed="false">
      <c r="A883" s="456" t="s">
        <v>315</v>
      </c>
      <c r="B883" s="478" t="n">
        <v>34985.54</v>
      </c>
      <c r="C883" s="479" t="n">
        <v>34985.54</v>
      </c>
      <c r="D883" s="480" t="n">
        <v>34985.54</v>
      </c>
      <c r="E883" s="478" t="n">
        <v>34985.54</v>
      </c>
      <c r="F883" s="480" t="n">
        <v>-44767.71</v>
      </c>
      <c r="G883" s="480" t="n">
        <v>19034.89</v>
      </c>
      <c r="H883" s="481"/>
      <c r="I883" s="482" t="n">
        <v>19034.89</v>
      </c>
      <c r="J883" s="481" t="n">
        <f aca="false">+G883-I883</f>
        <v>0</v>
      </c>
      <c r="K883" s="483" t="n">
        <f aca="false">IF(I883=0,IF(G883=0,0,100),+J883/I883*100)</f>
        <v>0</v>
      </c>
      <c r="L883" s="483"/>
      <c r="M883" s="484" t="n">
        <v>114209.34</v>
      </c>
      <c r="N883" s="485" t="n">
        <v>114209.34</v>
      </c>
      <c r="O883" s="481" t="n">
        <f aca="false">N883-M883</f>
        <v>0</v>
      </c>
      <c r="P883" s="486" t="n">
        <f aca="false">IF(M883=0,IF(N883=0,0,100),+O883/M883*100)</f>
        <v>0</v>
      </c>
      <c r="Q883" s="486"/>
      <c r="R883" s="430"/>
    </row>
    <row r="884" customFormat="false" ht="12.75" hidden="false" customHeight="false" outlineLevel="0" collapsed="false">
      <c r="A884" s="110" t="s">
        <v>327</v>
      </c>
      <c r="B884" s="478" t="n">
        <v>0</v>
      </c>
      <c r="C884" s="487" t="n">
        <v>0</v>
      </c>
      <c r="D884" s="480" t="n">
        <v>0</v>
      </c>
      <c r="E884" s="478" t="n">
        <v>0</v>
      </c>
      <c r="F884" s="480" t="n">
        <v>0</v>
      </c>
      <c r="G884" s="480" t="n">
        <v>0</v>
      </c>
      <c r="H884" s="481"/>
      <c r="I884" s="482" t="n">
        <v>0</v>
      </c>
      <c r="J884" s="481" t="n">
        <f aca="false">+G884-I884</f>
        <v>0</v>
      </c>
      <c r="K884" s="483" t="n">
        <f aca="false">IF(I884=0,IF(G884=0,0,100),+J884/I884*100)</f>
        <v>0</v>
      </c>
      <c r="L884" s="483"/>
      <c r="M884" s="484" t="n">
        <v>356.9</v>
      </c>
      <c r="N884" s="485" t="n">
        <v>0</v>
      </c>
      <c r="O884" s="481" t="n">
        <f aca="false">N884-M884</f>
        <v>-356.9</v>
      </c>
      <c r="P884" s="486" t="n">
        <f aca="false">IF(M884=0,IF(N884=0,0,100),+O884/M884*100)</f>
        <v>-100</v>
      </c>
      <c r="Q884" s="486"/>
      <c r="R884" s="430"/>
    </row>
    <row r="885" customFormat="false" ht="12.75" hidden="false" customHeight="false" outlineLevel="0" collapsed="false">
      <c r="A885" s="110" t="s">
        <v>328</v>
      </c>
      <c r="B885" s="478" t="n">
        <v>0</v>
      </c>
      <c r="C885" s="487" t="n">
        <v>0</v>
      </c>
      <c r="D885" s="480" t="n">
        <v>0</v>
      </c>
      <c r="E885" s="557" t="n">
        <v>83170.96</v>
      </c>
      <c r="F885" s="480" t="n">
        <v>126400.49</v>
      </c>
      <c r="G885" s="480" t="n">
        <v>99591.02</v>
      </c>
      <c r="H885" s="481"/>
      <c r="I885" s="558" t="n">
        <v>117359.52</v>
      </c>
      <c r="J885" s="481" t="n">
        <f aca="false">+G885-I885</f>
        <v>-17768.5</v>
      </c>
      <c r="K885" s="483" t="n">
        <f aca="false">IF(I885=0,IF(G885=0,0,100),+J885/I885*100)</f>
        <v>-15.140228930725</v>
      </c>
      <c r="L885" s="483"/>
      <c r="M885" s="484" t="n">
        <v>285882.9</v>
      </c>
      <c r="N885" s="485" t="n">
        <v>309162.47</v>
      </c>
      <c r="O885" s="481" t="n">
        <f aca="false">N885-M885</f>
        <v>23279.5699999999</v>
      </c>
      <c r="P885" s="486" t="n">
        <f aca="false">IF(M885=0,IF(N885=0,0,100),+O885/M885*100)</f>
        <v>8.14304388265263</v>
      </c>
      <c r="Q885" s="486"/>
      <c r="R885" s="430"/>
    </row>
    <row r="886" customFormat="false" ht="13.5" hidden="false" customHeight="false" outlineLevel="0" collapsed="false">
      <c r="A886" s="493" t="s">
        <v>189</v>
      </c>
      <c r="B886" s="494" t="n">
        <f aca="false">SUM(B823:B885)</f>
        <v>1933721.22</v>
      </c>
      <c r="C886" s="494" t="n">
        <f aca="false">SUM(C823:C885)</f>
        <v>1640515.67</v>
      </c>
      <c r="D886" s="494" t="n">
        <f aca="false">SUM(D823:D885)</f>
        <v>1646717.84</v>
      </c>
      <c r="E886" s="494" t="n">
        <f aca="false">SUM(E823:E885)</f>
        <v>1726570.85</v>
      </c>
      <c r="F886" s="494" t="n">
        <f aca="false">SUM(F823:F885)</f>
        <v>1999637.6</v>
      </c>
      <c r="G886" s="494" t="n">
        <f aca="false">SUM(G823:G885)</f>
        <v>1761529.87</v>
      </c>
      <c r="H886" s="495"/>
      <c r="I886" s="500" t="n">
        <f aca="false">SUM(I823:I885)</f>
        <v>1927804.04</v>
      </c>
      <c r="J886" s="496" t="n">
        <f aca="false">+G886-I886</f>
        <v>-166274.17</v>
      </c>
      <c r="K886" s="497" t="n">
        <f aca="false">IF(I886=0,IF(G886=0,0,100),+J886/I886*100)</f>
        <v>-8.625055583969</v>
      </c>
      <c r="L886" s="498"/>
      <c r="M886" s="561" t="n">
        <f aca="false">SUM(M823:M885)</f>
        <v>10330858.25</v>
      </c>
      <c r="N886" s="500" t="n">
        <f aca="false">SUM(N823:N885)</f>
        <v>10708693.05</v>
      </c>
      <c r="O886" s="496" t="n">
        <f aca="false">SUM(O816:O883)</f>
        <v>354912.13</v>
      </c>
      <c r="P886" s="501" t="n">
        <f aca="false">IF(M886=0,IF(N886=0,0,100),+O886/M886*100)</f>
        <v>3.43545639105057</v>
      </c>
      <c r="Q886" s="502"/>
      <c r="R886" s="523"/>
    </row>
    <row r="887" customFormat="false" ht="13.5" hidden="false" customHeight="false" outlineLevel="0" collapsed="false">
      <c r="N887" s="477"/>
      <c r="R887" s="523"/>
    </row>
    <row r="888" customFormat="false" ht="12.75" hidden="false" customHeight="false" outlineLevel="0" collapsed="false">
      <c r="A888" s="503" t="s">
        <v>113</v>
      </c>
      <c r="B888" s="504" t="n">
        <v>1839.39</v>
      </c>
      <c r="C888" s="504" t="n">
        <v>9019.06</v>
      </c>
      <c r="D888" s="504" t="n">
        <v>5439.52</v>
      </c>
      <c r="E888" s="504" t="n">
        <v>5353.55</v>
      </c>
      <c r="F888" s="504" t="n">
        <v>32672.24</v>
      </c>
      <c r="G888" s="504" t="n">
        <v>30991.45</v>
      </c>
      <c r="I888" s="505" t="n">
        <v>1661.14</v>
      </c>
      <c r="J888" s="432" t="n">
        <f aca="false">+G888-I888</f>
        <v>29330.31</v>
      </c>
      <c r="K888" s="435" t="n">
        <f aca="false">IF(I888=0,IF(G888=0,0,100),+J888/I888*100)</f>
        <v>1765.67357356996</v>
      </c>
      <c r="M888" s="432" t="n">
        <v>21991.51</v>
      </c>
      <c r="N888" s="504" t="n">
        <v>85315.21</v>
      </c>
      <c r="O888" s="481" t="n">
        <f aca="false">+N888-M888</f>
        <v>63323.7</v>
      </c>
      <c r="P888" s="486" t="n">
        <f aca="false">IF(M888=0,IF(N888=0,0,100),+O888/M888*100)</f>
        <v>287.946121025796</v>
      </c>
      <c r="Q888" s="486"/>
      <c r="R888" s="523"/>
    </row>
    <row r="889" customFormat="false" ht="12.75" hidden="false" customHeight="false" outlineLevel="0" collapsed="false">
      <c r="A889" s="531" t="s">
        <v>338</v>
      </c>
      <c r="B889" s="504" t="n">
        <v>247361.77</v>
      </c>
      <c r="C889" s="504" t="n">
        <v>187120.21</v>
      </c>
      <c r="D889" s="504" t="n">
        <v>184924.01</v>
      </c>
      <c r="E889" s="504" t="n">
        <v>194298.67</v>
      </c>
      <c r="F889" s="504" t="n">
        <v>267602.15</v>
      </c>
      <c r="G889" s="504" t="n">
        <v>182005.65</v>
      </c>
      <c r="I889" s="505" t="n">
        <v>189401.37</v>
      </c>
      <c r="J889" s="432" t="n">
        <f aca="false">+G889-I889</f>
        <v>-7395.72</v>
      </c>
      <c r="K889" s="435" t="n">
        <f aca="false">IF(I889=0,IF(G889=0,0,100),+J889/I889*100)</f>
        <v>-3.90478696115028</v>
      </c>
      <c r="L889" s="483"/>
      <c r="M889" s="432" t="n">
        <v>1219870.99</v>
      </c>
      <c r="N889" s="504" t="n">
        <v>1263312.45</v>
      </c>
      <c r="O889" s="481" t="n">
        <f aca="false">+N889-M889</f>
        <v>43441.46</v>
      </c>
      <c r="P889" s="486" t="n">
        <f aca="false">IF(M889=0,IF(N889=0,0,100),+O889/M889*100)</f>
        <v>3.56115198706381</v>
      </c>
      <c r="Q889" s="486"/>
      <c r="R889" s="523"/>
    </row>
    <row r="890" customFormat="false" ht="12.75" hidden="false" customHeight="false" outlineLevel="0" collapsed="false">
      <c r="A890" s="503" t="s">
        <v>330</v>
      </c>
      <c r="B890" s="504" t="n">
        <v>2167.59</v>
      </c>
      <c r="C890" s="504" t="n">
        <v>6324.95</v>
      </c>
      <c r="D890" s="504" t="n">
        <v>14923.27</v>
      </c>
      <c r="E890" s="504" t="n">
        <v>28668.28</v>
      </c>
      <c r="F890" s="504" t="n">
        <v>4112.61</v>
      </c>
      <c r="G890" s="504" t="n">
        <v>11755.32</v>
      </c>
      <c r="I890" s="505" t="n">
        <v>5295.41</v>
      </c>
      <c r="J890" s="432" t="n">
        <f aca="false">+G890-I890</f>
        <v>6459.91</v>
      </c>
      <c r="K890" s="435" t="n">
        <f aca="false">IF(I890=0,IF(G890=0,0,100),+J890/I890*100)</f>
        <v>121.990742926421</v>
      </c>
      <c r="L890" s="483"/>
      <c r="M890" s="432" t="n">
        <v>78759.45</v>
      </c>
      <c r="N890" s="504" t="n">
        <v>67952.01</v>
      </c>
      <c r="O890" s="481" t="n">
        <f aca="false">+N890-M890</f>
        <v>-10807.44</v>
      </c>
      <c r="P890" s="486" t="n">
        <f aca="false">IF(M890=0,IF(N890=0,0,100),+O890/M890*100)</f>
        <v>-13.7220866829314</v>
      </c>
      <c r="Q890" s="486"/>
      <c r="R890" s="523"/>
    </row>
    <row r="891" s="512" customFormat="true" ht="14.25" hidden="false" customHeight="false" outlineLevel="0" collapsed="false">
      <c r="A891" s="510" t="s">
        <v>114</v>
      </c>
      <c r="B891" s="504" t="n">
        <v>-7770.68</v>
      </c>
      <c r="C891" s="504" t="n">
        <v>-9753.59</v>
      </c>
      <c r="D891" s="504" t="n">
        <v>-56500.84</v>
      </c>
      <c r="E891" s="504" t="n">
        <v>-87932.47</v>
      </c>
      <c r="F891" s="504" t="n">
        <v>-163095.29</v>
      </c>
      <c r="G891" s="504" t="n">
        <v>-145001.1</v>
      </c>
      <c r="H891" s="432"/>
      <c r="I891" s="505" t="n">
        <v>-21581.72</v>
      </c>
      <c r="J891" s="432" t="n">
        <f aca="false">+G891-I891</f>
        <v>-123419.38</v>
      </c>
      <c r="K891" s="435" t="n">
        <f aca="false">IF(I891=0,IF(G891=0,0,100),+J891/I891*100)</f>
        <v>571.869989972996</v>
      </c>
      <c r="L891" s="483"/>
      <c r="M891" s="432" t="n">
        <v>-441410.57</v>
      </c>
      <c r="N891" s="504" t="n">
        <v>-470053.97</v>
      </c>
      <c r="O891" s="481" t="n">
        <f aca="false">+N891-M891</f>
        <v>-28643.4</v>
      </c>
      <c r="P891" s="486" t="n">
        <f aca="false">IF(M891=0,IF(N891=0,0,100),+O891/M891*100)</f>
        <v>6.48906073998182</v>
      </c>
      <c r="Q891" s="486"/>
      <c r="R891" s="523"/>
    </row>
    <row r="892" customFormat="false" ht="16.5" hidden="false" customHeight="false" outlineLevel="0" collapsed="false">
      <c r="A892" s="513" t="s">
        <v>331</v>
      </c>
      <c r="B892" s="540" t="n">
        <f aca="false">SUM(B886:B891)</f>
        <v>2177319.29</v>
      </c>
      <c r="C892" s="540" t="n">
        <f aca="false">SUM(C886:C891)</f>
        <v>1833226.3</v>
      </c>
      <c r="D892" s="540" t="n">
        <f aca="false">SUM(D886:D891)</f>
        <v>1795503.8</v>
      </c>
      <c r="E892" s="540" t="n">
        <f aca="false">SUM(E886:E891)</f>
        <v>1866958.88</v>
      </c>
      <c r="F892" s="540" t="n">
        <f aca="false">SUM(F886:F891)</f>
        <v>2140929.31</v>
      </c>
      <c r="G892" s="540" t="n">
        <f aca="false">SUM(G886:G891)</f>
        <v>1841281.19</v>
      </c>
      <c r="H892" s="541"/>
      <c r="I892" s="542" t="n">
        <f aca="false">SUM(I886:I891)</f>
        <v>2102580.24</v>
      </c>
      <c r="J892" s="520" t="n">
        <f aca="false">+G892-I892</f>
        <v>-261299.05</v>
      </c>
      <c r="K892" s="521" t="n">
        <f aca="false">IF(I892=0,IF(G892=0,0,100),+J892/I892*100)</f>
        <v>-12.4275423609993</v>
      </c>
      <c r="L892" s="511"/>
      <c r="M892" s="543" t="n">
        <f aca="false">SUM(M886:M891)</f>
        <v>11210069.63</v>
      </c>
      <c r="N892" s="544" t="n">
        <f aca="false">SUM(N886:N891)</f>
        <v>11655218.75</v>
      </c>
      <c r="O892" s="520" t="n">
        <f aca="false">+M892-N892</f>
        <v>-445149.120000001</v>
      </c>
      <c r="P892" s="521" t="n">
        <f aca="false">IF(N892=0,IF(M892=0,0,100),+O892/N892*100)</f>
        <v>-3.81931158520728</v>
      </c>
      <c r="Q892" s="522"/>
      <c r="R892" s="523"/>
    </row>
    <row r="893" customFormat="false" ht="13.5" hidden="false" customHeight="false" outlineLevel="0" collapsed="false">
      <c r="A893" s="456"/>
      <c r="B893" s="504"/>
      <c r="C893" s="504"/>
      <c r="D893" s="504"/>
      <c r="E893" s="504"/>
      <c r="F893" s="504"/>
      <c r="G893" s="504"/>
      <c r="I893" s="432"/>
      <c r="J893" s="432"/>
      <c r="K893" s="483"/>
      <c r="L893" s="483"/>
      <c r="M893" s="505"/>
      <c r="N893" s="545"/>
      <c r="O893" s="432"/>
    </row>
    <row r="894" customFormat="false" ht="12.75" hidden="false" customHeight="false" outlineLevel="0" collapsed="false">
      <c r="A894" s="456"/>
      <c r="B894" s="504"/>
      <c r="C894" s="504"/>
      <c r="D894" s="504"/>
      <c r="E894" s="504"/>
      <c r="F894" s="504"/>
      <c r="G894" s="504"/>
      <c r="I894" s="432"/>
      <c r="J894" s="432"/>
      <c r="K894" s="498"/>
      <c r="L894" s="498"/>
      <c r="M894" s="505"/>
      <c r="N894" s="477"/>
      <c r="O894" s="432"/>
    </row>
    <row r="895" customFormat="false" ht="15" hidden="false" customHeight="true" outlineLevel="0" collapsed="false">
      <c r="A895" s="441" t="s">
        <v>69</v>
      </c>
      <c r="B895" s="441"/>
      <c r="C895" s="441"/>
      <c r="D895" s="441"/>
      <c r="E895" s="441"/>
      <c r="F895" s="441"/>
      <c r="G895" s="441"/>
      <c r="H895" s="441"/>
      <c r="I895" s="441"/>
      <c r="J895" s="441"/>
      <c r="K895" s="441"/>
      <c r="L895" s="441"/>
      <c r="M895" s="441"/>
      <c r="N895" s="441"/>
      <c r="O895" s="441"/>
      <c r="P895" s="441"/>
      <c r="Q895" s="441"/>
    </row>
    <row r="896" customFormat="false" ht="15" hidden="false" customHeight="true" outlineLevel="0" collapsed="false">
      <c r="A896" s="441" t="s">
        <v>214</v>
      </c>
      <c r="B896" s="441"/>
      <c r="C896" s="441"/>
      <c r="D896" s="441"/>
      <c r="E896" s="441"/>
      <c r="F896" s="441"/>
      <c r="G896" s="441"/>
      <c r="H896" s="441"/>
      <c r="I896" s="441"/>
      <c r="J896" s="441"/>
      <c r="K896" s="441"/>
      <c r="L896" s="441"/>
      <c r="M896" s="441"/>
      <c r="N896" s="441"/>
      <c r="O896" s="441"/>
      <c r="P896" s="441"/>
      <c r="Q896" s="441"/>
    </row>
    <row r="897" customFormat="false" ht="15" hidden="false" customHeight="true" outlineLevel="0" collapsed="false">
      <c r="A897" s="442" t="s">
        <v>73</v>
      </c>
      <c r="B897" s="442"/>
      <c r="C897" s="442"/>
      <c r="D897" s="442"/>
      <c r="E897" s="442"/>
      <c r="F897" s="442"/>
      <c r="G897" s="442"/>
      <c r="H897" s="442"/>
      <c r="I897" s="442"/>
      <c r="J897" s="442"/>
      <c r="K897" s="442"/>
      <c r="L897" s="442"/>
      <c r="M897" s="442"/>
      <c r="N897" s="442"/>
      <c r="O897" s="442"/>
      <c r="P897" s="442"/>
      <c r="Q897" s="442"/>
    </row>
    <row r="898" customFormat="false" ht="15" hidden="false" customHeight="true" outlineLevel="0" collapsed="false">
      <c r="A898" s="443"/>
      <c r="J898" s="444"/>
      <c r="K898" s="445"/>
      <c r="L898" s="445"/>
      <c r="N898" s="446"/>
      <c r="O898" s="444"/>
      <c r="P898" s="447"/>
      <c r="Q898" s="447"/>
    </row>
    <row r="899" customFormat="false" ht="39" hidden="false" customHeight="true" outlineLevel="0" collapsed="false">
      <c r="A899" s="448"/>
      <c r="B899" s="449" t="s">
        <v>215</v>
      </c>
      <c r="C899" s="449"/>
      <c r="D899" s="449"/>
      <c r="E899" s="449"/>
      <c r="F899" s="449"/>
      <c r="G899" s="449"/>
      <c r="H899" s="450"/>
      <c r="I899" s="451" t="s">
        <v>71</v>
      </c>
      <c r="J899" s="452" t="s">
        <v>216</v>
      </c>
      <c r="K899" s="452"/>
      <c r="L899" s="453"/>
      <c r="M899" s="454" t="s">
        <v>121</v>
      </c>
      <c r="N899" s="454"/>
      <c r="O899" s="455" t="s">
        <v>217</v>
      </c>
      <c r="P899" s="455"/>
      <c r="Q899" s="453"/>
    </row>
    <row r="900" customFormat="false" ht="15" hidden="false" customHeight="true" outlineLevel="0" collapsed="false">
      <c r="A900" s="456"/>
      <c r="B900" s="457" t="s">
        <v>218</v>
      </c>
      <c r="C900" s="457" t="s">
        <v>219</v>
      </c>
      <c r="D900" s="457" t="s">
        <v>220</v>
      </c>
      <c r="E900" s="457" t="s">
        <v>221</v>
      </c>
      <c r="F900" s="457" t="s">
        <v>222</v>
      </c>
      <c r="G900" s="457" t="s">
        <v>223</v>
      </c>
      <c r="H900" s="450"/>
      <c r="I900" s="458" t="s">
        <v>224</v>
      </c>
      <c r="J900" s="459" t="s">
        <v>225</v>
      </c>
      <c r="K900" s="460" t="s">
        <v>226</v>
      </c>
      <c r="L900" s="461"/>
      <c r="M900" s="462" t="n">
        <v>2017</v>
      </c>
      <c r="N900" s="463" t="n">
        <v>2018</v>
      </c>
      <c r="O900" s="464" t="s">
        <v>225</v>
      </c>
      <c r="P900" s="465" t="s">
        <v>227</v>
      </c>
      <c r="Q900" s="466"/>
    </row>
    <row r="901" customFormat="false" ht="15" hidden="false" customHeight="true" outlineLevel="0" collapsed="false">
      <c r="A901" s="456"/>
      <c r="B901" s="467"/>
      <c r="C901" s="467"/>
      <c r="D901" s="467"/>
      <c r="E901" s="467"/>
      <c r="F901" s="467"/>
      <c r="G901" s="467"/>
      <c r="H901" s="450"/>
      <c r="I901" s="468"/>
      <c r="J901" s="450"/>
      <c r="K901" s="469"/>
      <c r="L901" s="461"/>
      <c r="M901" s="470"/>
      <c r="N901" s="471"/>
      <c r="O901" s="450"/>
      <c r="P901" s="469"/>
      <c r="Q901" s="461"/>
    </row>
    <row r="902" customFormat="false" ht="15" hidden="false" customHeight="true" outlineLevel="0" collapsed="false">
      <c r="A902" s="472" t="s">
        <v>138</v>
      </c>
      <c r="B902" s="473"/>
      <c r="C902" s="473"/>
      <c r="D902" s="473"/>
      <c r="E902" s="473"/>
      <c r="F902" s="473"/>
      <c r="G902" s="473"/>
      <c r="H902" s="474"/>
      <c r="I902" s="474"/>
      <c r="J902" s="474"/>
      <c r="K902" s="475"/>
      <c r="L902" s="475"/>
      <c r="M902" s="476"/>
      <c r="N902" s="477"/>
      <c r="O902" s="474"/>
      <c r="P902" s="48"/>
      <c r="Q902" s="48"/>
      <c r="R902" s="438" t="str">
        <f aca="false">A902</f>
        <v>LOS MOCHIS</v>
      </c>
    </row>
    <row r="903" customFormat="false" ht="15" hidden="false" customHeight="true" outlineLevel="0" collapsed="false">
      <c r="A903" s="448"/>
      <c r="B903" s="473"/>
      <c r="C903" s="473"/>
      <c r="D903" s="473"/>
      <c r="E903" s="473"/>
      <c r="F903" s="473"/>
      <c r="G903" s="473"/>
      <c r="H903" s="474"/>
      <c r="I903" s="474"/>
      <c r="J903" s="474"/>
      <c r="K903" s="475"/>
      <c r="L903" s="475"/>
      <c r="M903" s="476"/>
      <c r="N903" s="477"/>
      <c r="O903" s="474"/>
      <c r="P903" s="48"/>
      <c r="Q903" s="48"/>
    </row>
    <row r="904" customFormat="false" ht="15" hidden="false" customHeight="true" outlineLevel="0" collapsed="false">
      <c r="A904" s="110" t="s">
        <v>228</v>
      </c>
      <c r="B904" s="473" t="n">
        <v>0</v>
      </c>
      <c r="C904" s="487" t="n">
        <v>0</v>
      </c>
      <c r="D904" s="480" t="n">
        <v>0</v>
      </c>
      <c r="E904" s="478" t="n">
        <v>0</v>
      </c>
      <c r="F904" s="480" t="n">
        <v>0</v>
      </c>
      <c r="G904" s="480" t="n">
        <v>7000</v>
      </c>
      <c r="H904" s="474"/>
      <c r="I904" s="482" t="n">
        <v>0</v>
      </c>
      <c r="J904" s="481" t="n">
        <f aca="false">+G904-I904</f>
        <v>7000</v>
      </c>
      <c r="K904" s="483" t="n">
        <f aca="false">IF(I904=0,IF(G904=0,0,100),+J904/I904*100)</f>
        <v>100</v>
      </c>
      <c r="L904" s="475"/>
      <c r="M904" s="484" t="n">
        <v>134111.26</v>
      </c>
      <c r="N904" s="485" t="n">
        <v>7000</v>
      </c>
      <c r="O904" s="481" t="n">
        <f aca="false">N904-M904</f>
        <v>-127111.26</v>
      </c>
      <c r="P904" s="486" t="n">
        <f aca="false">IF(M904=0,IF(N904=0,0,100),+O904/M904*100)</f>
        <v>-94.7804531849153</v>
      </c>
      <c r="Q904" s="48"/>
    </row>
    <row r="905" customFormat="false" ht="15" hidden="false" customHeight="true" outlineLevel="0" collapsed="false">
      <c r="A905" s="110" t="s">
        <v>229</v>
      </c>
      <c r="B905" s="473" t="n">
        <v>0</v>
      </c>
      <c r="C905" s="487" t="n">
        <v>0</v>
      </c>
      <c r="D905" s="480" t="n">
        <v>0</v>
      </c>
      <c r="E905" s="478" t="n">
        <v>0</v>
      </c>
      <c r="F905" s="480" t="n">
        <v>0</v>
      </c>
      <c r="G905" s="480" t="n">
        <v>0</v>
      </c>
      <c r="H905" s="474"/>
      <c r="I905" s="482" t="n">
        <v>0</v>
      </c>
      <c r="J905" s="481" t="n">
        <f aca="false">+G905-I905</f>
        <v>0</v>
      </c>
      <c r="K905" s="483" t="n">
        <f aca="false">IF(I905=0,IF(G905=0,0,100),+J905/I905*100)</f>
        <v>0</v>
      </c>
      <c r="L905" s="475"/>
      <c r="M905" s="484" t="n">
        <v>5494.12</v>
      </c>
      <c r="N905" s="485" t="n">
        <v>0</v>
      </c>
      <c r="O905" s="481" t="n">
        <f aca="false">N905-M905</f>
        <v>-5494.12</v>
      </c>
      <c r="P905" s="486" t="n">
        <f aca="false">IF(M905=0,IF(N905=0,0,100),+O905/M905*100)</f>
        <v>-100</v>
      </c>
      <c r="Q905" s="48"/>
    </row>
    <row r="906" customFormat="false" ht="15" hidden="false" customHeight="true" outlineLevel="0" collapsed="false">
      <c r="A906" s="456" t="s">
        <v>231</v>
      </c>
      <c r="B906" s="473" t="n">
        <v>0</v>
      </c>
      <c r="C906" s="487" t="n">
        <v>0</v>
      </c>
      <c r="D906" s="480" t="n">
        <v>0</v>
      </c>
      <c r="E906" s="478" t="n">
        <v>0</v>
      </c>
      <c r="F906" s="480" t="n">
        <v>0</v>
      </c>
      <c r="G906" s="480" t="n">
        <v>0</v>
      </c>
      <c r="H906" s="474"/>
      <c r="I906" s="482" t="n">
        <v>71667.66</v>
      </c>
      <c r="J906" s="481" t="n">
        <f aca="false">+G906-I906</f>
        <v>-71667.66</v>
      </c>
      <c r="K906" s="483" t="n">
        <f aca="false">IF(I906=0,IF(G906=0,0,100),+J906/I906*100)</f>
        <v>-100</v>
      </c>
      <c r="L906" s="475"/>
      <c r="M906" s="484" t="n">
        <v>461236.21</v>
      </c>
      <c r="N906" s="485" t="n">
        <v>0</v>
      </c>
      <c r="O906" s="481" t="n">
        <f aca="false">N906-M906</f>
        <v>-461236.21</v>
      </c>
      <c r="P906" s="486" t="n">
        <f aca="false">IF(M906=0,IF(N906=0,0,100),+O906/M906*100)</f>
        <v>-100</v>
      </c>
      <c r="Q906" s="48"/>
    </row>
    <row r="907" customFormat="false" ht="12.75" hidden="false" customHeight="false" outlineLevel="0" collapsed="false">
      <c r="A907" s="456" t="s">
        <v>234</v>
      </c>
      <c r="B907" s="478" t="n">
        <v>460408.27</v>
      </c>
      <c r="C907" s="479" t="n">
        <v>319710.6</v>
      </c>
      <c r="D907" s="480" t="n">
        <v>333607.94</v>
      </c>
      <c r="E907" s="478" t="n">
        <v>341297.77</v>
      </c>
      <c r="F907" s="480" t="n">
        <v>367686.57</v>
      </c>
      <c r="G907" s="480" t="n">
        <v>334869.7</v>
      </c>
      <c r="H907" s="481"/>
      <c r="I907" s="482" t="n">
        <v>323542.39</v>
      </c>
      <c r="J907" s="481" t="n">
        <f aca="false">+G907-I907</f>
        <v>11327.31</v>
      </c>
      <c r="K907" s="483" t="n">
        <f aca="false">IF(I907=0,IF(G907=0,0,100),+J907/I907*100)</f>
        <v>3.50102810330356</v>
      </c>
      <c r="L907" s="483"/>
      <c r="M907" s="484" t="n">
        <v>1972339.25</v>
      </c>
      <c r="N907" s="485" t="n">
        <v>2157580.85</v>
      </c>
      <c r="O907" s="481" t="n">
        <f aca="false">N907-M907</f>
        <v>185241.6</v>
      </c>
      <c r="P907" s="486" t="n">
        <f aca="false">IF(M907=0,IF(N907=0,0,100),+O907/M907*100)</f>
        <v>9.39197452973671</v>
      </c>
      <c r="Q907" s="486"/>
    </row>
    <row r="908" customFormat="false" ht="12.75" hidden="false" customHeight="false" outlineLevel="0" collapsed="false">
      <c r="A908" s="456" t="s">
        <v>235</v>
      </c>
      <c r="B908" s="478" t="n">
        <v>33055.42</v>
      </c>
      <c r="C908" s="479" t="n">
        <v>0</v>
      </c>
      <c r="D908" s="480" t="n">
        <v>12750</v>
      </c>
      <c r="E908" s="478" t="n">
        <v>28615.68</v>
      </c>
      <c r="F908" s="480" t="n">
        <v>12000</v>
      </c>
      <c r="G908" s="480" t="n">
        <v>12000</v>
      </c>
      <c r="H908" s="481"/>
      <c r="I908" s="482" t="n">
        <v>15600</v>
      </c>
      <c r="J908" s="481" t="n">
        <f aca="false">+G908-I908</f>
        <v>-3600</v>
      </c>
      <c r="K908" s="483" t="n">
        <f aca="false">IF(I908=0,IF(G908=0,0,100),+J908/I908*100)</f>
        <v>-23.0769230769231</v>
      </c>
      <c r="L908" s="483"/>
      <c r="M908" s="484" t="n">
        <v>153054.21</v>
      </c>
      <c r="N908" s="485" t="n">
        <v>98421.1</v>
      </c>
      <c r="O908" s="481" t="n">
        <f aca="false">N908-M908</f>
        <v>-54633.11</v>
      </c>
      <c r="P908" s="486" t="n">
        <f aca="false">IF(M908=0,IF(N908=0,0,100),+O908/M908*100)</f>
        <v>-35.6952677093952</v>
      </c>
      <c r="Q908" s="486"/>
    </row>
    <row r="909" customFormat="false" ht="12.75" hidden="false" customHeight="false" outlineLevel="0" collapsed="false">
      <c r="A909" s="110" t="s">
        <v>237</v>
      </c>
      <c r="B909" s="478" t="n">
        <v>56152.47</v>
      </c>
      <c r="C909" s="479" t="n">
        <v>57901.46</v>
      </c>
      <c r="D909" s="480" t="n">
        <v>56450.76</v>
      </c>
      <c r="E909" s="478" t="n">
        <v>56277.61</v>
      </c>
      <c r="F909" s="480" t="n">
        <v>73772.35</v>
      </c>
      <c r="G909" s="480" t="n">
        <v>64880.96</v>
      </c>
      <c r="H909" s="481"/>
      <c r="I909" s="482" t="n">
        <v>64558.27</v>
      </c>
      <c r="J909" s="481" t="n">
        <f aca="false">+G909-I909</f>
        <v>322.690000000002</v>
      </c>
      <c r="K909" s="483" t="n">
        <f aca="false">IF(I909=0,IF(G909=0,0,100),+J909/I909*100)</f>
        <v>0.499843010043488</v>
      </c>
      <c r="L909" s="483"/>
      <c r="M909" s="484" t="n">
        <v>341584.66</v>
      </c>
      <c r="N909" s="485" t="n">
        <v>365435.61</v>
      </c>
      <c r="O909" s="481" t="n">
        <f aca="false">N909-M909</f>
        <v>23850.95</v>
      </c>
      <c r="P909" s="486" t="n">
        <f aca="false">IF(M909=0,IF(N909=0,0,100),+O909/M909*100)</f>
        <v>6.98244177592753</v>
      </c>
      <c r="Q909" s="486"/>
    </row>
    <row r="910" customFormat="false" ht="12.75" hidden="false" customHeight="false" outlineLevel="0" collapsed="false">
      <c r="A910" s="456" t="s">
        <v>238</v>
      </c>
      <c r="B910" s="478" t="n">
        <v>161668.95</v>
      </c>
      <c r="C910" s="479" t="n">
        <v>188565.86</v>
      </c>
      <c r="D910" s="480" t="n">
        <v>159509.33</v>
      </c>
      <c r="E910" s="478" t="n">
        <v>143064.49</v>
      </c>
      <c r="F910" s="480" t="n">
        <v>149872.28</v>
      </c>
      <c r="G910" s="480" t="n">
        <v>142584.95</v>
      </c>
      <c r="H910" s="481"/>
      <c r="I910" s="482" t="n">
        <v>98781</v>
      </c>
      <c r="J910" s="481" t="n">
        <f aca="false">+G910-I910</f>
        <v>43803.95</v>
      </c>
      <c r="K910" s="483" t="n">
        <f aca="false">IF(I910=0,IF(G910=0,0,100),+J910/I910*100)</f>
        <v>44.3445095716788</v>
      </c>
      <c r="L910" s="483"/>
      <c r="M910" s="484" t="n">
        <v>610656.88</v>
      </c>
      <c r="N910" s="485" t="n">
        <v>945265.86</v>
      </c>
      <c r="O910" s="481" t="n">
        <f aca="false">N910-M910</f>
        <v>334608.98</v>
      </c>
      <c r="P910" s="486" t="n">
        <f aca="false">IF(M910=0,IF(N910=0,0,100),+O910/M910*100)</f>
        <v>54.7949250977079</v>
      </c>
      <c r="Q910" s="486"/>
    </row>
    <row r="911" customFormat="false" ht="12.75" hidden="false" customHeight="false" outlineLevel="0" collapsed="false">
      <c r="A911" s="456" t="s">
        <v>240</v>
      </c>
      <c r="B911" s="478" t="n">
        <v>5604.62</v>
      </c>
      <c r="C911" s="479" t="n">
        <v>6067.6</v>
      </c>
      <c r="D911" s="480" t="n">
        <v>7478.88</v>
      </c>
      <c r="E911" s="478" t="n">
        <v>22410.79</v>
      </c>
      <c r="F911" s="480" t="n">
        <v>13635.42</v>
      </c>
      <c r="G911" s="480" t="n">
        <v>4715.97000000001</v>
      </c>
      <c r="H911" s="481"/>
      <c r="I911" s="482" t="n">
        <v>6715</v>
      </c>
      <c r="J911" s="481" t="n">
        <f aca="false">+G911-I911</f>
        <v>-1999.02999999999</v>
      </c>
      <c r="K911" s="483" t="n">
        <f aca="false">IF(I911=0,IF(G911=0,0,100),+J911/I911*100)</f>
        <v>-29.7696202531644</v>
      </c>
      <c r="L911" s="483"/>
      <c r="M911" s="484" t="n">
        <v>53711.58</v>
      </c>
      <c r="N911" s="485" t="n">
        <v>59913.28</v>
      </c>
      <c r="O911" s="481" t="n">
        <f aca="false">N911-M911</f>
        <v>6201.7</v>
      </c>
      <c r="P911" s="486" t="n">
        <f aca="false">IF(M911=0,IF(N911=0,0,100),+O911/M911*100)</f>
        <v>11.5462996992455</v>
      </c>
      <c r="Q911" s="486"/>
    </row>
    <row r="912" customFormat="false" ht="12.75" hidden="false" customHeight="false" outlineLevel="0" collapsed="false">
      <c r="A912" s="456" t="s">
        <v>241</v>
      </c>
      <c r="B912" s="478" t="n">
        <v>0</v>
      </c>
      <c r="C912" s="479" t="n">
        <v>590</v>
      </c>
      <c r="D912" s="480" t="n">
        <v>0</v>
      </c>
      <c r="E912" s="478" t="n">
        <v>0</v>
      </c>
      <c r="F912" s="480" t="n">
        <v>0</v>
      </c>
      <c r="G912" s="480" t="n">
        <v>950</v>
      </c>
      <c r="H912" s="481"/>
      <c r="I912" s="482" t="n">
        <v>0</v>
      </c>
      <c r="J912" s="481" t="n">
        <f aca="false">+G912-I912</f>
        <v>950</v>
      </c>
      <c r="K912" s="483" t="n">
        <f aca="false">IF(I912=0,IF(G912=0,0,100),+J912/I912*100)</f>
        <v>100</v>
      </c>
      <c r="L912" s="483"/>
      <c r="M912" s="484" t="n">
        <v>5343.53</v>
      </c>
      <c r="N912" s="485" t="n">
        <v>1540</v>
      </c>
      <c r="O912" s="481" t="n">
        <f aca="false">N912-M912</f>
        <v>-3803.53</v>
      </c>
      <c r="P912" s="486" t="n">
        <f aca="false">IF(M912=0,IF(N912=0,0,100),+O912/M912*100)</f>
        <v>-71.1801000462241</v>
      </c>
      <c r="Q912" s="486"/>
    </row>
    <row r="913" customFormat="false" ht="12.75" hidden="false" customHeight="false" outlineLevel="0" collapsed="false">
      <c r="A913" s="110" t="s">
        <v>242</v>
      </c>
      <c r="B913" s="478" t="n">
        <v>0</v>
      </c>
      <c r="C913" s="487" t="n">
        <v>0</v>
      </c>
      <c r="D913" s="480" t="n">
        <v>5565</v>
      </c>
      <c r="E913" s="478" t="n">
        <v>0</v>
      </c>
      <c r="F913" s="480" t="n">
        <v>0</v>
      </c>
      <c r="G913" s="480" t="n">
        <v>1739.64</v>
      </c>
      <c r="H913" s="481"/>
      <c r="I913" s="482" t="n">
        <v>400</v>
      </c>
      <c r="J913" s="481" t="n">
        <f aca="false">+G913-I913</f>
        <v>1339.64</v>
      </c>
      <c r="K913" s="483" t="n">
        <f aca="false">IF(I913=0,IF(G913=0,0,100),+J913/I913*100)</f>
        <v>334.91</v>
      </c>
      <c r="L913" s="483"/>
      <c r="M913" s="484" t="n">
        <v>4972</v>
      </c>
      <c r="N913" s="485" t="n">
        <v>7304.64</v>
      </c>
      <c r="O913" s="481" t="n">
        <f aca="false">N913-M913</f>
        <v>2332.64</v>
      </c>
      <c r="P913" s="486" t="n">
        <f aca="false">IF(M913=0,IF(N913=0,0,100),+O913/M913*100)</f>
        <v>46.9155269509252</v>
      </c>
      <c r="Q913" s="486"/>
    </row>
    <row r="914" customFormat="false" ht="12.75" hidden="false" customHeight="false" outlineLevel="0" collapsed="false">
      <c r="A914" s="110" t="s">
        <v>243</v>
      </c>
      <c r="B914" s="478" t="n">
        <v>61.5</v>
      </c>
      <c r="C914" s="479" t="n">
        <v>0</v>
      </c>
      <c r="D914" s="480" t="n">
        <v>0</v>
      </c>
      <c r="E914" s="478" t="n">
        <v>265.15</v>
      </c>
      <c r="F914" s="480" t="n">
        <v>0</v>
      </c>
      <c r="G914" s="480" t="n">
        <v>290.17</v>
      </c>
      <c r="H914" s="481"/>
      <c r="I914" s="482" t="n">
        <v>73.71</v>
      </c>
      <c r="J914" s="481" t="n">
        <f aca="false">+G914-I914</f>
        <v>216.46</v>
      </c>
      <c r="K914" s="483" t="n">
        <f aca="false">IF(I914=0,IF(G914=0,0,100),+J914/I914*100)</f>
        <v>293.664360331027</v>
      </c>
      <c r="L914" s="483"/>
      <c r="M914" s="484" t="n">
        <v>2576.39</v>
      </c>
      <c r="N914" s="485" t="n">
        <v>616.82</v>
      </c>
      <c r="O914" s="481" t="n">
        <f aca="false">N914-M914</f>
        <v>-1959.57</v>
      </c>
      <c r="P914" s="486" t="n">
        <f aca="false">IF(M914=0,IF(N914=0,0,100),+O914/M914*100)</f>
        <v>-76.0587488695423</v>
      </c>
      <c r="Q914" s="486"/>
    </row>
    <row r="915" s="438" customFormat="true" ht="12.75" hidden="false" customHeight="false" outlineLevel="0" collapsed="false">
      <c r="A915" s="456" t="s">
        <v>244</v>
      </c>
      <c r="B915" s="478" t="n">
        <v>5041.4</v>
      </c>
      <c r="C915" s="479" t="n">
        <v>1725</v>
      </c>
      <c r="D915" s="480" t="n">
        <v>2706.47</v>
      </c>
      <c r="E915" s="478" t="n">
        <v>4606.4</v>
      </c>
      <c r="F915" s="480" t="n">
        <v>5140</v>
      </c>
      <c r="G915" s="480" t="n">
        <v>875</v>
      </c>
      <c r="H915" s="481"/>
      <c r="I915" s="482" t="n">
        <v>40135.4</v>
      </c>
      <c r="J915" s="481" t="n">
        <f aca="false">+G915-I915</f>
        <v>-39260.4</v>
      </c>
      <c r="K915" s="483" t="n">
        <f aca="false">IF(I915=0,IF(G915=0,0,100),+J915/I915*100)</f>
        <v>-97.8198797071912</v>
      </c>
      <c r="L915" s="483"/>
      <c r="M915" s="484" t="n">
        <v>321618.83</v>
      </c>
      <c r="N915" s="485" t="n">
        <v>20094.27</v>
      </c>
      <c r="O915" s="481" t="n">
        <f aca="false">N915-M915</f>
        <v>-301524.56</v>
      </c>
      <c r="P915" s="486" t="n">
        <f aca="false">IF(M915=0,IF(N915=0,0,100),+O915/M915*100)</f>
        <v>-93.7521475343965</v>
      </c>
      <c r="Q915" s="486"/>
    </row>
    <row r="916" s="438" customFormat="true" ht="12.75" hidden="false" customHeight="false" outlineLevel="0" collapsed="false">
      <c r="A916" s="456" t="s">
        <v>245</v>
      </c>
      <c r="B916" s="478" t="n">
        <v>17875.16</v>
      </c>
      <c r="C916" s="479" t="n">
        <v>31447.74</v>
      </c>
      <c r="D916" s="480" t="n">
        <v>33932.8</v>
      </c>
      <c r="E916" s="478" t="n">
        <v>27089.95</v>
      </c>
      <c r="F916" s="480" t="n">
        <v>51037.31</v>
      </c>
      <c r="G916" s="480" t="n">
        <v>41951.33</v>
      </c>
      <c r="H916" s="481"/>
      <c r="I916" s="482" t="n">
        <v>14520.1</v>
      </c>
      <c r="J916" s="481" t="n">
        <f aca="false">+G916-I916</f>
        <v>27431.23</v>
      </c>
      <c r="K916" s="483" t="n">
        <f aca="false">IF(I916=0,IF(G916=0,0,100),+J916/I916*100)</f>
        <v>188.919015709258</v>
      </c>
      <c r="L916" s="483"/>
      <c r="M916" s="484" t="n">
        <v>54526.16</v>
      </c>
      <c r="N916" s="485" t="n">
        <v>203334.29</v>
      </c>
      <c r="O916" s="481" t="n">
        <f aca="false">N916-M916</f>
        <v>148808.13</v>
      </c>
      <c r="P916" s="486" t="n">
        <f aca="false">IF(M916=0,IF(N916=0,0,100),+O916/M916*100)</f>
        <v>272.911442874393</v>
      </c>
      <c r="Q916" s="486"/>
    </row>
    <row r="917" s="438" customFormat="true" ht="12.75" hidden="false" customHeight="false" outlineLevel="0" collapsed="false">
      <c r="A917" s="110" t="s">
        <v>246</v>
      </c>
      <c r="B917" s="478" t="n">
        <v>0</v>
      </c>
      <c r="C917" s="487" t="n">
        <v>0</v>
      </c>
      <c r="D917" s="480" t="n">
        <v>0</v>
      </c>
      <c r="E917" s="478" t="n">
        <v>0</v>
      </c>
      <c r="F917" s="480" t="n">
        <v>0</v>
      </c>
      <c r="G917" s="480" t="n">
        <v>0</v>
      </c>
      <c r="H917" s="481"/>
      <c r="I917" s="482" t="n">
        <v>0</v>
      </c>
      <c r="J917" s="481" t="n">
        <f aca="false">+G917-I917</f>
        <v>0</v>
      </c>
      <c r="K917" s="483" t="n">
        <f aca="false">IF(I917=0,IF(G917=0,0,100),+J917/I917*100)</f>
        <v>0</v>
      </c>
      <c r="L917" s="483"/>
      <c r="M917" s="484" t="n">
        <v>17334.9</v>
      </c>
      <c r="N917" s="485" t="n">
        <v>0</v>
      </c>
      <c r="O917" s="481" t="n">
        <f aca="false">N917-M917</f>
        <v>-17334.9</v>
      </c>
      <c r="P917" s="486" t="n">
        <f aca="false">IF(M917=0,IF(N917=0,0,100),+O917/M917*100)</f>
        <v>-100</v>
      </c>
      <c r="Q917" s="486"/>
    </row>
    <row r="918" s="438" customFormat="true" ht="12.75" hidden="false" customHeight="false" outlineLevel="0" collapsed="false">
      <c r="A918" s="456" t="s">
        <v>249</v>
      </c>
      <c r="B918" s="478" t="n">
        <v>0</v>
      </c>
      <c r="C918" s="487" t="n">
        <v>0</v>
      </c>
      <c r="D918" s="480" t="n">
        <v>0</v>
      </c>
      <c r="E918" s="478" t="n">
        <v>0</v>
      </c>
      <c r="F918" s="480" t="n">
        <v>0</v>
      </c>
      <c r="G918" s="480" t="n">
        <v>0</v>
      </c>
      <c r="H918" s="481"/>
      <c r="I918" s="482" t="n">
        <v>20335.39</v>
      </c>
      <c r="J918" s="481" t="n">
        <f aca="false">+G918-I918</f>
        <v>-20335.39</v>
      </c>
      <c r="K918" s="483" t="n">
        <f aca="false">IF(I918=0,IF(G918=0,0,100),+J918/I918*100)</f>
        <v>-100</v>
      </c>
      <c r="L918" s="483"/>
      <c r="M918" s="484" t="n">
        <v>93663.73</v>
      </c>
      <c r="N918" s="485" t="n">
        <v>0</v>
      </c>
      <c r="O918" s="481" t="n">
        <f aca="false">N918-M918</f>
        <v>-93663.73</v>
      </c>
      <c r="P918" s="486" t="n">
        <f aca="false">IF(M918=0,IF(N918=0,0,100),+O918/M918*100)</f>
        <v>-100</v>
      </c>
      <c r="Q918" s="486"/>
    </row>
    <row r="919" s="438" customFormat="true" ht="12.75" hidden="false" customHeight="false" outlineLevel="0" collapsed="false">
      <c r="A919" s="110" t="s">
        <v>251</v>
      </c>
      <c r="B919" s="478" t="n">
        <v>0</v>
      </c>
      <c r="C919" s="487" t="n">
        <v>0</v>
      </c>
      <c r="D919" s="480" t="n">
        <v>0</v>
      </c>
      <c r="E919" s="478" t="n">
        <v>0</v>
      </c>
      <c r="F919" s="480" t="n">
        <v>0</v>
      </c>
      <c r="G919" s="480" t="n">
        <v>0</v>
      </c>
      <c r="H919" s="481"/>
      <c r="I919" s="482" t="n">
        <v>0</v>
      </c>
      <c r="J919" s="481" t="n">
        <f aca="false">+G919-I919</f>
        <v>0</v>
      </c>
      <c r="K919" s="483" t="n">
        <f aca="false">IF(I919=0,IF(G919=0,0,100),+J919/I919*100)</f>
        <v>0</v>
      </c>
      <c r="L919" s="483"/>
      <c r="M919" s="484" t="n">
        <v>3526.32</v>
      </c>
      <c r="N919" s="485" t="n">
        <v>0</v>
      </c>
      <c r="O919" s="481" t="n">
        <f aca="false">N919-M919</f>
        <v>-3526.32</v>
      </c>
      <c r="P919" s="486" t="n">
        <f aca="false">IF(M919=0,IF(N919=0,0,100),+O919/M919*100)</f>
        <v>-100</v>
      </c>
      <c r="Q919" s="486"/>
    </row>
    <row r="920" s="438" customFormat="true" ht="12.75" hidden="false" customHeight="false" outlineLevel="0" collapsed="false">
      <c r="A920" s="110" t="s">
        <v>254</v>
      </c>
      <c r="B920" s="478" t="n">
        <v>42000</v>
      </c>
      <c r="C920" s="479" t="n">
        <v>42000</v>
      </c>
      <c r="D920" s="480" t="n">
        <v>42000</v>
      </c>
      <c r="E920" s="478" t="n">
        <v>45082.8</v>
      </c>
      <c r="F920" s="480" t="n">
        <v>45082.8</v>
      </c>
      <c r="G920" s="480" t="n">
        <v>45082.8</v>
      </c>
      <c r="H920" s="481"/>
      <c r="I920" s="482" t="n">
        <v>42000</v>
      </c>
      <c r="J920" s="481" t="n">
        <f aca="false">+G920-I920</f>
        <v>3082.8</v>
      </c>
      <c r="K920" s="483" t="n">
        <f aca="false">IF(I920=0,IF(G920=0,0,100),+J920/I920*100)</f>
        <v>7.34000000000001</v>
      </c>
      <c r="L920" s="483"/>
      <c r="M920" s="484" t="n">
        <v>145354.84</v>
      </c>
      <c r="N920" s="485" t="n">
        <v>261248.4</v>
      </c>
      <c r="O920" s="481" t="n">
        <f aca="false">N920-M920</f>
        <v>115893.56</v>
      </c>
      <c r="P920" s="486" t="n">
        <f aca="false">IF(M920=0,IF(N920=0,0,100),+O920/M920*100)</f>
        <v>79.7314764338085</v>
      </c>
      <c r="Q920" s="486"/>
    </row>
    <row r="921" s="438" customFormat="true" ht="12.75" hidden="false" customHeight="false" outlineLevel="0" collapsed="false">
      <c r="A921" s="456" t="s">
        <v>255</v>
      </c>
      <c r="B921" s="478" t="n">
        <v>0</v>
      </c>
      <c r="C921" s="487" t="n">
        <v>0</v>
      </c>
      <c r="D921" s="480" t="n">
        <v>0</v>
      </c>
      <c r="E921" s="478" t="n">
        <v>0</v>
      </c>
      <c r="F921" s="480" t="n">
        <v>0</v>
      </c>
      <c r="G921" s="480" t="n">
        <v>0</v>
      </c>
      <c r="H921" s="481"/>
      <c r="I921" s="482" t="n">
        <v>7.27595761418343E-012</v>
      </c>
      <c r="J921" s="481" t="n">
        <f aca="false">+G921-I921</f>
        <v>-7.27595761418343E-012</v>
      </c>
      <c r="K921" s="483" t="n">
        <f aca="false">IF(I921=0,IF(G921=0,0,100),+J921/I921*100)</f>
        <v>-100</v>
      </c>
      <c r="L921" s="483"/>
      <c r="M921" s="484" t="n">
        <v>109787.84</v>
      </c>
      <c r="N921" s="485" t="n">
        <v>0</v>
      </c>
      <c r="O921" s="481" t="n">
        <f aca="false">N921-M921</f>
        <v>-109787.84</v>
      </c>
      <c r="P921" s="486" t="n">
        <f aca="false">IF(M921=0,IF(N921=0,0,100),+O921/M921*100)</f>
        <v>-100</v>
      </c>
      <c r="Q921" s="486"/>
    </row>
    <row r="922" s="438" customFormat="true" ht="12.75" hidden="false" customHeight="false" outlineLevel="0" collapsed="false">
      <c r="A922" s="110" t="s">
        <v>256</v>
      </c>
      <c r="B922" s="478" t="n">
        <v>0</v>
      </c>
      <c r="C922" s="479" t="n">
        <v>5807.89</v>
      </c>
      <c r="D922" s="480" t="n">
        <v>4211.45</v>
      </c>
      <c r="E922" s="478" t="n">
        <v>8452.3</v>
      </c>
      <c r="F922" s="480" t="n">
        <v>0</v>
      </c>
      <c r="G922" s="480" t="n">
        <v>4666.19</v>
      </c>
      <c r="H922" s="481"/>
      <c r="I922" s="482" t="n">
        <v>14231.48</v>
      </c>
      <c r="J922" s="481" t="n">
        <v>0</v>
      </c>
      <c r="K922" s="483" t="n">
        <f aca="false">IF(I922=0,IF(G922=0,0,100),+J922/I922*100)</f>
        <v>0</v>
      </c>
      <c r="L922" s="483"/>
      <c r="M922" s="484" t="n">
        <v>14231.48</v>
      </c>
      <c r="N922" s="485" t="n">
        <v>23137.83</v>
      </c>
      <c r="O922" s="481" t="n">
        <f aca="false">N922-M922</f>
        <v>8906.35</v>
      </c>
      <c r="P922" s="486" t="n">
        <f aca="false">IF(M922=0,IF(N922=0,0,100),+O922/M922*100)</f>
        <v>62.5820364431528</v>
      </c>
      <c r="Q922" s="486"/>
    </row>
    <row r="923" s="438" customFormat="true" ht="12.75" hidden="false" customHeight="false" outlineLevel="0" collapsed="false">
      <c r="A923" s="456" t="s">
        <v>257</v>
      </c>
      <c r="B923" s="478" t="n">
        <v>168.4</v>
      </c>
      <c r="C923" s="479" t="n">
        <v>871.14</v>
      </c>
      <c r="D923" s="480" t="n">
        <v>718.49</v>
      </c>
      <c r="E923" s="478" t="n">
        <v>15839.65</v>
      </c>
      <c r="F923" s="480" t="n">
        <v>25247.93</v>
      </c>
      <c r="G923" s="480" t="n">
        <v>28804.4</v>
      </c>
      <c r="H923" s="481"/>
      <c r="I923" s="482" t="n">
        <v>810</v>
      </c>
      <c r="J923" s="481" t="n">
        <f aca="false">+G923-I923</f>
        <v>27994.4</v>
      </c>
      <c r="K923" s="483" t="n">
        <f aca="false">IF(I923=0,IF(G923=0,0,100),+J923/I923*100)</f>
        <v>3456.0987654321</v>
      </c>
      <c r="L923" s="483"/>
      <c r="M923" s="484" t="n">
        <v>2896.25</v>
      </c>
      <c r="N923" s="485" t="n">
        <v>71650.01</v>
      </c>
      <c r="O923" s="481" t="n">
        <f aca="false">N923-M923</f>
        <v>68753.76</v>
      </c>
      <c r="P923" s="486" t="n">
        <f aca="false">IF(M923=0,IF(N923=0,0,100),+O923/M923*100)</f>
        <v>2373.8889943893</v>
      </c>
      <c r="Q923" s="486"/>
    </row>
    <row r="924" s="438" customFormat="true" ht="12.75" hidden="false" customHeight="false" outlineLevel="0" collapsed="false">
      <c r="A924" s="456" t="s">
        <v>258</v>
      </c>
      <c r="B924" s="478" t="n">
        <v>4899.49</v>
      </c>
      <c r="C924" s="479" t="n">
        <v>8749.8</v>
      </c>
      <c r="D924" s="480" t="n">
        <v>11795.15</v>
      </c>
      <c r="E924" s="478" t="n">
        <v>14599.34</v>
      </c>
      <c r="F924" s="480" t="n">
        <v>7663.12</v>
      </c>
      <c r="G924" s="480" t="n">
        <v>8177.26</v>
      </c>
      <c r="H924" s="481"/>
      <c r="I924" s="482" t="n">
        <v>8663.25</v>
      </c>
      <c r="J924" s="481" t="n">
        <f aca="false">+G924-I924</f>
        <v>-485.99</v>
      </c>
      <c r="K924" s="483" t="n">
        <f aca="false">IF(I924=0,IF(G924=0,0,100),+J924/I924*100)</f>
        <v>-5.60978847430237</v>
      </c>
      <c r="L924" s="483"/>
      <c r="M924" s="484" t="n">
        <v>31055.98</v>
      </c>
      <c r="N924" s="485" t="n">
        <v>55884.16</v>
      </c>
      <c r="O924" s="481" t="n">
        <f aca="false">N924-M924</f>
        <v>24828.18</v>
      </c>
      <c r="P924" s="486" t="n">
        <f aca="false">IF(M924=0,IF(N924=0,0,100),+O924/M924*100)</f>
        <v>79.9465352566559</v>
      </c>
      <c r="Q924" s="486"/>
    </row>
    <row r="925" s="438" customFormat="true" ht="12.75" hidden="false" customHeight="false" outlineLevel="0" collapsed="false">
      <c r="A925" s="534" t="s">
        <v>259</v>
      </c>
      <c r="B925" s="478" t="n">
        <v>0</v>
      </c>
      <c r="C925" s="479" t="n">
        <v>1700.43</v>
      </c>
      <c r="D925" s="480" t="n">
        <v>1784.83</v>
      </c>
      <c r="E925" s="478" t="n">
        <v>1716.46</v>
      </c>
      <c r="F925" s="480" t="n">
        <v>2196.75</v>
      </c>
      <c r="G925" s="480" t="n">
        <v>1562.28</v>
      </c>
      <c r="H925" s="481"/>
      <c r="I925" s="482" t="n">
        <v>1245.42</v>
      </c>
      <c r="J925" s="481" t="n">
        <f aca="false">+G925-I925</f>
        <v>316.86</v>
      </c>
      <c r="K925" s="483" t="n">
        <f aca="false">IF(I925=0,IF(G925=0,0,100),+J925/I925*100)</f>
        <v>25.4420195596666</v>
      </c>
      <c r="L925" s="483"/>
      <c r="M925" s="484" t="n">
        <v>7216.56</v>
      </c>
      <c r="N925" s="485" t="n">
        <v>8960.75</v>
      </c>
      <c r="O925" s="481" t="n">
        <f aca="false">N925-M925</f>
        <v>1744.19</v>
      </c>
      <c r="P925" s="486" t="n">
        <f aca="false">IF(M925=0,IF(N925=0,0,100),+O925/M925*100)</f>
        <v>24.1692717860033</v>
      </c>
      <c r="Q925" s="486"/>
    </row>
    <row r="926" s="438" customFormat="true" ht="12.75" hidden="false" customHeight="false" outlineLevel="0" collapsed="false">
      <c r="A926" s="110" t="s">
        <v>260</v>
      </c>
      <c r="B926" s="478" t="n">
        <v>0</v>
      </c>
      <c r="C926" s="487" t="n">
        <v>0</v>
      </c>
      <c r="D926" s="480" t="n">
        <v>1250</v>
      </c>
      <c r="E926" s="478" t="n">
        <v>1500</v>
      </c>
      <c r="F926" s="480" t="n">
        <v>1500</v>
      </c>
      <c r="G926" s="480" t="n">
        <v>1293.12</v>
      </c>
      <c r="H926" s="481"/>
      <c r="I926" s="482" t="n">
        <v>0</v>
      </c>
      <c r="J926" s="481" t="n">
        <f aca="false">+G926-I926</f>
        <v>1293.12</v>
      </c>
      <c r="K926" s="483" t="n">
        <f aca="false">IF(I926=0,IF(G926=0,0,100),+J926/I926*100)</f>
        <v>100</v>
      </c>
      <c r="L926" s="483"/>
      <c r="M926" s="484" t="n">
        <v>532.76</v>
      </c>
      <c r="N926" s="485" t="n">
        <v>5543.12</v>
      </c>
      <c r="O926" s="481" t="n">
        <f aca="false">N926-M926</f>
        <v>5010.36</v>
      </c>
      <c r="P926" s="486" t="n">
        <f aca="false">IF(M926=0,IF(N926=0,0,100),+O926/M926*100)</f>
        <v>940.453487499062</v>
      </c>
      <c r="Q926" s="486"/>
    </row>
    <row r="927" s="438" customFormat="true" ht="12.75" hidden="false" customHeight="false" outlineLevel="0" collapsed="false">
      <c r="A927" s="110" t="s">
        <v>265</v>
      </c>
      <c r="B927" s="478" t="n">
        <v>4693.87</v>
      </c>
      <c r="C927" s="479" t="n">
        <v>0</v>
      </c>
      <c r="D927" s="480" t="n">
        <v>8261.86</v>
      </c>
      <c r="E927" s="478" t="n">
        <v>3442.02</v>
      </c>
      <c r="F927" s="480" t="n">
        <v>3305.78</v>
      </c>
      <c r="G927" s="480" t="n">
        <v>3341.18</v>
      </c>
      <c r="H927" s="481"/>
      <c r="I927" s="482" t="n">
        <v>5216.7</v>
      </c>
      <c r="J927" s="481" t="n">
        <f aca="false">+G927-I927</f>
        <v>-1875.52</v>
      </c>
      <c r="K927" s="483" t="n">
        <f aca="false">IF(I927=0,IF(G927=0,0,100),+J927/I927*100)</f>
        <v>-35.9522303371863</v>
      </c>
      <c r="L927" s="483"/>
      <c r="M927" s="484" t="n">
        <v>24845.68</v>
      </c>
      <c r="N927" s="485" t="n">
        <v>23044.71</v>
      </c>
      <c r="O927" s="481" t="n">
        <f aca="false">N927-M927</f>
        <v>-1800.97</v>
      </c>
      <c r="P927" s="486" t="n">
        <f aca="false">IF(M927=0,IF(N927=0,0,100),+O927/M927*100)</f>
        <v>-7.24862430812922</v>
      </c>
      <c r="Q927" s="486"/>
    </row>
    <row r="928" s="438" customFormat="true" ht="12.75" hidden="false" customHeight="false" outlineLevel="0" collapsed="false">
      <c r="A928" s="110" t="s">
        <v>267</v>
      </c>
      <c r="B928" s="478" t="n">
        <v>0</v>
      </c>
      <c r="C928" s="479" t="n">
        <v>429.31</v>
      </c>
      <c r="D928" s="480" t="n">
        <v>429.31</v>
      </c>
      <c r="E928" s="478" t="n">
        <v>429.31</v>
      </c>
      <c r="F928" s="480" t="n">
        <v>429.31</v>
      </c>
      <c r="G928" s="480" t="n">
        <v>598.93</v>
      </c>
      <c r="H928" s="481"/>
      <c r="I928" s="482" t="n">
        <v>429.31</v>
      </c>
      <c r="J928" s="481" t="n">
        <f aca="false">+G928-I928</f>
        <v>169.62</v>
      </c>
      <c r="K928" s="483" t="n">
        <f aca="false">IF(I928=0,IF(G928=0,0,100),+J928/I928*100)</f>
        <v>39.5099112529408</v>
      </c>
      <c r="L928" s="483"/>
      <c r="M928" s="484" t="n">
        <v>2146.55</v>
      </c>
      <c r="N928" s="485" t="n">
        <v>2316.17</v>
      </c>
      <c r="O928" s="481" t="n">
        <f aca="false">N928-M928</f>
        <v>169.62</v>
      </c>
      <c r="P928" s="486" t="n">
        <f aca="false">IF(M928=0,IF(N928=0,0,100),+O928/M928*100)</f>
        <v>7.90198225058815</v>
      </c>
      <c r="Q928" s="486"/>
    </row>
    <row r="929" s="438" customFormat="true" ht="12.75" hidden="false" customHeight="false" outlineLevel="0" collapsed="false">
      <c r="A929" s="534" t="s">
        <v>268</v>
      </c>
      <c r="B929" s="478" t="n">
        <v>0</v>
      </c>
      <c r="C929" s="479" t="n">
        <v>429.32</v>
      </c>
      <c r="D929" s="480" t="n">
        <v>429.32</v>
      </c>
      <c r="E929" s="478" t="n">
        <v>429.32</v>
      </c>
      <c r="F929" s="480" t="n">
        <v>429.32</v>
      </c>
      <c r="G929" s="480" t="n">
        <v>0</v>
      </c>
      <c r="H929" s="481"/>
      <c r="I929" s="482" t="n">
        <v>514.68</v>
      </c>
      <c r="J929" s="481" t="n">
        <f aca="false">+G929-I929</f>
        <v>-514.68</v>
      </c>
      <c r="K929" s="483" t="n">
        <f aca="false">IF(I929=0,IF(G929=0,0,100),+J929/I929*100)</f>
        <v>-100</v>
      </c>
      <c r="L929" s="483"/>
      <c r="M929" s="484" t="n">
        <v>2573.4</v>
      </c>
      <c r="N929" s="485" t="n">
        <v>1717.28</v>
      </c>
      <c r="O929" s="481" t="n">
        <f aca="false">N929-M929</f>
        <v>-856.12</v>
      </c>
      <c r="P929" s="486" t="n">
        <f aca="false">IF(M929=0,IF(N929=0,0,100),+O929/M929*100)</f>
        <v>-33.2680500505168</v>
      </c>
      <c r="Q929" s="486"/>
    </row>
    <row r="930" s="438" customFormat="true" ht="12.75" hidden="false" customHeight="false" outlineLevel="0" collapsed="false">
      <c r="A930" s="456" t="s">
        <v>271</v>
      </c>
      <c r="B930" s="478" t="n">
        <v>431.73</v>
      </c>
      <c r="C930" s="479" t="n">
        <v>461.86</v>
      </c>
      <c r="D930" s="480" t="n">
        <v>461.86</v>
      </c>
      <c r="E930" s="478" t="n">
        <v>0</v>
      </c>
      <c r="F930" s="480" t="n">
        <v>720.39</v>
      </c>
      <c r="G930" s="480" t="n">
        <v>303.22</v>
      </c>
      <c r="H930" s="481"/>
      <c r="I930" s="482" t="n">
        <v>0</v>
      </c>
      <c r="J930" s="481" t="n">
        <f aca="false">+G930-I930</f>
        <v>303.22</v>
      </c>
      <c r="K930" s="483" t="n">
        <f aca="false">IF(I930=0,IF(G930=0,0,100),+J930/I930*100)</f>
        <v>100</v>
      </c>
      <c r="L930" s="483"/>
      <c r="M930" s="484" t="n">
        <v>1801.85</v>
      </c>
      <c r="N930" s="485" t="n">
        <v>2379.06</v>
      </c>
      <c r="O930" s="481" t="n">
        <f aca="false">N930-M930</f>
        <v>577.21</v>
      </c>
      <c r="P930" s="486" t="n">
        <f aca="false">IF(M930=0,IF(N930=0,0,100),+O930/M930*100)</f>
        <v>32.0342980825263</v>
      </c>
      <c r="Q930" s="486"/>
    </row>
    <row r="931" s="438" customFormat="true" ht="12.75" hidden="false" customHeight="false" outlineLevel="0" collapsed="false">
      <c r="A931" s="456" t="s">
        <v>272</v>
      </c>
      <c r="B931" s="478" t="n">
        <v>0</v>
      </c>
      <c r="C931" s="479" t="n">
        <v>888</v>
      </c>
      <c r="D931" s="480" t="n">
        <v>1368</v>
      </c>
      <c r="E931" s="478" t="n">
        <v>1440</v>
      </c>
      <c r="F931" s="480" t="n">
        <v>1320</v>
      </c>
      <c r="G931" s="480" t="n">
        <v>1968</v>
      </c>
      <c r="H931" s="481"/>
      <c r="I931" s="482" t="n">
        <v>1905</v>
      </c>
      <c r="J931" s="481" t="n">
        <f aca="false">+G931-I931</f>
        <v>63</v>
      </c>
      <c r="K931" s="483" t="n">
        <f aca="false">IF(I931=0,IF(G931=0,0,100),+J931/I931*100)</f>
        <v>3.30708661417323</v>
      </c>
      <c r="L931" s="483"/>
      <c r="M931" s="484" t="n">
        <v>7473</v>
      </c>
      <c r="N931" s="485" t="n">
        <v>6984</v>
      </c>
      <c r="O931" s="481" t="n">
        <f aca="false">N931-M931</f>
        <v>-489</v>
      </c>
      <c r="P931" s="486" t="n">
        <f aca="false">IF(M931=0,IF(N931=0,0,100),+O931/M931*100)</f>
        <v>-6.54355680449619</v>
      </c>
      <c r="Q931" s="486"/>
    </row>
    <row r="932" s="438" customFormat="true" ht="12.75" hidden="false" customHeight="false" outlineLevel="0" collapsed="false">
      <c r="A932" s="456" t="s">
        <v>273</v>
      </c>
      <c r="B932" s="478" t="n">
        <v>6519.95</v>
      </c>
      <c r="C932" s="479" t="n">
        <v>5830.93</v>
      </c>
      <c r="D932" s="480" t="n">
        <v>5431.84</v>
      </c>
      <c r="E932" s="478" t="n">
        <v>6771.95</v>
      </c>
      <c r="F932" s="480" t="n">
        <v>7985.8</v>
      </c>
      <c r="G932" s="480" t="n">
        <v>12661.6</v>
      </c>
      <c r="H932" s="481"/>
      <c r="I932" s="482" t="n">
        <v>13473.24</v>
      </c>
      <c r="J932" s="481" t="n">
        <f aca="false">+G932-I932</f>
        <v>-811.639999999999</v>
      </c>
      <c r="K932" s="483" t="n">
        <f aca="false">IF(I932=0,IF(G932=0,0,100),+J932/I932*100)</f>
        <v>-6.02408923169185</v>
      </c>
      <c r="L932" s="483"/>
      <c r="M932" s="484" t="n">
        <v>57561.18</v>
      </c>
      <c r="N932" s="485" t="n">
        <v>45202.07</v>
      </c>
      <c r="O932" s="481" t="n">
        <f aca="false">N932-M932</f>
        <v>-12359.11</v>
      </c>
      <c r="P932" s="486" t="n">
        <f aca="false">IF(M932=0,IF(N932=0,0,100),+O932/M932*100)</f>
        <v>-21.4712589283263</v>
      </c>
      <c r="Q932" s="486"/>
    </row>
    <row r="933" s="438" customFormat="true" ht="12.75" hidden="false" customHeight="false" outlineLevel="0" collapsed="false">
      <c r="A933" s="456" t="s">
        <v>274</v>
      </c>
      <c r="B933" s="478" t="n">
        <v>1616.81</v>
      </c>
      <c r="C933" s="479" t="n">
        <v>1023.62</v>
      </c>
      <c r="D933" s="480" t="n">
        <v>3374.32</v>
      </c>
      <c r="E933" s="478" t="n">
        <v>1147.58</v>
      </c>
      <c r="F933" s="480" t="n">
        <v>4198.27</v>
      </c>
      <c r="G933" s="480" t="n">
        <v>6568.1</v>
      </c>
      <c r="H933" s="481"/>
      <c r="I933" s="482" t="n">
        <v>4478.28</v>
      </c>
      <c r="J933" s="481" t="n">
        <f aca="false">+G933-I933</f>
        <v>2089.82</v>
      </c>
      <c r="K933" s="483" t="n">
        <f aca="false">IF(I933=0,IF(G933=0,0,100),+J933/I933*100)</f>
        <v>46.665684146592</v>
      </c>
      <c r="L933" s="483"/>
      <c r="M933" s="484" t="n">
        <v>13971.46</v>
      </c>
      <c r="N933" s="485" t="n">
        <v>17928.7</v>
      </c>
      <c r="O933" s="481" t="n">
        <f aca="false">N933-M933</f>
        <v>3957.24</v>
      </c>
      <c r="P933" s="486" t="n">
        <f aca="false">IF(M933=0,IF(N933=0,0,100),+O933/M933*100)</f>
        <v>28.3237399670471</v>
      </c>
      <c r="Q933" s="486"/>
    </row>
    <row r="934" s="438" customFormat="true" ht="12.75" hidden="false" customHeight="false" outlineLevel="0" collapsed="false">
      <c r="A934" s="110" t="s">
        <v>275</v>
      </c>
      <c r="B934" s="478" t="n">
        <v>1584.04</v>
      </c>
      <c r="C934" s="479" t="n">
        <v>3321.81</v>
      </c>
      <c r="D934" s="480" t="n">
        <v>22234.17</v>
      </c>
      <c r="E934" s="478" t="n">
        <v>5892.99</v>
      </c>
      <c r="F934" s="480" t="n">
        <v>1526.55</v>
      </c>
      <c r="G934" s="480" t="n">
        <v>18080.02</v>
      </c>
      <c r="H934" s="481"/>
      <c r="I934" s="482" t="n">
        <v>15849.18</v>
      </c>
      <c r="J934" s="481" t="n">
        <f aca="false">+G934-I934</f>
        <v>2230.84</v>
      </c>
      <c r="K934" s="483" t="n">
        <f aca="false">IF(I934=0,IF(G934=0,0,100),+J934/I934*100)</f>
        <v>14.0754285079733</v>
      </c>
      <c r="L934" s="483"/>
      <c r="M934" s="484" t="n">
        <v>41790.24</v>
      </c>
      <c r="N934" s="485" t="n">
        <v>52639.58</v>
      </c>
      <c r="O934" s="481" t="n">
        <f aca="false">N934-M934</f>
        <v>10849.34</v>
      </c>
      <c r="P934" s="486" t="n">
        <f aca="false">IF(M934=0,IF(N934=0,0,100),+O934/M934*100)</f>
        <v>25.9614206570721</v>
      </c>
      <c r="Q934" s="486"/>
    </row>
    <row r="935" s="438" customFormat="true" ht="12.75" hidden="false" customHeight="false" outlineLevel="0" collapsed="false">
      <c r="A935" s="456" t="s">
        <v>276</v>
      </c>
      <c r="B935" s="478" t="n">
        <v>1550.8</v>
      </c>
      <c r="C935" s="479" t="n">
        <v>332.33</v>
      </c>
      <c r="D935" s="480" t="n">
        <v>1540.85</v>
      </c>
      <c r="E935" s="478" t="n">
        <v>1927.62</v>
      </c>
      <c r="F935" s="480" t="n">
        <v>681.2</v>
      </c>
      <c r="G935" s="480" t="n">
        <v>282.76</v>
      </c>
      <c r="H935" s="481"/>
      <c r="I935" s="482" t="n">
        <v>1940.63</v>
      </c>
      <c r="J935" s="481" t="n">
        <f aca="false">+G935-I935</f>
        <v>-1657.87</v>
      </c>
      <c r="K935" s="483" t="n">
        <f aca="false">IF(I935=0,IF(G935=0,0,100),+J935/I935*100)</f>
        <v>-85.4294739337226</v>
      </c>
      <c r="L935" s="483"/>
      <c r="M935" s="484" t="n">
        <v>10028.03</v>
      </c>
      <c r="N935" s="485" t="n">
        <v>6315.56</v>
      </c>
      <c r="O935" s="481" t="n">
        <f aca="false">N935-M935</f>
        <v>-3712.47</v>
      </c>
      <c r="P935" s="486" t="n">
        <f aca="false">IF(M935=0,IF(N935=0,0,100),+O935/M935*100)</f>
        <v>-37.0209303322786</v>
      </c>
      <c r="Q935" s="486"/>
    </row>
    <row r="936" s="438" customFormat="true" ht="12.75" hidden="false" customHeight="false" outlineLevel="0" collapsed="false">
      <c r="A936" s="110" t="s">
        <v>277</v>
      </c>
      <c r="B936" s="478" t="n">
        <v>1992</v>
      </c>
      <c r="C936" s="479" t="n">
        <v>0</v>
      </c>
      <c r="D936" s="480" t="n">
        <v>0</v>
      </c>
      <c r="E936" s="478" t="n">
        <v>0</v>
      </c>
      <c r="F936" s="480" t="n">
        <v>0</v>
      </c>
      <c r="G936" s="480" t="n">
        <v>0</v>
      </c>
      <c r="H936" s="481"/>
      <c r="I936" s="482" t="n">
        <v>0</v>
      </c>
      <c r="J936" s="481" t="n">
        <f aca="false">+G936-I936</f>
        <v>0</v>
      </c>
      <c r="K936" s="483" t="n">
        <f aca="false">IF(I936=0,IF(G936=0,0,100),+J936/I936*100)</f>
        <v>0</v>
      </c>
      <c r="L936" s="483"/>
      <c r="M936" s="484" t="n">
        <v>1940</v>
      </c>
      <c r="N936" s="485" t="n">
        <v>1992</v>
      </c>
      <c r="O936" s="481" t="n">
        <f aca="false">N936-M936</f>
        <v>52</v>
      </c>
      <c r="P936" s="486" t="n">
        <f aca="false">IF(M936=0,IF(N936=0,0,100),+O936/M936*100)</f>
        <v>2.68041237113402</v>
      </c>
      <c r="Q936" s="486"/>
    </row>
    <row r="937" s="438" customFormat="true" ht="12.75" hidden="false" customHeight="false" outlineLevel="0" collapsed="false">
      <c r="A937" s="110" t="s">
        <v>278</v>
      </c>
      <c r="B937" s="478" t="n">
        <v>18444.95</v>
      </c>
      <c r="C937" s="479" t="n">
        <v>27543.14</v>
      </c>
      <c r="D937" s="480" t="n">
        <v>20124.3</v>
      </c>
      <c r="E937" s="478" t="n">
        <v>13543.24</v>
      </c>
      <c r="F937" s="480" t="n">
        <v>20544.31</v>
      </c>
      <c r="G937" s="480" t="n">
        <v>20544.87</v>
      </c>
      <c r="H937" s="481"/>
      <c r="I937" s="482" t="n">
        <v>13124.3</v>
      </c>
      <c r="J937" s="481" t="n">
        <f aca="false">+G937-I937</f>
        <v>7420.57</v>
      </c>
      <c r="K937" s="483" t="n">
        <f aca="false">IF(I937=0,IF(G937=0,0,100),+J937/I937*100)</f>
        <v>56.5406916940332</v>
      </c>
      <c r="L937" s="483"/>
      <c r="M937" s="484" t="n">
        <v>114359.51</v>
      </c>
      <c r="N937" s="485" t="n">
        <v>120744.81</v>
      </c>
      <c r="O937" s="481" t="n">
        <f aca="false">N937-M937</f>
        <v>6385.3</v>
      </c>
      <c r="P937" s="486" t="n">
        <f aca="false">IF(M937=0,IF(N937=0,0,100),+O937/M937*100)</f>
        <v>5.58353214350079</v>
      </c>
      <c r="Q937" s="486"/>
    </row>
    <row r="938" s="438" customFormat="true" ht="12.75" hidden="false" customHeight="false" outlineLevel="0" collapsed="false">
      <c r="A938" s="110" t="s">
        <v>279</v>
      </c>
      <c r="B938" s="478" t="n">
        <v>0</v>
      </c>
      <c r="C938" s="487" t="n">
        <v>0</v>
      </c>
      <c r="D938" s="480" t="n">
        <v>0</v>
      </c>
      <c r="E938" s="478" t="n">
        <v>0</v>
      </c>
      <c r="F938" s="480" t="n">
        <v>0</v>
      </c>
      <c r="G938" s="480" t="n">
        <v>0</v>
      </c>
      <c r="H938" s="481"/>
      <c r="I938" s="482" t="n">
        <v>2155.17</v>
      </c>
      <c r="J938" s="481" t="n">
        <f aca="false">+G938-I938</f>
        <v>-2155.17</v>
      </c>
      <c r="K938" s="483" t="n">
        <f aca="false">IF(I938=0,IF(G938=0,0,100),+J938/I938*100)</f>
        <v>-100</v>
      </c>
      <c r="L938" s="483"/>
      <c r="M938" s="484" t="n">
        <v>2281.17</v>
      </c>
      <c r="N938" s="485" t="n">
        <v>0</v>
      </c>
      <c r="O938" s="481" t="n">
        <f aca="false">N938-M938</f>
        <v>-2281.17</v>
      </c>
      <c r="P938" s="486" t="n">
        <f aca="false">IF(M938=0,IF(N938=0,0,100),+O938/M938*100)</f>
        <v>-100</v>
      </c>
      <c r="Q938" s="486"/>
    </row>
    <row r="939" s="438" customFormat="true" ht="12.75" hidden="false" customHeight="false" outlineLevel="0" collapsed="false">
      <c r="A939" s="110" t="s">
        <v>282</v>
      </c>
      <c r="B939" s="478" t="n">
        <v>0</v>
      </c>
      <c r="C939" s="479" t="n">
        <v>132.24</v>
      </c>
      <c r="D939" s="480" t="n">
        <v>0</v>
      </c>
      <c r="E939" s="478" t="n">
        <v>0</v>
      </c>
      <c r="F939" s="480" t="n">
        <v>0</v>
      </c>
      <c r="G939" s="480" t="n">
        <v>0</v>
      </c>
      <c r="H939" s="481"/>
      <c r="I939" s="482" t="n">
        <v>0</v>
      </c>
      <c r="J939" s="481" t="n">
        <f aca="false">+G939-I939</f>
        <v>0</v>
      </c>
      <c r="K939" s="483" t="n">
        <f aca="false">IF(I939=0,IF(G939=0,0,100),+J939/I939*100)</f>
        <v>0</v>
      </c>
      <c r="L939" s="483"/>
      <c r="M939" s="484" t="n">
        <v>4537.9</v>
      </c>
      <c r="N939" s="485" t="n">
        <v>132.24</v>
      </c>
      <c r="O939" s="481" t="n">
        <f aca="false">N939-M939</f>
        <v>-4405.66</v>
      </c>
      <c r="P939" s="486" t="n">
        <f aca="false">IF(M939=0,IF(N939=0,0,100),+O939/M939*100)</f>
        <v>-97.0858767271205</v>
      </c>
      <c r="Q939" s="486"/>
    </row>
    <row r="940" s="438" customFormat="true" ht="12.75" hidden="false" customHeight="false" outlineLevel="0" collapsed="false">
      <c r="A940" s="110" t="s">
        <v>283</v>
      </c>
      <c r="B940" s="478" t="n">
        <v>4309.48</v>
      </c>
      <c r="C940" s="479" t="n">
        <v>1320</v>
      </c>
      <c r="D940" s="480" t="n">
        <v>1521.59</v>
      </c>
      <c r="E940" s="478" t="n">
        <v>936.76</v>
      </c>
      <c r="F940" s="480" t="n">
        <v>-1.13686837721616E-013</v>
      </c>
      <c r="G940" s="480" t="n">
        <v>5008.62</v>
      </c>
      <c r="H940" s="481"/>
      <c r="I940" s="482" t="n">
        <v>494.650000000003</v>
      </c>
      <c r="J940" s="481" t="n">
        <f aca="false">+G940-I940</f>
        <v>4513.97</v>
      </c>
      <c r="K940" s="483" t="n">
        <f aca="false">IF(I940=0,IF(G940=0,0,100),+J940/I940*100)</f>
        <v>912.558374608303</v>
      </c>
      <c r="L940" s="483"/>
      <c r="M940" s="484" t="n">
        <v>19861.25</v>
      </c>
      <c r="N940" s="485" t="n">
        <v>13096.45</v>
      </c>
      <c r="O940" s="481" t="n">
        <f aca="false">N940-M940</f>
        <v>-6764.8</v>
      </c>
      <c r="P940" s="486" t="n">
        <f aca="false">IF(M940=0,IF(N940=0,0,100),+O940/M940*100)</f>
        <v>-34.0602932846623</v>
      </c>
      <c r="Q940" s="486"/>
    </row>
    <row r="941" s="438" customFormat="true" ht="12.75" hidden="false" customHeight="false" outlineLevel="0" collapsed="false">
      <c r="A941" s="110" t="s">
        <v>284</v>
      </c>
      <c r="B941" s="478" t="n">
        <v>0</v>
      </c>
      <c r="C941" s="487" t="n">
        <v>0</v>
      </c>
      <c r="D941" s="480" t="n">
        <v>2456.84</v>
      </c>
      <c r="E941" s="478" t="n">
        <v>300</v>
      </c>
      <c r="F941" s="480" t="n">
        <v>0</v>
      </c>
      <c r="G941" s="480" t="n">
        <v>0</v>
      </c>
      <c r="H941" s="481"/>
      <c r="I941" s="482" t="n">
        <v>419.39</v>
      </c>
      <c r="J941" s="481" t="n">
        <f aca="false">+G941-I941</f>
        <v>-419.39</v>
      </c>
      <c r="K941" s="483" t="n">
        <f aca="false">IF(I941=0,IF(G941=0,0,100),+J941/I941*100)</f>
        <v>-100</v>
      </c>
      <c r="L941" s="483"/>
      <c r="M941" s="484" t="n">
        <v>3446.46</v>
      </c>
      <c r="N941" s="485" t="n">
        <v>2756.84</v>
      </c>
      <c r="O941" s="481" t="n">
        <f aca="false">N941-M941</f>
        <v>-689.62</v>
      </c>
      <c r="P941" s="486" t="n">
        <f aca="false">IF(M941=0,IF(N941=0,0,100),+O941/M941*100)</f>
        <v>-20.0095170116583</v>
      </c>
      <c r="Q941" s="486"/>
    </row>
    <row r="942" s="438" customFormat="true" ht="12.75" hidden="false" customHeight="false" outlineLevel="0" collapsed="false">
      <c r="A942" s="110" t="s">
        <v>285</v>
      </c>
      <c r="B942" s="478" t="n">
        <v>0</v>
      </c>
      <c r="C942" s="479" t="n">
        <v>49.14</v>
      </c>
      <c r="D942" s="480" t="n">
        <v>0</v>
      </c>
      <c r="E942" s="478" t="n">
        <v>0</v>
      </c>
      <c r="F942" s="480" t="n">
        <v>0</v>
      </c>
      <c r="G942" s="480" t="n">
        <v>215.52</v>
      </c>
      <c r="H942" s="481"/>
      <c r="I942" s="482" t="n">
        <v>168.529999999999</v>
      </c>
      <c r="J942" s="481" t="n">
        <f aca="false">+G942-I942</f>
        <v>46.990000000001</v>
      </c>
      <c r="K942" s="483" t="n">
        <f aca="false">IF(I942=0,IF(G942=0,0,100),+J942/I942*100)</f>
        <v>27.8822761526145</v>
      </c>
      <c r="L942" s="483"/>
      <c r="M942" s="484" t="n">
        <v>16704.25</v>
      </c>
      <c r="N942" s="485" t="n">
        <v>264.66</v>
      </c>
      <c r="O942" s="481" t="n">
        <f aca="false">N942-M942</f>
        <v>-16439.59</v>
      </c>
      <c r="P942" s="486" t="n">
        <f aca="false">IF(M942=0,IF(N942=0,0,100),+O942/M942*100)</f>
        <v>-98.4156127931514</v>
      </c>
      <c r="Q942" s="486"/>
    </row>
    <row r="943" s="438" customFormat="true" ht="12.75" hidden="false" customHeight="false" outlineLevel="0" collapsed="false">
      <c r="A943" s="110" t="s">
        <v>286</v>
      </c>
      <c r="B943" s="478" t="n">
        <v>2619.6</v>
      </c>
      <c r="C943" s="479" t="n">
        <v>3538.21</v>
      </c>
      <c r="D943" s="480" t="n">
        <v>9841.29</v>
      </c>
      <c r="E943" s="478" t="n">
        <v>2552</v>
      </c>
      <c r="F943" s="480" t="n">
        <v>4366</v>
      </c>
      <c r="G943" s="480" t="n">
        <v>0</v>
      </c>
      <c r="H943" s="481"/>
      <c r="I943" s="482" t="n">
        <v>5075.5</v>
      </c>
      <c r="J943" s="481" t="n">
        <f aca="false">+G943-I943</f>
        <v>-5075.5</v>
      </c>
      <c r="K943" s="483" t="n">
        <f aca="false">IF(I943=0,IF(G943=0,0,100),+J943/I943*100)</f>
        <v>-100</v>
      </c>
      <c r="L943" s="483"/>
      <c r="M943" s="484" t="n">
        <v>17041.37</v>
      </c>
      <c r="N943" s="485" t="n">
        <v>22917.1</v>
      </c>
      <c r="O943" s="481" t="n">
        <f aca="false">N943-M943</f>
        <v>5875.73</v>
      </c>
      <c r="P943" s="486" t="n">
        <f aca="false">IF(M943=0,IF(N943=0,0,100),+O943/M943*100)</f>
        <v>34.4792114718476</v>
      </c>
      <c r="Q943" s="486"/>
    </row>
    <row r="944" s="438" customFormat="true" ht="12.75" hidden="false" customHeight="false" outlineLevel="0" collapsed="false">
      <c r="A944" s="456" t="s">
        <v>287</v>
      </c>
      <c r="B944" s="478" t="n">
        <v>0</v>
      </c>
      <c r="C944" s="487" t="n">
        <v>0</v>
      </c>
      <c r="D944" s="480" t="n">
        <v>0</v>
      </c>
      <c r="E944" s="478" t="n">
        <v>1338.8</v>
      </c>
      <c r="F944" s="480" t="n">
        <v>0</v>
      </c>
      <c r="G944" s="480" t="n">
        <v>1510.96</v>
      </c>
      <c r="H944" s="481"/>
      <c r="I944" s="482" t="n">
        <v>0</v>
      </c>
      <c r="J944" s="481" t="n">
        <f aca="false">+G944-I944</f>
        <v>1510.96</v>
      </c>
      <c r="K944" s="483" t="n">
        <f aca="false">IF(I944=0,IF(G944=0,0,100),+J944/I944*100)</f>
        <v>100</v>
      </c>
      <c r="L944" s="483"/>
      <c r="M944" s="484" t="n">
        <v>18164</v>
      </c>
      <c r="N944" s="485" t="n">
        <v>2849.76</v>
      </c>
      <c r="O944" s="481" t="n">
        <f aca="false">N944-M944</f>
        <v>-15314.24</v>
      </c>
      <c r="P944" s="486" t="n">
        <f aca="false">IF(M944=0,IF(N944=0,0,100),+O944/M944*100)</f>
        <v>-84.3109447258313</v>
      </c>
      <c r="Q944" s="486"/>
    </row>
    <row r="945" s="438" customFormat="true" ht="12.75" hidden="false" customHeight="false" outlineLevel="0" collapsed="false">
      <c r="A945" s="110" t="s">
        <v>289</v>
      </c>
      <c r="B945" s="478" t="n">
        <v>1103.86</v>
      </c>
      <c r="C945" s="479" t="n">
        <v>0</v>
      </c>
      <c r="D945" s="480" t="n">
        <v>540.1</v>
      </c>
      <c r="E945" s="478" t="n">
        <v>53</v>
      </c>
      <c r="F945" s="480" t="n">
        <v>0</v>
      </c>
      <c r="G945" s="480" t="n">
        <v>0</v>
      </c>
      <c r="H945" s="481"/>
      <c r="I945" s="482" t="n">
        <v>0</v>
      </c>
      <c r="J945" s="481" t="n">
        <f aca="false">+G945-I945</f>
        <v>0</v>
      </c>
      <c r="K945" s="483" t="n">
        <f aca="false">IF(I945=0,IF(G945=0,0,100),+J945/I945*100)</f>
        <v>0</v>
      </c>
      <c r="L945" s="483"/>
      <c r="M945" s="484" t="n">
        <v>1900.27</v>
      </c>
      <c r="N945" s="485" t="n">
        <v>1696.96</v>
      </c>
      <c r="O945" s="481" t="n">
        <f aca="false">N945-M945</f>
        <v>-203.31</v>
      </c>
      <c r="P945" s="486" t="n">
        <f aca="false">IF(M945=0,IF(N945=0,0,100),+O945/M945*100)</f>
        <v>-10.6990059307362</v>
      </c>
      <c r="Q945" s="486"/>
    </row>
    <row r="946" s="438" customFormat="true" ht="12.75" hidden="false" customHeight="false" outlineLevel="0" collapsed="false">
      <c r="A946" s="456" t="s">
        <v>290</v>
      </c>
      <c r="B946" s="478" t="n">
        <v>1376</v>
      </c>
      <c r="C946" s="479" t="n">
        <v>2218</v>
      </c>
      <c r="D946" s="480" t="n">
        <v>8875.83</v>
      </c>
      <c r="E946" s="478" t="n">
        <v>270</v>
      </c>
      <c r="F946" s="480" t="n">
        <v>30</v>
      </c>
      <c r="G946" s="480" t="n">
        <v>270</v>
      </c>
      <c r="H946" s="481"/>
      <c r="I946" s="482" t="n">
        <v>413.110000000001</v>
      </c>
      <c r="J946" s="481" t="n">
        <f aca="false">+G946-I946</f>
        <v>-143.110000000001</v>
      </c>
      <c r="K946" s="483" t="n">
        <f aca="false">IF(I946=0,IF(G946=0,0,100),+J946/I946*100)</f>
        <v>-34.6421050083514</v>
      </c>
      <c r="L946" s="483"/>
      <c r="M946" s="484" t="n">
        <v>6472.76</v>
      </c>
      <c r="N946" s="485" t="n">
        <v>13039.83</v>
      </c>
      <c r="O946" s="481" t="n">
        <f aca="false">N946-M946</f>
        <v>6567.07</v>
      </c>
      <c r="P946" s="486" t="n">
        <f aca="false">IF(M946=0,IF(N946=0,0,100),+O946/M946*100)</f>
        <v>101.457029149853</v>
      </c>
      <c r="Q946" s="486"/>
    </row>
    <row r="947" s="438" customFormat="true" ht="12.75" hidden="false" customHeight="false" outlineLevel="0" collapsed="false">
      <c r="A947" s="456" t="s">
        <v>293</v>
      </c>
      <c r="B947" s="478" t="n">
        <v>5187.65</v>
      </c>
      <c r="C947" s="479" t="n">
        <v>8927.78</v>
      </c>
      <c r="D947" s="480" t="n">
        <v>6434.36</v>
      </c>
      <c r="E947" s="478" t="n">
        <v>6434.36</v>
      </c>
      <c r="F947" s="480" t="n">
        <v>6434.36</v>
      </c>
      <c r="G947" s="480" t="n">
        <v>6434.36</v>
      </c>
      <c r="H947" s="481"/>
      <c r="I947" s="482" t="n">
        <v>5669.21</v>
      </c>
      <c r="J947" s="481" t="n">
        <f aca="false">+G947-I947</f>
        <v>765.15</v>
      </c>
      <c r="K947" s="483" t="n">
        <f aca="false">IF(I947=0,IF(G947=0,0,100),+J947/I947*100)</f>
        <v>13.4965894719017</v>
      </c>
      <c r="L947" s="483"/>
      <c r="M947" s="484" t="n">
        <v>33648.56</v>
      </c>
      <c r="N947" s="485" t="n">
        <v>39852.87</v>
      </c>
      <c r="O947" s="481" t="n">
        <f aca="false">N947-M947</f>
        <v>6204.31000000001</v>
      </c>
      <c r="P947" s="486" t="n">
        <f aca="false">IF(M947=0,IF(N947=0,0,100),+O947/M947*100)</f>
        <v>18.4385602236768</v>
      </c>
      <c r="Q947" s="486"/>
    </row>
    <row r="948" s="438" customFormat="true" ht="12.75" hidden="false" customHeight="false" outlineLevel="0" collapsed="false">
      <c r="A948" s="456" t="s">
        <v>294</v>
      </c>
      <c r="B948" s="478" t="n">
        <v>2195.99</v>
      </c>
      <c r="C948" s="479" t="n">
        <v>9194.6</v>
      </c>
      <c r="D948" s="480" t="n">
        <v>4528.86</v>
      </c>
      <c r="E948" s="478" t="n">
        <v>4528.86</v>
      </c>
      <c r="F948" s="480" t="n">
        <v>4528.86</v>
      </c>
      <c r="G948" s="480" t="n">
        <v>4528.86</v>
      </c>
      <c r="H948" s="481"/>
      <c r="I948" s="482" t="n">
        <v>2665.94</v>
      </c>
      <c r="J948" s="481" t="n">
        <f aca="false">+G948-I948</f>
        <v>1862.92</v>
      </c>
      <c r="K948" s="483" t="n">
        <f aca="false">IF(I948=0,IF(G948=0,0,100),+J948/I948*100)</f>
        <v>69.8785419026685</v>
      </c>
      <c r="L948" s="483"/>
      <c r="M948" s="484" t="n">
        <v>11068.78</v>
      </c>
      <c r="N948" s="485" t="n">
        <v>29506.03</v>
      </c>
      <c r="O948" s="481" t="n">
        <f aca="false">N948-M948</f>
        <v>18437.25</v>
      </c>
      <c r="P948" s="486" t="n">
        <f aca="false">IF(M948=0,IF(N948=0,0,100),+O948/M948*100)</f>
        <v>166.569847806172</v>
      </c>
      <c r="Q948" s="486"/>
    </row>
    <row r="949" s="438" customFormat="true" ht="12.75" hidden="false" customHeight="false" outlineLevel="0" collapsed="false">
      <c r="A949" s="456" t="s">
        <v>295</v>
      </c>
      <c r="B949" s="478" t="n">
        <v>0</v>
      </c>
      <c r="C949" s="487" t="n">
        <v>0</v>
      </c>
      <c r="D949" s="480" t="n">
        <v>0</v>
      </c>
      <c r="E949" s="478" t="n">
        <v>0</v>
      </c>
      <c r="F949" s="480" t="n">
        <v>0</v>
      </c>
      <c r="G949" s="480" t="n">
        <v>0</v>
      </c>
      <c r="H949" s="481"/>
      <c r="I949" s="482" t="n">
        <v>458.39</v>
      </c>
      <c r="J949" s="481" t="n">
        <f aca="false">+G949-I949</f>
        <v>-458.39</v>
      </c>
      <c r="K949" s="483" t="n">
        <f aca="false">IF(I949=0,IF(G949=0,0,100),+J949/I949*100)</f>
        <v>-100</v>
      </c>
      <c r="L949" s="483"/>
      <c r="M949" s="484" t="n">
        <v>2529.56</v>
      </c>
      <c r="N949" s="485" t="n">
        <v>0</v>
      </c>
      <c r="O949" s="481" t="n">
        <f aca="false">N949-M949</f>
        <v>-2529.56</v>
      </c>
      <c r="P949" s="486" t="n">
        <f aca="false">IF(M949=0,IF(N949=0,0,100),+O949/M949*100)</f>
        <v>-100</v>
      </c>
      <c r="Q949" s="486"/>
    </row>
    <row r="950" s="438" customFormat="true" ht="12.75" hidden="false" customHeight="false" outlineLevel="0" collapsed="false">
      <c r="A950" s="456" t="s">
        <v>296</v>
      </c>
      <c r="B950" s="478" t="n">
        <v>1691.24</v>
      </c>
      <c r="C950" s="479" t="n">
        <v>3495.08</v>
      </c>
      <c r="D950" s="480" t="n">
        <v>2292.52</v>
      </c>
      <c r="E950" s="478" t="n">
        <v>2292.52</v>
      </c>
      <c r="F950" s="480" t="n">
        <v>2292.52</v>
      </c>
      <c r="G950" s="480" t="n">
        <v>2292.52</v>
      </c>
      <c r="H950" s="481"/>
      <c r="I950" s="482" t="n">
        <v>1691.24</v>
      </c>
      <c r="J950" s="481" t="n">
        <f aca="false">+G950-I950</f>
        <v>601.28</v>
      </c>
      <c r="K950" s="483" t="n">
        <f aca="false">IF(I950=0,IF(G950=0,0,100),+J950/I950*100)</f>
        <v>35.5526122844777</v>
      </c>
      <c r="L950" s="483"/>
      <c r="M950" s="484" t="n">
        <v>9882.31</v>
      </c>
      <c r="N950" s="485" t="n">
        <v>14356.4</v>
      </c>
      <c r="O950" s="481" t="n">
        <f aca="false">N950-M950</f>
        <v>4474.09</v>
      </c>
      <c r="P950" s="486" t="n">
        <f aca="false">IF(M950=0,IF(N950=0,0,100),+O950/M950*100)</f>
        <v>45.2737264870258</v>
      </c>
      <c r="Q950" s="486"/>
    </row>
    <row r="951" s="438" customFormat="true" ht="12.75" hidden="false" customHeight="false" outlineLevel="0" collapsed="false">
      <c r="A951" s="489" t="s">
        <v>298</v>
      </c>
      <c r="B951" s="478" t="n">
        <v>0</v>
      </c>
      <c r="C951" s="479" t="n">
        <v>0</v>
      </c>
      <c r="D951" s="480" t="n">
        <v>1500</v>
      </c>
      <c r="E951" s="478" t="n">
        <v>0</v>
      </c>
      <c r="F951" s="480" t="n">
        <v>0</v>
      </c>
      <c r="G951" s="480" t="n">
        <v>0</v>
      </c>
      <c r="H951" s="481"/>
      <c r="I951" s="482" t="n">
        <v>0</v>
      </c>
      <c r="J951" s="481" t="n">
        <f aca="false">+G951-I951</f>
        <v>0</v>
      </c>
      <c r="K951" s="483" t="n">
        <f aca="false">IF(I951=0,IF(G951=0,0,100),+J951/I951*100)</f>
        <v>0</v>
      </c>
      <c r="L951" s="483"/>
      <c r="M951" s="484" t="n">
        <v>0</v>
      </c>
      <c r="N951" s="485" t="n">
        <v>1500</v>
      </c>
      <c r="O951" s="481" t="n">
        <f aca="false">N951-M951</f>
        <v>1500</v>
      </c>
      <c r="P951" s="486" t="n">
        <f aca="false">IF(M951=0,IF(N951=0,0,100),+O951/M951*100)</f>
        <v>100</v>
      </c>
      <c r="Q951" s="486"/>
    </row>
    <row r="952" s="438" customFormat="true" ht="12.75" hidden="false" customHeight="false" outlineLevel="0" collapsed="false">
      <c r="A952" s="456" t="s">
        <v>300</v>
      </c>
      <c r="B952" s="478" t="n">
        <v>0</v>
      </c>
      <c r="C952" s="487" t="n">
        <v>0</v>
      </c>
      <c r="D952" s="480" t="n">
        <v>0</v>
      </c>
      <c r="E952" s="478" t="n">
        <v>0</v>
      </c>
      <c r="F952" s="480" t="n">
        <v>0</v>
      </c>
      <c r="G952" s="480" t="n">
        <v>0</v>
      </c>
      <c r="H952" s="481"/>
      <c r="I952" s="482" t="n">
        <v>0</v>
      </c>
      <c r="J952" s="481" t="n">
        <f aca="false">+G952-I952</f>
        <v>0</v>
      </c>
      <c r="K952" s="483" t="n">
        <f aca="false">IF(I952=0,IF(G952=0,0,100),+J952/I952*100)</f>
        <v>0</v>
      </c>
      <c r="L952" s="483"/>
      <c r="M952" s="484" t="n">
        <v>335</v>
      </c>
      <c r="N952" s="485" t="n">
        <v>0</v>
      </c>
      <c r="O952" s="481" t="n">
        <f aca="false">N952-M952</f>
        <v>-335</v>
      </c>
      <c r="P952" s="486" t="n">
        <f aca="false">IF(M952=0,IF(N952=0,0,100),+O952/M952*100)</f>
        <v>-100</v>
      </c>
      <c r="Q952" s="486"/>
    </row>
    <row r="953" s="438" customFormat="true" ht="12.75" hidden="false" customHeight="false" outlineLevel="0" collapsed="false">
      <c r="A953" s="456" t="s">
        <v>303</v>
      </c>
      <c r="B953" s="478" t="n">
        <v>14063.01</v>
      </c>
      <c r="C953" s="479" t="n">
        <v>14063.01</v>
      </c>
      <c r="D953" s="480" t="n">
        <v>14063.01</v>
      </c>
      <c r="E953" s="478" t="n">
        <v>14063.01</v>
      </c>
      <c r="F953" s="480" t="n">
        <v>14063.01</v>
      </c>
      <c r="G953" s="480" t="n">
        <v>14062.97</v>
      </c>
      <c r="H953" s="481"/>
      <c r="I953" s="482" t="n">
        <v>11168.52</v>
      </c>
      <c r="J953" s="481" t="n">
        <f aca="false">+G953-I953</f>
        <v>2894.45</v>
      </c>
      <c r="K953" s="483" t="n">
        <f aca="false">IF(I953=0,IF(G953=0,0,100),+J953/I953*100)</f>
        <v>25.9161464544989</v>
      </c>
      <c r="L953" s="483"/>
      <c r="M953" s="484" t="n">
        <v>67011.12</v>
      </c>
      <c r="N953" s="485" t="n">
        <v>84378.02</v>
      </c>
      <c r="O953" s="481" t="n">
        <f aca="false">N953-M953</f>
        <v>17366.9</v>
      </c>
      <c r="P953" s="486" t="n">
        <f aca="false">IF(M953=0,IF(N953=0,0,100),+O953/M953*100)</f>
        <v>25.9164449124265</v>
      </c>
      <c r="Q953" s="486"/>
    </row>
    <row r="954" s="438" customFormat="true" ht="12.75" hidden="false" customHeight="false" outlineLevel="0" collapsed="false">
      <c r="A954" s="456" t="s">
        <v>304</v>
      </c>
      <c r="B954" s="478" t="n">
        <v>667.09</v>
      </c>
      <c r="C954" s="479" t="n">
        <v>667.09</v>
      </c>
      <c r="D954" s="480" t="n">
        <v>667.09</v>
      </c>
      <c r="E954" s="478" t="n">
        <v>667.47</v>
      </c>
      <c r="F954" s="480" t="n">
        <v>656.42</v>
      </c>
      <c r="G954" s="480" t="n">
        <v>656.42</v>
      </c>
      <c r="H954" s="481"/>
      <c r="I954" s="482" t="n">
        <v>960.52</v>
      </c>
      <c r="J954" s="481" t="n">
        <f aca="false">+G954-I954</f>
        <v>-304.1</v>
      </c>
      <c r="K954" s="483" t="n">
        <f aca="false">IF(I954=0,IF(G954=0,0,100),+J954/I954*100)</f>
        <v>-31.6599342023071</v>
      </c>
      <c r="L954" s="483"/>
      <c r="M954" s="484" t="n">
        <v>6513.12</v>
      </c>
      <c r="N954" s="485" t="n">
        <v>3981.58</v>
      </c>
      <c r="O954" s="481" t="n">
        <f aca="false">N954-M954</f>
        <v>-2531.54</v>
      </c>
      <c r="P954" s="486" t="n">
        <f aca="false">IF(M954=0,IF(N954=0,0,100),+O954/M954*100)</f>
        <v>-38.8683150318127</v>
      </c>
      <c r="Q954" s="486"/>
    </row>
    <row r="955" s="438" customFormat="true" ht="12.75" hidden="false" customHeight="false" outlineLevel="0" collapsed="false">
      <c r="A955" s="456" t="s">
        <v>305</v>
      </c>
      <c r="B955" s="478" t="n">
        <v>3654.72</v>
      </c>
      <c r="C955" s="479" t="n">
        <v>3654.72</v>
      </c>
      <c r="D955" s="480" t="n">
        <v>3654.72</v>
      </c>
      <c r="E955" s="478" t="n">
        <v>3654.72</v>
      </c>
      <c r="F955" s="480" t="n">
        <v>3654.72</v>
      </c>
      <c r="G955" s="480" t="n">
        <v>3432.22</v>
      </c>
      <c r="H955" s="481"/>
      <c r="I955" s="482" t="n">
        <v>4191.72</v>
      </c>
      <c r="J955" s="481" t="n">
        <f aca="false">+G955-I955</f>
        <v>-759.5</v>
      </c>
      <c r="K955" s="483" t="n">
        <f aca="false">IF(I955=0,IF(G955=0,0,100),+J955/I955*100)</f>
        <v>-18.1190537535904</v>
      </c>
      <c r="L955" s="483"/>
      <c r="M955" s="484" t="n">
        <v>26458.32</v>
      </c>
      <c r="N955" s="485" t="n">
        <v>21705.82</v>
      </c>
      <c r="O955" s="481" t="n">
        <f aca="false">N955-M955</f>
        <v>-4752.5</v>
      </c>
      <c r="P955" s="486" t="n">
        <f aca="false">IF(M955=0,IF(N955=0,0,100),+O955/M955*100)</f>
        <v>-17.9622137762337</v>
      </c>
      <c r="Q955" s="486"/>
    </row>
    <row r="956" s="438" customFormat="true" ht="12.75" hidden="false" customHeight="false" outlineLevel="0" collapsed="false">
      <c r="A956" s="456" t="s">
        <v>306</v>
      </c>
      <c r="B956" s="478" t="n">
        <v>2310.57</v>
      </c>
      <c r="C956" s="479" t="n">
        <v>2310.57</v>
      </c>
      <c r="D956" s="480" t="n">
        <v>2310.57</v>
      </c>
      <c r="E956" s="478" t="n">
        <v>2310.57</v>
      </c>
      <c r="F956" s="480" t="n">
        <v>2310.57</v>
      </c>
      <c r="G956" s="480" t="n">
        <v>2310.57</v>
      </c>
      <c r="H956" s="481"/>
      <c r="I956" s="482" t="n">
        <v>14919.53</v>
      </c>
      <c r="J956" s="481" t="n">
        <f aca="false">+G956-I956</f>
        <v>-12608.96</v>
      </c>
      <c r="K956" s="483" t="n">
        <f aca="false">IF(I956=0,IF(G956=0,0,100),+J956/I956*100)</f>
        <v>-84.5131180405817</v>
      </c>
      <c r="L956" s="483"/>
      <c r="M956" s="484" t="n">
        <v>89517.18</v>
      </c>
      <c r="N956" s="485" t="n">
        <v>13863.42</v>
      </c>
      <c r="O956" s="481" t="n">
        <f aca="false">N956-M956</f>
        <v>-75653.76</v>
      </c>
      <c r="P956" s="486" t="n">
        <f aca="false">IF(M956=0,IF(N956=0,0,100),+O956/M956*100)</f>
        <v>-84.5131180405817</v>
      </c>
      <c r="Q956" s="486"/>
    </row>
    <row r="957" s="438" customFormat="true" ht="12.75" hidden="false" customHeight="false" outlineLevel="0" collapsed="false">
      <c r="A957" s="110" t="s">
        <v>339</v>
      </c>
      <c r="B957" s="478" t="n">
        <v>0</v>
      </c>
      <c r="C957" s="479" t="n">
        <v>0</v>
      </c>
      <c r="D957" s="480" t="n">
        <v>0</v>
      </c>
      <c r="E957" s="478" t="n">
        <v>0</v>
      </c>
      <c r="F957" s="480" t="n">
        <v>0</v>
      </c>
      <c r="G957" s="480" t="n">
        <v>0</v>
      </c>
      <c r="H957" s="481"/>
      <c r="I957" s="482" t="n">
        <v>0</v>
      </c>
      <c r="J957" s="481" t="n">
        <f aca="false">+G957-I957</f>
        <v>0</v>
      </c>
      <c r="K957" s="483" t="n">
        <f aca="false">IF(I957=0,IF(G957=0,0,100),+J957/I957*100)</f>
        <v>0</v>
      </c>
      <c r="L957" s="483"/>
      <c r="M957" s="484" t="n">
        <v>450</v>
      </c>
      <c r="N957" s="485" t="n">
        <v>0</v>
      </c>
      <c r="O957" s="481" t="n">
        <f aca="false">N957-M957</f>
        <v>-450</v>
      </c>
      <c r="P957" s="486" t="n">
        <f aca="false">IF(M957=0,IF(N957=0,0,100),+O957/M957*100)</f>
        <v>-100</v>
      </c>
      <c r="Q957" s="486"/>
    </row>
    <row r="958" s="438" customFormat="true" ht="12.75" hidden="false" customHeight="false" outlineLevel="0" collapsed="false">
      <c r="A958" s="489" t="s">
        <v>311</v>
      </c>
      <c r="B958" s="478" t="n">
        <v>0</v>
      </c>
      <c r="C958" s="479" t="n">
        <v>0</v>
      </c>
      <c r="D958" s="480" t="n">
        <v>0</v>
      </c>
      <c r="E958" s="478" t="n">
        <v>0</v>
      </c>
      <c r="F958" s="480" t="n">
        <v>0</v>
      </c>
      <c r="G958" s="480" t="n">
        <v>28.09</v>
      </c>
      <c r="H958" s="481"/>
      <c r="I958" s="482" t="n">
        <v>0</v>
      </c>
      <c r="J958" s="481" t="n">
        <f aca="false">+G958-I958</f>
        <v>28.09</v>
      </c>
      <c r="K958" s="483" t="n">
        <f aca="false">IF(I958=0,IF(G958=0,0,100),+J958/I958*100)</f>
        <v>100</v>
      </c>
      <c r="L958" s="483"/>
      <c r="M958" s="484" t="n">
        <v>0</v>
      </c>
      <c r="N958" s="485" t="n">
        <v>28.09</v>
      </c>
      <c r="O958" s="481" t="n">
        <f aca="false">N958-M958</f>
        <v>28.09</v>
      </c>
      <c r="P958" s="486" t="n">
        <f aca="false">IF(M958=0,IF(N958=0,0,100),+O958/M958*100)</f>
        <v>100</v>
      </c>
      <c r="Q958" s="486"/>
    </row>
    <row r="959" s="438" customFormat="true" ht="12.75" hidden="false" customHeight="false" outlineLevel="0" collapsed="false">
      <c r="A959" s="110" t="s">
        <v>313</v>
      </c>
      <c r="B959" s="478" t="n">
        <v>306.66</v>
      </c>
      <c r="C959" s="479" t="n">
        <v>306.66</v>
      </c>
      <c r="D959" s="480" t="n">
        <v>0</v>
      </c>
      <c r="E959" s="478" t="n">
        <v>306.66</v>
      </c>
      <c r="F959" s="480" t="n">
        <v>629.68</v>
      </c>
      <c r="G959" s="480" t="n">
        <v>336.66</v>
      </c>
      <c r="H959" s="481"/>
      <c r="I959" s="482" t="n">
        <v>0</v>
      </c>
      <c r="J959" s="481" t="n">
        <f aca="false">+G959-I959</f>
        <v>336.66</v>
      </c>
      <c r="K959" s="483" t="n">
        <f aca="false">IF(I959=0,IF(G959=0,0,100),+J959/I959*100)</f>
        <v>100</v>
      </c>
      <c r="L959" s="483"/>
      <c r="M959" s="484" t="n">
        <v>2155.14</v>
      </c>
      <c r="N959" s="485" t="n">
        <v>1886.32</v>
      </c>
      <c r="O959" s="481" t="n">
        <f aca="false">N959-M959</f>
        <v>-268.82</v>
      </c>
      <c r="P959" s="486" t="n">
        <f aca="false">IF(M959=0,IF(N959=0,0,100),+O959/M959*100)</f>
        <v>-12.4734356004714</v>
      </c>
      <c r="Q959" s="486"/>
    </row>
    <row r="960" customFormat="false" ht="12.75" hidden="false" customHeight="false" outlineLevel="0" collapsed="false">
      <c r="A960" s="456" t="s">
        <v>315</v>
      </c>
      <c r="B960" s="478" t="n">
        <v>32281.14</v>
      </c>
      <c r="C960" s="479" t="n">
        <v>32281.14</v>
      </c>
      <c r="D960" s="480" t="n">
        <v>32281.14</v>
      </c>
      <c r="E960" s="478" t="n">
        <v>32281.14</v>
      </c>
      <c r="F960" s="480" t="n">
        <v>-63007.56</v>
      </c>
      <c r="G960" s="480" t="n">
        <v>13223.4</v>
      </c>
      <c r="H960" s="481"/>
      <c r="I960" s="482" t="n">
        <v>13223.4</v>
      </c>
      <c r="J960" s="481" t="n">
        <f aca="false">+G960-I960</f>
        <v>0</v>
      </c>
      <c r="K960" s="483" t="n">
        <f aca="false">IF(I960=0,IF(G960=0,0,100),+J960/I960*100)</f>
        <v>0</v>
      </c>
      <c r="L960" s="483"/>
      <c r="M960" s="484" t="n">
        <v>79340.4</v>
      </c>
      <c r="N960" s="485" t="n">
        <v>79340.4</v>
      </c>
      <c r="O960" s="481" t="n">
        <f aca="false">N960-M960</f>
        <v>0</v>
      </c>
      <c r="P960" s="486" t="n">
        <f aca="false">IF(M960=0,IF(N960=0,0,100),+O960/M960*100)</f>
        <v>0</v>
      </c>
      <c r="Q960" s="486"/>
    </row>
    <row r="961" customFormat="false" ht="12.75" hidden="false" customHeight="false" outlineLevel="0" collapsed="false">
      <c r="A961" s="489" t="s">
        <v>328</v>
      </c>
      <c r="B961" s="478" t="n">
        <v>0</v>
      </c>
      <c r="C961" s="479" t="n">
        <v>0</v>
      </c>
      <c r="D961" s="480" t="n">
        <v>0</v>
      </c>
      <c r="E961" s="478" t="n">
        <v>0</v>
      </c>
      <c r="F961" s="480" t="n">
        <v>0</v>
      </c>
      <c r="G961" s="535" t="n">
        <v>189680.78</v>
      </c>
      <c r="H961" s="481"/>
      <c r="I961" s="482" t="n">
        <v>0</v>
      </c>
      <c r="J961" s="481" t="n">
        <f aca="false">+G961-I961</f>
        <v>189680.78</v>
      </c>
      <c r="K961" s="483" t="n">
        <f aca="false">IF(I961=0,IF(G961=0,0,100),+J961/I961*100)</f>
        <v>100</v>
      </c>
      <c r="L961" s="483"/>
      <c r="M961" s="484" t="n">
        <v>0</v>
      </c>
      <c r="N961" s="539" t="n">
        <v>189680.78</v>
      </c>
      <c r="O961" s="481" t="n">
        <f aca="false">N961-M961</f>
        <v>189680.78</v>
      </c>
      <c r="P961" s="486" t="n">
        <f aca="false">IF(M961=0,IF(N961=0,0,100),+O961/M961*100)</f>
        <v>100</v>
      </c>
      <c r="Q961" s="486"/>
    </row>
    <row r="962" customFormat="false" ht="13.5" hidden="false" customHeight="false" outlineLevel="0" collapsed="false">
      <c r="A962" s="493" t="s">
        <v>189</v>
      </c>
      <c r="B962" s="494" t="n">
        <f aca="false">SUM(B904:B961)</f>
        <v>895536.84</v>
      </c>
      <c r="C962" s="494" t="n">
        <f aca="false">SUM(C904:C961)</f>
        <v>787556.08</v>
      </c>
      <c r="D962" s="494" t="n">
        <f aca="false">SUM(D904:D961)</f>
        <v>828384.85</v>
      </c>
      <c r="E962" s="494" t="n">
        <f aca="false">SUM(E904:E961)</f>
        <v>817832.29</v>
      </c>
      <c r="F962" s="494" t="n">
        <f aca="false">SUM(F904:F961)</f>
        <v>771934.04</v>
      </c>
      <c r="G962" s="494" t="n">
        <f aca="false">SUM(G904:G961)</f>
        <v>1009784.4</v>
      </c>
      <c r="H962" s="495"/>
      <c r="I962" s="496" t="n">
        <f aca="false">SUM(I904:I961)</f>
        <v>843885.21</v>
      </c>
      <c r="J962" s="496" t="n">
        <f aca="false">+G962-I962</f>
        <v>165899.19</v>
      </c>
      <c r="K962" s="497" t="n">
        <f aca="false">IF(I962=0,IF(G962=0,0,100),+J962/I962*100)</f>
        <v>19.6589758931786</v>
      </c>
      <c r="L962" s="498"/>
      <c r="M962" s="499" t="n">
        <f aca="false">SUM(M904:M961)</f>
        <v>5244635.56</v>
      </c>
      <c r="N962" s="496" t="n">
        <f aca="false">SUM(N904:N961)</f>
        <v>5111028.5</v>
      </c>
      <c r="O962" s="496" t="n">
        <f aca="false">SUM(O898:O960)</f>
        <v>-323287.84</v>
      </c>
      <c r="P962" s="501" t="n">
        <f aca="false">IF(M962=0,IF(N962=0,0,100),+O962/M962*100)</f>
        <v>-6.16416214818938</v>
      </c>
      <c r="Q962" s="502"/>
      <c r="R962" s="523"/>
    </row>
    <row r="963" customFormat="false" ht="13.5" hidden="false" customHeight="false" outlineLevel="0" collapsed="false">
      <c r="N963" s="477"/>
      <c r="R963" s="523"/>
    </row>
    <row r="964" customFormat="false" ht="12.75" hidden="false" customHeight="false" outlineLevel="0" collapsed="false">
      <c r="A964" s="503" t="s">
        <v>113</v>
      </c>
      <c r="B964" s="504" t="n">
        <v>440.38</v>
      </c>
      <c r="C964" s="504" t="n">
        <v>1704.97</v>
      </c>
      <c r="D964" s="504" t="n">
        <v>603.21</v>
      </c>
      <c r="E964" s="504" t="n">
        <v>2839.2</v>
      </c>
      <c r="F964" s="504" t="n">
        <v>52.11</v>
      </c>
      <c r="G964" s="504" t="n">
        <v>8392.69</v>
      </c>
      <c r="I964" s="505" t="n">
        <v>1684.87</v>
      </c>
      <c r="J964" s="432" t="n">
        <f aca="false">+G964-I964</f>
        <v>6707.82</v>
      </c>
      <c r="K964" s="435" t="n">
        <f aca="false">IF(I964=0,IF(G964=0,0,100),+J964/I964*100)</f>
        <v>398.12092327598</v>
      </c>
      <c r="M964" s="432" t="n">
        <v>189531.04</v>
      </c>
      <c r="N964" s="504" t="n">
        <v>14032.56</v>
      </c>
      <c r="O964" s="481" t="n">
        <f aca="false">+N964-M964</f>
        <v>-175498.48</v>
      </c>
      <c r="P964" s="486" t="n">
        <f aca="false">IF(M964=0,IF(N964=0,0,100),+O964/M964*100)</f>
        <v>-92.5961678889115</v>
      </c>
      <c r="Q964" s="486"/>
      <c r="R964" s="523"/>
    </row>
    <row r="965" customFormat="false" ht="12.75" hidden="false" customHeight="false" outlineLevel="0" collapsed="false">
      <c r="A965" s="531" t="s">
        <v>338</v>
      </c>
      <c r="B965" s="504" t="n">
        <v>141272.36</v>
      </c>
      <c r="C965" s="504" t="n">
        <v>100825.29</v>
      </c>
      <c r="D965" s="504" t="n">
        <v>91667.44</v>
      </c>
      <c r="E965" s="504" t="n">
        <v>109788.99</v>
      </c>
      <c r="F965" s="504" t="n">
        <v>122495.24</v>
      </c>
      <c r="G965" s="504" t="n">
        <v>101820.99</v>
      </c>
      <c r="I965" s="505" t="n">
        <v>98382.92</v>
      </c>
      <c r="J965" s="432" t="n">
        <f aca="false">+G965-I965</f>
        <v>3438.07000000001</v>
      </c>
      <c r="K965" s="435" t="n">
        <f aca="false">IF(I965=0,IF(G965=0,0,100),+J965/I965*100)</f>
        <v>3.49458015679958</v>
      </c>
      <c r="M965" s="432" t="n">
        <v>566666.68</v>
      </c>
      <c r="N965" s="504" t="n">
        <v>667870.31</v>
      </c>
      <c r="O965" s="481" t="n">
        <f aca="false">+N965-M965</f>
        <v>101203.63</v>
      </c>
      <c r="P965" s="486" t="n">
        <f aca="false">IF(M965=0,IF(N965=0,0,100),+O965/M965*100)</f>
        <v>17.8594636974244</v>
      </c>
      <c r="Q965" s="486"/>
      <c r="R965" s="523"/>
    </row>
    <row r="966" customFormat="false" ht="12.75" hidden="false" customHeight="false" outlineLevel="0" collapsed="false">
      <c r="A966" s="503" t="s">
        <v>330</v>
      </c>
      <c r="B966" s="504" t="n">
        <v>1237.94</v>
      </c>
      <c r="C966" s="504" t="n">
        <v>3408.05</v>
      </c>
      <c r="D966" s="504" t="n">
        <v>7397.51</v>
      </c>
      <c r="E966" s="504" t="n">
        <v>16199.09</v>
      </c>
      <c r="F966" s="504" t="n">
        <v>1882.55</v>
      </c>
      <c r="G966" s="504" t="n">
        <v>6576.38</v>
      </c>
      <c r="I966" s="505" t="n">
        <v>2750.66</v>
      </c>
      <c r="J966" s="432" t="n">
        <f aca="false">+G966-I966</f>
        <v>3825.72</v>
      </c>
      <c r="K966" s="435" t="n">
        <f aca="false">IF(I966=0,IF(G966=0,0,100),+J966/I966*100)</f>
        <v>139.083710818494</v>
      </c>
      <c r="L966" s="483"/>
      <c r="M966" s="432" t="n">
        <v>34178.7</v>
      </c>
      <c r="N966" s="504" t="n">
        <v>36701.53</v>
      </c>
      <c r="O966" s="481" t="n">
        <f aca="false">+N966-M966</f>
        <v>2522.83</v>
      </c>
      <c r="P966" s="486" t="n">
        <f aca="false">IF(M966=0,IF(N966=0,0,100),+O966/M966*100)</f>
        <v>7.38129302752885</v>
      </c>
      <c r="Q966" s="486"/>
      <c r="R966" s="523"/>
    </row>
    <row r="967" customFormat="false" ht="12.75" hidden="false" customHeight="false" outlineLevel="0" collapsed="false">
      <c r="A967" s="510" t="s">
        <v>114</v>
      </c>
      <c r="B967" s="504" t="n">
        <v>-1210.91</v>
      </c>
      <c r="C967" s="504" t="n">
        <v>-1816.89</v>
      </c>
      <c r="D967" s="504" t="n">
        <v>-6413.21</v>
      </c>
      <c r="E967" s="504" t="n">
        <v>-10099.2</v>
      </c>
      <c r="F967" s="504" t="n">
        <v>-21632.77</v>
      </c>
      <c r="G967" s="504" t="n">
        <v>-17669.98</v>
      </c>
      <c r="I967" s="505" t="n">
        <v>-25823.77</v>
      </c>
      <c r="J967" s="432" t="n">
        <f aca="false">+G967-I967</f>
        <v>8153.79</v>
      </c>
      <c r="K967" s="435" t="n">
        <f aca="false">IF(I967=0,IF(G967=0,0,100),+J967/I967*100)</f>
        <v>-31.5747468320853</v>
      </c>
      <c r="L967" s="483"/>
      <c r="M967" s="432" t="n">
        <v>-236959.16</v>
      </c>
      <c r="N967" s="504" t="n">
        <v>-58843.96</v>
      </c>
      <c r="O967" s="481" t="n">
        <f aca="false">+N967-M967</f>
        <v>178115.2</v>
      </c>
      <c r="P967" s="486" t="n">
        <f aca="false">IF(M967=0,IF(N967=0,0,100),+O967/M967*100)</f>
        <v>-75.1670456630586</v>
      </c>
      <c r="Q967" s="486"/>
      <c r="R967" s="523"/>
    </row>
    <row r="968" s="512" customFormat="true" ht="16.5" hidden="false" customHeight="false" outlineLevel="0" collapsed="false">
      <c r="A968" s="513" t="s">
        <v>331</v>
      </c>
      <c r="B968" s="540" t="n">
        <f aca="false">SUM(B962:B967)</f>
        <v>1037276.61</v>
      </c>
      <c r="C968" s="540" t="n">
        <f aca="false">SUM(C962:C967)</f>
        <v>891677.5</v>
      </c>
      <c r="D968" s="540" t="n">
        <f aca="false">SUM(D962:D967)</f>
        <v>921639.8</v>
      </c>
      <c r="E968" s="540" t="n">
        <f aca="false">SUM(E962:E967)</f>
        <v>936560.37</v>
      </c>
      <c r="F968" s="540" t="n">
        <f aca="false">SUM(F962:F967)</f>
        <v>874731.17</v>
      </c>
      <c r="G968" s="540" t="n">
        <f aca="false">SUM(G962:G967)</f>
        <v>1108904.48</v>
      </c>
      <c r="H968" s="541"/>
      <c r="I968" s="542" t="n">
        <f aca="false">SUM(I962:I967)</f>
        <v>920879.89</v>
      </c>
      <c r="J968" s="520" t="n">
        <f aca="false">+G968-I968</f>
        <v>188024.59</v>
      </c>
      <c r="K968" s="521" t="n">
        <f aca="false">IF(I968=0,IF(G968=0,0,100),+J968/I968*100)</f>
        <v>20.4179276843585</v>
      </c>
      <c r="L968" s="511"/>
      <c r="M968" s="543" t="n">
        <f aca="false">SUM(M962:M967)</f>
        <v>5798052.82</v>
      </c>
      <c r="N968" s="544" t="n">
        <f aca="false">SUM(N962:N967)</f>
        <v>5770788.94</v>
      </c>
      <c r="O968" s="520" t="n">
        <f aca="false">+M968-N968</f>
        <v>27263.879999999</v>
      </c>
      <c r="P968" s="521" t="n">
        <f aca="false">IF(N968=0,IF(M968=0,0,100),+O968/N968*100)</f>
        <v>0.472446320311949</v>
      </c>
      <c r="Q968" s="522"/>
      <c r="R968" s="523"/>
    </row>
    <row r="969" customFormat="false" ht="15.75" hidden="false" customHeight="false" outlineLevel="0" collapsed="false">
      <c r="K969" s="532"/>
      <c r="L969" s="532"/>
      <c r="O969" s="474"/>
      <c r="P969" s="562"/>
      <c r="Q969" s="562"/>
    </row>
    <row r="970" customFormat="false" ht="15" hidden="false" customHeight="false" outlineLevel="0" collapsed="false">
      <c r="K970" s="532"/>
      <c r="L970" s="532"/>
      <c r="O970" s="474"/>
      <c r="P970" s="562"/>
      <c r="Q970" s="562"/>
    </row>
    <row r="971" s="512" customFormat="true" ht="14.25" hidden="false" customHeight="false" outlineLevel="0" collapsed="false">
      <c r="B971" s="563"/>
      <c r="C971" s="563"/>
      <c r="D971" s="563"/>
      <c r="E971" s="563"/>
      <c r="F971" s="563"/>
      <c r="G971" s="563"/>
      <c r="M971" s="564"/>
    </row>
    <row r="972" customFormat="false" ht="12.75" hidden="false" customHeight="false" outlineLevel="0" collapsed="false">
      <c r="A972" s="456"/>
      <c r="B972" s="504"/>
      <c r="C972" s="504"/>
      <c r="D972" s="504"/>
      <c r="E972" s="504"/>
      <c r="F972" s="504"/>
      <c r="G972" s="504"/>
      <c r="I972" s="432"/>
      <c r="J972" s="432"/>
      <c r="K972" s="498"/>
      <c r="L972" s="498"/>
      <c r="M972" s="505"/>
      <c r="N972" s="545"/>
    </row>
    <row r="973" customFormat="false" ht="12.75" hidden="false" customHeight="false" outlineLevel="0" collapsed="false">
      <c r="A973" s="456"/>
      <c r="B973" s="504"/>
      <c r="C973" s="504"/>
      <c r="D973" s="504"/>
      <c r="E973" s="504"/>
      <c r="F973" s="504"/>
      <c r="G973" s="504"/>
      <c r="I973" s="432"/>
      <c r="J973" s="432"/>
      <c r="K973" s="532"/>
      <c r="L973" s="532"/>
      <c r="M973" s="505"/>
      <c r="N973" s="533"/>
    </row>
    <row r="974" customFormat="false" ht="12.75" hidden="false" customHeight="true" outlineLevel="0" collapsed="false">
      <c r="A974" s="441" t="s">
        <v>69</v>
      </c>
      <c r="B974" s="441"/>
      <c r="C974" s="441"/>
      <c r="D974" s="441"/>
      <c r="E974" s="441"/>
      <c r="F974" s="441"/>
      <c r="G974" s="441"/>
      <c r="H974" s="441"/>
      <c r="I974" s="441"/>
      <c r="J974" s="441"/>
      <c r="K974" s="441"/>
      <c r="L974" s="441"/>
      <c r="M974" s="441"/>
      <c r="N974" s="441"/>
      <c r="O974" s="441"/>
      <c r="P974" s="441"/>
      <c r="Q974" s="441"/>
    </row>
    <row r="975" customFormat="false" ht="12.75" hidden="false" customHeight="true" outlineLevel="0" collapsed="false">
      <c r="A975" s="441" t="s">
        <v>214</v>
      </c>
      <c r="B975" s="441"/>
      <c r="C975" s="441"/>
      <c r="D975" s="441"/>
      <c r="E975" s="441"/>
      <c r="F975" s="441"/>
      <c r="G975" s="441"/>
      <c r="H975" s="441"/>
      <c r="I975" s="441"/>
      <c r="J975" s="441"/>
      <c r="K975" s="441"/>
      <c r="L975" s="441"/>
      <c r="M975" s="441"/>
      <c r="N975" s="441"/>
      <c r="O975" s="441"/>
      <c r="P975" s="441"/>
      <c r="Q975" s="441"/>
    </row>
    <row r="976" customFormat="false" ht="12.75" hidden="false" customHeight="true" outlineLevel="0" collapsed="false">
      <c r="A976" s="442" t="s">
        <v>73</v>
      </c>
      <c r="B976" s="442"/>
      <c r="C976" s="442"/>
      <c r="D976" s="442"/>
      <c r="E976" s="442"/>
      <c r="F976" s="442"/>
      <c r="G976" s="442"/>
      <c r="H976" s="442"/>
      <c r="I976" s="442"/>
      <c r="J976" s="442"/>
      <c r="K976" s="442"/>
      <c r="L976" s="442"/>
      <c r="M976" s="442"/>
      <c r="N976" s="442"/>
      <c r="O976" s="442"/>
      <c r="P976" s="442"/>
      <c r="Q976" s="442"/>
    </row>
    <row r="977" customFormat="false" ht="13.5" hidden="false" customHeight="false" outlineLevel="0" collapsed="false">
      <c r="A977" s="443"/>
      <c r="J977" s="444"/>
      <c r="K977" s="445"/>
      <c r="L977" s="445"/>
      <c r="N977" s="446"/>
      <c r="O977" s="444"/>
      <c r="P977" s="447"/>
      <c r="Q977" s="447"/>
    </row>
    <row r="978" customFormat="false" ht="39" hidden="false" customHeight="true" outlineLevel="0" collapsed="false">
      <c r="A978" s="448"/>
      <c r="B978" s="449" t="s">
        <v>215</v>
      </c>
      <c r="C978" s="449"/>
      <c r="D978" s="449"/>
      <c r="E978" s="449"/>
      <c r="F978" s="449"/>
      <c r="G978" s="449"/>
      <c r="H978" s="450"/>
      <c r="I978" s="451" t="s">
        <v>71</v>
      </c>
      <c r="J978" s="452" t="s">
        <v>216</v>
      </c>
      <c r="K978" s="452"/>
      <c r="L978" s="453"/>
      <c r="M978" s="454" t="s">
        <v>121</v>
      </c>
      <c r="N978" s="454"/>
      <c r="O978" s="455" t="s">
        <v>217</v>
      </c>
      <c r="P978" s="455"/>
      <c r="Q978" s="453"/>
    </row>
    <row r="979" customFormat="false" ht="13.5" hidden="false" customHeight="true" outlineLevel="0" collapsed="false">
      <c r="A979" s="456"/>
      <c r="B979" s="457" t="s">
        <v>218</v>
      </c>
      <c r="C979" s="457" t="s">
        <v>219</v>
      </c>
      <c r="D979" s="457" t="s">
        <v>220</v>
      </c>
      <c r="E979" s="457" t="s">
        <v>221</v>
      </c>
      <c r="F979" s="457" t="s">
        <v>222</v>
      </c>
      <c r="G979" s="457" t="s">
        <v>223</v>
      </c>
      <c r="H979" s="450"/>
      <c r="I979" s="458" t="s">
        <v>224</v>
      </c>
      <c r="J979" s="459" t="s">
        <v>225</v>
      </c>
      <c r="K979" s="460" t="s">
        <v>226</v>
      </c>
      <c r="L979" s="461"/>
      <c r="M979" s="462" t="n">
        <v>2017</v>
      </c>
      <c r="N979" s="463" t="n">
        <v>2018</v>
      </c>
      <c r="O979" s="464" t="s">
        <v>225</v>
      </c>
      <c r="P979" s="465" t="s">
        <v>227</v>
      </c>
      <c r="Q979" s="466"/>
    </row>
    <row r="980" customFormat="false" ht="26.25" hidden="false" customHeight="true" outlineLevel="0" collapsed="false">
      <c r="A980" s="456"/>
      <c r="B980" s="467"/>
      <c r="C980" s="467"/>
      <c r="D980" s="467"/>
      <c r="E980" s="467"/>
      <c r="F980" s="467"/>
      <c r="G980" s="467"/>
      <c r="H980" s="450"/>
      <c r="I980" s="468"/>
      <c r="J980" s="450"/>
      <c r="K980" s="469"/>
      <c r="L980" s="461"/>
      <c r="M980" s="470"/>
      <c r="N980" s="471"/>
      <c r="O980" s="450"/>
      <c r="P980" s="469"/>
      <c r="Q980" s="461"/>
    </row>
    <row r="981" customFormat="false" ht="13.5" hidden="false" customHeight="false" outlineLevel="0" collapsed="false">
      <c r="A981" s="472" t="s">
        <v>139</v>
      </c>
      <c r="B981" s="473"/>
      <c r="C981" s="473"/>
      <c r="D981" s="473"/>
      <c r="E981" s="473"/>
      <c r="F981" s="473"/>
      <c r="G981" s="473"/>
      <c r="H981" s="474"/>
      <c r="I981" s="474"/>
      <c r="J981" s="474"/>
      <c r="K981" s="475"/>
      <c r="L981" s="475"/>
      <c r="M981" s="476"/>
      <c r="N981" s="477"/>
      <c r="O981" s="474"/>
      <c r="P981" s="48"/>
      <c r="Q981" s="48"/>
      <c r="R981" s="438" t="str">
        <f aca="false">A981</f>
        <v>HERMOSILLO</v>
      </c>
    </row>
    <row r="982" customFormat="false" ht="12.75" hidden="false" customHeight="false" outlineLevel="0" collapsed="false">
      <c r="A982" s="448"/>
      <c r="B982" s="473"/>
      <c r="C982" s="473"/>
      <c r="D982" s="473"/>
      <c r="E982" s="473"/>
      <c r="F982" s="473"/>
      <c r="G982" s="473"/>
      <c r="H982" s="474"/>
      <c r="I982" s="474"/>
      <c r="J982" s="474"/>
      <c r="K982" s="475"/>
      <c r="L982" s="475"/>
      <c r="M982" s="476"/>
      <c r="N982" s="477"/>
      <c r="O982" s="474"/>
      <c r="P982" s="48"/>
      <c r="Q982" s="48"/>
    </row>
    <row r="983" customFormat="false" ht="12.75" hidden="false" customHeight="false" outlineLevel="0" collapsed="false">
      <c r="A983" s="110" t="s">
        <v>228</v>
      </c>
      <c r="B983" s="473" t="n">
        <v>0</v>
      </c>
      <c r="C983" s="487" t="n">
        <v>0</v>
      </c>
      <c r="D983" s="480" t="n">
        <v>0</v>
      </c>
      <c r="E983" s="478" t="n">
        <v>0</v>
      </c>
      <c r="F983" s="480" t="n">
        <v>0</v>
      </c>
      <c r="G983" s="480" t="n">
        <v>0</v>
      </c>
      <c r="H983" s="474"/>
      <c r="I983" s="482" t="n">
        <v>0</v>
      </c>
      <c r="J983" s="481" t="n">
        <f aca="false">+G983-I983</f>
        <v>0</v>
      </c>
      <c r="K983" s="483" t="n">
        <f aca="false">IF(I983=0,IF(G983=0,0,100),+J983/I983*100)</f>
        <v>0</v>
      </c>
      <c r="L983" s="475"/>
      <c r="M983" s="484" t="n">
        <v>9000</v>
      </c>
      <c r="N983" s="485" t="n">
        <v>0</v>
      </c>
      <c r="O983" s="481" t="n">
        <f aca="false">N983-M983</f>
        <v>-9000</v>
      </c>
      <c r="P983" s="486" t="n">
        <f aca="false">IF(M983=0,IF(N983=0,0,100),+O983/M983*100)</f>
        <v>-100</v>
      </c>
      <c r="Q983" s="48"/>
    </row>
    <row r="984" customFormat="false" ht="12.75" hidden="false" customHeight="false" outlineLevel="0" collapsed="false">
      <c r="A984" s="110" t="s">
        <v>229</v>
      </c>
      <c r="B984" s="473" t="n">
        <v>0</v>
      </c>
      <c r="C984" s="487" t="n">
        <v>0</v>
      </c>
      <c r="D984" s="480" t="n">
        <v>0</v>
      </c>
      <c r="E984" s="478" t="n">
        <v>0</v>
      </c>
      <c r="F984" s="480" t="n">
        <v>0</v>
      </c>
      <c r="G984" s="480" t="n">
        <v>0</v>
      </c>
      <c r="H984" s="474"/>
      <c r="I984" s="482" t="n">
        <v>0</v>
      </c>
      <c r="J984" s="481" t="n">
        <f aca="false">+G984-I984</f>
        <v>0</v>
      </c>
      <c r="K984" s="483" t="n">
        <f aca="false">IF(I984=0,IF(G984=0,0,100),+J984/I984*100)</f>
        <v>0</v>
      </c>
      <c r="L984" s="475"/>
      <c r="M984" s="484" t="n">
        <v>5494.12</v>
      </c>
      <c r="N984" s="485" t="n">
        <v>0</v>
      </c>
      <c r="O984" s="481" t="n">
        <f aca="false">N984-M984</f>
        <v>-5494.12</v>
      </c>
      <c r="P984" s="486" t="n">
        <f aca="false">IF(M984=0,IF(N984=0,0,100),+O984/M984*100)</f>
        <v>-100</v>
      </c>
      <c r="Q984" s="48"/>
    </row>
    <row r="985" customFormat="false" ht="12.75" hidden="false" customHeight="false" outlineLevel="0" collapsed="false">
      <c r="A985" s="456" t="s">
        <v>234</v>
      </c>
      <c r="B985" s="478" t="n">
        <v>538851.97</v>
      </c>
      <c r="C985" s="479" t="n">
        <v>403201.17</v>
      </c>
      <c r="D985" s="480" t="n">
        <v>456038.11</v>
      </c>
      <c r="E985" s="478" t="n">
        <v>482745.24</v>
      </c>
      <c r="F985" s="480" t="n">
        <v>543994.18</v>
      </c>
      <c r="G985" s="480" t="n">
        <v>482787.68</v>
      </c>
      <c r="H985" s="481"/>
      <c r="I985" s="482" t="n">
        <v>334525.37</v>
      </c>
      <c r="J985" s="481" t="n">
        <f aca="false">+G985-I985</f>
        <v>148262.31</v>
      </c>
      <c r="K985" s="483" t="n">
        <f aca="false">IF(I985=0,IF(G985=0,0,100),+J985/I985*100)</f>
        <v>44.3201990928222</v>
      </c>
      <c r="L985" s="483"/>
      <c r="M985" s="484" t="n">
        <v>2033912.02</v>
      </c>
      <c r="N985" s="485" t="n">
        <v>2907618.35</v>
      </c>
      <c r="O985" s="481" t="n">
        <f aca="false">N985-M985</f>
        <v>873706.33</v>
      </c>
      <c r="P985" s="486" t="n">
        <f aca="false">IF(M985=0,IF(N985=0,0,100),+O985/M985*100)</f>
        <v>42.9569382258727</v>
      </c>
      <c r="Q985" s="486"/>
    </row>
    <row r="986" customFormat="false" ht="12.75" hidden="false" customHeight="false" outlineLevel="0" collapsed="false">
      <c r="A986" s="456" t="s">
        <v>235</v>
      </c>
      <c r="B986" s="478" t="n">
        <v>41433.02</v>
      </c>
      <c r="C986" s="479" t="n">
        <v>26919.34</v>
      </c>
      <c r="D986" s="480" t="n">
        <v>27894.62</v>
      </c>
      <c r="E986" s="478" t="n">
        <v>40877.44</v>
      </c>
      <c r="F986" s="480" t="n">
        <v>60073.43</v>
      </c>
      <c r="G986" s="480" t="n">
        <v>23806.36</v>
      </c>
      <c r="H986" s="481"/>
      <c r="I986" s="482" t="n">
        <v>11400</v>
      </c>
      <c r="J986" s="481" t="n">
        <f aca="false">+G986-I986</f>
        <v>12406.36</v>
      </c>
      <c r="K986" s="483" t="n">
        <f aca="false">IF(I986=0,IF(G986=0,0,100),+J986/I986*100)</f>
        <v>108.827719298246</v>
      </c>
      <c r="L986" s="483"/>
      <c r="M986" s="484" t="n">
        <v>113942.23</v>
      </c>
      <c r="N986" s="485" t="n">
        <v>221004.21</v>
      </c>
      <c r="O986" s="481" t="n">
        <f aca="false">N986-M986</f>
        <v>107061.98</v>
      </c>
      <c r="P986" s="486" t="n">
        <f aca="false">IF(M986=0,IF(N986=0,0,100),+O986/M986*100)</f>
        <v>93.9616330135017</v>
      </c>
      <c r="Q986" s="486"/>
    </row>
    <row r="987" customFormat="false" ht="12.75" hidden="false" customHeight="false" outlineLevel="0" collapsed="false">
      <c r="A987" s="110" t="s">
        <v>237</v>
      </c>
      <c r="B987" s="478" t="n">
        <v>73632.56</v>
      </c>
      <c r="C987" s="479" t="n">
        <v>69659.59</v>
      </c>
      <c r="D987" s="480" t="n">
        <v>59485.46</v>
      </c>
      <c r="E987" s="478" t="n">
        <v>71034.08</v>
      </c>
      <c r="F987" s="480" t="n">
        <v>86645.99</v>
      </c>
      <c r="G987" s="480" t="n">
        <v>73982.53</v>
      </c>
      <c r="H987" s="481"/>
      <c r="I987" s="482" t="n">
        <v>68786.58</v>
      </c>
      <c r="J987" s="481" t="n">
        <f aca="false">+G987-I987</f>
        <v>5195.95</v>
      </c>
      <c r="K987" s="483" t="n">
        <f aca="false">IF(I987=0,IF(G987=0,0,100),+J987/I987*100)</f>
        <v>7.55372632277982</v>
      </c>
      <c r="L987" s="483"/>
      <c r="M987" s="484" t="n">
        <v>393552.08</v>
      </c>
      <c r="N987" s="485" t="n">
        <v>434440.21</v>
      </c>
      <c r="O987" s="481" t="n">
        <f aca="false">N987-M987</f>
        <v>40888.13</v>
      </c>
      <c r="P987" s="486" t="n">
        <f aca="false">IF(M987=0,IF(N987=0,0,100),+O987/M987*100)</f>
        <v>10.389509312211</v>
      </c>
      <c r="Q987" s="486"/>
    </row>
    <row r="988" customFormat="false" ht="12.75" hidden="false" customHeight="false" outlineLevel="0" collapsed="false">
      <c r="A988" s="456" t="s">
        <v>238</v>
      </c>
      <c r="B988" s="478" t="n">
        <v>166108.21</v>
      </c>
      <c r="C988" s="479" t="n">
        <v>208125.92</v>
      </c>
      <c r="D988" s="480" t="n">
        <v>244791.5</v>
      </c>
      <c r="E988" s="478" t="n">
        <v>230687.48</v>
      </c>
      <c r="F988" s="480" t="n">
        <v>244788.72</v>
      </c>
      <c r="G988" s="480" t="n">
        <v>211814.18</v>
      </c>
      <c r="H988" s="481"/>
      <c r="I988" s="482" t="n">
        <v>242621.89</v>
      </c>
      <c r="J988" s="481" t="n">
        <f aca="false">+G988-I988</f>
        <v>-30807.71</v>
      </c>
      <c r="K988" s="483" t="n">
        <f aca="false">IF(I988=0,IF(G988=0,0,100),+J988/I988*100)</f>
        <v>-12.6978278835434</v>
      </c>
      <c r="L988" s="483"/>
      <c r="M988" s="484" t="n">
        <v>1473475.36</v>
      </c>
      <c r="N988" s="485" t="n">
        <v>1306316.01</v>
      </c>
      <c r="O988" s="481" t="n">
        <f aca="false">N988-M988</f>
        <v>-167159.35</v>
      </c>
      <c r="P988" s="486" t="n">
        <f aca="false">IF(M988=0,IF(N988=0,0,100),+O988/M988*100)</f>
        <v>-11.3445636444168</v>
      </c>
      <c r="Q988" s="486"/>
    </row>
    <row r="989" customFormat="false" ht="12.75" hidden="false" customHeight="false" outlineLevel="0" collapsed="false">
      <c r="A989" s="456" t="s">
        <v>240</v>
      </c>
      <c r="B989" s="478" t="n">
        <v>23041</v>
      </c>
      <c r="C989" s="479" t="n">
        <v>2593.55</v>
      </c>
      <c r="D989" s="480" t="n">
        <v>2017.81</v>
      </c>
      <c r="E989" s="478" t="n">
        <v>13668.86</v>
      </c>
      <c r="F989" s="480" t="n">
        <v>4669.45</v>
      </c>
      <c r="G989" s="480" t="n">
        <v>2905.77</v>
      </c>
      <c r="H989" s="481"/>
      <c r="I989" s="482" t="n">
        <v>6119.32</v>
      </c>
      <c r="J989" s="481" t="n">
        <f aca="false">+G989-I989</f>
        <v>-3213.55</v>
      </c>
      <c r="K989" s="483" t="n">
        <f aca="false">IF(I989=0,IF(G989=0,0,100),+J989/I989*100)</f>
        <v>-52.5148219083166</v>
      </c>
      <c r="L989" s="483"/>
      <c r="M989" s="484" t="n">
        <v>27031.64</v>
      </c>
      <c r="N989" s="485" t="n">
        <v>48896.44</v>
      </c>
      <c r="O989" s="481" t="n">
        <f aca="false">N989-M989</f>
        <v>21864.8</v>
      </c>
      <c r="P989" s="486" t="n">
        <f aca="false">IF(M989=0,IF(N989=0,0,100),+O989/M989*100)</f>
        <v>80.8859543853055</v>
      </c>
      <c r="Q989" s="486"/>
      <c r="R989" s="430"/>
    </row>
    <row r="990" customFormat="false" ht="12.75" hidden="false" customHeight="false" outlineLevel="0" collapsed="false">
      <c r="A990" s="110" t="s">
        <v>241</v>
      </c>
      <c r="B990" s="478" t="n">
        <v>0</v>
      </c>
      <c r="C990" s="479" t="n">
        <v>436.55</v>
      </c>
      <c r="D990" s="480" t="n">
        <v>12923.01</v>
      </c>
      <c r="E990" s="478" t="n">
        <v>0</v>
      </c>
      <c r="F990" s="480" t="n">
        <v>0</v>
      </c>
      <c r="G990" s="480" t="n">
        <v>3100</v>
      </c>
      <c r="H990" s="481"/>
      <c r="I990" s="482" t="n">
        <v>0</v>
      </c>
      <c r="J990" s="481" t="n">
        <f aca="false">+G990-I990</f>
        <v>3100</v>
      </c>
      <c r="K990" s="483" t="n">
        <f aca="false">IF(I990=0,IF(G990=0,0,100),+J990/I990*100)</f>
        <v>100</v>
      </c>
      <c r="L990" s="483"/>
      <c r="M990" s="484" t="n">
        <v>0</v>
      </c>
      <c r="N990" s="485" t="n">
        <v>16459.56</v>
      </c>
      <c r="O990" s="481" t="n">
        <f aca="false">N990-M990</f>
        <v>16459.56</v>
      </c>
      <c r="P990" s="486" t="n">
        <f aca="false">IF(M990=0,IF(N990=0,0,100),+O990/M990*100)</f>
        <v>100</v>
      </c>
      <c r="Q990" s="486"/>
      <c r="R990" s="430"/>
    </row>
    <row r="991" customFormat="false" ht="12.75" hidden="false" customHeight="false" outlineLevel="0" collapsed="false">
      <c r="A991" s="110" t="s">
        <v>242</v>
      </c>
      <c r="B991" s="478" t="n">
        <v>14861</v>
      </c>
      <c r="C991" s="479" t="n">
        <v>0</v>
      </c>
      <c r="D991" s="480" t="n">
        <v>907</v>
      </c>
      <c r="E991" s="478" t="n">
        <v>2780.09</v>
      </c>
      <c r="F991" s="480" t="n">
        <v>0</v>
      </c>
      <c r="G991" s="480" t="n">
        <v>0</v>
      </c>
      <c r="H991" s="481"/>
      <c r="I991" s="482" t="n">
        <v>0</v>
      </c>
      <c r="J991" s="481" t="n">
        <f aca="false">+G991-I991</f>
        <v>0</v>
      </c>
      <c r="K991" s="483" t="n">
        <f aca="false">IF(I991=0,IF(G991=0,0,100),+J991/I991*100)</f>
        <v>0</v>
      </c>
      <c r="L991" s="483"/>
      <c r="M991" s="484" t="n">
        <v>9861.9</v>
      </c>
      <c r="N991" s="485" t="n">
        <v>18548.09</v>
      </c>
      <c r="O991" s="481" t="n">
        <f aca="false">N991-M991</f>
        <v>8686.19</v>
      </c>
      <c r="P991" s="486" t="n">
        <f aca="false">IF(M991=0,IF(N991=0,0,100),+O991/M991*100)</f>
        <v>88.078260781391</v>
      </c>
      <c r="Q991" s="486"/>
      <c r="R991" s="430"/>
    </row>
    <row r="992" customFormat="false" ht="12.75" hidden="false" customHeight="false" outlineLevel="0" collapsed="false">
      <c r="A992" s="110" t="s">
        <v>243</v>
      </c>
      <c r="B992" s="478" t="n">
        <v>16537.12</v>
      </c>
      <c r="C992" s="479" t="n">
        <v>19561.54</v>
      </c>
      <c r="D992" s="480" t="n">
        <v>27717.07</v>
      </c>
      <c r="E992" s="478" t="n">
        <v>16382.24</v>
      </c>
      <c r="F992" s="480" t="n">
        <v>22120</v>
      </c>
      <c r="G992" s="480" t="n">
        <v>1103.06999999999</v>
      </c>
      <c r="H992" s="481"/>
      <c r="I992" s="482" t="n">
        <v>5151.69</v>
      </c>
      <c r="J992" s="481" t="n">
        <f aca="false">+G992-I992</f>
        <v>-4048.62000000001</v>
      </c>
      <c r="K992" s="483" t="n">
        <f aca="false">IF(I992=0,IF(G992=0,0,100),+J992/I992*100)</f>
        <v>-78.5881914478552</v>
      </c>
      <c r="L992" s="483"/>
      <c r="M992" s="484" t="n">
        <v>19279.72</v>
      </c>
      <c r="N992" s="485" t="n">
        <v>103421.04</v>
      </c>
      <c r="O992" s="481" t="n">
        <f aca="false">N992-M992</f>
        <v>84141.32</v>
      </c>
      <c r="P992" s="486" t="n">
        <f aca="false">IF(M992=0,IF(N992=0,0,100),+O992/M992*100)</f>
        <v>436.423972962263</v>
      </c>
      <c r="Q992" s="486"/>
      <c r="R992" s="430"/>
    </row>
    <row r="993" customFormat="false" ht="12.75" hidden="false" customHeight="false" outlineLevel="0" collapsed="false">
      <c r="A993" s="110" t="s">
        <v>244</v>
      </c>
      <c r="B993" s="478" t="n">
        <v>35230</v>
      </c>
      <c r="C993" s="479" t="n">
        <v>77793.68</v>
      </c>
      <c r="D993" s="480" t="n">
        <v>202758.76</v>
      </c>
      <c r="E993" s="478" t="n">
        <v>55295</v>
      </c>
      <c r="F993" s="480" t="n">
        <v>36167.14</v>
      </c>
      <c r="G993" s="480" t="n">
        <v>0</v>
      </c>
      <c r="H993" s="481"/>
      <c r="I993" s="482" t="n">
        <v>0</v>
      </c>
      <c r="J993" s="481" t="n">
        <f aca="false">+G993-I993</f>
        <v>0</v>
      </c>
      <c r="K993" s="483" t="n">
        <f aca="false">IF(I993=0,IF(G993=0,0,100),+J993/I993*100)</f>
        <v>0</v>
      </c>
      <c r="L993" s="483"/>
      <c r="M993" s="484" t="n">
        <v>1321917.75</v>
      </c>
      <c r="N993" s="485" t="n">
        <v>407244.58</v>
      </c>
      <c r="O993" s="481" t="n">
        <f aca="false">N993-M993</f>
        <v>-914673.17</v>
      </c>
      <c r="P993" s="486" t="n">
        <f aca="false">IF(M993=0,IF(N993=0,0,100),+O993/M993*100)</f>
        <v>-69.1928957002052</v>
      </c>
      <c r="Q993" s="486"/>
      <c r="R993" s="430"/>
    </row>
    <row r="994" customFormat="false" ht="12.75" hidden="false" customHeight="false" outlineLevel="0" collapsed="false">
      <c r="A994" s="456" t="s">
        <v>245</v>
      </c>
      <c r="B994" s="478" t="n">
        <v>13256.27</v>
      </c>
      <c r="C994" s="479" t="n">
        <v>14202.6</v>
      </c>
      <c r="D994" s="480" t="n">
        <v>8978.1</v>
      </c>
      <c r="E994" s="478" t="n">
        <v>9993.19</v>
      </c>
      <c r="F994" s="480" t="n">
        <v>25850.28</v>
      </c>
      <c r="G994" s="480" t="n">
        <v>13810.86</v>
      </c>
      <c r="H994" s="481"/>
      <c r="I994" s="482" t="n">
        <v>26118.49</v>
      </c>
      <c r="J994" s="481" t="n">
        <f aca="false">+G994-I994</f>
        <v>-12307.63</v>
      </c>
      <c r="K994" s="483" t="n">
        <f aca="false">IF(I994=0,IF(G994=0,0,100),+J994/I994*100)</f>
        <v>-47.1222876973363</v>
      </c>
      <c r="L994" s="483"/>
      <c r="M994" s="484" t="n">
        <v>108494.93</v>
      </c>
      <c r="N994" s="485" t="n">
        <v>86091.3</v>
      </c>
      <c r="O994" s="481" t="n">
        <f aca="false">N994-M994</f>
        <v>-22403.63</v>
      </c>
      <c r="P994" s="486" t="n">
        <f aca="false">IF(M994=0,IF(N994=0,0,100),+O994/M994*100)</f>
        <v>-20.6494718232456</v>
      </c>
      <c r="Q994" s="486"/>
      <c r="R994" s="430"/>
    </row>
    <row r="995" customFormat="false" ht="12.75" hidden="false" customHeight="false" outlineLevel="0" collapsed="false">
      <c r="A995" s="110" t="s">
        <v>252</v>
      </c>
      <c r="B995" s="478" t="n">
        <v>0</v>
      </c>
      <c r="C995" s="487" t="n">
        <v>0</v>
      </c>
      <c r="D995" s="480" t="n">
        <v>0</v>
      </c>
      <c r="E995" s="478" t="n">
        <v>0</v>
      </c>
      <c r="F995" s="480" t="n">
        <v>0</v>
      </c>
      <c r="G995" s="480" t="n">
        <v>0</v>
      </c>
      <c r="H995" s="481"/>
      <c r="I995" s="482" t="n">
        <v>13650</v>
      </c>
      <c r="J995" s="481" t="n">
        <f aca="false">+G995-I995</f>
        <v>-13650</v>
      </c>
      <c r="K995" s="483" t="n">
        <f aca="false">IF(I995=0,IF(G995=0,0,100),+J995/I995*100)</f>
        <v>-100</v>
      </c>
      <c r="L995" s="483"/>
      <c r="M995" s="484" t="n">
        <v>66950</v>
      </c>
      <c r="N995" s="485" t="n">
        <v>0</v>
      </c>
      <c r="O995" s="481" t="n">
        <f aca="false">N995-M995</f>
        <v>-66950</v>
      </c>
      <c r="P995" s="486" t="n">
        <f aca="false">IF(M995=0,IF(N995=0,0,100),+O995/M995*100)</f>
        <v>-100</v>
      </c>
      <c r="Q995" s="486"/>
      <c r="R995" s="430"/>
    </row>
    <row r="996" s="438" customFormat="true" ht="12.75" hidden="false" customHeight="false" outlineLevel="0" collapsed="false">
      <c r="A996" s="456" t="s">
        <v>254</v>
      </c>
      <c r="B996" s="478" t="n">
        <v>150000</v>
      </c>
      <c r="C996" s="479" t="n">
        <v>150000</v>
      </c>
      <c r="D996" s="480" t="n">
        <v>150000</v>
      </c>
      <c r="E996" s="478" t="n">
        <v>150000</v>
      </c>
      <c r="F996" s="480" t="n">
        <v>150000</v>
      </c>
      <c r="G996" s="480" t="n">
        <v>150000</v>
      </c>
      <c r="H996" s="481"/>
      <c r="I996" s="482" t="n">
        <v>33000</v>
      </c>
      <c r="J996" s="481" t="n">
        <f aca="false">+G996-I996</f>
        <v>117000</v>
      </c>
      <c r="K996" s="483" t="n">
        <f aca="false">IF(I996=0,IF(G996=0,0,100),+J996/I996*100)</f>
        <v>354.545454545455</v>
      </c>
      <c r="L996" s="483"/>
      <c r="M996" s="484" t="n">
        <v>198000</v>
      </c>
      <c r="N996" s="485" t="n">
        <v>900000</v>
      </c>
      <c r="O996" s="481" t="n">
        <f aca="false">N996-M996</f>
        <v>702000</v>
      </c>
      <c r="P996" s="486" t="n">
        <f aca="false">IF(M996=0,IF(N996=0,0,100),+O996/M996*100)</f>
        <v>354.545454545455</v>
      </c>
      <c r="Q996" s="486"/>
    </row>
    <row r="997" s="438" customFormat="true" ht="12.75" hidden="false" customHeight="false" outlineLevel="0" collapsed="false">
      <c r="A997" s="110" t="s">
        <v>256</v>
      </c>
      <c r="B997" s="478" t="n">
        <v>0</v>
      </c>
      <c r="C997" s="479" t="n">
        <v>2666.88</v>
      </c>
      <c r="D997" s="480" t="n">
        <v>2537.77</v>
      </c>
      <c r="E997" s="478" t="n">
        <v>6789.09</v>
      </c>
      <c r="F997" s="480" t="n">
        <v>0</v>
      </c>
      <c r="G997" s="480" t="n">
        <v>2634.08</v>
      </c>
      <c r="H997" s="481"/>
      <c r="I997" s="482" t="n">
        <v>11354.95</v>
      </c>
      <c r="J997" s="481" t="n">
        <f aca="false">+G997-I997</f>
        <v>-8720.87</v>
      </c>
      <c r="K997" s="483" t="n">
        <f aca="false">IF(I997=0,IF(G997=0,0,100),+J997/I997*100)</f>
        <v>-76.8023637268328</v>
      </c>
      <c r="L997" s="483"/>
      <c r="M997" s="484" t="n">
        <v>11354.95</v>
      </c>
      <c r="N997" s="485" t="n">
        <v>14627.82</v>
      </c>
      <c r="O997" s="481" t="n">
        <f aca="false">N997-M997</f>
        <v>3272.87</v>
      </c>
      <c r="P997" s="486" t="n">
        <f aca="false">IF(M997=0,IF(N997=0,0,100),+O997/M997*100)</f>
        <v>28.823288521746</v>
      </c>
      <c r="Q997" s="486"/>
    </row>
    <row r="998" s="438" customFormat="true" ht="12.75" hidden="false" customHeight="false" outlineLevel="0" collapsed="false">
      <c r="A998" s="456" t="s">
        <v>257</v>
      </c>
      <c r="B998" s="478" t="n">
        <v>1461.09</v>
      </c>
      <c r="C998" s="479" t="n">
        <v>37921.55</v>
      </c>
      <c r="D998" s="480" t="n">
        <v>19761.23</v>
      </c>
      <c r="E998" s="478" t="n">
        <v>35246.84</v>
      </c>
      <c r="F998" s="480" t="n">
        <v>41657.15</v>
      </c>
      <c r="G998" s="480" t="n">
        <v>26179.95</v>
      </c>
      <c r="H998" s="481"/>
      <c r="I998" s="482" t="n">
        <v>24145.82</v>
      </c>
      <c r="J998" s="481" t="n">
        <f aca="false">+G998-I998</f>
        <v>2034.13</v>
      </c>
      <c r="K998" s="483" t="n">
        <f aca="false">IF(I998=0,IF(G998=0,0,100),+J998/I998*100)</f>
        <v>8.42435667954123</v>
      </c>
      <c r="L998" s="483"/>
      <c r="M998" s="484" t="n">
        <v>129514.34</v>
      </c>
      <c r="N998" s="485" t="n">
        <v>162227.81</v>
      </c>
      <c r="O998" s="481" t="n">
        <f aca="false">N998-M998</f>
        <v>32713.47</v>
      </c>
      <c r="P998" s="486" t="n">
        <f aca="false">IF(M998=0,IF(N998=0,0,100),+O998/M998*100)</f>
        <v>25.2585698232335</v>
      </c>
      <c r="Q998" s="486"/>
    </row>
    <row r="999" s="438" customFormat="true" ht="12.75" hidden="false" customHeight="false" outlineLevel="0" collapsed="false">
      <c r="A999" s="456" t="s">
        <v>258</v>
      </c>
      <c r="B999" s="478" t="n">
        <v>10131.86</v>
      </c>
      <c r="C999" s="479" t="n">
        <v>32826.89</v>
      </c>
      <c r="D999" s="480" t="n">
        <v>25080.99</v>
      </c>
      <c r="E999" s="478" t="n">
        <v>31220.02</v>
      </c>
      <c r="F999" s="480" t="n">
        <v>20540.54</v>
      </c>
      <c r="G999" s="480" t="n">
        <v>11088.28</v>
      </c>
      <c r="H999" s="481"/>
      <c r="I999" s="482" t="n">
        <v>16415.77</v>
      </c>
      <c r="J999" s="481" t="n">
        <f aca="false">+G999-I999</f>
        <v>-5327.49</v>
      </c>
      <c r="K999" s="483" t="n">
        <f aca="false">IF(I999=0,IF(G999=0,0,100),+J999/I999*100)</f>
        <v>-32.4534883225094</v>
      </c>
      <c r="L999" s="483"/>
      <c r="M999" s="484" t="n">
        <v>98689.19</v>
      </c>
      <c r="N999" s="485" t="n">
        <v>130888.58</v>
      </c>
      <c r="O999" s="481" t="n">
        <f aca="false">N999-M999</f>
        <v>32199.39</v>
      </c>
      <c r="P999" s="486" t="n">
        <f aca="false">IF(M999=0,IF(N999=0,0,100),+O999/M999*100)</f>
        <v>32.627068881607</v>
      </c>
      <c r="Q999" s="486"/>
    </row>
    <row r="1000" s="438" customFormat="true" ht="12.75" hidden="false" customHeight="false" outlineLevel="0" collapsed="false">
      <c r="A1000" s="456" t="s">
        <v>259</v>
      </c>
      <c r="B1000" s="478" t="n">
        <v>28550</v>
      </c>
      <c r="C1000" s="479" t="n">
        <v>53114.47</v>
      </c>
      <c r="D1000" s="480" t="n">
        <v>24877.09</v>
      </c>
      <c r="E1000" s="478" t="n">
        <v>73719.28</v>
      </c>
      <c r="F1000" s="480" t="n">
        <v>28875.66</v>
      </c>
      <c r="G1000" s="480" t="n">
        <v>9503.59</v>
      </c>
      <c r="H1000" s="481"/>
      <c r="I1000" s="482" t="n">
        <v>22880.65</v>
      </c>
      <c r="J1000" s="481" t="n">
        <f aca="false">+G1000-I1000</f>
        <v>-13377.06</v>
      </c>
      <c r="K1000" s="483" t="n">
        <f aca="false">IF(I1000=0,IF(G1000=0,0,100),+J1000/I1000*100)</f>
        <v>-58.4645104050803</v>
      </c>
      <c r="L1000" s="483"/>
      <c r="M1000" s="484" t="n">
        <v>124771.05</v>
      </c>
      <c r="N1000" s="485" t="n">
        <v>218640.09</v>
      </c>
      <c r="O1000" s="481" t="n">
        <f aca="false">N1000-M1000</f>
        <v>93869.04</v>
      </c>
      <c r="P1000" s="486" t="n">
        <f aca="false">IF(M1000=0,IF(N1000=0,0,100),+O1000/M1000*100)</f>
        <v>75.2330288155786</v>
      </c>
      <c r="Q1000" s="486"/>
    </row>
    <row r="1001" s="438" customFormat="true" ht="12.75" hidden="false" customHeight="false" outlineLevel="0" collapsed="false">
      <c r="A1001" s="110" t="s">
        <v>261</v>
      </c>
      <c r="B1001" s="478" t="n">
        <v>0</v>
      </c>
      <c r="C1001" s="479" t="n">
        <v>0</v>
      </c>
      <c r="D1001" s="480" t="n">
        <v>0</v>
      </c>
      <c r="E1001" s="478" t="n">
        <v>0</v>
      </c>
      <c r="F1001" s="480" t="n">
        <v>0</v>
      </c>
      <c r="G1001" s="480" t="n">
        <v>0</v>
      </c>
      <c r="H1001" s="481"/>
      <c r="I1001" s="482" t="n">
        <v>0</v>
      </c>
      <c r="J1001" s="481" t="n">
        <f aca="false">+G1001-I1001</f>
        <v>0</v>
      </c>
      <c r="K1001" s="483" t="n">
        <f aca="false">IF(I1001=0,IF(G1001=0,0,100),+J1001/I1001*100)</f>
        <v>0</v>
      </c>
      <c r="L1001" s="483"/>
      <c r="M1001" s="484" t="n">
        <v>580</v>
      </c>
      <c r="N1001" s="485" t="n">
        <v>0</v>
      </c>
      <c r="O1001" s="481" t="n">
        <f aca="false">N1001-M1001</f>
        <v>-580</v>
      </c>
      <c r="P1001" s="486" t="n">
        <f aca="false">IF(M1001=0,IF(N1001=0,0,100),+O1001/M1001*100)</f>
        <v>-100</v>
      </c>
      <c r="Q1001" s="486"/>
    </row>
    <row r="1002" s="438" customFormat="true" ht="12.75" hidden="false" customHeight="false" outlineLevel="0" collapsed="false">
      <c r="A1002" s="110" t="s">
        <v>265</v>
      </c>
      <c r="B1002" s="478" t="n">
        <v>2988.55</v>
      </c>
      <c r="C1002" s="479" t="n">
        <v>-2.27373675443232E-013</v>
      </c>
      <c r="D1002" s="480" t="n">
        <v>4925.87</v>
      </c>
      <c r="E1002" s="478" t="n">
        <v>1613.68</v>
      </c>
      <c r="F1002" s="480" t="n">
        <v>1804.07</v>
      </c>
      <c r="G1002" s="480" t="n">
        <v>1585.2</v>
      </c>
      <c r="H1002" s="481"/>
      <c r="I1002" s="482" t="n">
        <v>2880.78</v>
      </c>
      <c r="J1002" s="481" t="n">
        <f aca="false">+G1002-I1002</f>
        <v>-1295.58</v>
      </c>
      <c r="K1002" s="483" t="n">
        <f aca="false">IF(I1002=0,IF(G1002=0,0,100),+J1002/I1002*100)</f>
        <v>-44.9732364151376</v>
      </c>
      <c r="L1002" s="483"/>
      <c r="M1002" s="484" t="n">
        <v>18041.58</v>
      </c>
      <c r="N1002" s="485" t="n">
        <v>12917.37</v>
      </c>
      <c r="O1002" s="481" t="n">
        <f aca="false">N1002-M1002</f>
        <v>-5124.21</v>
      </c>
      <c r="P1002" s="486" t="n">
        <f aca="false">IF(M1002=0,IF(N1002=0,0,100),+O1002/M1002*100)</f>
        <v>-28.4022241954419</v>
      </c>
      <c r="Q1002" s="486"/>
    </row>
    <row r="1003" s="438" customFormat="true" ht="12.75" hidden="false" customHeight="false" outlineLevel="0" collapsed="false">
      <c r="A1003" s="110" t="s">
        <v>267</v>
      </c>
      <c r="B1003" s="478" t="n">
        <v>0</v>
      </c>
      <c r="C1003" s="479" t="n">
        <v>429.31</v>
      </c>
      <c r="D1003" s="480" t="n">
        <v>429.31</v>
      </c>
      <c r="E1003" s="478" t="n">
        <v>429.31</v>
      </c>
      <c r="F1003" s="480" t="n">
        <v>429.31</v>
      </c>
      <c r="G1003" s="480" t="n">
        <v>938.15</v>
      </c>
      <c r="H1003" s="481"/>
      <c r="I1003" s="482" t="n">
        <v>429.31</v>
      </c>
      <c r="J1003" s="481" t="n">
        <f aca="false">+G1003-I1003</f>
        <v>508.84</v>
      </c>
      <c r="K1003" s="483" t="n">
        <f aca="false">IF(I1003=0,IF(G1003=0,0,100),+J1003/I1003*100)</f>
        <v>118.525075120542</v>
      </c>
      <c r="L1003" s="483"/>
      <c r="M1003" s="484" t="n">
        <v>2144.71</v>
      </c>
      <c r="N1003" s="485" t="n">
        <v>2655.39</v>
      </c>
      <c r="O1003" s="481" t="n">
        <f aca="false">N1003-M1003</f>
        <v>510.68</v>
      </c>
      <c r="P1003" s="486" t="n">
        <f aca="false">IF(M1003=0,IF(N1003=0,0,100),+O1003/M1003*100)</f>
        <v>23.8111446302763</v>
      </c>
      <c r="Q1003" s="486"/>
    </row>
    <row r="1004" s="438" customFormat="true" ht="12.75" hidden="false" customHeight="false" outlineLevel="0" collapsed="false">
      <c r="A1004" s="534" t="s">
        <v>268</v>
      </c>
      <c r="B1004" s="478" t="n">
        <v>0</v>
      </c>
      <c r="C1004" s="479" t="n">
        <v>814.38</v>
      </c>
      <c r="D1004" s="480" t="n">
        <v>814.38</v>
      </c>
      <c r="E1004" s="478" t="n">
        <v>429.32</v>
      </c>
      <c r="F1004" s="480" t="n">
        <v>429.32</v>
      </c>
      <c r="G1004" s="480" t="n">
        <v>0</v>
      </c>
      <c r="H1004" s="481"/>
      <c r="I1004" s="482" t="n">
        <v>625.26</v>
      </c>
      <c r="J1004" s="481" t="n">
        <f aca="false">+G1004-I1004</f>
        <v>-625.26</v>
      </c>
      <c r="K1004" s="483" t="n">
        <f aca="false">IF(I1004=0,IF(G1004=0,0,100),+J1004/I1004*100)</f>
        <v>-100</v>
      </c>
      <c r="L1004" s="483"/>
      <c r="M1004" s="484" t="n">
        <v>3186.74</v>
      </c>
      <c r="N1004" s="485" t="n">
        <v>2487.4</v>
      </c>
      <c r="O1004" s="481" t="n">
        <f aca="false">N1004-M1004</f>
        <v>-699.34</v>
      </c>
      <c r="P1004" s="486" t="n">
        <f aca="false">IF(M1004=0,IF(N1004=0,0,100),+O1004/M1004*100)</f>
        <v>-21.9453108819671</v>
      </c>
      <c r="Q1004" s="486"/>
    </row>
    <row r="1005" s="438" customFormat="true" ht="12.75" hidden="false" customHeight="false" outlineLevel="0" collapsed="false">
      <c r="A1005" s="110" t="s">
        <v>271</v>
      </c>
      <c r="B1005" s="478" t="n">
        <v>0</v>
      </c>
      <c r="C1005" s="487" t="n">
        <v>0</v>
      </c>
      <c r="D1005" s="480" t="n">
        <v>630</v>
      </c>
      <c r="E1005" s="478" t="n">
        <v>1960.16</v>
      </c>
      <c r="F1005" s="480" t="n">
        <v>0</v>
      </c>
      <c r="G1005" s="480" t="n">
        <v>741.02</v>
      </c>
      <c r="H1005" s="481"/>
      <c r="I1005" s="482" t="n">
        <v>1467.32</v>
      </c>
      <c r="J1005" s="481" t="n">
        <f aca="false">+G1005-I1005</f>
        <v>-726.3</v>
      </c>
      <c r="K1005" s="483" t="n">
        <f aca="false">IF(I1005=0,IF(G1005=0,0,100),+J1005/I1005*100)</f>
        <v>-49.4984052558406</v>
      </c>
      <c r="L1005" s="483"/>
      <c r="M1005" s="484" t="n">
        <v>7417.6</v>
      </c>
      <c r="N1005" s="485" t="n">
        <v>3331.18</v>
      </c>
      <c r="O1005" s="481" t="n">
        <f aca="false">N1005-M1005</f>
        <v>-4086.42</v>
      </c>
      <c r="P1005" s="486" t="n">
        <f aca="false">IF(M1005=0,IF(N1005=0,0,100),+O1005/M1005*100)</f>
        <v>-55.0908649698016</v>
      </c>
      <c r="Q1005" s="486"/>
    </row>
    <row r="1006" s="438" customFormat="true" ht="12.75" hidden="false" customHeight="false" outlineLevel="0" collapsed="false">
      <c r="A1006" s="456" t="s">
        <v>272</v>
      </c>
      <c r="B1006" s="478" t="n">
        <v>882</v>
      </c>
      <c r="C1006" s="479" t="n">
        <v>864</v>
      </c>
      <c r="D1006" s="480" t="n">
        <v>828</v>
      </c>
      <c r="E1006" s="478" t="n">
        <v>2682</v>
      </c>
      <c r="F1006" s="480" t="n">
        <v>2106</v>
      </c>
      <c r="G1006" s="480" t="n">
        <v>2654</v>
      </c>
      <c r="H1006" s="481"/>
      <c r="I1006" s="482" t="n">
        <v>1494</v>
      </c>
      <c r="J1006" s="481" t="n">
        <f aca="false">+G1006-I1006</f>
        <v>1160</v>
      </c>
      <c r="K1006" s="483" t="n">
        <f aca="false">IF(I1006=0,IF(G1006=0,0,100),+J1006/I1006*100)</f>
        <v>77.6439089692102</v>
      </c>
      <c r="L1006" s="483"/>
      <c r="M1006" s="484" t="n">
        <v>5143</v>
      </c>
      <c r="N1006" s="485" t="n">
        <v>10016</v>
      </c>
      <c r="O1006" s="481" t="n">
        <f aca="false">N1006-M1006</f>
        <v>4873</v>
      </c>
      <c r="P1006" s="486" t="n">
        <f aca="false">IF(M1006=0,IF(N1006=0,0,100),+O1006/M1006*100)</f>
        <v>94.7501458292825</v>
      </c>
      <c r="Q1006" s="486"/>
    </row>
    <row r="1007" s="438" customFormat="true" ht="12.75" hidden="false" customHeight="false" outlineLevel="0" collapsed="false">
      <c r="A1007" s="456" t="s">
        <v>273</v>
      </c>
      <c r="B1007" s="478" t="n">
        <v>13913.27</v>
      </c>
      <c r="C1007" s="479" t="n">
        <v>18170.9</v>
      </c>
      <c r="D1007" s="480" t="n">
        <v>0</v>
      </c>
      <c r="E1007" s="478" t="n">
        <v>4987.07</v>
      </c>
      <c r="F1007" s="480" t="n">
        <v>0</v>
      </c>
      <c r="G1007" s="480" t="n">
        <v>0</v>
      </c>
      <c r="H1007" s="481"/>
      <c r="I1007" s="482" t="n">
        <v>347.949999999997</v>
      </c>
      <c r="J1007" s="481" t="n">
        <f aca="false">+G1007-I1007</f>
        <v>-347.949999999997</v>
      </c>
      <c r="K1007" s="483" t="n">
        <f aca="false">IF(I1007=0,IF(G1007=0,0,100),+J1007/I1007*100)</f>
        <v>-100</v>
      </c>
      <c r="L1007" s="483"/>
      <c r="M1007" s="484" t="n">
        <v>47471.42</v>
      </c>
      <c r="N1007" s="485" t="n">
        <v>37071.24</v>
      </c>
      <c r="O1007" s="481" t="n">
        <f aca="false">N1007-M1007</f>
        <v>-10400.18</v>
      </c>
      <c r="P1007" s="486" t="n">
        <f aca="false">IF(M1007=0,IF(N1007=0,0,100),+O1007/M1007*100)</f>
        <v>-21.908297666259</v>
      </c>
      <c r="Q1007" s="486"/>
    </row>
    <row r="1008" s="438" customFormat="true" ht="12.75" hidden="false" customHeight="false" outlineLevel="0" collapsed="false">
      <c r="A1008" s="456" t="s">
        <v>274</v>
      </c>
      <c r="B1008" s="478" t="n">
        <v>1067.7</v>
      </c>
      <c r="C1008" s="479" t="n">
        <v>680.64</v>
      </c>
      <c r="D1008" s="480" t="n">
        <v>7582.65</v>
      </c>
      <c r="E1008" s="478" t="n">
        <v>468.280000000001</v>
      </c>
      <c r="F1008" s="480" t="n">
        <v>10697.85</v>
      </c>
      <c r="G1008" s="480" t="n">
        <v>2099.1</v>
      </c>
      <c r="H1008" s="481"/>
      <c r="I1008" s="482" t="n">
        <v>5030.29</v>
      </c>
      <c r="J1008" s="481" t="n">
        <f aca="false">+G1008-I1008</f>
        <v>-2931.19</v>
      </c>
      <c r="K1008" s="483" t="n">
        <f aca="false">IF(I1008=0,IF(G1008=0,0,100),+J1008/I1008*100)</f>
        <v>-58.2707955207354</v>
      </c>
      <c r="L1008" s="483"/>
      <c r="M1008" s="484" t="n">
        <v>35406.67</v>
      </c>
      <c r="N1008" s="485" t="n">
        <v>22596.22</v>
      </c>
      <c r="O1008" s="481" t="n">
        <f aca="false">N1008-M1008</f>
        <v>-12810.45</v>
      </c>
      <c r="P1008" s="486" t="n">
        <f aca="false">IF(M1008=0,IF(N1008=0,0,100),+O1008/M1008*100)</f>
        <v>-36.1808947297218</v>
      </c>
      <c r="Q1008" s="486"/>
    </row>
    <row r="1009" s="438" customFormat="true" ht="12.75" hidden="false" customHeight="false" outlineLevel="0" collapsed="false">
      <c r="A1009" s="110" t="s">
        <v>275</v>
      </c>
      <c r="B1009" s="478" t="n">
        <v>1788.9</v>
      </c>
      <c r="C1009" s="479" t="n">
        <v>3289.38</v>
      </c>
      <c r="D1009" s="480" t="n">
        <v>21306.06</v>
      </c>
      <c r="E1009" s="478" t="n">
        <v>7945.96</v>
      </c>
      <c r="F1009" s="480" t="n">
        <v>2482.68</v>
      </c>
      <c r="G1009" s="480" t="n">
        <v>16189.58</v>
      </c>
      <c r="H1009" s="481"/>
      <c r="I1009" s="482" t="n">
        <v>17552.52</v>
      </c>
      <c r="J1009" s="481" t="n">
        <f aca="false">+G1009-I1009</f>
        <v>-1362.94</v>
      </c>
      <c r="K1009" s="483" t="n">
        <f aca="false">IF(I1009=0,IF(G1009=0,0,100),+J1009/I1009*100)</f>
        <v>-7.76492492246128</v>
      </c>
      <c r="L1009" s="483"/>
      <c r="M1009" s="484" t="n">
        <v>38312.08</v>
      </c>
      <c r="N1009" s="485" t="n">
        <v>53002.56</v>
      </c>
      <c r="O1009" s="481" t="n">
        <f aca="false">N1009-M1009</f>
        <v>14690.48</v>
      </c>
      <c r="P1009" s="486" t="n">
        <f aca="false">IF(M1009=0,IF(N1009=0,0,100),+O1009/M1009*100)</f>
        <v>38.3442506906438</v>
      </c>
      <c r="Q1009" s="486"/>
    </row>
    <row r="1010" s="438" customFormat="true" ht="12.75" hidden="false" customHeight="false" outlineLevel="0" collapsed="false">
      <c r="A1010" s="456" t="s">
        <v>276</v>
      </c>
      <c r="B1010" s="478" t="n">
        <v>2166.63</v>
      </c>
      <c r="C1010" s="479" t="n">
        <v>0</v>
      </c>
      <c r="D1010" s="480" t="n">
        <v>10248.25</v>
      </c>
      <c r="E1010" s="478" t="n">
        <v>931.570000000002</v>
      </c>
      <c r="F1010" s="480" t="n">
        <v>2723.2</v>
      </c>
      <c r="G1010" s="480" t="n">
        <v>0</v>
      </c>
      <c r="H1010" s="481"/>
      <c r="I1010" s="482" t="n">
        <v>1294.27</v>
      </c>
      <c r="J1010" s="481" t="n">
        <f aca="false">+G1010-I1010</f>
        <v>-1294.27</v>
      </c>
      <c r="K1010" s="483" t="n">
        <f aca="false">IF(I1010=0,IF(G1010=0,0,100),+J1010/I1010*100)</f>
        <v>-100</v>
      </c>
      <c r="L1010" s="483"/>
      <c r="M1010" s="484" t="n">
        <v>6990.71</v>
      </c>
      <c r="N1010" s="485" t="n">
        <v>16069.65</v>
      </c>
      <c r="O1010" s="481" t="n">
        <f aca="false">N1010-M1010</f>
        <v>9078.94</v>
      </c>
      <c r="P1010" s="486" t="n">
        <f aca="false">IF(M1010=0,IF(N1010=0,0,100),+O1010/M1010*100)</f>
        <v>129.871500891898</v>
      </c>
      <c r="Q1010" s="486"/>
    </row>
    <row r="1011" s="438" customFormat="true" ht="12.75" hidden="false" customHeight="false" outlineLevel="0" collapsed="false">
      <c r="A1011" s="110" t="s">
        <v>278</v>
      </c>
      <c r="B1011" s="478" t="n">
        <v>19606.33</v>
      </c>
      <c r="C1011" s="479" t="n">
        <v>18537.25</v>
      </c>
      <c r="D1011" s="480" t="n">
        <v>18441.54</v>
      </c>
      <c r="E1011" s="478" t="n">
        <v>18470.95</v>
      </c>
      <c r="F1011" s="480" t="n">
        <v>16471.69</v>
      </c>
      <c r="G1011" s="480" t="n">
        <v>17413.44</v>
      </c>
      <c r="H1011" s="481"/>
      <c r="I1011" s="482" t="n">
        <v>16566.77</v>
      </c>
      <c r="J1011" s="481" t="n">
        <f aca="false">+G1011-I1011</f>
        <v>846.669999999998</v>
      </c>
      <c r="K1011" s="483" t="n">
        <f aca="false">IF(I1011=0,IF(G1011=0,0,100),+J1011/I1011*100)</f>
        <v>5.1106522273201</v>
      </c>
      <c r="L1011" s="483"/>
      <c r="M1011" s="484" t="n">
        <v>89169.45</v>
      </c>
      <c r="N1011" s="485" t="n">
        <v>108941.2</v>
      </c>
      <c r="O1011" s="481" t="n">
        <f aca="false">N1011-M1011</f>
        <v>19771.75</v>
      </c>
      <c r="P1011" s="486" t="n">
        <f aca="false">IF(M1011=0,IF(N1011=0,0,100),+O1011/M1011*100)</f>
        <v>22.1732330972099</v>
      </c>
      <c r="Q1011" s="486"/>
    </row>
    <row r="1012" s="438" customFormat="true" ht="12.75" hidden="false" customHeight="false" outlineLevel="0" collapsed="false">
      <c r="A1012" s="110" t="s">
        <v>279</v>
      </c>
      <c r="B1012" s="478" t="n">
        <v>0</v>
      </c>
      <c r="C1012" s="487" t="n">
        <v>0</v>
      </c>
      <c r="D1012" s="480" t="n">
        <v>0</v>
      </c>
      <c r="E1012" s="478" t="n">
        <v>0</v>
      </c>
      <c r="F1012" s="480" t="n">
        <v>0</v>
      </c>
      <c r="G1012" s="480" t="n">
        <v>0</v>
      </c>
      <c r="H1012" s="481"/>
      <c r="I1012" s="482" t="n">
        <v>0</v>
      </c>
      <c r="J1012" s="481" t="n">
        <f aca="false">+G1012-I1012</f>
        <v>0</v>
      </c>
      <c r="K1012" s="483" t="n">
        <f aca="false">IF(I1012=0,IF(G1012=0,0,100),+J1012/I1012*100)</f>
        <v>0</v>
      </c>
      <c r="L1012" s="483"/>
      <c r="M1012" s="484" t="n">
        <v>18343.97</v>
      </c>
      <c r="N1012" s="485" t="n">
        <v>0</v>
      </c>
      <c r="O1012" s="481" t="n">
        <f aca="false">N1012-M1012</f>
        <v>-18343.97</v>
      </c>
      <c r="P1012" s="486" t="n">
        <f aca="false">IF(M1012=0,IF(N1012=0,0,100),+O1012/M1012*100)</f>
        <v>-100</v>
      </c>
      <c r="Q1012" s="486"/>
    </row>
    <row r="1013" s="438" customFormat="true" ht="12.75" hidden="false" customHeight="false" outlineLevel="0" collapsed="false">
      <c r="A1013" s="489" t="s">
        <v>282</v>
      </c>
      <c r="B1013" s="478" t="n">
        <v>0</v>
      </c>
      <c r="C1013" s="487" t="n">
        <v>0</v>
      </c>
      <c r="D1013" s="480" t="n">
        <v>948.28</v>
      </c>
      <c r="E1013" s="478" t="n">
        <v>0</v>
      </c>
      <c r="F1013" s="480" t="n">
        <v>0</v>
      </c>
      <c r="G1013" s="480" t="n">
        <v>0</v>
      </c>
      <c r="H1013" s="481"/>
      <c r="I1013" s="482" t="n">
        <v>0</v>
      </c>
      <c r="J1013" s="481" t="n">
        <f aca="false">+G1013-I1013</f>
        <v>0</v>
      </c>
      <c r="K1013" s="483" t="n">
        <f aca="false">IF(I1013=0,IF(G1013=0,0,100),+J1013/I1013*100)</f>
        <v>0</v>
      </c>
      <c r="L1013" s="483"/>
      <c r="M1013" s="484" t="n">
        <v>0</v>
      </c>
      <c r="N1013" s="485" t="n">
        <v>948.28</v>
      </c>
      <c r="O1013" s="481" t="n">
        <f aca="false">N1013-M1013</f>
        <v>948.28</v>
      </c>
      <c r="P1013" s="486" t="n">
        <f aca="false">IF(M1013=0,IF(N1013=0,0,100),+O1013/M1013*100)</f>
        <v>100</v>
      </c>
      <c r="Q1013" s="486"/>
    </row>
    <row r="1014" s="438" customFormat="true" ht="12.75" hidden="false" customHeight="false" outlineLevel="0" collapsed="false">
      <c r="A1014" s="489" t="s">
        <v>284</v>
      </c>
      <c r="B1014" s="478" t="n">
        <v>0</v>
      </c>
      <c r="C1014" s="487" t="n">
        <v>0</v>
      </c>
      <c r="D1014" s="480" t="n">
        <v>1899.84</v>
      </c>
      <c r="E1014" s="478" t="n">
        <v>0</v>
      </c>
      <c r="F1014" s="480" t="n">
        <v>0</v>
      </c>
      <c r="G1014" s="480" t="n">
        <v>215.23</v>
      </c>
      <c r="H1014" s="481"/>
      <c r="I1014" s="482" t="n">
        <v>0</v>
      </c>
      <c r="J1014" s="481" t="n">
        <f aca="false">+G1014-I1014</f>
        <v>215.23</v>
      </c>
      <c r="K1014" s="483" t="n">
        <f aca="false">IF(I1014=0,IF(G1014=0,0,100),+J1014/I1014*100)</f>
        <v>100</v>
      </c>
      <c r="L1014" s="483"/>
      <c r="M1014" s="484" t="n">
        <v>0</v>
      </c>
      <c r="N1014" s="485" t="n">
        <v>2115.07</v>
      </c>
      <c r="O1014" s="481" t="n">
        <f aca="false">N1014-M1014</f>
        <v>2115.07</v>
      </c>
      <c r="P1014" s="486" t="n">
        <f aca="false">IF(M1014=0,IF(N1014=0,0,100),+O1014/M1014*100)</f>
        <v>100</v>
      </c>
      <c r="Q1014" s="486"/>
    </row>
    <row r="1015" s="438" customFormat="true" ht="12.75" hidden="false" customHeight="false" outlineLevel="0" collapsed="false">
      <c r="A1015" s="456" t="s">
        <v>286</v>
      </c>
      <c r="B1015" s="478" t="n">
        <v>3840</v>
      </c>
      <c r="C1015" s="479" t="n">
        <v>13529.19</v>
      </c>
      <c r="D1015" s="480" t="n">
        <v>10413.44</v>
      </c>
      <c r="E1015" s="478" t="n">
        <v>5923</v>
      </c>
      <c r="F1015" s="480" t="n">
        <v>14781.15</v>
      </c>
      <c r="G1015" s="480" t="n">
        <v>4242</v>
      </c>
      <c r="H1015" s="481"/>
      <c r="I1015" s="482" t="n">
        <v>279.700000000004</v>
      </c>
      <c r="J1015" s="481" t="n">
        <f aca="false">+G1015-I1015</f>
        <v>3962.3</v>
      </c>
      <c r="K1015" s="483" t="n">
        <f aca="false">IF(I1015=0,IF(G1015=0,0,100),+J1015/I1015*100)</f>
        <v>1416.62495530924</v>
      </c>
      <c r="L1015" s="483"/>
      <c r="M1015" s="484" t="n">
        <v>56989.51</v>
      </c>
      <c r="N1015" s="485" t="n">
        <v>52728.78</v>
      </c>
      <c r="O1015" s="481" t="n">
        <f aca="false">N1015-M1015</f>
        <v>-4260.73</v>
      </c>
      <c r="P1015" s="486" t="n">
        <f aca="false">IF(M1015=0,IF(N1015=0,0,100),+O1015/M1015*100)</f>
        <v>-7.47634082131958</v>
      </c>
      <c r="Q1015" s="486"/>
    </row>
    <row r="1016" s="438" customFormat="true" ht="12.75" hidden="false" customHeight="false" outlineLevel="0" collapsed="false">
      <c r="A1016" s="110" t="s">
        <v>287</v>
      </c>
      <c r="B1016" s="478" t="n">
        <v>429</v>
      </c>
      <c r="C1016" s="479" t="n">
        <v>0</v>
      </c>
      <c r="D1016" s="480" t="n">
        <v>0</v>
      </c>
      <c r="E1016" s="478" t="n">
        <v>0</v>
      </c>
      <c r="F1016" s="480" t="n">
        <v>0</v>
      </c>
      <c r="G1016" s="480" t="n">
        <v>0</v>
      </c>
      <c r="H1016" s="481"/>
      <c r="I1016" s="482" t="n">
        <v>0</v>
      </c>
      <c r="J1016" s="481" t="n">
        <f aca="false">+G1016-I1016</f>
        <v>0</v>
      </c>
      <c r="K1016" s="483" t="n">
        <f aca="false">IF(I1016=0,IF(G1016=0,0,100),+J1016/I1016*100)</f>
        <v>0</v>
      </c>
      <c r="L1016" s="483"/>
      <c r="M1016" s="484" t="n">
        <v>0</v>
      </c>
      <c r="N1016" s="485" t="n">
        <v>429</v>
      </c>
      <c r="O1016" s="481" t="n">
        <f aca="false">N1016-M1016</f>
        <v>429</v>
      </c>
      <c r="P1016" s="486" t="n">
        <f aca="false">IF(M1016=0,IF(N1016=0,0,100),+O1016/M1016*100)</f>
        <v>100</v>
      </c>
      <c r="Q1016" s="486"/>
    </row>
    <row r="1017" s="438" customFormat="true" ht="12.75" hidden="false" customHeight="false" outlineLevel="0" collapsed="false">
      <c r="A1017" s="456" t="s">
        <v>289</v>
      </c>
      <c r="B1017" s="478" t="n">
        <v>8665</v>
      </c>
      <c r="C1017" s="479" t="n">
        <v>8000</v>
      </c>
      <c r="D1017" s="480" t="n">
        <v>6543.75</v>
      </c>
      <c r="E1017" s="478" t="n">
        <v>8732.9</v>
      </c>
      <c r="F1017" s="480" t="n">
        <v>9460</v>
      </c>
      <c r="G1017" s="480" t="n">
        <v>9630</v>
      </c>
      <c r="H1017" s="481"/>
      <c r="I1017" s="482" t="n">
        <v>4720.36</v>
      </c>
      <c r="J1017" s="481" t="n">
        <f aca="false">+G1017-I1017</f>
        <v>4909.64</v>
      </c>
      <c r="K1017" s="483" t="n">
        <f aca="false">IF(I1017=0,IF(G1017=0,0,100),+J1017/I1017*100)</f>
        <v>104.009863654467</v>
      </c>
      <c r="L1017" s="483"/>
      <c r="M1017" s="484" t="n">
        <v>50476.25</v>
      </c>
      <c r="N1017" s="485" t="n">
        <v>51031.65</v>
      </c>
      <c r="O1017" s="481" t="n">
        <f aca="false">N1017-M1017</f>
        <v>555.400000000001</v>
      </c>
      <c r="P1017" s="486" t="n">
        <f aca="false">IF(M1017=0,IF(N1017=0,0,100),+O1017/M1017*100)</f>
        <v>1.10031945717045</v>
      </c>
      <c r="Q1017" s="486"/>
    </row>
    <row r="1018" s="438" customFormat="true" ht="12.75" hidden="false" customHeight="false" outlineLevel="0" collapsed="false">
      <c r="A1018" s="456" t="s">
        <v>290</v>
      </c>
      <c r="B1018" s="478" t="n">
        <v>0</v>
      </c>
      <c r="C1018" s="479" t="n">
        <v>7658.78</v>
      </c>
      <c r="D1018" s="480" t="n">
        <v>2218</v>
      </c>
      <c r="E1018" s="478" t="n">
        <v>0</v>
      </c>
      <c r="F1018" s="480" t="n">
        <v>89</v>
      </c>
      <c r="G1018" s="480" t="n">
        <v>0</v>
      </c>
      <c r="H1018" s="481"/>
      <c r="I1018" s="482" t="n">
        <v>0</v>
      </c>
      <c r="J1018" s="481" t="n">
        <f aca="false">+G1018-I1018</f>
        <v>0</v>
      </c>
      <c r="K1018" s="483" t="n">
        <f aca="false">IF(I1018=0,IF(G1018=0,0,100),+J1018/I1018*100)</f>
        <v>0</v>
      </c>
      <c r="L1018" s="483"/>
      <c r="M1018" s="484" t="n">
        <v>8596</v>
      </c>
      <c r="N1018" s="485" t="n">
        <v>9965.78</v>
      </c>
      <c r="O1018" s="481" t="n">
        <f aca="false">N1018-M1018</f>
        <v>1369.78</v>
      </c>
      <c r="P1018" s="486" t="n">
        <f aca="false">IF(M1018=0,IF(N1018=0,0,100),+O1018/M1018*100)</f>
        <v>15.9350860865519</v>
      </c>
      <c r="Q1018" s="486"/>
    </row>
    <row r="1019" s="438" customFormat="true" ht="12.75" hidden="false" customHeight="false" outlineLevel="0" collapsed="false">
      <c r="A1019" s="565" t="s">
        <v>293</v>
      </c>
      <c r="B1019" s="478" t="n">
        <v>5154.3</v>
      </c>
      <c r="C1019" s="479" t="n">
        <v>7415.16</v>
      </c>
      <c r="D1019" s="480" t="n">
        <v>5907.92</v>
      </c>
      <c r="E1019" s="478" t="n">
        <v>5907.92</v>
      </c>
      <c r="F1019" s="480" t="n">
        <v>5907.92</v>
      </c>
      <c r="G1019" s="480" t="n">
        <v>5907.92</v>
      </c>
      <c r="H1019" s="481"/>
      <c r="I1019" s="482" t="n">
        <v>5676.05</v>
      </c>
      <c r="J1019" s="481" t="n">
        <f aca="false">+G1019-I1019</f>
        <v>231.87</v>
      </c>
      <c r="K1019" s="483" t="n">
        <f aca="false">IF(I1019=0,IF(G1019=0,0,100),+J1019/I1019*100)</f>
        <v>4.08505915205116</v>
      </c>
      <c r="L1019" s="483"/>
      <c r="M1019" s="484" t="n">
        <v>33286.13</v>
      </c>
      <c r="N1019" s="485" t="n">
        <v>36201.14</v>
      </c>
      <c r="O1019" s="481" t="n">
        <f aca="false">N1019-M1019</f>
        <v>2915.01</v>
      </c>
      <c r="P1019" s="486" t="n">
        <f aca="false">IF(M1019=0,IF(N1019=0,0,100),+O1019/M1019*100)</f>
        <v>8.75743139860357</v>
      </c>
      <c r="Q1019" s="486"/>
    </row>
    <row r="1020" s="438" customFormat="true" ht="12.75" hidden="false" customHeight="false" outlineLevel="0" collapsed="false">
      <c r="A1020" s="456" t="s">
        <v>294</v>
      </c>
      <c r="B1020" s="478" t="n">
        <v>4442.24</v>
      </c>
      <c r="C1020" s="479" t="n">
        <v>8240.85</v>
      </c>
      <c r="D1020" s="480" t="n">
        <v>5708.44</v>
      </c>
      <c r="E1020" s="478" t="n">
        <v>5708.44</v>
      </c>
      <c r="F1020" s="480" t="n">
        <v>5708.44</v>
      </c>
      <c r="G1020" s="480" t="n">
        <v>5708.44</v>
      </c>
      <c r="H1020" s="481"/>
      <c r="I1020" s="482" t="n">
        <v>5371.38</v>
      </c>
      <c r="J1020" s="481" t="n">
        <f aca="false">+G1020-I1020</f>
        <v>337.059999999999</v>
      </c>
      <c r="K1020" s="483" t="n">
        <f aca="false">IF(I1020=0,IF(G1020=0,0,100),+J1020/I1020*100)</f>
        <v>6.27510993450472</v>
      </c>
      <c r="L1020" s="483"/>
      <c r="M1020" s="484" t="n">
        <v>27285.93</v>
      </c>
      <c r="N1020" s="485" t="n">
        <v>35516.85</v>
      </c>
      <c r="O1020" s="481" t="n">
        <f aca="false">N1020-M1020</f>
        <v>8230.92</v>
      </c>
      <c r="P1020" s="486" t="n">
        <f aca="false">IF(M1020=0,IF(N1020=0,0,100),+O1020/M1020*100)</f>
        <v>30.1654369119909</v>
      </c>
      <c r="Q1020" s="486"/>
    </row>
    <row r="1021" s="438" customFormat="true" ht="12.75" hidden="false" customHeight="false" outlineLevel="0" collapsed="false">
      <c r="A1021" s="456" t="s">
        <v>295</v>
      </c>
      <c r="B1021" s="478" t="n">
        <v>0</v>
      </c>
      <c r="C1021" s="487" t="n">
        <v>0</v>
      </c>
      <c r="D1021" s="480" t="n">
        <v>0</v>
      </c>
      <c r="E1021" s="478" t="n">
        <v>0</v>
      </c>
      <c r="F1021" s="480" t="n">
        <v>0</v>
      </c>
      <c r="G1021" s="480" t="n">
        <v>0</v>
      </c>
      <c r="H1021" s="481"/>
      <c r="I1021" s="482" t="n">
        <v>458.39</v>
      </c>
      <c r="J1021" s="481" t="n">
        <f aca="false">+G1021-I1021</f>
        <v>-458.39</v>
      </c>
      <c r="K1021" s="483" t="n">
        <f aca="false">IF(I1021=0,IF(G1021=0,0,100),+J1021/I1021*100)</f>
        <v>-100</v>
      </c>
      <c r="L1021" s="483"/>
      <c r="M1021" s="484" t="n">
        <v>2801.23</v>
      </c>
      <c r="N1021" s="485" t="n">
        <v>0</v>
      </c>
      <c r="O1021" s="481" t="n">
        <f aca="false">N1021-M1021</f>
        <v>-2801.23</v>
      </c>
      <c r="P1021" s="486" t="n">
        <f aca="false">IF(M1021=0,IF(N1021=0,0,100),+O1021/M1021*100)</f>
        <v>-100</v>
      </c>
      <c r="Q1021" s="486"/>
    </row>
    <row r="1022" s="438" customFormat="true" ht="12.75" hidden="false" customHeight="false" outlineLevel="0" collapsed="false">
      <c r="A1022" s="456" t="s">
        <v>296</v>
      </c>
      <c r="B1022" s="478" t="n">
        <v>1679.45</v>
      </c>
      <c r="C1022" s="479" t="n">
        <v>4303.43</v>
      </c>
      <c r="D1022" s="480" t="n">
        <v>2554.11</v>
      </c>
      <c r="E1022" s="478" t="n">
        <v>2554.11</v>
      </c>
      <c r="F1022" s="480" t="n">
        <v>2554.11</v>
      </c>
      <c r="G1022" s="480" t="n">
        <v>2554.11</v>
      </c>
      <c r="H1022" s="481"/>
      <c r="I1022" s="482" t="n">
        <v>1679.45</v>
      </c>
      <c r="J1022" s="481" t="n">
        <f aca="false">+G1022-I1022</f>
        <v>874.66</v>
      </c>
      <c r="K1022" s="483" t="n">
        <f aca="false">IF(I1022=0,IF(G1022=0,0,100),+J1022/I1022*100)</f>
        <v>52.080145285659</v>
      </c>
      <c r="L1022" s="483"/>
      <c r="M1022" s="484" t="n">
        <v>9923.77</v>
      </c>
      <c r="N1022" s="485" t="n">
        <v>16199.32</v>
      </c>
      <c r="O1022" s="481" t="n">
        <f aca="false">N1022-M1022</f>
        <v>6275.55</v>
      </c>
      <c r="P1022" s="486" t="n">
        <f aca="false">IF(M1022=0,IF(N1022=0,0,100),+O1022/M1022*100)</f>
        <v>63.2375599192645</v>
      </c>
      <c r="Q1022" s="486"/>
    </row>
    <row r="1023" s="438" customFormat="true" ht="12.75" hidden="false" customHeight="false" outlineLevel="0" collapsed="false">
      <c r="A1023" s="110" t="s">
        <v>298</v>
      </c>
      <c r="B1023" s="478" t="n">
        <v>0</v>
      </c>
      <c r="C1023" s="479" t="n">
        <v>72051.78</v>
      </c>
      <c r="D1023" s="480" t="n">
        <v>13224</v>
      </c>
      <c r="E1023" s="478" t="n">
        <v>13818.83</v>
      </c>
      <c r="F1023" s="480" t="n">
        <v>24007.68</v>
      </c>
      <c r="G1023" s="480" t="n">
        <v>12789</v>
      </c>
      <c r="H1023" s="481"/>
      <c r="I1023" s="482" t="n">
        <v>16213.53</v>
      </c>
      <c r="J1023" s="481" t="n">
        <f aca="false">+G1023-I1023</f>
        <v>-3424.53</v>
      </c>
      <c r="K1023" s="483" t="n">
        <f aca="false">IF(I1023=0,IF(G1023=0,0,100),+J1023/I1023*100)</f>
        <v>-21.1214337655033</v>
      </c>
      <c r="L1023" s="483"/>
      <c r="M1023" s="484" t="n">
        <v>43213.53</v>
      </c>
      <c r="N1023" s="485" t="n">
        <v>135891.29</v>
      </c>
      <c r="O1023" s="481" t="n">
        <f aca="false">N1023-M1023</f>
        <v>92677.76</v>
      </c>
      <c r="P1023" s="486" t="n">
        <f aca="false">IF(M1023=0,IF(N1023=0,0,100),+O1023/M1023*100)</f>
        <v>214.464682704699</v>
      </c>
      <c r="Q1023" s="486"/>
    </row>
    <row r="1024" s="438" customFormat="true" ht="12.75" hidden="false" customHeight="false" outlineLevel="0" collapsed="false">
      <c r="A1024" s="110" t="s">
        <v>300</v>
      </c>
      <c r="B1024" s="478" t="n">
        <v>672.88</v>
      </c>
      <c r="C1024" s="479" t="n">
        <v>96</v>
      </c>
      <c r="D1024" s="480" t="n">
        <v>321.5</v>
      </c>
      <c r="E1024" s="478" t="n">
        <v>517.68</v>
      </c>
      <c r="F1024" s="480" t="n">
        <v>880.01</v>
      </c>
      <c r="G1024" s="480" t="n">
        <v>646.37</v>
      </c>
      <c r="H1024" s="481"/>
      <c r="I1024" s="482" t="n">
        <v>405.86</v>
      </c>
      <c r="J1024" s="481" t="n">
        <f aca="false">+G1024-I1024</f>
        <v>240.51</v>
      </c>
      <c r="K1024" s="483" t="n">
        <f aca="false">IF(I1024=0,IF(G1024=0,0,100),+J1024/I1024*100)</f>
        <v>59.2593505149559</v>
      </c>
      <c r="L1024" s="483"/>
      <c r="M1024" s="484" t="n">
        <v>5691.73</v>
      </c>
      <c r="N1024" s="485" t="n">
        <v>3134.44</v>
      </c>
      <c r="O1024" s="481" t="n">
        <f aca="false">N1024-M1024</f>
        <v>-2557.29</v>
      </c>
      <c r="P1024" s="486" t="n">
        <f aca="false">IF(M1024=0,IF(N1024=0,0,100),+O1024/M1024*100)</f>
        <v>-44.9299246450552</v>
      </c>
      <c r="Q1024" s="486"/>
    </row>
    <row r="1025" s="438" customFormat="true" ht="12.75" hidden="false" customHeight="false" outlineLevel="0" collapsed="false">
      <c r="A1025" s="456" t="s">
        <v>303</v>
      </c>
      <c r="B1025" s="478" t="n">
        <v>13295.01</v>
      </c>
      <c r="C1025" s="479" t="n">
        <v>13295.01</v>
      </c>
      <c r="D1025" s="480" t="n">
        <v>13295.01</v>
      </c>
      <c r="E1025" s="478" t="n">
        <v>13295.01</v>
      </c>
      <c r="F1025" s="480" t="n">
        <v>13295.01</v>
      </c>
      <c r="G1025" s="480" t="n">
        <v>13295.01</v>
      </c>
      <c r="H1025" s="481"/>
      <c r="I1025" s="482" t="n">
        <v>13167.68</v>
      </c>
      <c r="J1025" s="481" t="n">
        <f aca="false">+G1025-I1025</f>
        <v>127.33</v>
      </c>
      <c r="K1025" s="483" t="n">
        <f aca="false">IF(I1025=0,IF(G1025=0,0,100),+J1025/I1025*100)</f>
        <v>0.966988869717368</v>
      </c>
      <c r="L1025" s="483"/>
      <c r="M1025" s="484" t="n">
        <v>79006.08</v>
      </c>
      <c r="N1025" s="485" t="n">
        <v>79770.06</v>
      </c>
      <c r="O1025" s="481" t="n">
        <f aca="false">N1025-M1025</f>
        <v>763.979999999996</v>
      </c>
      <c r="P1025" s="486" t="n">
        <f aca="false">IF(M1025=0,IF(N1025=0,0,100),+O1025/M1025*100)</f>
        <v>0.966988869717363</v>
      </c>
      <c r="Q1025" s="486"/>
    </row>
    <row r="1026" s="438" customFormat="true" ht="12.75" hidden="false" customHeight="false" outlineLevel="0" collapsed="false">
      <c r="A1026" s="456" t="s">
        <v>304</v>
      </c>
      <c r="B1026" s="478" t="n">
        <v>10596.24</v>
      </c>
      <c r="C1026" s="479" t="n">
        <v>10596.24</v>
      </c>
      <c r="D1026" s="480" t="n">
        <v>10596.24</v>
      </c>
      <c r="E1026" s="478" t="n">
        <v>10596.24</v>
      </c>
      <c r="F1026" s="480" t="n">
        <v>10596.24</v>
      </c>
      <c r="G1026" s="480" t="n">
        <v>10596.24</v>
      </c>
      <c r="H1026" s="481"/>
      <c r="I1026" s="482" t="n">
        <v>2208.38</v>
      </c>
      <c r="J1026" s="481" t="n">
        <f aca="false">+G1026-I1026</f>
        <v>8387.86</v>
      </c>
      <c r="K1026" s="483" t="n">
        <f aca="false">IF(I1026=0,IF(G1026=0,0,100),+J1026/I1026*100)</f>
        <v>379.819596265136</v>
      </c>
      <c r="L1026" s="483"/>
      <c r="M1026" s="484" t="n">
        <v>10943.4</v>
      </c>
      <c r="N1026" s="485" t="n">
        <v>63577.44</v>
      </c>
      <c r="O1026" s="481" t="n">
        <f aca="false">N1026-M1026</f>
        <v>52634.04</v>
      </c>
      <c r="P1026" s="486" t="n">
        <f aca="false">IF(M1026=0,IF(N1026=0,0,100),+O1026/M1026*100)</f>
        <v>480.966061735841</v>
      </c>
      <c r="Q1026" s="486"/>
    </row>
    <row r="1027" s="438" customFormat="true" ht="12.75" hidden="false" customHeight="false" outlineLevel="0" collapsed="false">
      <c r="A1027" s="456" t="s">
        <v>305</v>
      </c>
      <c r="B1027" s="478" t="n">
        <v>4519.49</v>
      </c>
      <c r="C1027" s="479" t="n">
        <v>4519.49</v>
      </c>
      <c r="D1027" s="480" t="n">
        <v>4519.49</v>
      </c>
      <c r="E1027" s="478" t="n">
        <v>4519.49</v>
      </c>
      <c r="F1027" s="480" t="n">
        <v>4519.49</v>
      </c>
      <c r="G1027" s="480" t="n">
        <v>4519.49</v>
      </c>
      <c r="H1027" s="481"/>
      <c r="I1027" s="482" t="n">
        <v>5635.99</v>
      </c>
      <c r="J1027" s="481" t="n">
        <f aca="false">+G1027-I1027</f>
        <v>-1116.5</v>
      </c>
      <c r="K1027" s="483" t="n">
        <f aca="false">IF(I1027=0,IF(G1027=0,0,100),+J1027/I1027*100)</f>
        <v>-19.8101841912424</v>
      </c>
      <c r="L1027" s="483"/>
      <c r="M1027" s="484" t="n">
        <v>30231.89</v>
      </c>
      <c r="N1027" s="485" t="n">
        <v>27116.94</v>
      </c>
      <c r="O1027" s="481" t="n">
        <f aca="false">N1027-M1027</f>
        <v>-3114.95</v>
      </c>
      <c r="P1027" s="486" t="n">
        <f aca="false">IF(M1027=0,IF(N1027=0,0,100),+O1027/M1027*100)</f>
        <v>-10.3035238617235</v>
      </c>
      <c r="Q1027" s="486"/>
    </row>
    <row r="1028" s="438" customFormat="true" ht="12.75" hidden="false" customHeight="false" outlineLevel="0" collapsed="false">
      <c r="A1028" s="456" t="s">
        <v>306</v>
      </c>
      <c r="B1028" s="478" t="n">
        <v>36104.4</v>
      </c>
      <c r="C1028" s="479" t="n">
        <v>36104.4</v>
      </c>
      <c r="D1028" s="480" t="n">
        <v>36104.4</v>
      </c>
      <c r="E1028" s="478" t="n">
        <v>36104.4</v>
      </c>
      <c r="F1028" s="480" t="n">
        <v>36104.4</v>
      </c>
      <c r="G1028" s="480" t="n">
        <v>36104.4</v>
      </c>
      <c r="H1028" s="481"/>
      <c r="I1028" s="482" t="n">
        <v>4148.93</v>
      </c>
      <c r="J1028" s="481" t="n">
        <f aca="false">+G1028-I1028</f>
        <v>31955.47</v>
      </c>
      <c r="K1028" s="483" t="n">
        <f aca="false">IF(I1028=0,IF(G1028=0,0,100),+J1028/I1028*100)</f>
        <v>770.209909542942</v>
      </c>
      <c r="L1028" s="483"/>
      <c r="M1028" s="484" t="n">
        <v>24893.58</v>
      </c>
      <c r="N1028" s="485" t="n">
        <v>216626.4</v>
      </c>
      <c r="O1028" s="481" t="n">
        <f aca="false">N1028-M1028</f>
        <v>191732.82</v>
      </c>
      <c r="P1028" s="486" t="n">
        <f aca="false">IF(M1028=0,IF(N1028=0,0,100),+O1028/M1028*100)</f>
        <v>770.209909542942</v>
      </c>
      <c r="Q1028" s="486"/>
    </row>
    <row r="1029" s="438" customFormat="true" ht="12.75" hidden="false" customHeight="false" outlineLevel="0" collapsed="false">
      <c r="A1029" s="110" t="s">
        <v>307</v>
      </c>
      <c r="B1029" s="478" t="n">
        <v>5688.01</v>
      </c>
      <c r="C1029" s="479" t="n">
        <v>5688.01</v>
      </c>
      <c r="D1029" s="480" t="n">
        <v>5688.01</v>
      </c>
      <c r="E1029" s="478" t="n">
        <v>5688.01</v>
      </c>
      <c r="F1029" s="480" t="n">
        <v>5688.01</v>
      </c>
      <c r="G1029" s="480" t="n">
        <v>5688.01</v>
      </c>
      <c r="H1029" s="481"/>
      <c r="I1029" s="482" t="n">
        <v>0</v>
      </c>
      <c r="J1029" s="481" t="n">
        <f aca="false">+G1029-I1029</f>
        <v>5688.01</v>
      </c>
      <c r="K1029" s="483" t="n">
        <f aca="false">IF(I1029=0,IF(G1029=0,0,100),+J1029/I1029*100)</f>
        <v>100</v>
      </c>
      <c r="L1029" s="483"/>
      <c r="M1029" s="484" t="n">
        <v>0</v>
      </c>
      <c r="N1029" s="485" t="n">
        <v>34128.06</v>
      </c>
      <c r="O1029" s="481" t="n">
        <f aca="false">N1029-M1029</f>
        <v>34128.06</v>
      </c>
      <c r="P1029" s="486" t="n">
        <f aca="false">IF(M1029=0,IF(N1029=0,0,100),+O1029/M1029*100)</f>
        <v>100</v>
      </c>
      <c r="Q1029" s="486"/>
    </row>
    <row r="1030" s="438" customFormat="true" ht="12.75" hidden="false" customHeight="false" outlineLevel="0" collapsed="false">
      <c r="A1030" s="110" t="s">
        <v>308</v>
      </c>
      <c r="B1030" s="478" t="n">
        <v>1864.73</v>
      </c>
      <c r="C1030" s="479" t="n">
        <v>2188.09</v>
      </c>
      <c r="D1030" s="480" t="n">
        <v>2188.09</v>
      </c>
      <c r="E1030" s="478" t="n">
        <v>2188.09</v>
      </c>
      <c r="F1030" s="480" t="n">
        <v>2188.09</v>
      </c>
      <c r="G1030" s="480" t="n">
        <v>2188.09</v>
      </c>
      <c r="H1030" s="481"/>
      <c r="I1030" s="482" t="n">
        <v>0</v>
      </c>
      <c r="J1030" s="481" t="n">
        <f aca="false">+G1030-I1030</f>
        <v>2188.09</v>
      </c>
      <c r="K1030" s="483" t="n">
        <f aca="false">IF(I1030=0,IF(G1030=0,0,100),+J1030/I1030*100)</f>
        <v>100</v>
      </c>
      <c r="L1030" s="483"/>
      <c r="M1030" s="484" t="n">
        <v>0</v>
      </c>
      <c r="N1030" s="485" t="n">
        <v>12805.18</v>
      </c>
      <c r="O1030" s="481" t="n">
        <f aca="false">N1030-M1030</f>
        <v>12805.18</v>
      </c>
      <c r="P1030" s="486" t="n">
        <f aca="false">IF(M1030=0,IF(N1030=0,0,100),+O1030/M1030*100)</f>
        <v>100</v>
      </c>
      <c r="Q1030" s="486"/>
    </row>
    <row r="1031" s="438" customFormat="true" ht="12.75" hidden="false" customHeight="false" outlineLevel="0" collapsed="false">
      <c r="A1031" s="566" t="s">
        <v>310</v>
      </c>
      <c r="B1031" s="478" t="n">
        <v>0</v>
      </c>
      <c r="C1031" s="479" t="n">
        <v>0</v>
      </c>
      <c r="D1031" s="480" t="n">
        <v>0</v>
      </c>
      <c r="E1031" s="478" t="n">
        <v>0</v>
      </c>
      <c r="F1031" s="480" t="n">
        <v>0</v>
      </c>
      <c r="G1031" s="480" t="n">
        <v>0</v>
      </c>
      <c r="H1031" s="481"/>
      <c r="I1031" s="482" t="n">
        <v>0</v>
      </c>
      <c r="J1031" s="481" t="n">
        <f aca="false">+G1031-I1031</f>
        <v>0</v>
      </c>
      <c r="K1031" s="483" t="n">
        <f aca="false">IF(I1031=0,IF(G1031=0,0,100),+J1031/I1031*100)</f>
        <v>0</v>
      </c>
      <c r="L1031" s="483"/>
      <c r="M1031" s="484" t="n">
        <v>400</v>
      </c>
      <c r="N1031" s="485" t="n">
        <v>0</v>
      </c>
      <c r="O1031" s="481" t="n">
        <f aca="false">N1031-M1031</f>
        <v>-400</v>
      </c>
      <c r="P1031" s="486" t="n">
        <f aca="false">IF(M1031=0,IF(N1031=0,0,100),+O1031/M1031*100)</f>
        <v>-100</v>
      </c>
      <c r="Q1031" s="486"/>
    </row>
    <row r="1032" s="438" customFormat="true" ht="12.75" hidden="false" customHeight="false" outlineLevel="0" collapsed="false">
      <c r="A1032" s="489" t="s">
        <v>311</v>
      </c>
      <c r="B1032" s="478" t="n">
        <v>0</v>
      </c>
      <c r="C1032" s="479" t="n">
        <v>0</v>
      </c>
      <c r="D1032" s="480" t="n">
        <v>0</v>
      </c>
      <c r="E1032" s="478" t="n">
        <v>0</v>
      </c>
      <c r="F1032" s="480" t="n">
        <v>0</v>
      </c>
      <c r="G1032" s="480" t="n">
        <v>135.84</v>
      </c>
      <c r="H1032" s="481"/>
      <c r="I1032" s="482" t="n">
        <v>0</v>
      </c>
      <c r="J1032" s="481" t="n">
        <f aca="false">+G1032-I1032</f>
        <v>135.84</v>
      </c>
      <c r="K1032" s="483" t="n">
        <f aca="false">IF(I1032=0,IF(G1032=0,0,100),+J1032/I1032*100)</f>
        <v>100</v>
      </c>
      <c r="L1032" s="483"/>
      <c r="M1032" s="484" t="n">
        <v>0</v>
      </c>
      <c r="N1032" s="485" t="n">
        <v>135.84</v>
      </c>
      <c r="O1032" s="481" t="n">
        <f aca="false">N1032-M1032</f>
        <v>135.84</v>
      </c>
      <c r="P1032" s="486" t="n">
        <f aca="false">IF(M1032=0,IF(N1032=0,0,100),+O1032/M1032*100)</f>
        <v>100</v>
      </c>
      <c r="Q1032" s="486"/>
    </row>
    <row r="1033" s="438" customFormat="true" ht="12.75" hidden="false" customHeight="false" outlineLevel="0" collapsed="false">
      <c r="A1033" s="110" t="s">
        <v>313</v>
      </c>
      <c r="B1033" s="478" t="n">
        <v>153.33</v>
      </c>
      <c r="C1033" s="479" t="n">
        <v>153.33</v>
      </c>
      <c r="D1033" s="480" t="n">
        <v>0</v>
      </c>
      <c r="E1033" s="478" t="n">
        <v>153.33</v>
      </c>
      <c r="F1033" s="480" t="n">
        <v>314.84</v>
      </c>
      <c r="G1033" s="480" t="n">
        <v>168.33</v>
      </c>
      <c r="H1033" s="481"/>
      <c r="I1033" s="482" t="n">
        <v>0</v>
      </c>
      <c r="J1033" s="481" t="n">
        <f aca="false">+G1033-I1033</f>
        <v>168.33</v>
      </c>
      <c r="K1033" s="483" t="n">
        <f aca="false">IF(I1033=0,IF(G1033=0,0,100),+J1033/I1033*100)</f>
        <v>100</v>
      </c>
      <c r="L1033" s="483"/>
      <c r="M1033" s="484" t="n">
        <v>1436.76</v>
      </c>
      <c r="N1033" s="485" t="n">
        <v>943.16</v>
      </c>
      <c r="O1033" s="481" t="n">
        <f aca="false">N1033-M1033</f>
        <v>-493.6</v>
      </c>
      <c r="P1033" s="486" t="n">
        <f aca="false">IF(M1033=0,IF(N1033=0,0,100),+O1033/M1033*100)</f>
        <v>-34.3550767003536</v>
      </c>
      <c r="Q1033" s="486"/>
    </row>
    <row r="1034" customFormat="false" ht="13.5" hidden="false" customHeight="false" outlineLevel="0" collapsed="false">
      <c r="A1034" s="493" t="s">
        <v>189</v>
      </c>
      <c r="B1034" s="494" t="n">
        <f aca="false">SUM(B983:B1033)</f>
        <v>1252611.56</v>
      </c>
      <c r="C1034" s="494" t="n">
        <f aca="false">SUM(C983:C1033)</f>
        <v>1335649.35</v>
      </c>
      <c r="D1034" s="494" t="n">
        <f aca="false">SUM(D983:D1033)</f>
        <v>1453105.1</v>
      </c>
      <c r="E1034" s="494" t="n">
        <f aca="false">SUM(E983:E1033)</f>
        <v>1376064.6</v>
      </c>
      <c r="F1034" s="494" t="n">
        <f aca="false">SUM(F983:F1033)</f>
        <v>1438621.05</v>
      </c>
      <c r="G1034" s="494" t="n">
        <f aca="false">SUM(G983:G1033)</f>
        <v>1168725.32</v>
      </c>
      <c r="H1034" s="495"/>
      <c r="I1034" s="496" t="n">
        <f aca="false">SUM(I983:I1033)</f>
        <v>923824.7</v>
      </c>
      <c r="J1034" s="496" t="n">
        <f aca="false">+G1034-I1034</f>
        <v>244900.62</v>
      </c>
      <c r="K1034" s="497" t="n">
        <f aca="false">IF(I1034=0,IF(G1034=0,0,100),+J1034/I1034*100)</f>
        <v>26.5094254353666</v>
      </c>
      <c r="L1034" s="498"/>
      <c r="M1034" s="499" t="n">
        <f aca="false">SUM(M983:M1033)</f>
        <v>6802625</v>
      </c>
      <c r="N1034" s="496" t="n">
        <f aca="false">SUM(N983:N1033)</f>
        <v>8024776.98</v>
      </c>
      <c r="O1034" s="496" t="n">
        <f aca="false">SUM(O975:O1028)</f>
        <v>1175976.5</v>
      </c>
      <c r="P1034" s="501" t="n">
        <f aca="false">IF(M1034=0,IF(N1034=0,0,100),+O1034/M1034*100)</f>
        <v>17.2870987302696</v>
      </c>
      <c r="Q1034" s="502"/>
      <c r="R1034" s="523"/>
    </row>
    <row r="1035" customFormat="false" ht="13.5" hidden="false" customHeight="false" outlineLevel="0" collapsed="false">
      <c r="N1035" s="477"/>
      <c r="R1035" s="523"/>
    </row>
    <row r="1036" customFormat="false" ht="12.75" hidden="false" customHeight="false" outlineLevel="0" collapsed="false">
      <c r="A1036" s="503" t="s">
        <v>113</v>
      </c>
      <c r="B1036" s="431" t="n">
        <v>8780.23</v>
      </c>
      <c r="C1036" s="431" t="n">
        <v>16556.93</v>
      </c>
      <c r="D1036" s="431" t="n">
        <v>168600.93</v>
      </c>
      <c r="E1036" s="431" t="n">
        <v>3436.61</v>
      </c>
      <c r="F1036" s="431" t="n">
        <v>164634.8</v>
      </c>
      <c r="G1036" s="431" t="n">
        <v>2175.88</v>
      </c>
      <c r="I1036" s="505" t="n">
        <v>23740.03</v>
      </c>
      <c r="J1036" s="432" t="n">
        <f aca="false">+G1036-I1036</f>
        <v>-21564.15</v>
      </c>
      <c r="K1036" s="435" t="n">
        <f aca="false">IF(I1036=0,IF(G1036=0,0,100),+J1036/I1036*100)</f>
        <v>-90.8345524415934</v>
      </c>
      <c r="M1036" s="554" t="n">
        <v>91682.16</v>
      </c>
      <c r="N1036" s="431" t="n">
        <v>364185.38</v>
      </c>
      <c r="O1036" s="481" t="n">
        <f aca="false">+N1036-M1036</f>
        <v>272503.22</v>
      </c>
      <c r="P1036" s="486" t="n">
        <f aca="false">IF(M1036=0,IF(N1036=0,0,100),+O1036/M1036*100)</f>
        <v>297.226003401316</v>
      </c>
      <c r="R1036" s="523"/>
    </row>
    <row r="1037" customFormat="false" ht="12.75" hidden="false" customHeight="false" outlineLevel="0" collapsed="false">
      <c r="A1037" s="531" t="s">
        <v>338</v>
      </c>
      <c r="B1037" s="504" t="n">
        <v>147485.33</v>
      </c>
      <c r="C1037" s="504" t="n">
        <v>110984.62</v>
      </c>
      <c r="D1037" s="504" t="n">
        <v>108849.27</v>
      </c>
      <c r="E1037" s="504" t="n">
        <v>121204.61</v>
      </c>
      <c r="F1037" s="504" t="n">
        <v>156369.6</v>
      </c>
      <c r="G1037" s="504" t="n">
        <v>132057.56</v>
      </c>
      <c r="I1037" s="505" t="n">
        <v>118217.64</v>
      </c>
      <c r="J1037" s="432" t="n">
        <f aca="false">+G1037-I1037</f>
        <v>13839.92</v>
      </c>
      <c r="K1037" s="435" t="n">
        <f aca="false">IF(I1037=0,IF(G1037=0,0,100),+J1037/I1037*100)</f>
        <v>11.7071530103291</v>
      </c>
      <c r="L1037" s="483"/>
      <c r="M1037" s="554" t="n">
        <v>640573.41</v>
      </c>
      <c r="N1037" s="504" t="n">
        <v>776950.98</v>
      </c>
      <c r="O1037" s="481" t="n">
        <f aca="false">+N1037-M1037</f>
        <v>136377.57</v>
      </c>
      <c r="P1037" s="486" t="n">
        <f aca="false">IF(M1037=0,IF(N1037=0,0,100),+O1037/M1037*100)</f>
        <v>21.2899205416597</v>
      </c>
      <c r="Q1037" s="486"/>
      <c r="R1037" s="523"/>
    </row>
    <row r="1038" customFormat="false" ht="12.75" hidden="false" customHeight="false" outlineLevel="0" collapsed="false">
      <c r="A1038" s="503" t="s">
        <v>330</v>
      </c>
      <c r="B1038" s="504" t="n">
        <v>1292.39</v>
      </c>
      <c r="C1038" s="504" t="n">
        <v>3751.45</v>
      </c>
      <c r="D1038" s="504" t="n">
        <v>8784.08</v>
      </c>
      <c r="E1038" s="504" t="n">
        <v>17883.44</v>
      </c>
      <c r="F1038" s="504" t="n">
        <v>2403.14</v>
      </c>
      <c r="G1038" s="504" t="n">
        <v>8529.29</v>
      </c>
      <c r="I1038" s="505" t="n">
        <v>3305.21</v>
      </c>
      <c r="J1038" s="432" t="n">
        <f aca="false">+G1038-I1038</f>
        <v>5224.08</v>
      </c>
      <c r="K1038" s="435" t="n">
        <f aca="false">IF(I1038=0,IF(G1038=0,0,100),+J1038/I1038*100)</f>
        <v>158.055917778296</v>
      </c>
      <c r="L1038" s="483"/>
      <c r="M1038" s="554" t="n">
        <v>38923.08</v>
      </c>
      <c r="N1038" s="504" t="n">
        <v>42643.78</v>
      </c>
      <c r="O1038" s="481" t="n">
        <f aca="false">+N1038-M1038</f>
        <v>3720.7</v>
      </c>
      <c r="P1038" s="486" t="n">
        <f aca="false">IF(M1038=0,IF(N1038=0,0,100),+O1038/M1038*100)</f>
        <v>9.55910991627589</v>
      </c>
      <c r="Q1038" s="486"/>
      <c r="R1038" s="523"/>
    </row>
    <row r="1039" s="512" customFormat="true" ht="14.25" hidden="false" customHeight="false" outlineLevel="0" collapsed="false">
      <c r="A1039" s="510" t="s">
        <v>114</v>
      </c>
      <c r="B1039" s="504" t="n">
        <v>-7310.1</v>
      </c>
      <c r="C1039" s="504" t="n">
        <v>-8633.94</v>
      </c>
      <c r="D1039" s="504" t="n">
        <v>-25044.02</v>
      </c>
      <c r="E1039" s="504" t="n">
        <v>-25043.17</v>
      </c>
      <c r="F1039" s="504" t="n">
        <v>-21865.28</v>
      </c>
      <c r="G1039" s="504" t="n">
        <v>-31362.85</v>
      </c>
      <c r="H1039" s="432"/>
      <c r="I1039" s="505" t="n">
        <v>-19649.87</v>
      </c>
      <c r="J1039" s="432" t="n">
        <f aca="false">+G1039-I1039</f>
        <v>-11712.98</v>
      </c>
      <c r="K1039" s="435" t="n">
        <f aca="false">IF(I1039=0,IF(G1039=0,0,100),+J1039/I1039*100)</f>
        <v>59.6084350685272</v>
      </c>
      <c r="L1039" s="483"/>
      <c r="M1039" s="554" t="n">
        <v>-294118.54</v>
      </c>
      <c r="N1039" s="504" t="n">
        <v>-119259.36</v>
      </c>
      <c r="O1039" s="481" t="n">
        <f aca="false">+N1039-M1039</f>
        <v>174859.18</v>
      </c>
      <c r="P1039" s="486" t="n">
        <f aca="false">IF(M1039=0,IF(N1039=0,0,100),+O1039/M1039*100)</f>
        <v>-59.451940703908</v>
      </c>
      <c r="Q1039" s="486"/>
      <c r="R1039" s="523"/>
    </row>
    <row r="1040" customFormat="false" ht="16.5" hidden="false" customHeight="false" outlineLevel="0" collapsed="false">
      <c r="A1040" s="513" t="s">
        <v>331</v>
      </c>
      <c r="B1040" s="540" t="n">
        <f aca="false">SUM(B1034:B1039)</f>
        <v>1402859.41</v>
      </c>
      <c r="C1040" s="540" t="n">
        <f aca="false">SUM(C1034:C1039)</f>
        <v>1458308.41</v>
      </c>
      <c r="D1040" s="540" t="n">
        <f aca="false">SUM(D1034:D1039)</f>
        <v>1714295.36</v>
      </c>
      <c r="E1040" s="540" t="n">
        <f aca="false">SUM(E1034:E1039)</f>
        <v>1493546.09</v>
      </c>
      <c r="F1040" s="540" t="n">
        <f aca="false">SUM(F1034:F1039)</f>
        <v>1740163.31</v>
      </c>
      <c r="G1040" s="540" t="n">
        <f aca="false">SUM(G1034:G1039)</f>
        <v>1280125.2</v>
      </c>
      <c r="H1040" s="541"/>
      <c r="I1040" s="542" t="n">
        <f aca="false">SUM(I1034:I1039)</f>
        <v>1049437.71</v>
      </c>
      <c r="J1040" s="520" t="n">
        <f aca="false">+G1040-I1040</f>
        <v>230687.489999999</v>
      </c>
      <c r="K1040" s="521" t="n">
        <f aca="false">IF(I1040=0,IF(G1040=0,0,100),+J1040/I1040*100)</f>
        <v>21.9820088226103</v>
      </c>
      <c r="L1040" s="511"/>
      <c r="M1040" s="543" t="n">
        <f aca="false">SUM(M1034:M1039)</f>
        <v>7279685.11</v>
      </c>
      <c r="N1040" s="544" t="n">
        <f aca="false">SUM(N1034:N1039)</f>
        <v>9089297.76</v>
      </c>
      <c r="O1040" s="520" t="n">
        <f aca="false">+M1040-N1040</f>
        <v>-1809612.65</v>
      </c>
      <c r="P1040" s="521" t="n">
        <f aca="false">IF(N1040=0,IF(M1040=0,0,100),+O1040/N1040*100)</f>
        <v>-19.9092679960789</v>
      </c>
      <c r="Q1040" s="522"/>
      <c r="R1040" s="523"/>
    </row>
    <row r="1041" customFormat="false" ht="26.25" hidden="false" customHeight="true" outlineLevel="0" collapsed="false">
      <c r="A1041" s="456"/>
      <c r="B1041" s="504"/>
      <c r="C1041" s="504"/>
      <c r="D1041" s="504"/>
      <c r="E1041" s="504"/>
      <c r="F1041" s="504"/>
      <c r="G1041" s="504"/>
      <c r="I1041" s="432"/>
      <c r="J1041" s="432"/>
      <c r="K1041" s="498"/>
      <c r="L1041" s="498"/>
      <c r="M1041" s="505"/>
      <c r="N1041" s="545"/>
    </row>
    <row r="1042" customFormat="false" ht="12.75" hidden="false" customHeight="false" outlineLevel="0" collapsed="false">
      <c r="A1042" s="456"/>
      <c r="B1042" s="504"/>
      <c r="C1042" s="504"/>
      <c r="D1042" s="504"/>
      <c r="E1042" s="504"/>
      <c r="F1042" s="504"/>
      <c r="G1042" s="504"/>
      <c r="I1042" s="432"/>
      <c r="J1042" s="432"/>
      <c r="K1042" s="532"/>
      <c r="L1042" s="532"/>
      <c r="M1042" s="505"/>
      <c r="N1042" s="533"/>
    </row>
    <row r="1043" customFormat="false" ht="12.75" hidden="false" customHeight="false" outlineLevel="0" collapsed="false">
      <c r="A1043" s="441" t="s">
        <v>69</v>
      </c>
      <c r="B1043" s="441"/>
      <c r="C1043" s="441"/>
      <c r="D1043" s="441"/>
      <c r="E1043" s="441"/>
      <c r="F1043" s="441"/>
      <c r="G1043" s="441"/>
      <c r="H1043" s="441"/>
      <c r="I1043" s="441"/>
      <c r="J1043" s="441"/>
      <c r="K1043" s="441"/>
      <c r="L1043" s="441"/>
      <c r="M1043" s="441"/>
      <c r="N1043" s="441"/>
      <c r="O1043" s="441"/>
      <c r="P1043" s="441"/>
    </row>
    <row r="1044" customFormat="false" ht="12.75" hidden="false" customHeight="false" outlineLevel="0" collapsed="false">
      <c r="A1044" s="441" t="s">
        <v>214</v>
      </c>
      <c r="B1044" s="441"/>
      <c r="C1044" s="441"/>
      <c r="D1044" s="441"/>
      <c r="E1044" s="441"/>
      <c r="F1044" s="441"/>
      <c r="G1044" s="441"/>
      <c r="H1044" s="441"/>
      <c r="I1044" s="441"/>
      <c r="J1044" s="441"/>
      <c r="K1044" s="441"/>
      <c r="L1044" s="441"/>
      <c r="M1044" s="441"/>
      <c r="N1044" s="441"/>
      <c r="O1044" s="441"/>
      <c r="P1044" s="441"/>
    </row>
    <row r="1045" customFormat="false" ht="12.75" hidden="false" customHeight="false" outlineLevel="0" collapsed="false">
      <c r="A1045" s="442" t="s">
        <v>73</v>
      </c>
      <c r="B1045" s="442"/>
      <c r="C1045" s="442"/>
      <c r="D1045" s="442"/>
      <c r="E1045" s="442"/>
      <c r="F1045" s="442"/>
      <c r="G1045" s="442"/>
      <c r="H1045" s="442"/>
      <c r="I1045" s="442"/>
      <c r="J1045" s="442"/>
      <c r="K1045" s="442"/>
      <c r="L1045" s="442"/>
      <c r="M1045" s="442"/>
      <c r="N1045" s="442"/>
      <c r="O1045" s="442"/>
      <c r="P1045" s="442"/>
    </row>
    <row r="1046" customFormat="false" ht="13.5" hidden="false" customHeight="false" outlineLevel="0" collapsed="false">
      <c r="A1046" s="443"/>
      <c r="J1046" s="444"/>
      <c r="K1046" s="445"/>
      <c r="L1046" s="445"/>
      <c r="N1046" s="446"/>
      <c r="O1046" s="444"/>
      <c r="P1046" s="447"/>
    </row>
    <row r="1047" customFormat="false" ht="32.25" hidden="false" customHeight="true" outlineLevel="0" collapsed="false">
      <c r="A1047" s="448"/>
      <c r="B1047" s="449" t="s">
        <v>215</v>
      </c>
      <c r="C1047" s="449"/>
      <c r="D1047" s="449"/>
      <c r="E1047" s="449"/>
      <c r="F1047" s="449"/>
      <c r="G1047" s="449"/>
      <c r="H1047" s="450"/>
      <c r="I1047" s="451" t="s">
        <v>71</v>
      </c>
      <c r="J1047" s="452" t="s">
        <v>216</v>
      </c>
      <c r="K1047" s="452"/>
      <c r="L1047" s="453"/>
      <c r="M1047" s="454" t="s">
        <v>121</v>
      </c>
      <c r="N1047" s="454"/>
      <c r="O1047" s="455" t="s">
        <v>217</v>
      </c>
      <c r="P1047" s="455"/>
    </row>
    <row r="1048" customFormat="false" ht="13.5" hidden="false" customHeight="false" outlineLevel="0" collapsed="false">
      <c r="A1048" s="456"/>
      <c r="B1048" s="457" t="s">
        <v>218</v>
      </c>
      <c r="C1048" s="457" t="s">
        <v>219</v>
      </c>
      <c r="D1048" s="457" t="s">
        <v>220</v>
      </c>
      <c r="E1048" s="457" t="s">
        <v>221</v>
      </c>
      <c r="F1048" s="457" t="s">
        <v>222</v>
      </c>
      <c r="G1048" s="457" t="s">
        <v>223</v>
      </c>
      <c r="H1048" s="450"/>
      <c r="I1048" s="458" t="s">
        <v>224</v>
      </c>
      <c r="J1048" s="459" t="s">
        <v>225</v>
      </c>
      <c r="K1048" s="460" t="s">
        <v>226</v>
      </c>
      <c r="L1048" s="461"/>
      <c r="M1048" s="462" t="n">
        <v>2017</v>
      </c>
      <c r="N1048" s="463" t="n">
        <v>2018</v>
      </c>
      <c r="O1048" s="464" t="s">
        <v>225</v>
      </c>
      <c r="P1048" s="465" t="s">
        <v>227</v>
      </c>
    </row>
    <row r="1049" customFormat="false" ht="13.5" hidden="false" customHeight="false" outlineLevel="0" collapsed="false">
      <c r="A1049" s="456"/>
      <c r="B1049" s="467"/>
      <c r="C1049" s="467"/>
      <c r="D1049" s="467"/>
      <c r="E1049" s="467"/>
      <c r="F1049" s="467"/>
      <c r="G1049" s="467"/>
      <c r="H1049" s="450"/>
      <c r="I1049" s="468"/>
      <c r="J1049" s="450"/>
      <c r="K1049" s="469"/>
      <c r="L1049" s="461"/>
      <c r="M1049" s="470"/>
      <c r="N1049" s="471"/>
      <c r="O1049" s="450"/>
      <c r="P1049" s="469"/>
    </row>
    <row r="1050" customFormat="false" ht="13.5" hidden="false" customHeight="false" outlineLevel="0" collapsed="false">
      <c r="A1050" s="472" t="s">
        <v>340</v>
      </c>
      <c r="B1050" s="473"/>
      <c r="C1050" s="473"/>
      <c r="D1050" s="473"/>
      <c r="E1050" s="473"/>
      <c r="F1050" s="473"/>
      <c r="G1050" s="473"/>
      <c r="H1050" s="474"/>
      <c r="I1050" s="474"/>
      <c r="J1050" s="474"/>
      <c r="K1050" s="475"/>
      <c r="L1050" s="475"/>
      <c r="M1050" s="476"/>
      <c r="N1050" s="477"/>
      <c r="O1050" s="474"/>
      <c r="P1050" s="48"/>
    </row>
    <row r="1051" customFormat="false" ht="12.75" hidden="false" customHeight="false" outlineLevel="0" collapsed="false">
      <c r="A1051" s="448"/>
      <c r="B1051" s="473"/>
      <c r="C1051" s="473"/>
      <c r="D1051" s="473"/>
      <c r="E1051" s="473"/>
      <c r="F1051" s="473"/>
      <c r="G1051" s="473"/>
      <c r="H1051" s="474"/>
      <c r="I1051" s="474"/>
      <c r="J1051" s="474"/>
      <c r="K1051" s="475"/>
      <c r="L1051" s="475"/>
      <c r="M1051" s="476"/>
      <c r="N1051" s="477"/>
      <c r="O1051" s="474"/>
      <c r="P1051" s="48"/>
    </row>
    <row r="1052" customFormat="false" ht="12.75" hidden="false" customHeight="false" outlineLevel="0" collapsed="false">
      <c r="A1052" s="110" t="s">
        <v>228</v>
      </c>
      <c r="B1052" s="473" t="n">
        <v>0</v>
      </c>
      <c r="C1052" s="487" t="n">
        <v>0</v>
      </c>
      <c r="D1052" s="480" t="n">
        <v>0</v>
      </c>
      <c r="E1052" s="478" t="n">
        <v>0</v>
      </c>
      <c r="F1052" s="480" t="n">
        <v>0</v>
      </c>
      <c r="G1052" s="480" t="n">
        <v>0</v>
      </c>
      <c r="H1052" s="474"/>
      <c r="I1052" s="482" t="n">
        <v>0</v>
      </c>
      <c r="J1052" s="481" t="n">
        <f aca="false">+G1052-I1052</f>
        <v>0</v>
      </c>
      <c r="K1052" s="483" t="n">
        <f aca="false">IF(I1052=0,IF(G1052=0,0,100),+J1052/I1052*100)</f>
        <v>0</v>
      </c>
      <c r="L1052" s="475"/>
      <c r="M1052" s="484" t="n">
        <v>4500</v>
      </c>
      <c r="N1052" s="485" t="n">
        <v>0</v>
      </c>
      <c r="O1052" s="481" t="n">
        <f aca="false">N1052-M1052</f>
        <v>-4500</v>
      </c>
      <c r="P1052" s="486" t="n">
        <f aca="false">IF(M1052=0,IF(N1052=0,0,100),+O1052/M1052*100)</f>
        <v>-100</v>
      </c>
    </row>
    <row r="1053" customFormat="false" ht="12.75" hidden="false" customHeight="false" outlineLevel="0" collapsed="false">
      <c r="A1053" s="110" t="s">
        <v>229</v>
      </c>
      <c r="B1053" s="473" t="n">
        <v>0</v>
      </c>
      <c r="C1053" s="487" t="n">
        <v>0</v>
      </c>
      <c r="D1053" s="480" t="n">
        <v>0</v>
      </c>
      <c r="E1053" s="478" t="n">
        <v>0</v>
      </c>
      <c r="F1053" s="480" t="n">
        <v>0</v>
      </c>
      <c r="G1053" s="480" t="n">
        <v>0</v>
      </c>
      <c r="H1053" s="474"/>
      <c r="I1053" s="482" t="n">
        <v>0</v>
      </c>
      <c r="J1053" s="481" t="n">
        <f aca="false">+G1053-I1053</f>
        <v>0</v>
      </c>
      <c r="K1053" s="483" t="n">
        <f aca="false">IF(I1053=0,IF(G1053=0,0,100),+J1053/I1053*100)</f>
        <v>0</v>
      </c>
      <c r="L1053" s="475"/>
      <c r="M1053" s="484" t="n">
        <v>5494.12</v>
      </c>
      <c r="N1053" s="485" t="n">
        <v>0</v>
      </c>
      <c r="O1053" s="481" t="n">
        <f aca="false">N1053-M1053</f>
        <v>-5494.12</v>
      </c>
      <c r="P1053" s="486" t="n">
        <f aca="false">IF(M1053=0,IF(N1053=0,0,100),+O1053/M1053*100)</f>
        <v>-100</v>
      </c>
    </row>
    <row r="1054" s="430" customFormat="true" ht="12.75" hidden="false" customHeight="false" outlineLevel="0" collapsed="false">
      <c r="A1054" s="110" t="s">
        <v>234</v>
      </c>
      <c r="B1054" s="478" t="n">
        <v>311070.66</v>
      </c>
      <c r="C1054" s="479" t="n">
        <v>242101.61</v>
      </c>
      <c r="D1054" s="480" t="n">
        <v>220107.07</v>
      </c>
      <c r="E1054" s="478" t="n">
        <v>212151.06</v>
      </c>
      <c r="F1054" s="480" t="n">
        <v>269391.09</v>
      </c>
      <c r="G1054" s="480" t="n">
        <v>251576.01</v>
      </c>
      <c r="H1054" s="474"/>
      <c r="I1054" s="482" t="n">
        <v>214675.15</v>
      </c>
      <c r="J1054" s="481" t="n">
        <f aca="false">+G1054-I1054</f>
        <v>36900.86</v>
      </c>
      <c r="K1054" s="483" t="n">
        <f aca="false">IF(I1054=0,IF(G1054=0,0,100),+J1054/I1054*100)</f>
        <v>17.1891623227001</v>
      </c>
      <c r="L1054" s="475"/>
      <c r="M1054" s="484" t="n">
        <v>1394067.73</v>
      </c>
      <c r="N1054" s="485" t="n">
        <v>1506397.5</v>
      </c>
      <c r="O1054" s="481" t="n">
        <f aca="false">N1054-M1054</f>
        <v>112329.77</v>
      </c>
      <c r="P1054" s="486" t="n">
        <f aca="false">IF(M1054=0,IF(N1054=0,0,100),+O1054/M1054*100)</f>
        <v>8.05769817224017</v>
      </c>
      <c r="R1054" s="438"/>
    </row>
    <row r="1055" s="430" customFormat="true" ht="12.75" hidden="false" customHeight="false" outlineLevel="0" collapsed="false">
      <c r="A1055" s="110" t="s">
        <v>235</v>
      </c>
      <c r="B1055" s="478" t="n">
        <v>34173.02</v>
      </c>
      <c r="C1055" s="479" t="n">
        <v>12000</v>
      </c>
      <c r="D1055" s="480" t="n">
        <v>14250</v>
      </c>
      <c r="E1055" s="478" t="n">
        <v>27418.46</v>
      </c>
      <c r="F1055" s="480" t="n">
        <v>25500</v>
      </c>
      <c r="G1055" s="480" t="n">
        <v>46111.88</v>
      </c>
      <c r="H1055" s="474"/>
      <c r="I1055" s="482" t="n">
        <v>11400</v>
      </c>
      <c r="J1055" s="481" t="n">
        <f aca="false">+G1055-I1055</f>
        <v>34711.88</v>
      </c>
      <c r="K1055" s="483" t="n">
        <f aca="false">IF(I1055=0,IF(G1055=0,0,100),+J1055/I1055*100)</f>
        <v>304.490175438596</v>
      </c>
      <c r="L1055" s="475"/>
      <c r="M1055" s="484" t="n">
        <v>104838.84</v>
      </c>
      <c r="N1055" s="485" t="n">
        <v>159453.36</v>
      </c>
      <c r="O1055" s="481" t="n">
        <f aca="false">N1055-M1055</f>
        <v>54614.52</v>
      </c>
      <c r="P1055" s="486" t="n">
        <f aca="false">IF(M1055=0,IF(N1055=0,0,100),+O1055/M1055*100)</f>
        <v>52.0937850895718</v>
      </c>
      <c r="R1055" s="438"/>
    </row>
    <row r="1056" s="430" customFormat="true" ht="12.75" hidden="false" customHeight="false" outlineLevel="0" collapsed="false">
      <c r="A1056" s="110" t="s">
        <v>237</v>
      </c>
      <c r="B1056" s="478" t="n">
        <v>75313.66</v>
      </c>
      <c r="C1056" s="479" t="n">
        <v>76519.58</v>
      </c>
      <c r="D1056" s="480" t="n">
        <v>72726.34</v>
      </c>
      <c r="E1056" s="478" t="n">
        <v>76220.2</v>
      </c>
      <c r="F1056" s="480" t="n">
        <v>98357.72</v>
      </c>
      <c r="G1056" s="480" t="n">
        <v>68408.02</v>
      </c>
      <c r="H1056" s="474"/>
      <c r="I1056" s="482" t="n">
        <v>84050.32</v>
      </c>
      <c r="J1056" s="481" t="n">
        <f aca="false">+G1056-I1056</f>
        <v>-15642.3</v>
      </c>
      <c r="K1056" s="483" t="n">
        <f aca="false">IF(I1056=0,IF(G1056=0,0,100),+J1056/I1056*100)</f>
        <v>-18.6106370564681</v>
      </c>
      <c r="L1056" s="475"/>
      <c r="M1056" s="484" t="n">
        <v>433083.33</v>
      </c>
      <c r="N1056" s="485" t="n">
        <v>467545.52</v>
      </c>
      <c r="O1056" s="481" t="n">
        <f aca="false">N1056-M1056</f>
        <v>34462.19</v>
      </c>
      <c r="P1056" s="486" t="n">
        <f aca="false">IF(M1056=0,IF(N1056=0,0,100),+O1056/M1056*100)</f>
        <v>7.95740394810394</v>
      </c>
      <c r="R1056" s="438"/>
    </row>
    <row r="1057" s="430" customFormat="true" ht="12.75" hidden="false" customHeight="false" outlineLevel="0" collapsed="false">
      <c r="A1057" s="110" t="s">
        <v>238</v>
      </c>
      <c r="B1057" s="478" t="n">
        <v>62555.68</v>
      </c>
      <c r="C1057" s="479" t="n">
        <v>71038.82</v>
      </c>
      <c r="D1057" s="480" t="n">
        <v>76703.12</v>
      </c>
      <c r="E1057" s="478" t="n">
        <v>79793.84</v>
      </c>
      <c r="F1057" s="480" t="n">
        <v>94198.66</v>
      </c>
      <c r="G1057" s="480" t="n">
        <v>75410.67</v>
      </c>
      <c r="H1057" s="474"/>
      <c r="I1057" s="482" t="n">
        <v>73594.08</v>
      </c>
      <c r="J1057" s="481" t="n">
        <f aca="false">+G1057-I1057</f>
        <v>1816.59</v>
      </c>
      <c r="K1057" s="483" t="n">
        <f aca="false">IF(I1057=0,IF(G1057=0,0,100),+J1057/I1057*100)</f>
        <v>2.46839147931464</v>
      </c>
      <c r="L1057" s="475"/>
      <c r="M1057" s="484" t="n">
        <v>436923.24</v>
      </c>
      <c r="N1057" s="485" t="n">
        <v>459700.79</v>
      </c>
      <c r="O1057" s="481" t="n">
        <f aca="false">N1057-M1057</f>
        <v>22777.55</v>
      </c>
      <c r="P1057" s="486" t="n">
        <f aca="false">IF(M1057=0,IF(N1057=0,0,100),+O1057/M1057*100)</f>
        <v>5.21316970916905</v>
      </c>
      <c r="R1057" s="438"/>
    </row>
    <row r="1058" s="430" customFormat="true" ht="12.75" hidden="false" customHeight="false" outlineLevel="0" collapsed="false">
      <c r="A1058" s="110" t="s">
        <v>240</v>
      </c>
      <c r="B1058" s="478" t="n">
        <v>1621.9</v>
      </c>
      <c r="C1058" s="479" t="n">
        <v>2695.49</v>
      </c>
      <c r="D1058" s="480" t="n">
        <v>15506.67</v>
      </c>
      <c r="E1058" s="478" t="n">
        <v>1257.42</v>
      </c>
      <c r="F1058" s="480" t="n">
        <v>4371.22</v>
      </c>
      <c r="G1058" s="480" t="n">
        <v>5459.06</v>
      </c>
      <c r="H1058" s="474"/>
      <c r="I1058" s="482" t="n">
        <v>4409.12</v>
      </c>
      <c r="J1058" s="481" t="n">
        <f aca="false">+G1058-I1058</f>
        <v>1049.94</v>
      </c>
      <c r="K1058" s="483" t="n">
        <f aca="false">IF(I1058=0,IF(G1058=0,0,100),+J1058/I1058*100)</f>
        <v>23.8129150488079</v>
      </c>
      <c r="L1058" s="475"/>
      <c r="M1058" s="484" t="n">
        <v>25962.93</v>
      </c>
      <c r="N1058" s="485" t="n">
        <v>30911.76</v>
      </c>
      <c r="O1058" s="481" t="n">
        <f aca="false">N1058-M1058</f>
        <v>4948.83</v>
      </c>
      <c r="P1058" s="486" t="n">
        <f aca="false">IF(M1058=0,IF(N1058=0,0,100),+O1058/M1058*100)</f>
        <v>19.0611383229859</v>
      </c>
      <c r="R1058" s="438"/>
    </row>
    <row r="1059" s="430" customFormat="true" ht="12.75" hidden="false" customHeight="false" outlineLevel="0" collapsed="false">
      <c r="A1059" s="110" t="s">
        <v>242</v>
      </c>
      <c r="B1059" s="478" t="n">
        <v>0</v>
      </c>
      <c r="C1059" s="479" t="n">
        <v>270</v>
      </c>
      <c r="D1059" s="480" t="n">
        <v>0</v>
      </c>
      <c r="E1059" s="478" t="n">
        <v>0</v>
      </c>
      <c r="F1059" s="480" t="n">
        <v>0</v>
      </c>
      <c r="G1059" s="480" t="n">
        <v>0</v>
      </c>
      <c r="H1059" s="474"/>
      <c r="I1059" s="482" t="n">
        <v>0</v>
      </c>
      <c r="J1059" s="481" t="n">
        <f aca="false">+G1059-I1059</f>
        <v>0</v>
      </c>
      <c r="K1059" s="483" t="n">
        <f aca="false">IF(I1059=0,IF(G1059=0,0,100),+J1059/I1059*100)</f>
        <v>0</v>
      </c>
      <c r="L1059" s="475"/>
      <c r="M1059" s="484" t="n">
        <v>0</v>
      </c>
      <c r="N1059" s="485" t="n">
        <v>270</v>
      </c>
      <c r="O1059" s="481" t="n">
        <f aca="false">N1059-M1059</f>
        <v>270</v>
      </c>
      <c r="P1059" s="486" t="n">
        <f aca="false">IF(M1059=0,IF(N1059=0,0,100),+O1059/M1059*100)</f>
        <v>100</v>
      </c>
      <c r="R1059" s="438"/>
    </row>
    <row r="1060" s="430" customFormat="true" ht="12.75" hidden="false" customHeight="false" outlineLevel="0" collapsed="false">
      <c r="A1060" s="110" t="s">
        <v>244</v>
      </c>
      <c r="B1060" s="478" t="n">
        <v>5638.41</v>
      </c>
      <c r="C1060" s="479" t="n">
        <v>9400.02</v>
      </c>
      <c r="D1060" s="480" t="n">
        <v>14290</v>
      </c>
      <c r="E1060" s="478" t="n">
        <v>15603.45</v>
      </c>
      <c r="F1060" s="480" t="n">
        <v>3530</v>
      </c>
      <c r="G1060" s="480" t="n">
        <v>207.32</v>
      </c>
      <c r="H1060" s="474"/>
      <c r="I1060" s="482" t="n">
        <v>14939.18</v>
      </c>
      <c r="J1060" s="481" t="n">
        <f aca="false">+G1060-I1060</f>
        <v>-14731.86</v>
      </c>
      <c r="K1060" s="483" t="n">
        <f aca="false">IF(I1060=0,IF(G1060=0,0,100),+J1060/I1060*100)</f>
        <v>-98.6122397614862</v>
      </c>
      <c r="L1060" s="475"/>
      <c r="M1060" s="484" t="n">
        <v>48715.58</v>
      </c>
      <c r="N1060" s="485" t="n">
        <v>48669.2</v>
      </c>
      <c r="O1060" s="481" t="n">
        <f aca="false">N1060-M1060</f>
        <v>-46.3800000000047</v>
      </c>
      <c r="P1060" s="486" t="n">
        <f aca="false">IF(M1060=0,IF(N1060=0,0,100),+O1060/M1060*100)</f>
        <v>-0.095205681632046</v>
      </c>
      <c r="R1060" s="438"/>
    </row>
    <row r="1061" s="430" customFormat="true" ht="12.75" hidden="false" customHeight="false" outlineLevel="0" collapsed="false">
      <c r="A1061" s="110" t="s">
        <v>245</v>
      </c>
      <c r="B1061" s="478" t="n">
        <v>10047.25</v>
      </c>
      <c r="C1061" s="479" t="n">
        <v>14249.22</v>
      </c>
      <c r="D1061" s="480" t="n">
        <v>15503.31</v>
      </c>
      <c r="E1061" s="478" t="n">
        <v>13719.61</v>
      </c>
      <c r="F1061" s="480" t="n">
        <v>28412.92</v>
      </c>
      <c r="G1061" s="480" t="n">
        <v>17028.7</v>
      </c>
      <c r="H1061" s="474"/>
      <c r="I1061" s="482" t="n">
        <v>9397.09</v>
      </c>
      <c r="J1061" s="481" t="n">
        <f aca="false">+G1061-I1061</f>
        <v>7631.61</v>
      </c>
      <c r="K1061" s="483" t="n">
        <f aca="false">IF(I1061=0,IF(G1061=0,0,100),+J1061/I1061*100)</f>
        <v>81.2124817363673</v>
      </c>
      <c r="L1061" s="475"/>
      <c r="M1061" s="484" t="n">
        <v>57089.31</v>
      </c>
      <c r="N1061" s="485" t="n">
        <v>98961.01</v>
      </c>
      <c r="O1061" s="481" t="n">
        <f aca="false">N1061-M1061</f>
        <v>41871.7</v>
      </c>
      <c r="P1061" s="486" t="n">
        <f aca="false">IF(M1061=0,IF(N1061=0,0,100),+O1061/M1061*100)</f>
        <v>73.344204019982</v>
      </c>
      <c r="R1061" s="438"/>
    </row>
    <row r="1062" s="430" customFormat="true" ht="12.75" hidden="false" customHeight="false" outlineLevel="0" collapsed="false">
      <c r="A1062" s="110" t="s">
        <v>246</v>
      </c>
      <c r="B1062" s="478" t="n">
        <v>0</v>
      </c>
      <c r="C1062" s="479" t="n">
        <v>0</v>
      </c>
      <c r="D1062" s="480" t="n">
        <v>0</v>
      </c>
      <c r="E1062" s="478" t="n">
        <v>0</v>
      </c>
      <c r="F1062" s="480" t="n">
        <v>0</v>
      </c>
      <c r="G1062" s="480" t="n">
        <v>0</v>
      </c>
      <c r="H1062" s="474"/>
      <c r="I1062" s="482" t="n">
        <v>0</v>
      </c>
      <c r="J1062" s="481" t="n">
        <f aca="false">+G1062-I1062</f>
        <v>0</v>
      </c>
      <c r="K1062" s="483" t="n">
        <f aca="false">IF(I1062=0,IF(G1062=0,0,100),+J1062/I1062*100)</f>
        <v>0</v>
      </c>
      <c r="L1062" s="475"/>
      <c r="M1062" s="484" t="n">
        <v>0</v>
      </c>
      <c r="N1062" s="485" t="n">
        <v>0</v>
      </c>
      <c r="O1062" s="481" t="n">
        <f aca="false">N1062-M1062</f>
        <v>0</v>
      </c>
      <c r="P1062" s="486" t="n">
        <f aca="false">IF(M1062=0,IF(N1062=0,0,100),+O1062/M1062*100)</f>
        <v>0</v>
      </c>
      <c r="R1062" s="438"/>
    </row>
    <row r="1063" s="430" customFormat="true" ht="12.75" hidden="false" customHeight="false" outlineLevel="0" collapsed="false">
      <c r="A1063" s="110" t="s">
        <v>341</v>
      </c>
      <c r="B1063" s="478" t="n">
        <v>0</v>
      </c>
      <c r="C1063" s="479" t="n">
        <v>0</v>
      </c>
      <c r="D1063" s="480" t="n">
        <v>0</v>
      </c>
      <c r="E1063" s="478" t="n">
        <v>0</v>
      </c>
      <c r="F1063" s="480" t="n">
        <v>0</v>
      </c>
      <c r="G1063" s="480" t="n">
        <v>0</v>
      </c>
      <c r="H1063" s="474"/>
      <c r="I1063" s="482" t="n">
        <v>0</v>
      </c>
      <c r="J1063" s="481" t="n">
        <f aca="false">+G1063-I1063</f>
        <v>0</v>
      </c>
      <c r="K1063" s="483" t="n">
        <f aca="false">IF(I1063=0,IF(G1063=0,0,100),+J1063/I1063*100)</f>
        <v>0</v>
      </c>
      <c r="L1063" s="475"/>
      <c r="M1063" s="484" t="n">
        <v>47.41</v>
      </c>
      <c r="N1063" s="485" t="n">
        <v>0</v>
      </c>
      <c r="O1063" s="481" t="n">
        <f aca="false">N1063-M1063</f>
        <v>-47.41</v>
      </c>
      <c r="P1063" s="486" t="n">
        <f aca="false">IF(M1063=0,IF(N1063=0,0,100),+O1063/M1063*100)</f>
        <v>-100</v>
      </c>
      <c r="R1063" s="438"/>
    </row>
    <row r="1064" s="430" customFormat="true" ht="12.75" hidden="false" customHeight="false" outlineLevel="0" collapsed="false">
      <c r="A1064" s="456" t="s">
        <v>249</v>
      </c>
      <c r="B1064" s="478" t="n">
        <v>0</v>
      </c>
      <c r="C1064" s="487" t="n">
        <v>0</v>
      </c>
      <c r="D1064" s="480" t="n">
        <v>0</v>
      </c>
      <c r="E1064" s="478" t="n">
        <v>721.61</v>
      </c>
      <c r="F1064" s="480" t="n">
        <v>0</v>
      </c>
      <c r="G1064" s="480" t="n">
        <v>0</v>
      </c>
      <c r="H1064" s="474"/>
      <c r="I1064" s="482" t="n">
        <v>662.91</v>
      </c>
      <c r="J1064" s="481" t="n">
        <f aca="false">+G1064-I1064</f>
        <v>-662.91</v>
      </c>
      <c r="K1064" s="483" t="n">
        <f aca="false">IF(I1064=0,IF(G1064=0,0,100),+J1064/I1064*100)</f>
        <v>-100</v>
      </c>
      <c r="L1064" s="475"/>
      <c r="M1064" s="484" t="n">
        <v>10889.83</v>
      </c>
      <c r="N1064" s="485" t="n">
        <v>721.61</v>
      </c>
      <c r="O1064" s="481" t="n">
        <f aca="false">N1064-M1064</f>
        <v>-10168.22</v>
      </c>
      <c r="P1064" s="486" t="n">
        <f aca="false">IF(M1064=0,IF(N1064=0,0,100),+O1064/M1064*100)</f>
        <v>-93.3735421030448</v>
      </c>
      <c r="R1064" s="438"/>
    </row>
    <row r="1065" s="430" customFormat="true" ht="12.75" hidden="false" customHeight="false" outlineLevel="0" collapsed="false">
      <c r="A1065" s="110" t="s">
        <v>254</v>
      </c>
      <c r="B1065" s="478" t="n">
        <v>48690.4</v>
      </c>
      <c r="C1065" s="479" t="n">
        <v>48690</v>
      </c>
      <c r="D1065" s="480" t="n">
        <v>48690.4</v>
      </c>
      <c r="E1065" s="478" t="n">
        <v>51626.4</v>
      </c>
      <c r="F1065" s="480" t="n">
        <v>51626.4</v>
      </c>
      <c r="G1065" s="480" t="n">
        <v>51626.4</v>
      </c>
      <c r="H1065" s="474"/>
      <c r="I1065" s="482" t="n">
        <v>48000</v>
      </c>
      <c r="J1065" s="481" t="n">
        <f aca="false">+G1065-I1065</f>
        <v>3626.4</v>
      </c>
      <c r="K1065" s="483" t="n">
        <f aca="false">IF(I1065=0,IF(G1065=0,0,100),+J1065/I1065*100)</f>
        <v>7.555</v>
      </c>
      <c r="L1065" s="475"/>
      <c r="M1065" s="484" t="n">
        <v>288000</v>
      </c>
      <c r="N1065" s="485" t="n">
        <v>300950</v>
      </c>
      <c r="O1065" s="481" t="n">
        <f aca="false">N1065-M1065</f>
        <v>12950</v>
      </c>
      <c r="P1065" s="486" t="n">
        <f aca="false">IF(M1065=0,IF(N1065=0,0,100),+O1065/M1065*100)</f>
        <v>4.49652777777778</v>
      </c>
      <c r="R1065" s="438"/>
    </row>
    <row r="1066" s="430" customFormat="true" ht="12.75" hidden="false" customHeight="false" outlineLevel="0" collapsed="false">
      <c r="A1066" s="110" t="s">
        <v>256</v>
      </c>
      <c r="B1066" s="478" t="n">
        <v>0</v>
      </c>
      <c r="C1066" s="479" t="n">
        <v>3294.66</v>
      </c>
      <c r="D1066" s="480" t="n">
        <v>3122.08</v>
      </c>
      <c r="E1066" s="478" t="n">
        <v>6723.38</v>
      </c>
      <c r="F1066" s="480" t="n">
        <v>0</v>
      </c>
      <c r="G1066" s="480" t="n">
        <v>3285.81</v>
      </c>
      <c r="H1066" s="474"/>
      <c r="I1066" s="482" t="n">
        <v>14844.04</v>
      </c>
      <c r="J1066" s="481" t="n">
        <f aca="false">+G1066-I1066</f>
        <v>-11558.23</v>
      </c>
      <c r="K1066" s="483" t="n">
        <f aca="false">IF(I1066=0,IF(G1066=0,0,100),+J1066/I1066*100)</f>
        <v>-77.8644493008642</v>
      </c>
      <c r="L1066" s="475"/>
      <c r="M1066" s="484" t="n">
        <v>14844.04</v>
      </c>
      <c r="N1066" s="485" t="n">
        <v>16425.93</v>
      </c>
      <c r="O1066" s="481" t="n">
        <f aca="false">N1066-M1066</f>
        <v>1581.89</v>
      </c>
      <c r="P1066" s="486" t="n">
        <f aca="false">IF(M1066=0,IF(N1066=0,0,100),+O1066/M1066*100)</f>
        <v>10.6567349589465</v>
      </c>
      <c r="R1066" s="438"/>
    </row>
    <row r="1067" s="430" customFormat="true" ht="12.75" hidden="false" customHeight="false" outlineLevel="0" collapsed="false">
      <c r="A1067" s="110" t="s">
        <v>257</v>
      </c>
      <c r="B1067" s="478" t="n">
        <v>4605.35</v>
      </c>
      <c r="C1067" s="479" t="n">
        <v>6716.2</v>
      </c>
      <c r="D1067" s="480" t="n">
        <v>2491.39</v>
      </c>
      <c r="E1067" s="478" t="n">
        <v>10658.17</v>
      </c>
      <c r="F1067" s="480" t="n">
        <v>3383.37</v>
      </c>
      <c r="G1067" s="480" t="n">
        <v>5508.57</v>
      </c>
      <c r="H1067" s="474"/>
      <c r="I1067" s="482" t="n">
        <v>4492.58</v>
      </c>
      <c r="J1067" s="481" t="n">
        <f aca="false">+G1067-I1067</f>
        <v>1015.99</v>
      </c>
      <c r="K1067" s="483" t="n">
        <f aca="false">IF(I1067=0,IF(G1067=0,0,100),+J1067/I1067*100)</f>
        <v>22.6148449220715</v>
      </c>
      <c r="L1067" s="475"/>
      <c r="M1067" s="484" t="n">
        <v>62037.34</v>
      </c>
      <c r="N1067" s="485" t="n">
        <v>33363.05</v>
      </c>
      <c r="O1067" s="481" t="n">
        <f aca="false">N1067-M1067</f>
        <v>-28674.29</v>
      </c>
      <c r="P1067" s="486" t="n">
        <f aca="false">IF(M1067=0,IF(N1067=0,0,100),+O1067/M1067*100)</f>
        <v>-46.2210178579546</v>
      </c>
      <c r="R1067" s="438"/>
    </row>
    <row r="1068" s="430" customFormat="true" ht="12.75" hidden="false" customHeight="false" outlineLevel="0" collapsed="false">
      <c r="A1068" s="456" t="s">
        <v>258</v>
      </c>
      <c r="B1068" s="478" t="n">
        <v>7434.29</v>
      </c>
      <c r="C1068" s="479" t="n">
        <v>10897.83</v>
      </c>
      <c r="D1068" s="480" t="n">
        <v>11929.86</v>
      </c>
      <c r="E1068" s="478" t="n">
        <v>13601.54</v>
      </c>
      <c r="F1068" s="480" t="n">
        <v>14756.33</v>
      </c>
      <c r="G1068" s="480" t="n">
        <v>14967.42</v>
      </c>
      <c r="H1068" s="474"/>
      <c r="I1068" s="482" t="n">
        <v>7603.08</v>
      </c>
      <c r="J1068" s="481" t="n">
        <f aca="false">+G1068-I1068</f>
        <v>7364.34</v>
      </c>
      <c r="K1068" s="483" t="n">
        <f aca="false">IF(I1068=0,IF(G1068=0,0,100),+J1068/I1068*100)</f>
        <v>96.859956754368</v>
      </c>
      <c r="L1068" s="475"/>
      <c r="M1068" s="484" t="n">
        <v>102060.05</v>
      </c>
      <c r="N1068" s="485" t="n">
        <v>73587.27</v>
      </c>
      <c r="O1068" s="481" t="n">
        <f aca="false">N1068-M1068</f>
        <v>-28472.78</v>
      </c>
      <c r="P1068" s="486" t="n">
        <f aca="false">IF(M1068=0,IF(N1068=0,0,100),+O1068/M1068*100)</f>
        <v>-27.8980658935597</v>
      </c>
      <c r="R1068" s="438"/>
    </row>
    <row r="1069" s="430" customFormat="true" ht="12.75" hidden="false" customHeight="false" outlineLevel="0" collapsed="false">
      <c r="A1069" s="110" t="s">
        <v>259</v>
      </c>
      <c r="B1069" s="478" t="n">
        <v>0</v>
      </c>
      <c r="C1069" s="479" t="n">
        <v>0</v>
      </c>
      <c r="D1069" s="480" t="n">
        <v>0</v>
      </c>
      <c r="E1069" s="478" t="n">
        <v>1483.83</v>
      </c>
      <c r="F1069" s="480" t="n">
        <v>0</v>
      </c>
      <c r="G1069" s="480" t="n">
        <v>0</v>
      </c>
      <c r="H1069" s="474"/>
      <c r="I1069" s="482" t="n">
        <v>0</v>
      </c>
      <c r="J1069" s="481" t="n">
        <f aca="false">+G1069-I1069</f>
        <v>0</v>
      </c>
      <c r="K1069" s="483" t="n">
        <f aca="false">IF(I1069=0,IF(G1069=0,0,100),+J1069/I1069*100)</f>
        <v>0</v>
      </c>
      <c r="L1069" s="475"/>
      <c r="M1069" s="484" t="n">
        <v>0</v>
      </c>
      <c r="N1069" s="485" t="n">
        <v>1483.83</v>
      </c>
      <c r="O1069" s="481" t="n">
        <f aca="false">N1069-M1069</f>
        <v>1483.83</v>
      </c>
      <c r="P1069" s="486" t="n">
        <f aca="false">IF(M1069=0,IF(N1069=0,0,100),+O1069/M1069*100)</f>
        <v>100</v>
      </c>
      <c r="R1069" s="438"/>
    </row>
    <row r="1070" s="430" customFormat="true" ht="12.75" hidden="false" customHeight="false" outlineLevel="0" collapsed="false">
      <c r="A1070" s="489" t="s">
        <v>262</v>
      </c>
      <c r="B1070" s="478" t="n">
        <v>0</v>
      </c>
      <c r="C1070" s="479" t="n">
        <v>0</v>
      </c>
      <c r="D1070" s="480" t="n">
        <v>0</v>
      </c>
      <c r="E1070" s="478" t="n">
        <v>0</v>
      </c>
      <c r="F1070" s="480" t="n">
        <v>4180.05</v>
      </c>
      <c r="G1070" s="480" t="n">
        <v>0</v>
      </c>
      <c r="H1070" s="474"/>
      <c r="I1070" s="482" t="n">
        <v>0</v>
      </c>
      <c r="J1070" s="481" t="n">
        <f aca="false">+G1070-I1070</f>
        <v>0</v>
      </c>
      <c r="K1070" s="483" t="n">
        <f aca="false">IF(I1070=0,IF(G1070=0,0,100),+J1070/I1070*100)</f>
        <v>0</v>
      </c>
      <c r="L1070" s="475"/>
      <c r="M1070" s="484" t="n">
        <v>0</v>
      </c>
      <c r="N1070" s="485" t="n">
        <v>4180.05</v>
      </c>
      <c r="O1070" s="481" t="n">
        <f aca="false">N1070-M1070</f>
        <v>4180.05</v>
      </c>
      <c r="P1070" s="486" t="n">
        <f aca="false">IF(M1070=0,IF(N1070=0,0,100),+O1070/M1070*100)</f>
        <v>100</v>
      </c>
      <c r="R1070" s="438"/>
    </row>
    <row r="1071" s="430" customFormat="true" ht="12.75" hidden="false" customHeight="false" outlineLevel="0" collapsed="false">
      <c r="A1071" s="110" t="s">
        <v>263</v>
      </c>
      <c r="B1071" s="478" t="n">
        <v>0</v>
      </c>
      <c r="C1071" s="479" t="n">
        <v>0</v>
      </c>
      <c r="D1071" s="480" t="n">
        <v>0</v>
      </c>
      <c r="E1071" s="478" t="n">
        <v>0</v>
      </c>
      <c r="F1071" s="480" t="n">
        <v>0</v>
      </c>
      <c r="G1071" s="480" t="n">
        <v>0</v>
      </c>
      <c r="H1071" s="474"/>
      <c r="I1071" s="482" t="n">
        <v>0</v>
      </c>
      <c r="J1071" s="481" t="n">
        <f aca="false">+G1071-I1071</f>
        <v>0</v>
      </c>
      <c r="K1071" s="483" t="n">
        <f aca="false">IF(I1071=0,IF(G1071=0,0,100),+J1071/I1071*100)</f>
        <v>0</v>
      </c>
      <c r="L1071" s="475"/>
      <c r="M1071" s="484" t="n">
        <v>200</v>
      </c>
      <c r="N1071" s="485" t="n">
        <v>0</v>
      </c>
      <c r="O1071" s="481" t="n">
        <f aca="false">N1071-M1071</f>
        <v>-200</v>
      </c>
      <c r="P1071" s="486" t="n">
        <f aca="false">IF(M1071=0,IF(N1071=0,0,100),+O1071/M1071*100)</f>
        <v>-100</v>
      </c>
      <c r="R1071" s="438"/>
    </row>
    <row r="1072" s="430" customFormat="true" ht="12.75" hidden="false" customHeight="false" outlineLevel="0" collapsed="false">
      <c r="A1072" s="110" t="s">
        <v>265</v>
      </c>
      <c r="B1072" s="478" t="n">
        <v>2426.11</v>
      </c>
      <c r="C1072" s="479" t="n">
        <v>2.27373675443232E-013</v>
      </c>
      <c r="D1072" s="480" t="n">
        <v>5307.9</v>
      </c>
      <c r="E1072" s="478" t="n">
        <v>2331.53</v>
      </c>
      <c r="F1072" s="480" t="n">
        <v>2508.85</v>
      </c>
      <c r="G1072" s="480" t="n">
        <v>2864.97</v>
      </c>
      <c r="H1072" s="474"/>
      <c r="I1072" s="482" t="n">
        <v>2381.21</v>
      </c>
      <c r="J1072" s="481" t="n">
        <f aca="false">+G1072-I1072</f>
        <v>483.76</v>
      </c>
      <c r="K1072" s="483" t="n">
        <f aca="false">IF(I1072=0,IF(G1072=0,0,100),+J1072/I1072*100)</f>
        <v>20.315721838897</v>
      </c>
      <c r="L1072" s="475"/>
      <c r="M1072" s="484" t="n">
        <v>12787.04</v>
      </c>
      <c r="N1072" s="485" t="n">
        <v>15439.36</v>
      </c>
      <c r="O1072" s="481" t="n">
        <f aca="false">N1072-M1072</f>
        <v>2652.32</v>
      </c>
      <c r="P1072" s="486" t="n">
        <f aca="false">IF(M1072=0,IF(N1072=0,0,100),+O1072/M1072*100)</f>
        <v>20.7422515296738</v>
      </c>
      <c r="R1072" s="438"/>
    </row>
    <row r="1073" s="430" customFormat="true" ht="12.75" hidden="false" customHeight="false" outlineLevel="0" collapsed="false">
      <c r="A1073" s="110" t="s">
        <v>267</v>
      </c>
      <c r="B1073" s="478" t="n">
        <v>0</v>
      </c>
      <c r="C1073" s="479" t="n">
        <v>429.31</v>
      </c>
      <c r="D1073" s="480" t="n">
        <v>429.31</v>
      </c>
      <c r="E1073" s="478" t="n">
        <v>429.31</v>
      </c>
      <c r="F1073" s="480" t="n">
        <v>429.31</v>
      </c>
      <c r="G1073" s="480" t="n">
        <v>1107.76</v>
      </c>
      <c r="H1073" s="474"/>
      <c r="I1073" s="482" t="n">
        <v>429.31</v>
      </c>
      <c r="J1073" s="481" t="n">
        <f aca="false">+G1073-I1073</f>
        <v>678.45</v>
      </c>
      <c r="K1073" s="483" t="n">
        <f aca="false">IF(I1073=0,IF(G1073=0,0,100),+J1073/I1073*100)</f>
        <v>158.032657054343</v>
      </c>
      <c r="L1073" s="475"/>
      <c r="M1073" s="484" t="n">
        <v>2072.54</v>
      </c>
      <c r="N1073" s="485" t="n">
        <v>2825</v>
      </c>
      <c r="O1073" s="481" t="n">
        <f aca="false">N1073-M1073</f>
        <v>752.46</v>
      </c>
      <c r="P1073" s="486" t="n">
        <f aca="false">IF(M1073=0,IF(N1073=0,0,100),+O1073/M1073*100)</f>
        <v>36.3061750316037</v>
      </c>
      <c r="R1073" s="438"/>
    </row>
    <row r="1074" s="430" customFormat="true" ht="12.75" hidden="false" customHeight="false" outlineLevel="0" collapsed="false">
      <c r="A1074" s="110" t="s">
        <v>268</v>
      </c>
      <c r="B1074" s="478" t="n">
        <v>0</v>
      </c>
      <c r="C1074" s="479" t="n">
        <v>772.42</v>
      </c>
      <c r="D1074" s="480" t="n">
        <v>772.42</v>
      </c>
      <c r="E1074" s="478" t="n">
        <v>444.72</v>
      </c>
      <c r="F1074" s="480" t="n">
        <v>428.72</v>
      </c>
      <c r="G1074" s="480" t="n">
        <v>0</v>
      </c>
      <c r="H1074" s="474"/>
      <c r="I1074" s="482" t="n">
        <v>514.68</v>
      </c>
      <c r="J1074" s="481" t="n">
        <f aca="false">+G1074-I1074</f>
        <v>-514.68</v>
      </c>
      <c r="K1074" s="483" t="n">
        <f aca="false">IF(I1074=0,IF(G1074=0,0,100),+J1074/I1074*100)</f>
        <v>-100</v>
      </c>
      <c r="L1074" s="475"/>
      <c r="M1074" s="484" t="n">
        <v>3259.64</v>
      </c>
      <c r="N1074" s="485" t="n">
        <v>2418.28</v>
      </c>
      <c r="O1074" s="481" t="n">
        <f aca="false">N1074-M1074</f>
        <v>-841.36</v>
      </c>
      <c r="P1074" s="486" t="n">
        <f aca="false">IF(M1074=0,IF(N1074=0,0,100),+O1074/M1074*100)</f>
        <v>-25.8114393000454</v>
      </c>
      <c r="R1074" s="438"/>
    </row>
    <row r="1075" s="430" customFormat="true" ht="12.75" hidden="false" customHeight="false" outlineLevel="0" collapsed="false">
      <c r="A1075" s="110" t="s">
        <v>271</v>
      </c>
      <c r="B1075" s="478" t="n">
        <v>616.04</v>
      </c>
      <c r="C1075" s="479" t="n">
        <v>645.82</v>
      </c>
      <c r="D1075" s="480" t="n">
        <v>701.97</v>
      </c>
      <c r="E1075" s="478" t="n">
        <v>1.13686837721616E-013</v>
      </c>
      <c r="F1075" s="480" t="n">
        <v>1.13686837721616E-013</v>
      </c>
      <c r="G1075" s="480" t="n">
        <v>1905.91</v>
      </c>
      <c r="H1075" s="474"/>
      <c r="I1075" s="482" t="n">
        <v>607.51</v>
      </c>
      <c r="J1075" s="481" t="n">
        <f aca="false">+G1075-I1075</f>
        <v>1298.4</v>
      </c>
      <c r="K1075" s="483" t="n">
        <f aca="false">IF(I1075=0,IF(G1075=0,0,100),+J1075/I1075*100)</f>
        <v>213.724876956758</v>
      </c>
      <c r="L1075" s="475"/>
      <c r="M1075" s="484" t="n">
        <v>4184.3</v>
      </c>
      <c r="N1075" s="485" t="n">
        <v>3869.74</v>
      </c>
      <c r="O1075" s="481" t="n">
        <f aca="false">N1075-M1075</f>
        <v>-314.56</v>
      </c>
      <c r="P1075" s="486" t="n">
        <f aca="false">IF(M1075=0,IF(N1075=0,0,100),+O1075/M1075*100)</f>
        <v>-7.51762540926799</v>
      </c>
      <c r="R1075" s="438"/>
    </row>
    <row r="1076" s="430" customFormat="true" ht="12.75" hidden="false" customHeight="false" outlineLevel="0" collapsed="false">
      <c r="A1076" s="110" t="s">
        <v>272</v>
      </c>
      <c r="B1076" s="478" t="n">
        <v>461</v>
      </c>
      <c r="C1076" s="479" t="n">
        <v>493</v>
      </c>
      <c r="D1076" s="480" t="n">
        <v>510</v>
      </c>
      <c r="E1076" s="478" t="n">
        <v>1731.04</v>
      </c>
      <c r="F1076" s="480" t="n">
        <v>1152</v>
      </c>
      <c r="G1076" s="480" t="n">
        <v>884</v>
      </c>
      <c r="H1076" s="474"/>
      <c r="I1076" s="482" t="n">
        <v>850</v>
      </c>
      <c r="J1076" s="481" t="n">
        <f aca="false">+G1076-I1076</f>
        <v>34</v>
      </c>
      <c r="K1076" s="483" t="n">
        <f aca="false">IF(I1076=0,IF(G1076=0,0,100),+J1076/I1076*100)</f>
        <v>4</v>
      </c>
      <c r="L1076" s="475"/>
      <c r="M1076" s="484" t="n">
        <v>2845</v>
      </c>
      <c r="N1076" s="485" t="n">
        <v>5231.04</v>
      </c>
      <c r="O1076" s="481" t="n">
        <f aca="false">N1076-M1076</f>
        <v>2386.04</v>
      </c>
      <c r="P1076" s="486" t="n">
        <f aca="false">IF(M1076=0,IF(N1076=0,0,100),+O1076/M1076*100)</f>
        <v>83.8678383128295</v>
      </c>
      <c r="R1076" s="438"/>
    </row>
    <row r="1077" s="430" customFormat="true" ht="12.75" hidden="false" customHeight="false" outlineLevel="0" collapsed="false">
      <c r="A1077" s="110" t="s">
        <v>273</v>
      </c>
      <c r="B1077" s="478" t="n">
        <v>6992.87</v>
      </c>
      <c r="C1077" s="479" t="n">
        <v>0</v>
      </c>
      <c r="D1077" s="480" t="n">
        <v>0</v>
      </c>
      <c r="E1077" s="478" t="n">
        <v>4221.19</v>
      </c>
      <c r="F1077" s="480" t="n">
        <v>5066.5</v>
      </c>
      <c r="G1077" s="480" t="n">
        <v>17733.69</v>
      </c>
      <c r="H1077" s="474"/>
      <c r="I1077" s="482" t="n">
        <v>0</v>
      </c>
      <c r="J1077" s="481" t="n">
        <f aca="false">+G1077-I1077</f>
        <v>17733.69</v>
      </c>
      <c r="K1077" s="483" t="n">
        <f aca="false">IF(I1077=0,IF(G1077=0,0,100),+J1077/I1077*100)</f>
        <v>100</v>
      </c>
      <c r="L1077" s="475"/>
      <c r="M1077" s="484" t="n">
        <v>17854.31</v>
      </c>
      <c r="N1077" s="485" t="n">
        <v>34014.25</v>
      </c>
      <c r="O1077" s="481" t="n">
        <f aca="false">N1077-M1077</f>
        <v>16159.94</v>
      </c>
      <c r="P1077" s="486" t="n">
        <f aca="false">IF(M1077=0,IF(N1077=0,0,100),+O1077/M1077*100)</f>
        <v>90.510022509971</v>
      </c>
      <c r="R1077" s="438"/>
    </row>
    <row r="1078" s="430" customFormat="true" ht="12.75" hidden="false" customHeight="false" outlineLevel="0" collapsed="false">
      <c r="A1078" s="110" t="s">
        <v>274</v>
      </c>
      <c r="B1078" s="478" t="n">
        <v>1040.85</v>
      </c>
      <c r="C1078" s="479" t="n">
        <v>2670.75</v>
      </c>
      <c r="D1078" s="480" t="n">
        <v>5699.11</v>
      </c>
      <c r="E1078" s="478" t="n">
        <v>1963.55</v>
      </c>
      <c r="F1078" s="480" t="n">
        <v>1861.35</v>
      </c>
      <c r="G1078" s="480" t="n">
        <v>3770.4</v>
      </c>
      <c r="H1078" s="474"/>
      <c r="I1078" s="482" t="n">
        <v>3889.06</v>
      </c>
      <c r="J1078" s="481" t="n">
        <f aca="false">+G1078-I1078</f>
        <v>-118.66</v>
      </c>
      <c r="K1078" s="483" t="n">
        <f aca="false">IF(I1078=0,IF(G1078=0,0,100),+J1078/I1078*100)</f>
        <v>-3.05112289344983</v>
      </c>
      <c r="L1078" s="475"/>
      <c r="M1078" s="484" t="n">
        <v>17622.03</v>
      </c>
      <c r="N1078" s="485" t="n">
        <v>17006.01</v>
      </c>
      <c r="O1078" s="481" t="n">
        <f aca="false">N1078-M1078</f>
        <v>-616.02</v>
      </c>
      <c r="P1078" s="486" t="n">
        <f aca="false">IF(M1078=0,IF(N1078=0,0,100),+O1078/M1078*100)</f>
        <v>-3.4957380052128</v>
      </c>
      <c r="R1078" s="438"/>
    </row>
    <row r="1079" s="430" customFormat="true" ht="12.75" hidden="false" customHeight="false" outlineLevel="0" collapsed="false">
      <c r="A1079" s="110" t="s">
        <v>275</v>
      </c>
      <c r="B1079" s="478" t="n">
        <v>741.33</v>
      </c>
      <c r="C1079" s="479" t="n">
        <v>1470.94</v>
      </c>
      <c r="D1079" s="480" t="n">
        <v>8396.07</v>
      </c>
      <c r="E1079" s="478" t="n">
        <v>2753.95</v>
      </c>
      <c r="F1079" s="480" t="n">
        <v>702.699999999999</v>
      </c>
      <c r="G1079" s="480" t="n">
        <v>8695.43</v>
      </c>
      <c r="H1079" s="474"/>
      <c r="I1079" s="482" t="n">
        <v>10128.36</v>
      </c>
      <c r="J1079" s="481" t="n">
        <f aca="false">+G1079-I1079</f>
        <v>-1432.93</v>
      </c>
      <c r="K1079" s="483" t="n">
        <f aca="false">IF(I1079=0,IF(G1079=0,0,100),+J1079/I1079*100)</f>
        <v>-14.1477001212437</v>
      </c>
      <c r="L1079" s="475"/>
      <c r="M1079" s="484" t="n">
        <v>21809.44</v>
      </c>
      <c r="N1079" s="485" t="n">
        <v>22760.42</v>
      </c>
      <c r="O1079" s="481" t="n">
        <f aca="false">N1079-M1079</f>
        <v>950.98</v>
      </c>
      <c r="P1079" s="486" t="n">
        <f aca="false">IF(M1079=0,IF(N1079=0,0,100),+O1079/M1079*100)</f>
        <v>4.36040540243124</v>
      </c>
      <c r="R1079" s="438"/>
    </row>
    <row r="1080" s="430" customFormat="true" ht="12.75" hidden="false" customHeight="false" outlineLevel="0" collapsed="false">
      <c r="A1080" s="110" t="s">
        <v>276</v>
      </c>
      <c r="B1080" s="478" t="n">
        <v>408.33</v>
      </c>
      <c r="C1080" s="479" t="n">
        <v>714.85</v>
      </c>
      <c r="D1080" s="480" t="n">
        <v>1351.27</v>
      </c>
      <c r="E1080" s="478" t="n">
        <v>604.83</v>
      </c>
      <c r="F1080" s="480" t="n">
        <v>1176</v>
      </c>
      <c r="G1080" s="480" t="n">
        <v>990.76</v>
      </c>
      <c r="H1080" s="474"/>
      <c r="I1080" s="482" t="n">
        <v>474.14</v>
      </c>
      <c r="J1080" s="481" t="n">
        <f aca="false">+G1080-I1080</f>
        <v>516.62</v>
      </c>
      <c r="K1080" s="483" t="n">
        <f aca="false">IF(I1080=0,IF(G1080=0,0,100),+J1080/I1080*100)</f>
        <v>108.959379086346</v>
      </c>
      <c r="L1080" s="475"/>
      <c r="M1080" s="484" t="n">
        <v>5010.25</v>
      </c>
      <c r="N1080" s="485" t="n">
        <v>5246.04</v>
      </c>
      <c r="O1080" s="481" t="n">
        <f aca="false">N1080-M1080</f>
        <v>235.79</v>
      </c>
      <c r="P1080" s="486" t="n">
        <f aca="false">IF(M1080=0,IF(N1080=0,0,100),+O1080/M1080*100)</f>
        <v>4.70615238760541</v>
      </c>
      <c r="R1080" s="438"/>
    </row>
    <row r="1081" s="430" customFormat="true" ht="12.75" hidden="false" customHeight="false" outlineLevel="0" collapsed="false">
      <c r="A1081" s="110" t="s">
        <v>277</v>
      </c>
      <c r="B1081" s="478" t="n">
        <v>640</v>
      </c>
      <c r="C1081" s="479" t="n">
        <v>0</v>
      </c>
      <c r="D1081" s="480" t="n">
        <v>0</v>
      </c>
      <c r="E1081" s="478" t="n">
        <v>0</v>
      </c>
      <c r="F1081" s="480" t="n">
        <v>0</v>
      </c>
      <c r="G1081" s="480" t="n">
        <v>0</v>
      </c>
      <c r="H1081" s="474"/>
      <c r="I1081" s="482" t="n">
        <v>0</v>
      </c>
      <c r="J1081" s="481" t="n">
        <f aca="false">+G1081-I1081</f>
        <v>0</v>
      </c>
      <c r="K1081" s="483" t="n">
        <f aca="false">IF(I1081=0,IF(G1081=0,0,100),+J1081/I1081*100)</f>
        <v>0</v>
      </c>
      <c r="L1081" s="475"/>
      <c r="M1081" s="484" t="n">
        <v>640</v>
      </c>
      <c r="N1081" s="485" t="n">
        <v>640</v>
      </c>
      <c r="O1081" s="481" t="n">
        <f aca="false">N1081-M1081</f>
        <v>0</v>
      </c>
      <c r="P1081" s="486" t="n">
        <f aca="false">IF(M1081=0,IF(N1081=0,0,100),+O1081/M1081*100)</f>
        <v>0</v>
      </c>
      <c r="R1081" s="438"/>
    </row>
    <row r="1082" s="430" customFormat="true" ht="12.75" hidden="false" customHeight="false" outlineLevel="0" collapsed="false">
      <c r="A1082" s="110" t="s">
        <v>278</v>
      </c>
      <c r="B1082" s="478" t="n">
        <v>14253.51</v>
      </c>
      <c r="C1082" s="479" t="n">
        <v>13516.96</v>
      </c>
      <c r="D1082" s="480" t="n">
        <v>13124.3</v>
      </c>
      <c r="E1082" s="478" t="n">
        <v>17130.06</v>
      </c>
      <c r="F1082" s="480" t="n">
        <v>13518.06</v>
      </c>
      <c r="G1082" s="480" t="n">
        <v>17518.59</v>
      </c>
      <c r="H1082" s="474"/>
      <c r="I1082" s="482" t="n">
        <v>13124.29</v>
      </c>
      <c r="J1082" s="481" t="n">
        <f aca="false">+G1082-I1082</f>
        <v>4394.3</v>
      </c>
      <c r="K1082" s="483" t="n">
        <f aca="false">IF(I1082=0,IF(G1082=0,0,100),+J1082/I1082*100)</f>
        <v>33.4821921795388</v>
      </c>
      <c r="L1082" s="475"/>
      <c r="M1082" s="484" t="n">
        <v>79359.47</v>
      </c>
      <c r="N1082" s="485" t="n">
        <v>89061.48</v>
      </c>
      <c r="O1082" s="481" t="n">
        <f aca="false">N1082-M1082</f>
        <v>9702.00999999999</v>
      </c>
      <c r="P1082" s="486" t="n">
        <f aca="false">IF(M1082=0,IF(N1082=0,0,100),+O1082/M1082*100)</f>
        <v>12.2253966665856</v>
      </c>
      <c r="R1082" s="438"/>
    </row>
    <row r="1083" s="430" customFormat="true" ht="12.75" hidden="false" customHeight="false" outlineLevel="0" collapsed="false">
      <c r="A1083" s="110" t="s">
        <v>279</v>
      </c>
      <c r="B1083" s="478" t="n">
        <v>517.24</v>
      </c>
      <c r="C1083" s="479" t="n">
        <v>517.24</v>
      </c>
      <c r="D1083" s="480" t="n">
        <v>517.24</v>
      </c>
      <c r="E1083" s="478" t="n">
        <v>258.62</v>
      </c>
      <c r="F1083" s="480" t="n">
        <v>258.62</v>
      </c>
      <c r="G1083" s="480" t="n">
        <v>603.45</v>
      </c>
      <c r="H1083" s="474"/>
      <c r="I1083" s="482" t="n">
        <v>258.62</v>
      </c>
      <c r="J1083" s="481" t="n">
        <f aca="false">+G1083-I1083</f>
        <v>344.83</v>
      </c>
      <c r="K1083" s="483" t="n">
        <f aca="false">IF(I1083=0,IF(G1083=0,0,100),+J1083/I1083*100)</f>
        <v>133.334622225659</v>
      </c>
      <c r="L1083" s="475"/>
      <c r="M1083" s="484" t="n">
        <v>1551.72</v>
      </c>
      <c r="N1083" s="485" t="n">
        <v>2672.41</v>
      </c>
      <c r="O1083" s="481" t="n">
        <f aca="false">N1083-M1083</f>
        <v>1120.69</v>
      </c>
      <c r="P1083" s="486" t="n">
        <f aca="false">IF(M1083=0,IF(N1083=0,0,100),+O1083/M1083*100)</f>
        <v>72.2224370376099</v>
      </c>
      <c r="R1083" s="438"/>
    </row>
    <row r="1084" s="430" customFormat="true" ht="12.75" hidden="false" customHeight="false" outlineLevel="0" collapsed="false">
      <c r="A1084" s="110" t="s">
        <v>280</v>
      </c>
      <c r="B1084" s="478" t="n">
        <v>0</v>
      </c>
      <c r="C1084" s="479" t="n">
        <v>0</v>
      </c>
      <c r="D1084" s="480" t="n">
        <v>0</v>
      </c>
      <c r="E1084" s="478" t="n">
        <v>0</v>
      </c>
      <c r="F1084" s="480" t="n">
        <v>0</v>
      </c>
      <c r="G1084" s="480" t="n">
        <v>431.06</v>
      </c>
      <c r="H1084" s="474"/>
      <c r="I1084" s="482" t="n">
        <v>431.04</v>
      </c>
      <c r="J1084" s="481" t="n">
        <f aca="false">+G1084-I1084</f>
        <v>0.0199999999999818</v>
      </c>
      <c r="K1084" s="483" t="n">
        <f aca="false">IF(I1084=0,IF(G1084=0,0,100),+J1084/I1084*100)</f>
        <v>0.00463994060875599</v>
      </c>
      <c r="L1084" s="475"/>
      <c r="M1084" s="484" t="n">
        <v>431.04</v>
      </c>
      <c r="N1084" s="485" t="n">
        <v>431.06</v>
      </c>
      <c r="O1084" s="481" t="n">
        <f aca="false">N1084-M1084</f>
        <v>0.0199999999999818</v>
      </c>
      <c r="P1084" s="486" t="n">
        <f aca="false">IF(M1084=0,IF(N1084=0,0,100),+O1084/M1084*100)</f>
        <v>0.00463994060875599</v>
      </c>
      <c r="R1084" s="438"/>
    </row>
    <row r="1085" s="430" customFormat="true" ht="12.75" hidden="false" customHeight="false" outlineLevel="0" collapsed="false">
      <c r="A1085" s="110" t="s">
        <v>282</v>
      </c>
      <c r="B1085" s="478" t="n">
        <v>157.41</v>
      </c>
      <c r="C1085" s="479" t="n">
        <v>0</v>
      </c>
      <c r="D1085" s="480" t="n">
        <v>206.9</v>
      </c>
      <c r="E1085" s="478" t="n">
        <v>300</v>
      </c>
      <c r="F1085" s="480" t="n">
        <v>160.08</v>
      </c>
      <c r="G1085" s="480" t="n">
        <v>0</v>
      </c>
      <c r="H1085" s="474"/>
      <c r="I1085" s="482" t="n">
        <v>0</v>
      </c>
      <c r="J1085" s="481" t="n">
        <f aca="false">+G1085-I1085</f>
        <v>0</v>
      </c>
      <c r="K1085" s="483" t="n">
        <f aca="false">IF(I1085=0,IF(G1085=0,0,100),+J1085/I1085*100)</f>
        <v>0</v>
      </c>
      <c r="L1085" s="475"/>
      <c r="M1085" s="484" t="n">
        <v>904.94</v>
      </c>
      <c r="N1085" s="485" t="n">
        <v>824.39</v>
      </c>
      <c r="O1085" s="481" t="n">
        <f aca="false">N1085-M1085</f>
        <v>-80.5500000000001</v>
      </c>
      <c r="P1085" s="486" t="n">
        <f aca="false">IF(M1085=0,IF(N1085=0,0,100),+O1085/M1085*100)</f>
        <v>-8.9011426171901</v>
      </c>
      <c r="R1085" s="438"/>
    </row>
    <row r="1086" s="430" customFormat="true" ht="12.75" hidden="false" customHeight="false" outlineLevel="0" collapsed="false">
      <c r="A1086" s="110" t="s">
        <v>283</v>
      </c>
      <c r="B1086" s="478" t="n">
        <v>893</v>
      </c>
      <c r="C1086" s="479" t="n">
        <v>215.38</v>
      </c>
      <c r="D1086" s="480" t="n">
        <v>406</v>
      </c>
      <c r="E1086" s="478" t="n">
        <v>601.66</v>
      </c>
      <c r="F1086" s="480" t="n">
        <v>199</v>
      </c>
      <c r="G1086" s="480" t="n">
        <v>533.9</v>
      </c>
      <c r="H1086" s="474"/>
      <c r="I1086" s="482" t="n">
        <v>473.89</v>
      </c>
      <c r="J1086" s="481" t="n">
        <f aca="false">+G1086-I1086</f>
        <v>60.01</v>
      </c>
      <c r="K1086" s="483" t="n">
        <f aca="false">IF(I1086=0,IF(G1086=0,0,100),+J1086/I1086*100)</f>
        <v>12.6632762877461</v>
      </c>
      <c r="L1086" s="475"/>
      <c r="M1086" s="484" t="n">
        <v>2510.19</v>
      </c>
      <c r="N1086" s="485" t="n">
        <v>2848.94</v>
      </c>
      <c r="O1086" s="481" t="n">
        <f aca="false">N1086-M1086</f>
        <v>338.75</v>
      </c>
      <c r="P1086" s="486" t="n">
        <f aca="false">IF(M1086=0,IF(N1086=0,0,100),+O1086/M1086*100)</f>
        <v>13.4949944028141</v>
      </c>
      <c r="R1086" s="438"/>
    </row>
    <row r="1087" s="430" customFormat="true" ht="12.75" hidden="false" customHeight="false" outlineLevel="0" collapsed="false">
      <c r="A1087" s="110" t="s">
        <v>284</v>
      </c>
      <c r="B1087" s="478" t="n">
        <v>0</v>
      </c>
      <c r="C1087" s="487" t="n">
        <v>0</v>
      </c>
      <c r="D1087" s="480" t="n">
        <v>1429.84</v>
      </c>
      <c r="E1087" s="478" t="n">
        <v>0</v>
      </c>
      <c r="F1087" s="480" t="n">
        <v>0</v>
      </c>
      <c r="G1087" s="480" t="n">
        <v>1138.09</v>
      </c>
      <c r="H1087" s="474"/>
      <c r="I1087" s="482" t="n">
        <v>515.52</v>
      </c>
      <c r="J1087" s="481" t="n">
        <f aca="false">+G1087-I1087</f>
        <v>622.57</v>
      </c>
      <c r="K1087" s="483" t="n">
        <f aca="false">IF(I1087=0,IF(G1087=0,0,100),+J1087/I1087*100)</f>
        <v>120.76544072005</v>
      </c>
      <c r="L1087" s="475"/>
      <c r="M1087" s="484" t="n">
        <v>1705.52</v>
      </c>
      <c r="N1087" s="485" t="n">
        <v>2567.93</v>
      </c>
      <c r="O1087" s="481" t="n">
        <f aca="false">N1087-M1087</f>
        <v>862.41</v>
      </c>
      <c r="P1087" s="486" t="n">
        <f aca="false">IF(M1087=0,IF(N1087=0,0,100),+O1087/M1087*100)</f>
        <v>50.5658098409869</v>
      </c>
      <c r="R1087" s="438"/>
    </row>
    <row r="1088" s="430" customFormat="true" ht="12.75" hidden="false" customHeight="false" outlineLevel="0" collapsed="false">
      <c r="A1088" s="110" t="s">
        <v>285</v>
      </c>
      <c r="B1088" s="478" t="n">
        <v>0</v>
      </c>
      <c r="C1088" s="479" t="n">
        <v>86.2</v>
      </c>
      <c r="D1088" s="480" t="n">
        <v>0</v>
      </c>
      <c r="E1088" s="478" t="n">
        <v>0</v>
      </c>
      <c r="F1088" s="480" t="n">
        <v>0</v>
      </c>
      <c r="G1088" s="480" t="n">
        <v>2676.72</v>
      </c>
      <c r="H1088" s="474"/>
      <c r="I1088" s="482" t="n">
        <v>0</v>
      </c>
      <c r="J1088" s="481" t="n">
        <f aca="false">+G1088-I1088</f>
        <v>2676.72</v>
      </c>
      <c r="K1088" s="483" t="n">
        <f aca="false">IF(I1088=0,IF(G1088=0,0,100),+J1088/I1088*100)</f>
        <v>100</v>
      </c>
      <c r="L1088" s="475"/>
      <c r="M1088" s="484" t="n">
        <v>171.9</v>
      </c>
      <c r="N1088" s="485" t="n">
        <v>2762.92</v>
      </c>
      <c r="O1088" s="481" t="n">
        <f aca="false">N1088-M1088</f>
        <v>2591.02</v>
      </c>
      <c r="P1088" s="486" t="n">
        <f aca="false">IF(M1088=0,IF(N1088=0,0,100),+O1088/M1088*100)</f>
        <v>1507.28330424666</v>
      </c>
      <c r="R1088" s="438"/>
    </row>
    <row r="1089" s="430" customFormat="true" ht="12.75" hidden="false" customHeight="false" outlineLevel="0" collapsed="false">
      <c r="A1089" s="110" t="s">
        <v>286</v>
      </c>
      <c r="B1089" s="478" t="n">
        <v>0</v>
      </c>
      <c r="C1089" s="479" t="n">
        <v>669.98</v>
      </c>
      <c r="D1089" s="480" t="n">
        <v>9622.5</v>
      </c>
      <c r="E1089" s="478" t="n">
        <v>319</v>
      </c>
      <c r="F1089" s="480" t="n">
        <v>9513.2</v>
      </c>
      <c r="G1089" s="480" t="n">
        <v>0</v>
      </c>
      <c r="H1089" s="474"/>
      <c r="I1089" s="482" t="n">
        <v>934.6</v>
      </c>
      <c r="J1089" s="481" t="n">
        <f aca="false">+G1089-I1089</f>
        <v>-934.6</v>
      </c>
      <c r="K1089" s="483" t="n">
        <f aca="false">IF(I1089=0,IF(G1089=0,0,100),+J1089/I1089*100)</f>
        <v>-100</v>
      </c>
      <c r="L1089" s="475"/>
      <c r="M1089" s="484" t="n">
        <v>2730.61</v>
      </c>
      <c r="N1089" s="485" t="n">
        <v>20124.68</v>
      </c>
      <c r="O1089" s="481" t="n">
        <f aca="false">N1089-M1089</f>
        <v>17394.07</v>
      </c>
      <c r="P1089" s="486" t="n">
        <f aca="false">IF(M1089=0,IF(N1089=0,0,100),+O1089/M1089*100)</f>
        <v>637.003087222269</v>
      </c>
      <c r="R1089" s="438"/>
    </row>
    <row r="1090" s="430" customFormat="true" ht="12.75" hidden="false" customHeight="false" outlineLevel="0" collapsed="false">
      <c r="A1090" s="110" t="s">
        <v>287</v>
      </c>
      <c r="B1090" s="478" t="n">
        <v>0</v>
      </c>
      <c r="C1090" s="479" t="n">
        <v>825</v>
      </c>
      <c r="D1090" s="480" t="n">
        <v>359</v>
      </c>
      <c r="E1090" s="478" t="n">
        <v>0</v>
      </c>
      <c r="F1090" s="480" t="n">
        <v>0</v>
      </c>
      <c r="G1090" s="480" t="n">
        <v>944.35</v>
      </c>
      <c r="H1090" s="474"/>
      <c r="I1090" s="482" t="n">
        <v>0</v>
      </c>
      <c r="J1090" s="481" t="n">
        <f aca="false">+G1090-I1090</f>
        <v>944.35</v>
      </c>
      <c r="K1090" s="483" t="n">
        <f aca="false">IF(I1090=0,IF(G1090=0,0,100),+J1090/I1090*100)</f>
        <v>100</v>
      </c>
      <c r="L1090" s="475"/>
      <c r="M1090" s="484" t="n">
        <v>2098</v>
      </c>
      <c r="N1090" s="485" t="n">
        <v>2128.35</v>
      </c>
      <c r="O1090" s="481" t="n">
        <f aca="false">N1090-M1090</f>
        <v>30.3499999999999</v>
      </c>
      <c r="P1090" s="486" t="n">
        <f aca="false">IF(M1090=0,IF(N1090=0,0,100),+O1090/M1090*100)</f>
        <v>1.44661582459485</v>
      </c>
      <c r="R1090" s="438"/>
    </row>
    <row r="1091" s="430" customFormat="true" ht="12.75" hidden="false" customHeight="false" outlineLevel="0" collapsed="false">
      <c r="A1091" s="110" t="s">
        <v>288</v>
      </c>
      <c r="B1091" s="478" t="n">
        <v>0</v>
      </c>
      <c r="C1091" s="479" t="n">
        <v>500</v>
      </c>
      <c r="D1091" s="480" t="n">
        <v>0</v>
      </c>
      <c r="E1091" s="478" t="n">
        <v>0</v>
      </c>
      <c r="F1091" s="480" t="n">
        <v>0</v>
      </c>
      <c r="G1091" s="480" t="n">
        <v>0</v>
      </c>
      <c r="H1091" s="474"/>
      <c r="I1091" s="482" t="n">
        <v>0</v>
      </c>
      <c r="J1091" s="481" t="n">
        <f aca="false">+G1091-I1091</f>
        <v>0</v>
      </c>
      <c r="K1091" s="483" t="n">
        <f aca="false">IF(I1091=0,IF(G1091=0,0,100),+J1091/I1091*100)</f>
        <v>0</v>
      </c>
      <c r="L1091" s="475"/>
      <c r="M1091" s="484" t="n">
        <v>0</v>
      </c>
      <c r="N1091" s="485" t="n">
        <v>500</v>
      </c>
      <c r="O1091" s="481" t="n">
        <f aca="false">N1091-M1091</f>
        <v>500</v>
      </c>
      <c r="P1091" s="486" t="n">
        <f aca="false">IF(M1091=0,IF(N1091=0,0,100),+O1091/M1091*100)</f>
        <v>100</v>
      </c>
      <c r="R1091" s="438"/>
    </row>
    <row r="1092" s="430" customFormat="true" ht="12.75" hidden="false" customHeight="false" outlineLevel="0" collapsed="false">
      <c r="A1092" s="110" t="s">
        <v>289</v>
      </c>
      <c r="B1092" s="478" t="n">
        <v>4046.68</v>
      </c>
      <c r="C1092" s="479" t="n">
        <v>6191</v>
      </c>
      <c r="D1092" s="480" t="n">
        <v>4773.72</v>
      </c>
      <c r="E1092" s="478" t="n">
        <v>1125</v>
      </c>
      <c r="F1092" s="480" t="n">
        <v>1845</v>
      </c>
      <c r="G1092" s="480" t="n">
        <v>1079.85</v>
      </c>
      <c r="H1092" s="474"/>
      <c r="I1092" s="482" t="n">
        <v>12390.88</v>
      </c>
      <c r="J1092" s="481" t="n">
        <f aca="false">+G1092-I1092</f>
        <v>-11311.03</v>
      </c>
      <c r="K1092" s="483" t="n">
        <f aca="false">IF(I1092=0,IF(G1092=0,0,100),+J1092/I1092*100)</f>
        <v>-91.285122606304</v>
      </c>
      <c r="L1092" s="475"/>
      <c r="M1092" s="484" t="n">
        <v>36788.04</v>
      </c>
      <c r="N1092" s="485" t="n">
        <v>19061.25</v>
      </c>
      <c r="O1092" s="481" t="n">
        <f aca="false">N1092-M1092</f>
        <v>-17726.79</v>
      </c>
      <c r="P1092" s="486" t="n">
        <f aca="false">IF(M1092=0,IF(N1092=0,0,100),+O1092/M1092*100)</f>
        <v>-48.1862855428014</v>
      </c>
      <c r="R1092" s="438"/>
    </row>
    <row r="1093" s="430" customFormat="true" ht="12.75" hidden="false" customHeight="false" outlineLevel="0" collapsed="false">
      <c r="A1093" s="110" t="s">
        <v>290</v>
      </c>
      <c r="B1093" s="478" t="n">
        <v>17936</v>
      </c>
      <c r="C1093" s="479" t="n">
        <v>0</v>
      </c>
      <c r="D1093" s="480" t="n">
        <v>2491.16</v>
      </c>
      <c r="E1093" s="478" t="n">
        <v>0</v>
      </c>
      <c r="F1093" s="480" t="n">
        <v>10799.67</v>
      </c>
      <c r="G1093" s="480" t="n">
        <v>4074.69000000001</v>
      </c>
      <c r="H1093" s="474"/>
      <c r="I1093" s="482" t="n">
        <v>217</v>
      </c>
      <c r="J1093" s="481" t="n">
        <f aca="false">+G1093-I1093</f>
        <v>3857.69000000001</v>
      </c>
      <c r="K1093" s="483" t="n">
        <f aca="false">IF(I1093=0,IF(G1093=0,0,100),+J1093/I1093*100)</f>
        <v>1777.73732718895</v>
      </c>
      <c r="L1093" s="475"/>
      <c r="M1093" s="484" t="n">
        <v>10333</v>
      </c>
      <c r="N1093" s="485" t="n">
        <v>35301.52</v>
      </c>
      <c r="O1093" s="481" t="n">
        <f aca="false">N1093-M1093</f>
        <v>24968.52</v>
      </c>
      <c r="P1093" s="486" t="n">
        <f aca="false">IF(M1093=0,IF(N1093=0,0,100),+O1093/M1093*100)</f>
        <v>241.638633504307</v>
      </c>
      <c r="R1093" s="438"/>
    </row>
    <row r="1094" s="430" customFormat="true" ht="12.75" hidden="false" customHeight="false" outlineLevel="0" collapsed="false">
      <c r="A1094" s="110" t="s">
        <v>291</v>
      </c>
      <c r="B1094" s="478" t="n">
        <v>0</v>
      </c>
      <c r="C1094" s="487" t="n">
        <v>0</v>
      </c>
      <c r="D1094" s="480" t="n">
        <v>0</v>
      </c>
      <c r="E1094" s="478" t="n">
        <v>170</v>
      </c>
      <c r="F1094" s="480" t="n">
        <v>0</v>
      </c>
      <c r="G1094" s="480" t="n">
        <v>0</v>
      </c>
      <c r="H1094" s="474"/>
      <c r="I1094" s="482" t="n">
        <v>150</v>
      </c>
      <c r="J1094" s="481" t="n">
        <f aca="false">+G1094-I1094</f>
        <v>-150</v>
      </c>
      <c r="K1094" s="483" t="n">
        <f aca="false">IF(I1094=0,IF(G1094=0,0,100),+J1094/I1094*100)</f>
        <v>-100</v>
      </c>
      <c r="L1094" s="475"/>
      <c r="M1094" s="484" t="n">
        <v>450</v>
      </c>
      <c r="N1094" s="485" t="n">
        <v>170</v>
      </c>
      <c r="O1094" s="481" t="n">
        <f aca="false">N1094-M1094</f>
        <v>-280</v>
      </c>
      <c r="P1094" s="486" t="n">
        <f aca="false">IF(M1094=0,IF(N1094=0,0,100),+O1094/M1094*100)</f>
        <v>-62.2222222222222</v>
      </c>
      <c r="R1094" s="438"/>
    </row>
    <row r="1095" s="430" customFormat="true" ht="12.75" hidden="false" customHeight="false" outlineLevel="0" collapsed="false">
      <c r="A1095" s="110" t="s">
        <v>336</v>
      </c>
      <c r="B1095" s="478" t="n">
        <v>0</v>
      </c>
      <c r="C1095" s="487" t="n">
        <v>0</v>
      </c>
      <c r="D1095" s="480" t="n">
        <v>0</v>
      </c>
      <c r="E1095" s="478" t="n">
        <v>289.89</v>
      </c>
      <c r="F1095" s="480" t="n">
        <v>0</v>
      </c>
      <c r="G1095" s="480" t="n">
        <v>0</v>
      </c>
      <c r="H1095" s="474"/>
      <c r="I1095" s="482" t="n">
        <v>0</v>
      </c>
      <c r="J1095" s="481" t="n">
        <f aca="false">+G1095-I1095</f>
        <v>0</v>
      </c>
      <c r="K1095" s="483" t="n">
        <f aca="false">IF(I1095=0,IF(G1095=0,0,100),+J1095/I1095*100)</f>
        <v>0</v>
      </c>
      <c r="L1095" s="475"/>
      <c r="M1095" s="484" t="n">
        <v>0</v>
      </c>
      <c r="N1095" s="485" t="n">
        <v>289.89</v>
      </c>
      <c r="O1095" s="481" t="n">
        <f aca="false">N1095-M1095</f>
        <v>289.89</v>
      </c>
      <c r="P1095" s="486" t="n">
        <f aca="false">IF(M1095=0,IF(N1095=0,0,100),+O1095/M1095*100)</f>
        <v>100</v>
      </c>
      <c r="R1095" s="438"/>
    </row>
    <row r="1096" s="430" customFormat="true" ht="12.75" hidden="false" customHeight="false" outlineLevel="0" collapsed="false">
      <c r="A1096" s="110" t="s">
        <v>293</v>
      </c>
      <c r="B1096" s="478" t="n">
        <v>4104.69</v>
      </c>
      <c r="C1096" s="479" t="n">
        <v>5629.25</v>
      </c>
      <c r="D1096" s="480" t="n">
        <v>4612.88</v>
      </c>
      <c r="E1096" s="478" t="n">
        <v>4612.88</v>
      </c>
      <c r="F1096" s="480" t="n">
        <v>5343.66</v>
      </c>
      <c r="G1096" s="480" t="n">
        <v>5343.66</v>
      </c>
      <c r="H1096" s="474"/>
      <c r="I1096" s="482" t="n">
        <v>4104.69</v>
      </c>
      <c r="J1096" s="481" t="n">
        <f aca="false">+G1096-I1096</f>
        <v>1238.97</v>
      </c>
      <c r="K1096" s="483" t="n">
        <f aca="false">IF(I1096=0,IF(G1096=0,0,100),+J1096/I1096*100)</f>
        <v>30.1842526475812</v>
      </c>
      <c r="L1096" s="475"/>
      <c r="M1096" s="484" t="n">
        <v>24795.05</v>
      </c>
      <c r="N1096" s="485" t="n">
        <v>29647.02</v>
      </c>
      <c r="O1096" s="481" t="n">
        <f aca="false">N1096-M1096</f>
        <v>4851.97</v>
      </c>
      <c r="P1096" s="486" t="n">
        <f aca="false">IF(M1096=0,IF(N1096=0,0,100),+O1096/M1096*100)</f>
        <v>19.5683009310326</v>
      </c>
      <c r="R1096" s="438"/>
    </row>
    <row r="1097" s="430" customFormat="true" ht="12.75" hidden="false" customHeight="false" outlineLevel="0" collapsed="false">
      <c r="A1097" s="110" t="s">
        <v>294</v>
      </c>
      <c r="B1097" s="478" t="n">
        <v>3748.77</v>
      </c>
      <c r="C1097" s="479" t="n">
        <v>4453.76</v>
      </c>
      <c r="D1097" s="480" t="n">
        <v>3983.76</v>
      </c>
      <c r="E1097" s="478" t="n">
        <v>3983.76</v>
      </c>
      <c r="F1097" s="480" t="n">
        <v>3983.76</v>
      </c>
      <c r="G1097" s="480" t="n">
        <v>3983.76</v>
      </c>
      <c r="H1097" s="474"/>
      <c r="I1097" s="482" t="n">
        <v>4415.52</v>
      </c>
      <c r="J1097" s="481" t="n">
        <f aca="false">+G1097-I1097</f>
        <v>-431.76</v>
      </c>
      <c r="K1097" s="483" t="n">
        <f aca="false">IF(I1097=0,IF(G1097=0,0,100),+J1097/I1097*100)</f>
        <v>-9.77823676486575</v>
      </c>
      <c r="L1097" s="475"/>
      <c r="M1097" s="484" t="n">
        <v>24126.97</v>
      </c>
      <c r="N1097" s="485" t="n">
        <v>24137.57</v>
      </c>
      <c r="O1097" s="481" t="n">
        <f aca="false">N1097-M1097</f>
        <v>10.5999999999985</v>
      </c>
      <c r="P1097" s="486" t="n">
        <f aca="false">IF(M1097=0,IF(N1097=0,0,100),+O1097/M1097*100)</f>
        <v>0.0439342362509612</v>
      </c>
      <c r="R1097" s="438"/>
    </row>
    <row r="1098" s="430" customFormat="true" ht="12.75" hidden="false" customHeight="false" outlineLevel="0" collapsed="false">
      <c r="A1098" s="110" t="s">
        <v>295</v>
      </c>
      <c r="B1098" s="478" t="n">
        <v>0</v>
      </c>
      <c r="C1098" s="487" t="n">
        <v>0</v>
      </c>
      <c r="D1098" s="480" t="n">
        <v>0</v>
      </c>
      <c r="E1098" s="478" t="n">
        <v>0</v>
      </c>
      <c r="F1098" s="480" t="n">
        <v>0</v>
      </c>
      <c r="G1098" s="480" t="n">
        <v>0</v>
      </c>
      <c r="H1098" s="474"/>
      <c r="I1098" s="482" t="n">
        <v>343.78</v>
      </c>
      <c r="J1098" s="481" t="n">
        <f aca="false">+G1098-I1098</f>
        <v>-343.78</v>
      </c>
      <c r="K1098" s="483" t="n">
        <f aca="false">IF(I1098=0,IF(G1098=0,0,100),+J1098/I1098*100)</f>
        <v>-100</v>
      </c>
      <c r="L1098" s="475"/>
      <c r="M1098" s="484" t="n">
        <v>2134.81</v>
      </c>
      <c r="N1098" s="485" t="n">
        <v>0</v>
      </c>
      <c r="O1098" s="481" t="n">
        <f aca="false">N1098-M1098</f>
        <v>-2134.81</v>
      </c>
      <c r="P1098" s="486" t="n">
        <f aca="false">IF(M1098=0,IF(N1098=0,0,100),+O1098/M1098*100)</f>
        <v>-100</v>
      </c>
      <c r="R1098" s="438"/>
    </row>
    <row r="1099" s="430" customFormat="true" ht="12.75" hidden="false" customHeight="false" outlineLevel="0" collapsed="false">
      <c r="A1099" s="110" t="s">
        <v>296</v>
      </c>
      <c r="B1099" s="478" t="n">
        <v>817.3</v>
      </c>
      <c r="C1099" s="479" t="n">
        <v>2127.33</v>
      </c>
      <c r="D1099" s="480" t="n">
        <v>1253.98</v>
      </c>
      <c r="E1099" s="478" t="n">
        <v>1253.98</v>
      </c>
      <c r="F1099" s="480" t="n">
        <v>1253.98</v>
      </c>
      <c r="G1099" s="480" t="n">
        <v>1253.98</v>
      </c>
      <c r="H1099" s="474"/>
      <c r="I1099" s="482" t="n">
        <v>817.3</v>
      </c>
      <c r="J1099" s="481" t="n">
        <f aca="false">+G1099-I1099</f>
        <v>436.68</v>
      </c>
      <c r="K1099" s="483" t="n">
        <f aca="false">IF(I1099=0,IF(G1099=0,0,100),+J1099/I1099*100)</f>
        <v>53.4295852196256</v>
      </c>
      <c r="L1099" s="475"/>
      <c r="M1099" s="484" t="n">
        <v>4850.99</v>
      </c>
      <c r="N1099" s="485" t="n">
        <v>7960.55</v>
      </c>
      <c r="O1099" s="481" t="n">
        <f aca="false">N1099-M1099</f>
        <v>3109.56</v>
      </c>
      <c r="P1099" s="486" t="n">
        <f aca="false">IF(M1099=0,IF(N1099=0,0,100),+O1099/M1099*100)</f>
        <v>64.1015545280448</v>
      </c>
      <c r="R1099" s="438"/>
    </row>
    <row r="1100" s="430" customFormat="true" ht="12.75" hidden="false" customHeight="false" outlineLevel="0" collapsed="false">
      <c r="A1100" s="110" t="s">
        <v>298</v>
      </c>
      <c r="B1100" s="478" t="n">
        <v>3940.2</v>
      </c>
      <c r="C1100" s="479" t="n">
        <v>0</v>
      </c>
      <c r="D1100" s="480" t="n">
        <v>0</v>
      </c>
      <c r="E1100" s="478" t="n">
        <v>0</v>
      </c>
      <c r="F1100" s="480" t="n">
        <v>0</v>
      </c>
      <c r="G1100" s="480" t="n">
        <v>0</v>
      </c>
      <c r="H1100" s="474"/>
      <c r="I1100" s="482" t="n">
        <v>0</v>
      </c>
      <c r="J1100" s="481" t="n">
        <f aca="false">+G1100-I1100</f>
        <v>0</v>
      </c>
      <c r="K1100" s="483" t="n">
        <f aca="false">IF(I1100=0,IF(G1100=0,0,100),+J1100/I1100*100)</f>
        <v>0</v>
      </c>
      <c r="L1100" s="475"/>
      <c r="M1100" s="484" t="n">
        <v>0</v>
      </c>
      <c r="N1100" s="485" t="n">
        <v>3940.2</v>
      </c>
      <c r="O1100" s="481" t="n">
        <f aca="false">N1100-M1100</f>
        <v>3940.2</v>
      </c>
      <c r="P1100" s="486" t="n">
        <f aca="false">IF(M1100=0,IF(N1100=0,0,100),+O1100/M1100*100)</f>
        <v>100</v>
      </c>
      <c r="R1100" s="438"/>
    </row>
    <row r="1101" s="430" customFormat="true" ht="12.75" hidden="false" customHeight="false" outlineLevel="0" collapsed="false">
      <c r="A1101" s="110" t="s">
        <v>300</v>
      </c>
      <c r="B1101" s="478" t="n">
        <v>0</v>
      </c>
      <c r="C1101" s="487" t="n">
        <v>0</v>
      </c>
      <c r="D1101" s="480" t="n">
        <v>0</v>
      </c>
      <c r="E1101" s="478" t="n">
        <v>0</v>
      </c>
      <c r="F1101" s="480" t="n">
        <v>0</v>
      </c>
      <c r="G1101" s="480" t="n">
        <v>0</v>
      </c>
      <c r="H1101" s="474"/>
      <c r="I1101" s="482" t="n">
        <v>0</v>
      </c>
      <c r="J1101" s="481" t="n">
        <f aca="false">+G1101-I1101</f>
        <v>0</v>
      </c>
      <c r="K1101" s="483" t="n">
        <f aca="false">IF(I1101=0,IF(G1101=0,0,100),+J1101/I1101*100)</f>
        <v>0</v>
      </c>
      <c r="L1101" s="475"/>
      <c r="M1101" s="484" t="n">
        <v>870.9</v>
      </c>
      <c r="N1101" s="485" t="n">
        <v>0</v>
      </c>
      <c r="O1101" s="481" t="n">
        <f aca="false">N1101-M1101</f>
        <v>-870.9</v>
      </c>
      <c r="P1101" s="486" t="n">
        <f aca="false">IF(M1101=0,IF(N1101=0,0,100),+O1101/M1101*100)</f>
        <v>-100</v>
      </c>
      <c r="R1101" s="438"/>
    </row>
    <row r="1102" s="430" customFormat="true" ht="12.75" hidden="false" customHeight="false" outlineLevel="0" collapsed="false">
      <c r="A1102" s="110" t="s">
        <v>303</v>
      </c>
      <c r="B1102" s="478" t="n">
        <v>4158.35</v>
      </c>
      <c r="C1102" s="479" t="n">
        <v>4158.35</v>
      </c>
      <c r="D1102" s="480" t="n">
        <v>4158.35</v>
      </c>
      <c r="E1102" s="478" t="n">
        <v>4158.35</v>
      </c>
      <c r="F1102" s="480" t="n">
        <v>4687.98</v>
      </c>
      <c r="G1102" s="480" t="n">
        <v>4276.7</v>
      </c>
      <c r="H1102" s="474"/>
      <c r="I1102" s="482" t="n">
        <v>4158.43</v>
      </c>
      <c r="J1102" s="481" t="n">
        <f aca="false">+G1102-I1102</f>
        <v>118.27</v>
      </c>
      <c r="K1102" s="483" t="n">
        <f aca="false">IF(I1102=0,IF(G1102=0,0,100),+J1102/I1102*100)</f>
        <v>2.844102221271</v>
      </c>
      <c r="L1102" s="475"/>
      <c r="M1102" s="484" t="n">
        <v>24950.58</v>
      </c>
      <c r="N1102" s="485" t="n">
        <v>25598.08</v>
      </c>
      <c r="O1102" s="481" t="n">
        <f aca="false">N1102-M1102</f>
        <v>647.5</v>
      </c>
      <c r="P1102" s="486" t="n">
        <f aca="false">IF(M1102=0,IF(N1102=0,0,100),+O1102/M1102*100)</f>
        <v>2.59513005308895</v>
      </c>
      <c r="R1102" s="438"/>
    </row>
    <row r="1103" s="430" customFormat="true" ht="12.75" hidden="false" customHeight="false" outlineLevel="0" collapsed="false">
      <c r="A1103" s="110" t="s">
        <v>304</v>
      </c>
      <c r="B1103" s="478" t="n">
        <v>450.21</v>
      </c>
      <c r="C1103" s="479" t="n">
        <v>450.21</v>
      </c>
      <c r="D1103" s="480" t="n">
        <v>450.21</v>
      </c>
      <c r="E1103" s="478" t="n">
        <v>450.21</v>
      </c>
      <c r="F1103" s="480" t="n">
        <v>450.21</v>
      </c>
      <c r="G1103" s="480" t="n">
        <v>450.21</v>
      </c>
      <c r="H1103" s="474"/>
      <c r="I1103" s="482" t="n">
        <v>450.21</v>
      </c>
      <c r="J1103" s="481" t="n">
        <f aca="false">+G1103-I1103</f>
        <v>0</v>
      </c>
      <c r="K1103" s="483" t="n">
        <f aca="false">IF(I1103=0,IF(G1103=0,0,100),+J1103/I1103*100)</f>
        <v>0</v>
      </c>
      <c r="L1103" s="475"/>
      <c r="M1103" s="484" t="n">
        <v>2701.26</v>
      </c>
      <c r="N1103" s="485" t="n">
        <v>2701.26</v>
      </c>
      <c r="O1103" s="481" t="n">
        <f aca="false">N1103-M1103</f>
        <v>0</v>
      </c>
      <c r="P1103" s="486" t="n">
        <f aca="false">IF(M1103=0,IF(N1103=0,0,100),+O1103/M1103*100)</f>
        <v>0</v>
      </c>
      <c r="R1103" s="438"/>
    </row>
    <row r="1104" s="430" customFormat="true" ht="12.75" hidden="false" customHeight="false" outlineLevel="0" collapsed="false">
      <c r="A1104" s="110" t="s">
        <v>305</v>
      </c>
      <c r="B1104" s="478" t="n">
        <v>2931.95</v>
      </c>
      <c r="C1104" s="479" t="n">
        <v>2931.95</v>
      </c>
      <c r="D1104" s="480" t="n">
        <v>2931.95</v>
      </c>
      <c r="E1104" s="478" t="n">
        <v>2931.95</v>
      </c>
      <c r="F1104" s="480" t="n">
        <v>2931.95</v>
      </c>
      <c r="G1104" s="480" t="n">
        <v>3117.93</v>
      </c>
      <c r="H1104" s="474"/>
      <c r="I1104" s="482" t="n">
        <v>2877.47</v>
      </c>
      <c r="J1104" s="481" t="n">
        <f aca="false">+G1104-I1104</f>
        <v>240.46</v>
      </c>
      <c r="K1104" s="483" t="n">
        <f aca="false">IF(I1104=0,IF(G1104=0,0,100),+J1104/I1104*100)</f>
        <v>8.35664663749752</v>
      </c>
      <c r="L1104" s="475"/>
      <c r="M1104" s="484" t="n">
        <v>17280.27</v>
      </c>
      <c r="N1104" s="485" t="n">
        <v>17777.68</v>
      </c>
      <c r="O1104" s="481" t="n">
        <f aca="false">N1104-M1104</f>
        <v>497.41</v>
      </c>
      <c r="P1104" s="486" t="n">
        <f aca="false">IF(M1104=0,IF(N1104=0,0,100),+O1104/M1104*100)</f>
        <v>2.87848511626265</v>
      </c>
      <c r="R1104" s="438"/>
    </row>
    <row r="1105" customFormat="false" ht="12.75" hidden="false" customHeight="false" outlineLevel="0" collapsed="false">
      <c r="A1105" s="110" t="s">
        <v>306</v>
      </c>
      <c r="B1105" s="478" t="n">
        <v>15968.55</v>
      </c>
      <c r="C1105" s="479" t="n">
        <v>15968.55</v>
      </c>
      <c r="D1105" s="480" t="n">
        <v>15968.55</v>
      </c>
      <c r="E1105" s="478" t="n">
        <v>15968.55</v>
      </c>
      <c r="F1105" s="480" t="n">
        <v>15968.55</v>
      </c>
      <c r="G1105" s="480" t="n">
        <v>15968.55</v>
      </c>
      <c r="H1105" s="474"/>
      <c r="I1105" s="482" t="n">
        <v>15968.55</v>
      </c>
      <c r="J1105" s="481" t="n">
        <f aca="false">+G1105-I1105</f>
        <v>0</v>
      </c>
      <c r="K1105" s="483" t="n">
        <f aca="false">IF(I1105=0,IF(G1105=0,0,100),+J1105/I1105*100)</f>
        <v>0</v>
      </c>
      <c r="L1105" s="475"/>
      <c r="M1105" s="484" t="n">
        <v>95811.3</v>
      </c>
      <c r="N1105" s="485" t="n">
        <v>95811.3</v>
      </c>
      <c r="O1105" s="481" t="n">
        <f aca="false">N1105-M1105</f>
        <v>0</v>
      </c>
      <c r="P1105" s="486" t="n">
        <f aca="false">IF(M1105=0,IF(N1105=0,0,100),+O1105/M1105*100)</f>
        <v>0</v>
      </c>
    </row>
    <row r="1106" customFormat="false" ht="12.75" hidden="false" customHeight="false" outlineLevel="0" collapsed="false">
      <c r="A1106" s="110" t="s">
        <v>307</v>
      </c>
      <c r="B1106" s="478" t="n">
        <v>263.55</v>
      </c>
      <c r="C1106" s="479" t="n">
        <v>263.55</v>
      </c>
      <c r="D1106" s="480" t="n">
        <v>263.55</v>
      </c>
      <c r="E1106" s="478" t="n">
        <v>263.55</v>
      </c>
      <c r="F1106" s="480" t="n">
        <v>263.55</v>
      </c>
      <c r="G1106" s="480" t="n">
        <v>263.55</v>
      </c>
      <c r="H1106" s="474"/>
      <c r="I1106" s="482" t="n">
        <v>263.55</v>
      </c>
      <c r="J1106" s="481" t="n">
        <f aca="false">+G1106-I1106</f>
        <v>0</v>
      </c>
      <c r="K1106" s="483" t="n">
        <f aca="false">IF(I1106=0,IF(G1106=0,0,100),+J1106/I1106*100)</f>
        <v>0</v>
      </c>
      <c r="L1106" s="475"/>
      <c r="M1106" s="484" t="n">
        <v>1581.3</v>
      </c>
      <c r="N1106" s="485" t="n">
        <v>1581.3</v>
      </c>
      <c r="O1106" s="481" t="n">
        <f aca="false">N1106-M1106</f>
        <v>0</v>
      </c>
      <c r="P1106" s="486" t="n">
        <f aca="false">IF(M1106=0,IF(N1106=0,0,100),+O1106/M1106*100)</f>
        <v>0</v>
      </c>
    </row>
    <row r="1107" customFormat="false" ht="12.75" hidden="false" customHeight="false" outlineLevel="0" collapsed="false">
      <c r="A1107" s="489" t="s">
        <v>311</v>
      </c>
      <c r="B1107" s="478" t="n">
        <v>0</v>
      </c>
      <c r="C1107" s="479" t="n">
        <v>0</v>
      </c>
      <c r="D1107" s="480" t="n">
        <v>0</v>
      </c>
      <c r="E1107" s="478" t="n">
        <v>0</v>
      </c>
      <c r="F1107" s="480" t="n">
        <v>0</v>
      </c>
      <c r="G1107" s="480" t="n">
        <v>141.35</v>
      </c>
      <c r="H1107" s="474"/>
      <c r="I1107" s="482" t="n">
        <v>0</v>
      </c>
      <c r="J1107" s="481" t="n">
        <f aca="false">+G1107-I1107</f>
        <v>141.35</v>
      </c>
      <c r="K1107" s="483" t="n">
        <f aca="false">IF(I1107=0,IF(G1107=0,0,100),+J1107/I1107*100)</f>
        <v>100</v>
      </c>
      <c r="L1107" s="475"/>
      <c r="M1107" s="484" t="n">
        <v>0</v>
      </c>
      <c r="N1107" s="485" t="n">
        <v>141.35</v>
      </c>
      <c r="O1107" s="481" t="n">
        <f aca="false">N1107-M1107</f>
        <v>141.35</v>
      </c>
      <c r="P1107" s="486" t="n">
        <f aca="false">IF(M1107=0,IF(N1107=0,0,100),+O1107/M1107*100)</f>
        <v>100</v>
      </c>
    </row>
    <row r="1108" customFormat="false" ht="12.75" hidden="false" customHeight="false" outlineLevel="0" collapsed="false">
      <c r="A1108" s="110" t="s">
        <v>313</v>
      </c>
      <c r="B1108" s="478" t="n">
        <v>153.33</v>
      </c>
      <c r="C1108" s="479" t="n">
        <v>703.33</v>
      </c>
      <c r="D1108" s="480" t="n">
        <v>0</v>
      </c>
      <c r="E1108" s="478" t="n">
        <v>153.33</v>
      </c>
      <c r="F1108" s="480" t="n">
        <v>314.84</v>
      </c>
      <c r="G1108" s="480" t="n">
        <v>168.33</v>
      </c>
      <c r="H1108" s="474"/>
      <c r="I1108" s="482" t="n">
        <v>0</v>
      </c>
      <c r="J1108" s="481" t="n">
        <f aca="false">+G1108-I1108</f>
        <v>168.33</v>
      </c>
      <c r="K1108" s="483" t="n">
        <f aca="false">IF(I1108=0,IF(G1108=0,0,100),+J1108/I1108*100)</f>
        <v>100</v>
      </c>
      <c r="L1108" s="475"/>
      <c r="M1108" s="484" t="n">
        <v>1077.57</v>
      </c>
      <c r="N1108" s="485" t="n">
        <v>1493.16</v>
      </c>
      <c r="O1108" s="481" t="n">
        <f aca="false">N1108-M1108</f>
        <v>415.59</v>
      </c>
      <c r="P1108" s="486" t="n">
        <f aca="false">IF(M1108=0,IF(N1108=0,0,100),+O1108/M1108*100)</f>
        <v>38.5673320526741</v>
      </c>
    </row>
    <row r="1109" customFormat="false" ht="13.5" hidden="false" customHeight="false" outlineLevel="0" collapsed="false">
      <c r="A1109" s="567" t="s">
        <v>189</v>
      </c>
      <c r="B1109" s="494" t="n">
        <f aca="false">SUM(B1052:B1108)</f>
        <v>648817.89</v>
      </c>
      <c r="C1109" s="494" t="n">
        <f aca="false">SUM(C1052:C1108)</f>
        <v>564278.56</v>
      </c>
      <c r="D1109" s="494" t="n">
        <f aca="false">SUM(D1052:D1108)</f>
        <v>585042.18</v>
      </c>
      <c r="E1109" s="494" t="n">
        <f aca="false">SUM(E1052:E1108)</f>
        <v>579429.88</v>
      </c>
      <c r="F1109" s="494" t="n">
        <f aca="false">SUM(F1052:F1108)</f>
        <v>682525.3</v>
      </c>
      <c r="G1109" s="494" t="n">
        <f aca="false">SUM(G1052:G1108)</f>
        <v>641511.5</v>
      </c>
      <c r="I1109" s="496" t="n">
        <f aca="false">SUM(I1052:I1108)</f>
        <v>569237.16</v>
      </c>
      <c r="J1109" s="496" t="n">
        <f aca="false">+G1109-I1109</f>
        <v>72274.34</v>
      </c>
      <c r="K1109" s="497" t="n">
        <f aca="false">IF(I1109=0,IF(G1109=0,0,100),+J1109/I1109*100)</f>
        <v>12.6967009673086</v>
      </c>
      <c r="L1109" s="532"/>
      <c r="M1109" s="499" t="n">
        <f aca="false">SUM(M1052:M1108)</f>
        <v>3416053.73</v>
      </c>
      <c r="N1109" s="496" t="n">
        <f aca="false">SUM(N1052:N1108)</f>
        <v>3701605.31</v>
      </c>
      <c r="O1109" s="496" t="n">
        <f aca="false">SUM(O1054:O1108)</f>
        <v>295545.7</v>
      </c>
      <c r="P1109" s="501" t="n">
        <f aca="false">IF(M1109=0,IF(N1109=0,0,100),+O1109/M1109*100)</f>
        <v>8.65167012463824</v>
      </c>
      <c r="R1109" s="523"/>
    </row>
    <row r="1110" customFormat="false" ht="13.5" hidden="false" customHeight="false" outlineLevel="0" collapsed="false">
      <c r="A1110" s="567"/>
      <c r="B1110" s="504"/>
      <c r="C1110" s="504"/>
      <c r="D1110" s="504"/>
      <c r="E1110" s="504"/>
      <c r="F1110" s="504"/>
      <c r="G1110" s="504"/>
      <c r="I1110" s="432"/>
      <c r="J1110" s="432"/>
      <c r="K1110" s="532"/>
      <c r="L1110" s="532"/>
      <c r="M1110" s="505"/>
      <c r="N1110" s="533"/>
      <c r="R1110" s="523"/>
    </row>
    <row r="1111" customFormat="false" ht="12.75" hidden="false" customHeight="false" outlineLevel="0" collapsed="false">
      <c r="A1111" s="503" t="s">
        <v>113</v>
      </c>
      <c r="B1111" s="504" t="n">
        <v>679.77</v>
      </c>
      <c r="C1111" s="504" t="n">
        <v>0</v>
      </c>
      <c r="D1111" s="504" t="n">
        <v>98.95</v>
      </c>
      <c r="E1111" s="504" t="n">
        <v>2260.65</v>
      </c>
      <c r="F1111" s="504" t="n">
        <v>8.32</v>
      </c>
      <c r="G1111" s="504" t="n">
        <v>33.17</v>
      </c>
      <c r="I1111" s="505" t="n">
        <v>375.18</v>
      </c>
      <c r="J1111" s="432" t="n">
        <f aca="false">+G1111-I1111</f>
        <v>-342.01</v>
      </c>
      <c r="K1111" s="435" t="n">
        <f aca="false">IF(I1111=0,IF(G1111=0,0,100),+J1111/I1111*100)</f>
        <v>-91.1589103896796</v>
      </c>
      <c r="L1111" s="532"/>
      <c r="M1111" s="554" t="n">
        <v>13322.37</v>
      </c>
      <c r="N1111" s="504" t="n">
        <v>3080.86</v>
      </c>
      <c r="O1111" s="481" t="n">
        <f aca="false">+N1111-M1111</f>
        <v>-10241.51</v>
      </c>
      <c r="P1111" s="486" t="n">
        <f aca="false">IF(M1111=0,IF(N1111=0,0,100),+O1111/M1111*100)</f>
        <v>-76.8745350864748</v>
      </c>
      <c r="R1111" s="523"/>
    </row>
    <row r="1112" customFormat="false" ht="12.75" hidden="false" customHeight="false" outlineLevel="0" collapsed="false">
      <c r="A1112" s="531" t="s">
        <v>338</v>
      </c>
      <c r="B1112" s="568" t="n">
        <v>75980.92</v>
      </c>
      <c r="C1112" s="568" t="n">
        <v>54325.83</v>
      </c>
      <c r="D1112" s="568" t="n">
        <v>50900.65</v>
      </c>
      <c r="E1112" s="568" t="n">
        <v>59198.75</v>
      </c>
      <c r="F1112" s="568" t="n">
        <v>63721.34</v>
      </c>
      <c r="G1112" s="568" t="n">
        <v>60494.48</v>
      </c>
      <c r="I1112" s="569" t="n">
        <v>53361.34</v>
      </c>
      <c r="J1112" s="432" t="n">
        <f aca="false">+G1112-I1112</f>
        <v>7133.14000000001</v>
      </c>
      <c r="K1112" s="435" t="n">
        <f aca="false">IF(I1112=0,IF(G1112=0,0,100),+J1112/I1112*100)</f>
        <v>13.3676178296872</v>
      </c>
      <c r="L1112" s="532"/>
      <c r="M1112" s="570" t="n">
        <v>315398.4</v>
      </c>
      <c r="N1112" s="568" t="n">
        <v>364621.97</v>
      </c>
      <c r="O1112" s="481" t="n">
        <f aca="false">+N1112-M1112</f>
        <v>49223.5699999999</v>
      </c>
      <c r="P1112" s="486" t="n">
        <f aca="false">IF(M1112=0,IF(N1112=0,0,100),+O1112/M1112*100)</f>
        <v>15.606791283659</v>
      </c>
      <c r="R1112" s="523"/>
    </row>
    <row r="1113" customFormat="false" ht="12.75" hidden="false" customHeight="false" outlineLevel="0" collapsed="false">
      <c r="A1113" s="503" t="s">
        <v>330</v>
      </c>
      <c r="B1113" s="568" t="n">
        <v>665.81</v>
      </c>
      <c r="C1113" s="568" t="n">
        <v>1836.3</v>
      </c>
      <c r="D1113" s="568" t="n">
        <v>4107.66</v>
      </c>
      <c r="E1113" s="568" t="n">
        <v>8734.63</v>
      </c>
      <c r="F1113" s="568" t="n">
        <v>979.29</v>
      </c>
      <c r="G1113" s="568" t="n">
        <v>3907.2</v>
      </c>
      <c r="I1113" s="569" t="n">
        <v>1491.91</v>
      </c>
      <c r="J1113" s="432" t="n">
        <f aca="false">+G1113-I1113</f>
        <v>2415.29</v>
      </c>
      <c r="K1113" s="435" t="n">
        <f aca="false">IF(I1113=0,IF(G1113=0,0,100),+J1113/I1113*100)</f>
        <v>161.892473406573</v>
      </c>
      <c r="L1113" s="532"/>
      <c r="M1113" s="570" t="n">
        <v>18931.26</v>
      </c>
      <c r="N1113" s="568" t="n">
        <v>20230.87</v>
      </c>
      <c r="O1113" s="481" t="n">
        <f aca="false">+N1113-M1113</f>
        <v>1299.61</v>
      </c>
      <c r="P1113" s="486" t="n">
        <f aca="false">IF(M1113=0,IF(N1113=0,0,100),+O1113/M1113*100)</f>
        <v>6.86488907764196</v>
      </c>
      <c r="R1113" s="523"/>
    </row>
    <row r="1114" customFormat="false" ht="12.75" hidden="false" customHeight="false" outlineLevel="0" collapsed="false">
      <c r="A1114" s="510" t="s">
        <v>114</v>
      </c>
      <c r="B1114" s="568" t="n">
        <v>-2114.04</v>
      </c>
      <c r="C1114" s="568" t="n">
        <v>-2105.72</v>
      </c>
      <c r="D1114" s="568" t="n">
        <v>-4646.03</v>
      </c>
      <c r="E1114" s="568" t="n">
        <v>-3079.59</v>
      </c>
      <c r="F1114" s="568" t="n">
        <v>-19398.46</v>
      </c>
      <c r="G1114" s="568" t="n">
        <v>-8525.42</v>
      </c>
      <c r="I1114" s="569" t="n">
        <v>-6262.94</v>
      </c>
      <c r="J1114" s="432" t="n">
        <f aca="false">+G1114-I1114</f>
        <v>-2262.48</v>
      </c>
      <c r="K1114" s="435" t="n">
        <f aca="false">IF(I1114=0,IF(G1114=0,0,100),+J1114/I1114*100)</f>
        <v>36.1248870338851</v>
      </c>
      <c r="L1114" s="532"/>
      <c r="M1114" s="570" t="n">
        <v>-33602.94</v>
      </c>
      <c r="N1114" s="568" t="n">
        <v>-39868.68</v>
      </c>
      <c r="O1114" s="481" t="n">
        <f aca="false">+N1114-M1114</f>
        <v>-6265.74</v>
      </c>
      <c r="P1114" s="486" t="n">
        <f aca="false">IF(M1114=0,IF(N1114=0,0,100),+O1114/M1114*100)</f>
        <v>18.6464041539222</v>
      </c>
      <c r="R1114" s="523"/>
    </row>
    <row r="1115" customFormat="false" ht="16.5" hidden="false" customHeight="false" outlineLevel="0" collapsed="false">
      <c r="A1115" s="513" t="s">
        <v>331</v>
      </c>
      <c r="B1115" s="540" t="n">
        <f aca="false">SUM(B1109:B1114)</f>
        <v>724030.35</v>
      </c>
      <c r="C1115" s="540" t="n">
        <f aca="false">SUM(C1109:C1114)</f>
        <v>618334.97</v>
      </c>
      <c r="D1115" s="540" t="n">
        <f aca="false">SUM(D1109:D1114)</f>
        <v>635503.41</v>
      </c>
      <c r="E1115" s="540" t="n">
        <f aca="false">SUM(E1109:E1114)</f>
        <v>646544.32</v>
      </c>
      <c r="F1115" s="540" t="n">
        <f aca="false">SUM(F1109:F1114)</f>
        <v>727835.79</v>
      </c>
      <c r="G1115" s="540" t="n">
        <f aca="false">SUM(G1109:G1114)</f>
        <v>697420.93</v>
      </c>
      <c r="I1115" s="542" t="n">
        <f aca="false">SUM(I1109:I1114)</f>
        <v>618202.65</v>
      </c>
      <c r="J1115" s="520" t="n">
        <f aca="false">+G1115-I1115</f>
        <v>79218.28</v>
      </c>
      <c r="K1115" s="521" t="n">
        <f aca="false">IF(I1115=0,IF(G1115=0,0,100),+J1115/I1115*100)</f>
        <v>12.8142899419794</v>
      </c>
      <c r="L1115" s="532"/>
      <c r="M1115" s="543" t="n">
        <f aca="false">SUM(M1109:M1114)</f>
        <v>3730102.82</v>
      </c>
      <c r="N1115" s="544" t="n">
        <f aca="false">SUM(N1109:N1114)</f>
        <v>4049670.33</v>
      </c>
      <c r="O1115" s="520" t="n">
        <f aca="false">+M1115-N1115</f>
        <v>-319567.510000001</v>
      </c>
      <c r="P1115" s="521" t="n">
        <f aca="false">IF(N1115=0,IF(M1115=0,0,100),+O1115/N1115*100)</f>
        <v>-7.89119814599824</v>
      </c>
      <c r="R1115" s="523"/>
    </row>
    <row r="1116" customFormat="false" ht="13.5" hidden="false" customHeight="false" outlineLevel="0" collapsed="false">
      <c r="A1116" s="456"/>
      <c r="B1116" s="504"/>
      <c r="C1116" s="504"/>
      <c r="D1116" s="504"/>
      <c r="E1116" s="504"/>
      <c r="F1116" s="504"/>
      <c r="G1116" s="504"/>
      <c r="I1116" s="432"/>
      <c r="J1116" s="432"/>
      <c r="K1116" s="532"/>
      <c r="L1116" s="532"/>
      <c r="M1116" s="505"/>
      <c r="N1116" s="533"/>
    </row>
    <row r="1117" customFormat="false" ht="12.75" hidden="false" customHeight="false" outlineLevel="0" collapsed="false">
      <c r="A1117" s="456"/>
      <c r="B1117" s="504"/>
      <c r="C1117" s="504"/>
      <c r="D1117" s="504"/>
      <c r="E1117" s="504"/>
      <c r="F1117" s="504"/>
      <c r="G1117" s="504"/>
      <c r="I1117" s="432"/>
      <c r="J1117" s="432"/>
      <c r="K1117" s="532"/>
      <c r="L1117" s="532"/>
      <c r="M1117" s="505"/>
      <c r="N1117" s="533"/>
    </row>
    <row r="1118" customFormat="false" ht="25.5" hidden="false" customHeight="true" outlineLevel="0" collapsed="false">
      <c r="A1118" s="456"/>
      <c r="B1118" s="504"/>
      <c r="C1118" s="504"/>
      <c r="D1118" s="504"/>
      <c r="E1118" s="504"/>
      <c r="F1118" s="504"/>
      <c r="G1118" s="504"/>
      <c r="I1118" s="432"/>
      <c r="J1118" s="432"/>
      <c r="K1118" s="532"/>
      <c r="L1118" s="532"/>
      <c r="M1118" s="505"/>
      <c r="N1118" s="533"/>
    </row>
    <row r="1119" customFormat="false" ht="12.75" hidden="false" customHeight="false" outlineLevel="0" collapsed="false">
      <c r="A1119" s="441" t="s">
        <v>69</v>
      </c>
      <c r="B1119" s="441"/>
      <c r="C1119" s="441"/>
      <c r="D1119" s="441"/>
      <c r="E1119" s="441"/>
      <c r="F1119" s="441"/>
      <c r="G1119" s="441"/>
      <c r="H1119" s="441"/>
      <c r="I1119" s="441"/>
      <c r="J1119" s="441"/>
      <c r="K1119" s="441"/>
      <c r="L1119" s="441"/>
      <c r="M1119" s="441"/>
      <c r="N1119" s="441"/>
      <c r="O1119" s="441"/>
      <c r="P1119" s="441"/>
      <c r="Q1119" s="441"/>
    </row>
    <row r="1120" customFormat="false" ht="15" hidden="false" customHeight="true" outlineLevel="0" collapsed="false">
      <c r="A1120" s="441" t="s">
        <v>214</v>
      </c>
      <c r="B1120" s="441"/>
      <c r="C1120" s="441"/>
      <c r="D1120" s="441"/>
      <c r="E1120" s="441"/>
      <c r="F1120" s="441"/>
      <c r="G1120" s="441"/>
      <c r="H1120" s="441"/>
      <c r="I1120" s="441"/>
      <c r="J1120" s="441"/>
      <c r="K1120" s="441"/>
      <c r="L1120" s="441"/>
      <c r="M1120" s="441"/>
      <c r="N1120" s="441"/>
      <c r="O1120" s="441"/>
      <c r="P1120" s="441"/>
      <c r="Q1120" s="441"/>
    </row>
    <row r="1121" customFormat="false" ht="15" hidden="false" customHeight="true" outlineLevel="0" collapsed="false">
      <c r="A1121" s="442" t="s">
        <v>73</v>
      </c>
      <c r="B1121" s="442"/>
      <c r="C1121" s="442"/>
      <c r="D1121" s="442"/>
      <c r="E1121" s="442"/>
      <c r="F1121" s="442"/>
      <c r="G1121" s="442"/>
      <c r="H1121" s="442"/>
      <c r="I1121" s="442"/>
      <c r="J1121" s="442"/>
      <c r="K1121" s="442"/>
      <c r="L1121" s="442"/>
      <c r="M1121" s="442"/>
      <c r="N1121" s="442"/>
      <c r="O1121" s="442"/>
      <c r="P1121" s="442"/>
      <c r="Q1121" s="442"/>
    </row>
    <row r="1122" customFormat="false" ht="15" hidden="false" customHeight="true" outlineLevel="0" collapsed="false">
      <c r="A1122" s="443"/>
      <c r="J1122" s="444"/>
      <c r="K1122" s="445"/>
      <c r="L1122" s="445"/>
      <c r="N1122" s="446"/>
      <c r="O1122" s="444"/>
      <c r="P1122" s="447"/>
      <c r="Q1122" s="447"/>
    </row>
    <row r="1123" customFormat="false" ht="39" hidden="false" customHeight="true" outlineLevel="0" collapsed="false">
      <c r="A1123" s="448"/>
      <c r="B1123" s="449" t="s">
        <v>215</v>
      </c>
      <c r="C1123" s="449"/>
      <c r="D1123" s="449"/>
      <c r="E1123" s="449"/>
      <c r="F1123" s="449"/>
      <c r="G1123" s="449"/>
      <c r="H1123" s="450"/>
      <c r="I1123" s="451" t="s">
        <v>71</v>
      </c>
      <c r="J1123" s="452" t="s">
        <v>216</v>
      </c>
      <c r="K1123" s="452"/>
      <c r="L1123" s="453"/>
      <c r="M1123" s="454" t="s">
        <v>121</v>
      </c>
      <c r="N1123" s="454"/>
      <c r="O1123" s="455" t="s">
        <v>217</v>
      </c>
      <c r="P1123" s="455"/>
      <c r="Q1123" s="453"/>
    </row>
    <row r="1124" customFormat="false" ht="15" hidden="false" customHeight="true" outlineLevel="0" collapsed="false">
      <c r="A1124" s="456"/>
      <c r="B1124" s="457" t="s">
        <v>218</v>
      </c>
      <c r="C1124" s="457" t="s">
        <v>219</v>
      </c>
      <c r="D1124" s="457" t="s">
        <v>220</v>
      </c>
      <c r="E1124" s="457" t="s">
        <v>221</v>
      </c>
      <c r="F1124" s="457" t="s">
        <v>222</v>
      </c>
      <c r="G1124" s="457" t="s">
        <v>223</v>
      </c>
      <c r="H1124" s="450"/>
      <c r="I1124" s="458" t="s">
        <v>224</v>
      </c>
      <c r="J1124" s="459" t="s">
        <v>225</v>
      </c>
      <c r="K1124" s="460" t="s">
        <v>226</v>
      </c>
      <c r="L1124" s="461"/>
      <c r="M1124" s="462" t="n">
        <v>2017</v>
      </c>
      <c r="N1124" s="463" t="n">
        <v>2018</v>
      </c>
      <c r="O1124" s="464" t="s">
        <v>225</v>
      </c>
      <c r="P1124" s="465" t="s">
        <v>227</v>
      </c>
      <c r="Q1124" s="466"/>
    </row>
    <row r="1125" customFormat="false" ht="15" hidden="false" customHeight="true" outlineLevel="0" collapsed="false">
      <c r="A1125" s="456"/>
      <c r="B1125" s="467"/>
      <c r="C1125" s="467"/>
      <c r="D1125" s="467"/>
      <c r="E1125" s="467"/>
      <c r="F1125" s="467"/>
      <c r="G1125" s="467"/>
      <c r="H1125" s="450"/>
      <c r="I1125" s="468"/>
      <c r="J1125" s="450"/>
      <c r="K1125" s="469"/>
      <c r="L1125" s="461"/>
      <c r="M1125" s="470"/>
      <c r="N1125" s="471"/>
      <c r="O1125" s="450"/>
      <c r="P1125" s="469"/>
      <c r="Q1125" s="461"/>
    </row>
    <row r="1126" customFormat="false" ht="15" hidden="false" customHeight="true" outlineLevel="0" collapsed="false">
      <c r="A1126" s="472" t="s">
        <v>342</v>
      </c>
      <c r="B1126" s="473"/>
      <c r="C1126" s="473"/>
      <c r="D1126" s="473"/>
      <c r="E1126" s="473"/>
      <c r="F1126" s="473"/>
      <c r="G1126" s="473"/>
      <c r="H1126" s="474"/>
      <c r="I1126" s="474"/>
      <c r="J1126" s="474"/>
      <c r="K1126" s="475"/>
      <c r="L1126" s="475"/>
      <c r="M1126" s="476"/>
      <c r="N1126" s="477"/>
      <c r="O1126" s="474"/>
      <c r="P1126" s="48"/>
      <c r="Q1126" s="48"/>
      <c r="R1126" s="438" t="str">
        <f aca="false">A1126</f>
        <v>DIVISION DIESEL</v>
      </c>
    </row>
    <row r="1127" customFormat="false" ht="15" hidden="false" customHeight="true" outlineLevel="0" collapsed="false">
      <c r="A1127" s="448"/>
      <c r="B1127" s="473"/>
      <c r="C1127" s="473"/>
      <c r="D1127" s="473"/>
      <c r="E1127" s="473"/>
      <c r="F1127" s="473"/>
      <c r="G1127" s="473"/>
      <c r="H1127" s="474"/>
      <c r="I1127" s="474"/>
      <c r="J1127" s="474"/>
      <c r="K1127" s="475"/>
      <c r="L1127" s="475"/>
      <c r="M1127" s="476"/>
      <c r="N1127" s="477"/>
      <c r="O1127" s="474"/>
      <c r="P1127" s="48"/>
      <c r="Q1127" s="48"/>
    </row>
    <row r="1128" customFormat="false" ht="15" hidden="false" customHeight="true" outlineLevel="0" collapsed="false">
      <c r="A1128" s="110" t="s">
        <v>228</v>
      </c>
      <c r="B1128" s="473" t="n">
        <v>0</v>
      </c>
      <c r="C1128" s="473" t="n">
        <v>0</v>
      </c>
      <c r="D1128" s="480" t="n">
        <v>0</v>
      </c>
      <c r="E1128" s="478" t="n">
        <v>0</v>
      </c>
      <c r="F1128" s="480" t="n">
        <v>0</v>
      </c>
      <c r="G1128" s="480" t="n">
        <v>0</v>
      </c>
      <c r="H1128" s="474"/>
      <c r="I1128" s="482" t="n">
        <v>0</v>
      </c>
      <c r="J1128" s="481" t="n">
        <f aca="false">+G1128-I1128</f>
        <v>0</v>
      </c>
      <c r="K1128" s="483" t="n">
        <f aca="false">IF(I1128=0,IF(G1128=0,0,100),+J1128/I1128*100)</f>
        <v>0</v>
      </c>
      <c r="L1128" s="475"/>
      <c r="M1128" s="484" t="n">
        <v>1609.98</v>
      </c>
      <c r="N1128" s="485" t="n">
        <v>0</v>
      </c>
      <c r="O1128" s="481" t="n">
        <f aca="false">N1128-M1128</f>
        <v>-1609.98</v>
      </c>
      <c r="P1128" s="486" t="n">
        <f aca="false">IF(M1128=0,IF(N1128=0,0,100),+O1128/M1128*100)</f>
        <v>-100</v>
      </c>
      <c r="Q1128" s="48"/>
    </row>
    <row r="1129" customFormat="false" ht="15" hidden="false" customHeight="true" outlineLevel="0" collapsed="false">
      <c r="A1129" s="110" t="s">
        <v>229</v>
      </c>
      <c r="B1129" s="473" t="n">
        <v>0</v>
      </c>
      <c r="C1129" s="487" t="n">
        <v>0</v>
      </c>
      <c r="D1129" s="480" t="n">
        <v>0</v>
      </c>
      <c r="E1129" s="478" t="n">
        <v>0</v>
      </c>
      <c r="F1129" s="480" t="n">
        <v>0</v>
      </c>
      <c r="G1129" s="480" t="n">
        <v>0</v>
      </c>
      <c r="H1129" s="474"/>
      <c r="I1129" s="482" t="n">
        <v>1375</v>
      </c>
      <c r="J1129" s="481" t="n">
        <f aca="false">+G1129-I1129</f>
        <v>-1375</v>
      </c>
      <c r="K1129" s="483" t="n">
        <f aca="false">IF(I1129=0,IF(G1129=0,0,100),+J1129/I1129*100)</f>
        <v>-100</v>
      </c>
      <c r="L1129" s="475"/>
      <c r="M1129" s="484" t="n">
        <v>19238.2</v>
      </c>
      <c r="N1129" s="485" t="n">
        <v>0</v>
      </c>
      <c r="O1129" s="481" t="n">
        <f aca="false">N1129-M1129</f>
        <v>-19238.2</v>
      </c>
      <c r="P1129" s="486" t="n">
        <f aca="false">IF(M1129=0,IF(N1129=0,0,100),+O1129/M1129*100)</f>
        <v>-100</v>
      </c>
      <c r="Q1129" s="48"/>
    </row>
    <row r="1130" customFormat="false" ht="15" hidden="false" customHeight="true" outlineLevel="0" collapsed="false">
      <c r="A1130" s="456" t="s">
        <v>231</v>
      </c>
      <c r="B1130" s="473" t="n">
        <v>0</v>
      </c>
      <c r="C1130" s="487" t="n">
        <v>0</v>
      </c>
      <c r="D1130" s="480" t="n">
        <v>0</v>
      </c>
      <c r="E1130" s="478" t="n">
        <v>0</v>
      </c>
      <c r="F1130" s="480" t="n">
        <v>0</v>
      </c>
      <c r="G1130" s="480" t="n">
        <v>0</v>
      </c>
      <c r="H1130" s="474"/>
      <c r="I1130" s="482" t="n">
        <v>564.87</v>
      </c>
      <c r="J1130" s="481" t="n">
        <f aca="false">+G1130-I1130</f>
        <v>-564.87</v>
      </c>
      <c r="K1130" s="483" t="n">
        <f aca="false">IF(I1130=0,IF(G1130=0,0,100),+J1130/I1130*100)</f>
        <v>-100</v>
      </c>
      <c r="L1130" s="475"/>
      <c r="M1130" s="484" t="n">
        <v>3270.6</v>
      </c>
      <c r="N1130" s="485" t="n">
        <v>0</v>
      </c>
      <c r="O1130" s="481" t="n">
        <f aca="false">N1130-M1130</f>
        <v>-3270.6</v>
      </c>
      <c r="P1130" s="486" t="n">
        <f aca="false">IF(M1130=0,IF(N1130=0,0,100),+O1130/M1130*100)</f>
        <v>-100</v>
      </c>
      <c r="Q1130" s="48"/>
    </row>
    <row r="1131" customFormat="false" ht="15" hidden="false" customHeight="true" outlineLevel="0" collapsed="false">
      <c r="A1131" s="456" t="s">
        <v>234</v>
      </c>
      <c r="B1131" s="478" t="n">
        <v>315290.72</v>
      </c>
      <c r="C1131" s="479" t="n">
        <v>221750.5</v>
      </c>
      <c r="D1131" s="480" t="n">
        <v>188292.67</v>
      </c>
      <c r="E1131" s="478" t="n">
        <v>232128.52</v>
      </c>
      <c r="F1131" s="480" t="n">
        <v>247916.26</v>
      </c>
      <c r="G1131" s="480" t="n">
        <v>213834.94</v>
      </c>
      <c r="H1131" s="481"/>
      <c r="I1131" s="482" t="n">
        <v>231460.26</v>
      </c>
      <c r="J1131" s="481" t="n">
        <f aca="false">+G1131-I1131</f>
        <v>-17625.32</v>
      </c>
      <c r="K1131" s="483" t="n">
        <f aca="false">IF(I1131=0,IF(G1131=0,0,100),+J1131/I1131*100)</f>
        <v>-7.61483634382853</v>
      </c>
      <c r="L1131" s="483"/>
      <c r="M1131" s="484" t="n">
        <v>1448162.43</v>
      </c>
      <c r="N1131" s="485" t="n">
        <v>1419213.61</v>
      </c>
      <c r="O1131" s="481" t="n">
        <f aca="false">N1131-M1131</f>
        <v>-28948.8199999998</v>
      </c>
      <c r="P1131" s="486" t="n">
        <f aca="false">IF(M1131=0,IF(N1131=0,0,100),+O1131/M1131*100)</f>
        <v>-1.99900366148843</v>
      </c>
      <c r="Q1131" s="486"/>
    </row>
    <row r="1132" customFormat="false" ht="15" hidden="false" customHeight="true" outlineLevel="0" collapsed="false">
      <c r="A1132" s="456" t="s">
        <v>235</v>
      </c>
      <c r="B1132" s="478" t="n">
        <v>37565.22</v>
      </c>
      <c r="C1132" s="479" t="n">
        <v>25548.62</v>
      </c>
      <c r="D1132" s="480" t="n">
        <v>4740</v>
      </c>
      <c r="E1132" s="478" t="n">
        <v>14152.2</v>
      </c>
      <c r="F1132" s="480" t="n">
        <v>17782.4</v>
      </c>
      <c r="G1132" s="480" t="n">
        <v>4740</v>
      </c>
      <c r="H1132" s="481"/>
      <c r="I1132" s="482" t="n">
        <v>17280</v>
      </c>
      <c r="J1132" s="481" t="n">
        <f aca="false">+G1132-I1132</f>
        <v>-12540</v>
      </c>
      <c r="K1132" s="483" t="n">
        <f aca="false">IF(I1132=0,IF(G1132=0,0,100),+J1132/I1132*100)</f>
        <v>-72.5694444444444</v>
      </c>
      <c r="L1132" s="483"/>
      <c r="M1132" s="484" t="n">
        <v>75983.75</v>
      </c>
      <c r="N1132" s="485" t="n">
        <v>104528.44</v>
      </c>
      <c r="O1132" s="481" t="n">
        <f aca="false">N1132-M1132</f>
        <v>28544.69</v>
      </c>
      <c r="P1132" s="486" t="n">
        <f aca="false">IF(M1132=0,IF(N1132=0,0,100),+O1132/M1132*100)</f>
        <v>37.5668350140655</v>
      </c>
      <c r="Q1132" s="486"/>
    </row>
    <row r="1133" customFormat="false" ht="15" hidden="false" customHeight="true" outlineLevel="0" collapsed="false">
      <c r="A1133" s="110" t="s">
        <v>237</v>
      </c>
      <c r="B1133" s="478" t="n">
        <v>67286.98</v>
      </c>
      <c r="C1133" s="479" t="n">
        <v>75041.49</v>
      </c>
      <c r="D1133" s="480" t="n">
        <v>74942.75</v>
      </c>
      <c r="E1133" s="478" t="n">
        <v>76919.56</v>
      </c>
      <c r="F1133" s="480" t="n">
        <v>96252.35</v>
      </c>
      <c r="G1133" s="480" t="n">
        <v>78459.52</v>
      </c>
      <c r="H1133" s="481"/>
      <c r="I1133" s="482" t="n">
        <v>70138.38</v>
      </c>
      <c r="J1133" s="481" t="n">
        <f aca="false">+G1133-I1133</f>
        <v>8321.14</v>
      </c>
      <c r="K1133" s="483" t="n">
        <f aca="false">IF(I1133=0,IF(G1133=0,0,100),+J1133/I1133*100)</f>
        <v>11.8638896421617</v>
      </c>
      <c r="L1133" s="483"/>
      <c r="M1133" s="484" t="n">
        <v>417213.28</v>
      </c>
      <c r="N1133" s="485" t="n">
        <v>468902.65</v>
      </c>
      <c r="O1133" s="481" t="n">
        <f aca="false">N1133-M1133</f>
        <v>51689.37</v>
      </c>
      <c r="P1133" s="486" t="n">
        <f aca="false">IF(M1133=0,IF(N1133=0,0,100),+O1133/M1133*100)</f>
        <v>12.3891957609787</v>
      </c>
      <c r="Q1133" s="486"/>
    </row>
    <row r="1134" customFormat="false" ht="15" hidden="false" customHeight="true" outlineLevel="0" collapsed="false">
      <c r="A1134" s="456" t="s">
        <v>238</v>
      </c>
      <c r="B1134" s="478" t="n">
        <v>0</v>
      </c>
      <c r="C1134" s="487" t="n">
        <v>0</v>
      </c>
      <c r="D1134" s="480" t="n">
        <v>0</v>
      </c>
      <c r="E1134" s="478" t="n">
        <v>0</v>
      </c>
      <c r="F1134" s="480" t="n">
        <v>0</v>
      </c>
      <c r="G1134" s="480" t="n">
        <v>0</v>
      </c>
      <c r="H1134" s="481"/>
      <c r="I1134" s="482" t="n">
        <v>8323.51</v>
      </c>
      <c r="J1134" s="481" t="n">
        <f aca="false">+G1134-I1134</f>
        <v>-8323.51</v>
      </c>
      <c r="K1134" s="483" t="n">
        <f aca="false">IF(I1134=0,IF(G1134=0,0,100),+J1134/I1134*100)</f>
        <v>-100</v>
      </c>
      <c r="L1134" s="483"/>
      <c r="M1134" s="484" t="n">
        <v>41827.58</v>
      </c>
      <c r="N1134" s="485" t="n">
        <v>0</v>
      </c>
      <c r="O1134" s="481" t="n">
        <f aca="false">N1134-M1134</f>
        <v>-41827.58</v>
      </c>
      <c r="P1134" s="486" t="n">
        <f aca="false">IF(M1134=0,IF(N1134=0,0,100),+O1134/M1134*100)</f>
        <v>-100</v>
      </c>
      <c r="Q1134" s="486"/>
    </row>
    <row r="1135" customFormat="false" ht="15" hidden="false" customHeight="true" outlineLevel="0" collapsed="false">
      <c r="A1135" s="456" t="s">
        <v>240</v>
      </c>
      <c r="B1135" s="478" t="n">
        <v>10607.85</v>
      </c>
      <c r="C1135" s="479" t="n">
        <v>1362.29</v>
      </c>
      <c r="D1135" s="480" t="n">
        <v>11218.69</v>
      </c>
      <c r="E1135" s="478" t="n">
        <v>43273.06</v>
      </c>
      <c r="F1135" s="480" t="n">
        <v>11377.43</v>
      </c>
      <c r="G1135" s="480" t="n">
        <v>1160.5</v>
      </c>
      <c r="H1135" s="481"/>
      <c r="I1135" s="482" t="n">
        <v>6964.29</v>
      </c>
      <c r="J1135" s="481" t="n">
        <f aca="false">+G1135-I1135</f>
        <v>-5803.79</v>
      </c>
      <c r="K1135" s="483" t="n">
        <f aca="false">IF(I1135=0,IF(G1135=0,0,100),+J1135/I1135*100)</f>
        <v>-83.3364205109207</v>
      </c>
      <c r="L1135" s="483"/>
      <c r="M1135" s="484" t="n">
        <v>45115.88</v>
      </c>
      <c r="N1135" s="485" t="n">
        <v>78999.82</v>
      </c>
      <c r="O1135" s="481" t="n">
        <f aca="false">N1135-M1135</f>
        <v>33883.94</v>
      </c>
      <c r="P1135" s="486" t="n">
        <f aca="false">IF(M1135=0,IF(N1135=0,0,100),+O1135/M1135*100)</f>
        <v>75.1042426746414</v>
      </c>
      <c r="Q1135" s="486"/>
    </row>
    <row r="1136" customFormat="false" ht="15" hidden="false" customHeight="true" outlineLevel="0" collapsed="false">
      <c r="A1136" s="110" t="s">
        <v>241</v>
      </c>
      <c r="B1136" s="478" t="n">
        <v>0</v>
      </c>
      <c r="C1136" s="487" t="n">
        <v>0</v>
      </c>
      <c r="D1136" s="480" t="n">
        <v>0</v>
      </c>
      <c r="E1136" s="478" t="n">
        <v>0</v>
      </c>
      <c r="F1136" s="480" t="n">
        <v>0</v>
      </c>
      <c r="G1136" s="480" t="n">
        <v>2600</v>
      </c>
      <c r="H1136" s="481"/>
      <c r="I1136" s="482" t="n">
        <v>1250</v>
      </c>
      <c r="J1136" s="481" t="n">
        <f aca="false">+G1136-I1136</f>
        <v>1350</v>
      </c>
      <c r="K1136" s="483" t="n">
        <f aca="false">IF(I1136=0,IF(G1136=0,0,100),+J1136/I1136*100)</f>
        <v>108</v>
      </c>
      <c r="L1136" s="483"/>
      <c r="M1136" s="484" t="n">
        <v>1912.07</v>
      </c>
      <c r="N1136" s="485" t="n">
        <v>2600</v>
      </c>
      <c r="O1136" s="481" t="n">
        <f aca="false">N1136-M1136</f>
        <v>687.93</v>
      </c>
      <c r="P1136" s="486" t="n">
        <f aca="false">IF(M1136=0,IF(N1136=0,0,100),+O1136/M1136*100)</f>
        <v>35.9782853138222</v>
      </c>
      <c r="Q1136" s="486"/>
    </row>
    <row r="1137" customFormat="false" ht="15" hidden="false" customHeight="true" outlineLevel="0" collapsed="false">
      <c r="A1137" s="110" t="s">
        <v>242</v>
      </c>
      <c r="B1137" s="478" t="n">
        <v>0</v>
      </c>
      <c r="C1137" s="479" t="n">
        <v>850</v>
      </c>
      <c r="D1137" s="480" t="n">
        <v>0</v>
      </c>
      <c r="E1137" s="478" t="n">
        <v>1000</v>
      </c>
      <c r="F1137" s="480" t="n">
        <v>0</v>
      </c>
      <c r="G1137" s="480" t="n">
        <v>0</v>
      </c>
      <c r="H1137" s="481"/>
      <c r="I1137" s="482" t="n">
        <v>6023</v>
      </c>
      <c r="J1137" s="481" t="n">
        <f aca="false">+G1137-I1137</f>
        <v>-6023</v>
      </c>
      <c r="K1137" s="483" t="n">
        <f aca="false">IF(I1137=0,IF(G1137=0,0,100),+J1137/I1137*100)</f>
        <v>-100</v>
      </c>
      <c r="L1137" s="483"/>
      <c r="M1137" s="484" t="n">
        <v>13451.8</v>
      </c>
      <c r="N1137" s="485" t="n">
        <v>1850</v>
      </c>
      <c r="O1137" s="481" t="n">
        <f aca="false">N1137-M1137</f>
        <v>-11601.8</v>
      </c>
      <c r="P1137" s="486" t="n">
        <f aca="false">IF(M1137=0,IF(N1137=0,0,100),+O1137/M1137*100)</f>
        <v>-86.2471936841166</v>
      </c>
      <c r="Q1137" s="486"/>
    </row>
    <row r="1138" customFormat="false" ht="15" hidden="false" customHeight="true" outlineLevel="0" collapsed="false">
      <c r="A1138" s="110" t="s">
        <v>243</v>
      </c>
      <c r="B1138" s="478" t="n">
        <v>0</v>
      </c>
      <c r="C1138" s="487" t="n">
        <v>0</v>
      </c>
      <c r="D1138" s="480" t="n">
        <v>0</v>
      </c>
      <c r="E1138" s="478" t="n">
        <v>0</v>
      </c>
      <c r="F1138" s="480" t="n">
        <v>0</v>
      </c>
      <c r="G1138" s="480" t="n">
        <v>342.23</v>
      </c>
      <c r="H1138" s="481"/>
      <c r="I1138" s="482" t="n">
        <v>900</v>
      </c>
      <c r="J1138" s="481" t="n">
        <f aca="false">+G1138-I1138</f>
        <v>-557.77</v>
      </c>
      <c r="K1138" s="483" t="n">
        <f aca="false">IF(I1138=0,IF(G1138=0,0,100),+J1138/I1138*100)</f>
        <v>-61.9744444444445</v>
      </c>
      <c r="L1138" s="483"/>
      <c r="M1138" s="484" t="n">
        <v>7240.45</v>
      </c>
      <c r="N1138" s="485" t="n">
        <v>342.23</v>
      </c>
      <c r="O1138" s="481" t="n">
        <f aca="false">N1138-M1138</f>
        <v>-6898.22</v>
      </c>
      <c r="P1138" s="486" t="n">
        <f aca="false">IF(M1138=0,IF(N1138=0,0,100),+O1138/M1138*100)</f>
        <v>-95.2733600812104</v>
      </c>
      <c r="Q1138" s="486"/>
    </row>
    <row r="1139" customFormat="false" ht="15" hidden="false" customHeight="true" outlineLevel="0" collapsed="false">
      <c r="A1139" s="456" t="s">
        <v>244</v>
      </c>
      <c r="B1139" s="478" t="n">
        <v>746.11</v>
      </c>
      <c r="C1139" s="479" t="n">
        <v>4960.72</v>
      </c>
      <c r="D1139" s="480" t="n">
        <v>41252</v>
      </c>
      <c r="E1139" s="478" t="n">
        <v>7735.65</v>
      </c>
      <c r="F1139" s="480" t="n">
        <v>43280.24</v>
      </c>
      <c r="G1139" s="480" t="n">
        <v>2999</v>
      </c>
      <c r="H1139" s="481"/>
      <c r="I1139" s="482" t="n">
        <v>26411.02</v>
      </c>
      <c r="J1139" s="481" t="n">
        <f aca="false">+G1139-I1139</f>
        <v>-23412.02</v>
      </c>
      <c r="K1139" s="483" t="n">
        <f aca="false">IF(I1139=0,IF(G1139=0,0,100),+J1139/I1139*100)</f>
        <v>-88.6448914127512</v>
      </c>
      <c r="L1139" s="483"/>
      <c r="M1139" s="484" t="n">
        <v>253219.38</v>
      </c>
      <c r="N1139" s="485" t="n">
        <v>100973.72</v>
      </c>
      <c r="O1139" s="481" t="n">
        <f aca="false">N1139-M1139</f>
        <v>-152245.66</v>
      </c>
      <c r="P1139" s="486" t="n">
        <f aca="false">IF(M1139=0,IF(N1139=0,0,100),+O1139/M1139*100)</f>
        <v>-60.1240157842579</v>
      </c>
      <c r="Q1139" s="486"/>
    </row>
    <row r="1140" customFormat="false" ht="15" hidden="false" customHeight="true" outlineLevel="0" collapsed="false">
      <c r="A1140" s="456" t="s">
        <v>245</v>
      </c>
      <c r="B1140" s="478" t="n">
        <v>14844.58</v>
      </c>
      <c r="C1140" s="479" t="n">
        <v>22040.03</v>
      </c>
      <c r="D1140" s="480" t="n">
        <v>21840.24</v>
      </c>
      <c r="E1140" s="478" t="n">
        <v>18222.35</v>
      </c>
      <c r="F1140" s="480" t="n">
        <v>29976.41</v>
      </c>
      <c r="G1140" s="480" t="n">
        <v>20463.1</v>
      </c>
      <c r="H1140" s="481"/>
      <c r="I1140" s="482" t="n">
        <v>48826.02</v>
      </c>
      <c r="J1140" s="481" t="n">
        <f aca="false">+G1140-I1140</f>
        <v>-28362.92</v>
      </c>
      <c r="K1140" s="483" t="n">
        <f aca="false">IF(I1140=0,IF(G1140=0,0,100),+J1140/I1140*100)</f>
        <v>-58.0897644329806</v>
      </c>
      <c r="L1140" s="483"/>
      <c r="M1140" s="484" t="n">
        <v>243740.58</v>
      </c>
      <c r="N1140" s="485" t="n">
        <v>127386.71</v>
      </c>
      <c r="O1140" s="481" t="n">
        <f aca="false">N1140-M1140</f>
        <v>-116353.87</v>
      </c>
      <c r="P1140" s="486" t="n">
        <f aca="false">IF(M1140=0,IF(N1140=0,0,100),+O1140/M1140*100)</f>
        <v>-47.7367658680389</v>
      </c>
      <c r="Q1140" s="486"/>
      <c r="R1140" s="430"/>
    </row>
    <row r="1141" s="438" customFormat="true" ht="15" hidden="false" customHeight="true" outlineLevel="0" collapsed="false">
      <c r="A1141" s="456" t="s">
        <v>253</v>
      </c>
      <c r="B1141" s="478" t="n">
        <v>26879.48</v>
      </c>
      <c r="C1141" s="479" t="n">
        <v>26879.48</v>
      </c>
      <c r="D1141" s="480" t="n">
        <v>0</v>
      </c>
      <c r="E1141" s="478" t="n">
        <v>53758.96</v>
      </c>
      <c r="F1141" s="480" t="n">
        <v>0</v>
      </c>
      <c r="G1141" s="480" t="n">
        <v>53758.96</v>
      </c>
      <c r="H1141" s="481"/>
      <c r="I1141" s="482" t="n">
        <v>50856.95</v>
      </c>
      <c r="J1141" s="481" t="n">
        <f aca="false">+G1141-I1141</f>
        <v>2902.01</v>
      </c>
      <c r="K1141" s="483" t="n">
        <f aca="false">IF(I1141=0,IF(G1141=0,0,100),+J1141/I1141*100)</f>
        <v>5.70622107696195</v>
      </c>
      <c r="L1141" s="483"/>
      <c r="M1141" s="484" t="n">
        <v>76285.43</v>
      </c>
      <c r="N1141" s="485" t="n">
        <v>161276.88</v>
      </c>
      <c r="O1141" s="481" t="n">
        <f aca="false">N1141-M1141</f>
        <v>84991.45</v>
      </c>
      <c r="P1141" s="486" t="n">
        <f aca="false">IF(M1141=0,IF(N1141=0,0,100),+O1141/M1141*100)</f>
        <v>111.412428297252</v>
      </c>
      <c r="Q1141" s="486"/>
    </row>
    <row r="1142" s="438" customFormat="true" ht="15" hidden="false" customHeight="true" outlineLevel="0" collapsed="false">
      <c r="A1142" s="110" t="s">
        <v>254</v>
      </c>
      <c r="B1142" s="478" t="n">
        <v>18000</v>
      </c>
      <c r="C1142" s="479" t="n">
        <v>18000</v>
      </c>
      <c r="D1142" s="480" t="n">
        <v>18000</v>
      </c>
      <c r="E1142" s="478" t="n">
        <v>19321.2</v>
      </c>
      <c r="F1142" s="480" t="n">
        <v>19321.2</v>
      </c>
      <c r="G1142" s="480" t="n">
        <v>19321.2</v>
      </c>
      <c r="H1142" s="481"/>
      <c r="I1142" s="482" t="n">
        <v>18000</v>
      </c>
      <c r="J1142" s="481" t="n">
        <f aca="false">+G1142-I1142</f>
        <v>1321.2</v>
      </c>
      <c r="K1142" s="483" t="n">
        <f aca="false">IF(I1142=0,IF(G1142=0,0,100),+J1142/I1142*100)</f>
        <v>7.34</v>
      </c>
      <c r="L1142" s="483"/>
      <c r="M1142" s="484" t="n">
        <v>67750</v>
      </c>
      <c r="N1142" s="485" t="n">
        <v>111963.6</v>
      </c>
      <c r="O1142" s="481" t="n">
        <f aca="false">N1142-M1142</f>
        <v>44213.6</v>
      </c>
      <c r="P1142" s="486" t="n">
        <f aca="false">IF(M1142=0,IF(N1142=0,0,100),+O1142/M1142*100)</f>
        <v>65.259926199262</v>
      </c>
      <c r="Q1142" s="486"/>
    </row>
    <row r="1143" s="438" customFormat="true" ht="15" hidden="false" customHeight="true" outlineLevel="0" collapsed="false">
      <c r="A1143" s="456" t="s">
        <v>255</v>
      </c>
      <c r="B1143" s="478" t="n">
        <v>0</v>
      </c>
      <c r="C1143" s="487" t="n">
        <v>0</v>
      </c>
      <c r="D1143" s="480" t="n">
        <v>0</v>
      </c>
      <c r="E1143" s="478" t="n">
        <v>0</v>
      </c>
      <c r="F1143" s="480" t="n">
        <v>0</v>
      </c>
      <c r="G1143" s="480" t="n">
        <v>0</v>
      </c>
      <c r="H1143" s="481"/>
      <c r="I1143" s="482" t="n">
        <v>-1.81898940354586E-012</v>
      </c>
      <c r="J1143" s="481" t="n">
        <f aca="false">+G1143-I1143</f>
        <v>1.81898940354586E-012</v>
      </c>
      <c r="K1143" s="483" t="n">
        <f aca="false">IF(I1143=0,IF(G1143=0,0,100),+J1143/I1143*100)</f>
        <v>-100</v>
      </c>
      <c r="L1143" s="483"/>
      <c r="M1143" s="484" t="n">
        <v>31708.9</v>
      </c>
      <c r="N1143" s="485" t="n">
        <v>0</v>
      </c>
      <c r="O1143" s="481" t="n">
        <f aca="false">N1143-M1143</f>
        <v>-31708.9</v>
      </c>
      <c r="P1143" s="486" t="n">
        <f aca="false">IF(M1143=0,IF(N1143=0,0,100),+O1143/M1143*100)</f>
        <v>-100</v>
      </c>
      <c r="Q1143" s="486"/>
    </row>
    <row r="1144" s="438" customFormat="true" ht="15" hidden="false" customHeight="true" outlineLevel="0" collapsed="false">
      <c r="A1144" s="110" t="s">
        <v>256</v>
      </c>
      <c r="B1144" s="478" t="n">
        <v>0</v>
      </c>
      <c r="C1144" s="479" t="n">
        <v>6309.39</v>
      </c>
      <c r="D1144" s="480" t="n">
        <v>4876.7</v>
      </c>
      <c r="E1144" s="478" t="n">
        <v>11824.88</v>
      </c>
      <c r="F1144" s="480" t="n">
        <v>0</v>
      </c>
      <c r="G1144" s="480" t="n">
        <v>8939.58</v>
      </c>
      <c r="H1144" s="481"/>
      <c r="I1144" s="482" t="n">
        <v>20389.23</v>
      </c>
      <c r="J1144" s="481" t="n">
        <f aca="false">+G1144-I1144</f>
        <v>-11449.65</v>
      </c>
      <c r="K1144" s="483" t="n">
        <f aca="false">IF(I1144=0,IF(G1144=0,0,100),+J1144/I1144*100)</f>
        <v>-56.1553820325731</v>
      </c>
      <c r="L1144" s="483"/>
      <c r="M1144" s="484" t="n">
        <v>20389.23</v>
      </c>
      <c r="N1144" s="485" t="n">
        <v>31950.55</v>
      </c>
      <c r="O1144" s="481" t="n">
        <f aca="false">N1144-M1144</f>
        <v>11561.32</v>
      </c>
      <c r="P1144" s="486" t="n">
        <f aca="false">IF(M1144=0,IF(N1144=0,0,100),+O1144/M1144*100)</f>
        <v>56.7030731420461</v>
      </c>
      <c r="Q1144" s="486"/>
    </row>
    <row r="1145" s="438" customFormat="true" ht="15" hidden="false" customHeight="true" outlineLevel="0" collapsed="false">
      <c r="A1145" s="456" t="s">
        <v>257</v>
      </c>
      <c r="B1145" s="478" t="n">
        <v>1896.54</v>
      </c>
      <c r="C1145" s="479" t="n">
        <v>2622.01</v>
      </c>
      <c r="D1145" s="480" t="n">
        <v>1186.96</v>
      </c>
      <c r="E1145" s="478" t="n">
        <v>2063.89</v>
      </c>
      <c r="F1145" s="480" t="n">
        <v>2498.56</v>
      </c>
      <c r="G1145" s="480" t="n">
        <v>4781.13</v>
      </c>
      <c r="H1145" s="481"/>
      <c r="I1145" s="482" t="n">
        <v>2145.7</v>
      </c>
      <c r="J1145" s="481" t="n">
        <f aca="false">+G1145-I1145</f>
        <v>2635.43</v>
      </c>
      <c r="K1145" s="483" t="n">
        <f aca="false">IF(I1145=0,IF(G1145=0,0,100),+J1145/I1145*100)</f>
        <v>122.823787109102</v>
      </c>
      <c r="L1145" s="483"/>
      <c r="M1145" s="484" t="n">
        <v>9376.45</v>
      </c>
      <c r="N1145" s="485" t="n">
        <v>15049.09</v>
      </c>
      <c r="O1145" s="481" t="n">
        <f aca="false">N1145-M1145</f>
        <v>5672.64</v>
      </c>
      <c r="P1145" s="486" t="n">
        <f aca="false">IF(M1145=0,IF(N1145=0,0,100),+O1145/M1145*100)</f>
        <v>60.4988028518256</v>
      </c>
      <c r="Q1145" s="486"/>
    </row>
    <row r="1146" s="438" customFormat="true" ht="15" hidden="false" customHeight="true" outlineLevel="0" collapsed="false">
      <c r="A1146" s="456" t="s">
        <v>258</v>
      </c>
      <c r="B1146" s="478" t="n">
        <v>4072.36</v>
      </c>
      <c r="C1146" s="479" t="n">
        <v>5822.7</v>
      </c>
      <c r="D1146" s="480" t="n">
        <v>7931.58</v>
      </c>
      <c r="E1146" s="478" t="n">
        <v>5183</v>
      </c>
      <c r="F1146" s="480" t="n">
        <v>10375.21</v>
      </c>
      <c r="G1146" s="480" t="n">
        <v>6041.93</v>
      </c>
      <c r="H1146" s="481"/>
      <c r="I1146" s="482" t="n">
        <v>4677.04</v>
      </c>
      <c r="J1146" s="481" t="n">
        <f aca="false">+G1146-I1146</f>
        <v>1364.89</v>
      </c>
      <c r="K1146" s="483" t="n">
        <f aca="false">IF(I1146=0,IF(G1146=0,0,100),+J1146/I1146*100)</f>
        <v>29.1827737201307</v>
      </c>
      <c r="L1146" s="483"/>
      <c r="M1146" s="484" t="n">
        <v>22792.24</v>
      </c>
      <c r="N1146" s="485" t="n">
        <v>39426.78</v>
      </c>
      <c r="O1146" s="481" t="n">
        <f aca="false">N1146-M1146</f>
        <v>16634.54</v>
      </c>
      <c r="P1146" s="486" t="n">
        <f aca="false">IF(M1146=0,IF(N1146=0,0,100),+O1146/M1146*100)</f>
        <v>72.9833487186867</v>
      </c>
      <c r="Q1146" s="486"/>
    </row>
    <row r="1147" s="438" customFormat="true" ht="15" hidden="false" customHeight="true" outlineLevel="0" collapsed="false">
      <c r="A1147" s="110" t="s">
        <v>260</v>
      </c>
      <c r="B1147" s="478" t="n">
        <v>1000</v>
      </c>
      <c r="C1147" s="479" t="n">
        <v>0</v>
      </c>
      <c r="D1147" s="480" t="n">
        <v>1000</v>
      </c>
      <c r="E1147" s="478" t="n">
        <v>0</v>
      </c>
      <c r="F1147" s="480" t="n">
        <v>1000</v>
      </c>
      <c r="G1147" s="480" t="n">
        <v>1293.12</v>
      </c>
      <c r="H1147" s="481"/>
      <c r="I1147" s="482" t="n">
        <v>0</v>
      </c>
      <c r="J1147" s="481" t="n">
        <f aca="false">+G1147-I1147</f>
        <v>1293.12</v>
      </c>
      <c r="K1147" s="483" t="n">
        <f aca="false">IF(I1147=0,IF(G1147=0,0,100),+J1147/I1147*100)</f>
        <v>100</v>
      </c>
      <c r="L1147" s="483"/>
      <c r="M1147" s="484" t="n">
        <v>0</v>
      </c>
      <c r="N1147" s="485" t="n">
        <v>4293.12</v>
      </c>
      <c r="O1147" s="481" t="n">
        <f aca="false">N1147-M1147</f>
        <v>4293.12</v>
      </c>
      <c r="P1147" s="486" t="n">
        <f aca="false">IF(M1147=0,IF(N1147=0,0,100),+O1147/M1147*100)</f>
        <v>100</v>
      </c>
      <c r="Q1147" s="486"/>
    </row>
    <row r="1148" s="438" customFormat="true" ht="15" hidden="false" customHeight="true" outlineLevel="0" collapsed="false">
      <c r="A1148" s="110" t="s">
        <v>262</v>
      </c>
      <c r="B1148" s="478" t="n">
        <v>0</v>
      </c>
      <c r="C1148" s="479" t="n">
        <v>750</v>
      </c>
      <c r="D1148" s="480" t="n">
        <v>0</v>
      </c>
      <c r="E1148" s="478" t="n">
        <v>0</v>
      </c>
      <c r="F1148" s="480" t="n">
        <v>0</v>
      </c>
      <c r="G1148" s="480" t="n">
        <v>0</v>
      </c>
      <c r="H1148" s="481"/>
      <c r="I1148" s="482" t="n">
        <v>0</v>
      </c>
      <c r="J1148" s="481" t="n">
        <f aca="false">+G1148-I1148</f>
        <v>0</v>
      </c>
      <c r="K1148" s="483" t="n">
        <f aca="false">IF(I1148=0,IF(G1148=0,0,100),+J1148/I1148*100)</f>
        <v>0</v>
      </c>
      <c r="L1148" s="483"/>
      <c r="M1148" s="484" t="n">
        <v>0</v>
      </c>
      <c r="N1148" s="485" t="n">
        <v>750</v>
      </c>
      <c r="O1148" s="481" t="n">
        <f aca="false">N1148-M1148</f>
        <v>750</v>
      </c>
      <c r="P1148" s="486" t="n">
        <f aca="false">IF(M1148=0,IF(N1148=0,0,100),+O1148/M1148*100)</f>
        <v>100</v>
      </c>
      <c r="Q1148" s="486"/>
    </row>
    <row r="1149" s="438" customFormat="true" ht="15" hidden="false" customHeight="true" outlineLevel="0" collapsed="false">
      <c r="A1149" s="110" t="s">
        <v>265</v>
      </c>
      <c r="B1149" s="478" t="n">
        <v>5788.59</v>
      </c>
      <c r="C1149" s="479" t="n">
        <v>-2.27373675443232E-013</v>
      </c>
      <c r="D1149" s="480" t="n">
        <v>11656.98</v>
      </c>
      <c r="E1149" s="478" t="n">
        <v>4277.29</v>
      </c>
      <c r="F1149" s="480" t="n">
        <v>3557.29</v>
      </c>
      <c r="G1149" s="480" t="n">
        <v>3975.44</v>
      </c>
      <c r="H1149" s="481"/>
      <c r="I1149" s="482" t="n">
        <v>6023.73</v>
      </c>
      <c r="J1149" s="481" t="n">
        <f aca="false">+G1149-I1149</f>
        <v>-2048.29</v>
      </c>
      <c r="K1149" s="483" t="n">
        <f aca="false">IF(I1149=0,IF(G1149=0,0,100),+J1149/I1149*100)</f>
        <v>-34.0036821039455</v>
      </c>
      <c r="L1149" s="483"/>
      <c r="M1149" s="484" t="n">
        <v>30646.3</v>
      </c>
      <c r="N1149" s="485" t="n">
        <v>29255.59</v>
      </c>
      <c r="O1149" s="481" t="n">
        <f aca="false">N1149-M1149</f>
        <v>-1390.71</v>
      </c>
      <c r="P1149" s="486" t="n">
        <f aca="false">IF(M1149=0,IF(N1149=0,0,100),+O1149/M1149*100)</f>
        <v>-4.53793769557826</v>
      </c>
      <c r="Q1149" s="486"/>
    </row>
    <row r="1150" s="438" customFormat="true" ht="15" hidden="false" customHeight="true" outlineLevel="0" collapsed="false">
      <c r="A1150" s="110" t="s">
        <v>267</v>
      </c>
      <c r="B1150" s="478" t="n">
        <v>0</v>
      </c>
      <c r="C1150" s="479" t="n">
        <v>773.28</v>
      </c>
      <c r="D1150" s="480" t="n">
        <v>773.28</v>
      </c>
      <c r="E1150" s="478" t="n">
        <v>1570.58</v>
      </c>
      <c r="F1150" s="480" t="n">
        <v>1452.32</v>
      </c>
      <c r="G1150" s="480" t="n">
        <v>2317.29</v>
      </c>
      <c r="H1150" s="481"/>
      <c r="I1150" s="482" t="n">
        <v>773.28</v>
      </c>
      <c r="J1150" s="481" t="n">
        <f aca="false">+G1150-I1150</f>
        <v>1544.01</v>
      </c>
      <c r="K1150" s="483" t="n">
        <f aca="false">IF(I1150=0,IF(G1150=0,0,100),+J1150/I1150*100)</f>
        <v>199.670235878336</v>
      </c>
      <c r="L1150" s="483"/>
      <c r="M1150" s="484" t="n">
        <v>4356.03</v>
      </c>
      <c r="N1150" s="485" t="n">
        <v>6886.75</v>
      </c>
      <c r="O1150" s="481" t="n">
        <f aca="false">N1150-M1150</f>
        <v>2530.72</v>
      </c>
      <c r="P1150" s="486" t="n">
        <f aca="false">IF(M1150=0,IF(N1150=0,0,100),+O1150/M1150*100)</f>
        <v>58.0969368897827</v>
      </c>
      <c r="Q1150" s="486"/>
    </row>
    <row r="1151" s="438" customFormat="true" ht="15" hidden="false" customHeight="true" outlineLevel="0" collapsed="false">
      <c r="A1151" s="534" t="s">
        <v>268</v>
      </c>
      <c r="B1151" s="478" t="n">
        <v>0</v>
      </c>
      <c r="C1151" s="479" t="n">
        <v>1073.3</v>
      </c>
      <c r="D1151" s="480" t="n">
        <v>1460.37</v>
      </c>
      <c r="E1151" s="478" t="n">
        <v>1675.03</v>
      </c>
      <c r="F1151" s="480" t="n">
        <v>1675.03</v>
      </c>
      <c r="G1151" s="480" t="n">
        <v>0</v>
      </c>
      <c r="H1151" s="481"/>
      <c r="I1151" s="482" t="n">
        <v>1029.25</v>
      </c>
      <c r="J1151" s="481" t="n">
        <f aca="false">+G1151-I1151</f>
        <v>-1029.25</v>
      </c>
      <c r="K1151" s="483" t="n">
        <f aca="false">IF(I1151=0,IF(G1151=0,0,100),+J1151/I1151*100)</f>
        <v>-100</v>
      </c>
      <c r="L1151" s="483"/>
      <c r="M1151" s="484" t="n">
        <v>5489.37</v>
      </c>
      <c r="N1151" s="485" t="n">
        <v>5883.73</v>
      </c>
      <c r="O1151" s="481" t="n">
        <f aca="false">N1151-M1151</f>
        <v>394.36</v>
      </c>
      <c r="P1151" s="486" t="n">
        <f aca="false">IF(M1151=0,IF(N1151=0,0,100),+O1151/M1151*100)</f>
        <v>7.18406665974419</v>
      </c>
      <c r="Q1151" s="486"/>
    </row>
    <row r="1152" s="438" customFormat="true" ht="15" hidden="false" customHeight="true" outlineLevel="0" collapsed="false">
      <c r="A1152" s="110" t="s">
        <v>269</v>
      </c>
      <c r="B1152" s="478" t="n">
        <v>0</v>
      </c>
      <c r="C1152" s="479" t="n">
        <v>0</v>
      </c>
      <c r="D1152" s="480" t="n">
        <v>0</v>
      </c>
      <c r="E1152" s="478" t="n">
        <v>0</v>
      </c>
      <c r="F1152" s="480" t="n">
        <v>0</v>
      </c>
      <c r="G1152" s="480" t="n">
        <v>0</v>
      </c>
      <c r="H1152" s="481"/>
      <c r="I1152" s="482" t="n">
        <v>0</v>
      </c>
      <c r="J1152" s="481" t="n">
        <f aca="false">+G1152-I1152</f>
        <v>0</v>
      </c>
      <c r="K1152" s="483" t="n">
        <f aca="false">IF(I1152=0,IF(G1152=0,0,100),+J1152/I1152*100)</f>
        <v>0</v>
      </c>
      <c r="L1152" s="483"/>
      <c r="M1152" s="484" t="n">
        <v>86.21</v>
      </c>
      <c r="N1152" s="485" t="n">
        <v>0</v>
      </c>
      <c r="O1152" s="481" t="n">
        <f aca="false">N1152-M1152</f>
        <v>-86.21</v>
      </c>
      <c r="P1152" s="486" t="n">
        <f aca="false">IF(M1152=0,IF(N1152=0,0,100),+O1152/M1152*100)</f>
        <v>-100</v>
      </c>
      <c r="Q1152" s="486"/>
    </row>
    <row r="1153" s="438" customFormat="true" ht="15" hidden="false" customHeight="true" outlineLevel="0" collapsed="false">
      <c r="A1153" s="456" t="s">
        <v>271</v>
      </c>
      <c r="B1153" s="478" t="n">
        <v>510.32</v>
      </c>
      <c r="C1153" s="479" t="n">
        <v>523.19</v>
      </c>
      <c r="D1153" s="480" t="n">
        <v>523.19</v>
      </c>
      <c r="E1153" s="478" t="n">
        <v>530.2</v>
      </c>
      <c r="F1153" s="480" t="n">
        <v>303.22</v>
      </c>
      <c r="G1153" s="480" t="n">
        <v>524.19</v>
      </c>
      <c r="H1153" s="481"/>
      <c r="I1153" s="482" t="n">
        <v>697.37</v>
      </c>
      <c r="J1153" s="481" t="n">
        <f aca="false">+G1153-I1153</f>
        <v>-173.18</v>
      </c>
      <c r="K1153" s="483" t="n">
        <f aca="false">IF(I1153=0,IF(G1153=0,0,100),+J1153/I1153*100)</f>
        <v>-24.8333022642213</v>
      </c>
      <c r="L1153" s="483"/>
      <c r="M1153" s="484" t="n">
        <v>2930.6</v>
      </c>
      <c r="N1153" s="485" t="n">
        <v>2914.31</v>
      </c>
      <c r="O1153" s="481" t="n">
        <f aca="false">N1153-M1153</f>
        <v>-16.29</v>
      </c>
      <c r="P1153" s="486" t="n">
        <f aca="false">IF(M1153=0,IF(N1153=0,0,100),+O1153/M1153*100)</f>
        <v>-0.555858868491093</v>
      </c>
      <c r="Q1153" s="486"/>
    </row>
    <row r="1154" s="438" customFormat="true" ht="15" hidden="false" customHeight="true" outlineLevel="0" collapsed="false">
      <c r="A1154" s="456" t="s">
        <v>272</v>
      </c>
      <c r="B1154" s="478" t="n">
        <v>476</v>
      </c>
      <c r="C1154" s="479" t="n">
        <v>390</v>
      </c>
      <c r="D1154" s="480" t="n">
        <v>900</v>
      </c>
      <c r="E1154" s="478" t="n">
        <v>630</v>
      </c>
      <c r="F1154" s="480" t="n">
        <v>1214</v>
      </c>
      <c r="G1154" s="480" t="n">
        <v>840</v>
      </c>
      <c r="H1154" s="481"/>
      <c r="I1154" s="482" t="n">
        <v>812</v>
      </c>
      <c r="J1154" s="481" t="n">
        <f aca="false">+G1154-I1154</f>
        <v>28</v>
      </c>
      <c r="K1154" s="483" t="n">
        <f aca="false">IF(I1154=0,IF(G1154=0,0,100),+J1154/I1154*100)</f>
        <v>3.44827586206897</v>
      </c>
      <c r="L1154" s="483"/>
      <c r="M1154" s="484" t="n">
        <v>3889</v>
      </c>
      <c r="N1154" s="485" t="n">
        <v>4450</v>
      </c>
      <c r="O1154" s="481" t="n">
        <f aca="false">N1154-M1154</f>
        <v>561</v>
      </c>
      <c r="P1154" s="486" t="n">
        <f aca="false">IF(M1154=0,IF(N1154=0,0,100),+O1154/M1154*100)</f>
        <v>14.4253021342247</v>
      </c>
      <c r="Q1154" s="486"/>
    </row>
    <row r="1155" s="438" customFormat="true" ht="15" hidden="false" customHeight="true" outlineLevel="0" collapsed="false">
      <c r="A1155" s="456" t="s">
        <v>273</v>
      </c>
      <c r="B1155" s="478" t="n">
        <v>2132.89</v>
      </c>
      <c r="C1155" s="479" t="n">
        <v>6258.95</v>
      </c>
      <c r="D1155" s="480" t="n">
        <v>1787.95</v>
      </c>
      <c r="E1155" s="478" t="n">
        <v>6485.11</v>
      </c>
      <c r="F1155" s="480" t="n">
        <v>2139.85</v>
      </c>
      <c r="G1155" s="480" t="n">
        <v>9858.94</v>
      </c>
      <c r="H1155" s="481"/>
      <c r="I1155" s="482" t="n">
        <v>8932.8</v>
      </c>
      <c r="J1155" s="481" t="n">
        <f aca="false">+G1155-I1155</f>
        <v>926.140000000001</v>
      </c>
      <c r="K1155" s="483" t="n">
        <f aca="false">IF(I1155=0,IF(G1155=0,0,100),+J1155/I1155*100)</f>
        <v>10.3678577825542</v>
      </c>
      <c r="L1155" s="483"/>
      <c r="M1155" s="484" t="n">
        <v>36746.67</v>
      </c>
      <c r="N1155" s="485" t="n">
        <v>28663.69</v>
      </c>
      <c r="O1155" s="481" t="n">
        <f aca="false">N1155-M1155</f>
        <v>-8082.98</v>
      </c>
      <c r="P1155" s="486" t="n">
        <f aca="false">IF(M1155=0,IF(N1155=0,0,100),+O1155/M1155*100)</f>
        <v>-21.9964965532931</v>
      </c>
      <c r="Q1155" s="486"/>
    </row>
    <row r="1156" s="438" customFormat="true" ht="15" hidden="false" customHeight="true" outlineLevel="0" collapsed="false">
      <c r="A1156" s="456" t="s">
        <v>274</v>
      </c>
      <c r="B1156" s="478" t="n">
        <v>3266.59</v>
      </c>
      <c r="C1156" s="479" t="n">
        <v>2274.16</v>
      </c>
      <c r="D1156" s="480" t="n">
        <v>1081.21</v>
      </c>
      <c r="E1156" s="478" t="n">
        <v>3457.41</v>
      </c>
      <c r="F1156" s="480" t="n">
        <v>4174.84</v>
      </c>
      <c r="G1156" s="480" t="n">
        <v>1391.23</v>
      </c>
      <c r="H1156" s="481"/>
      <c r="I1156" s="482" t="n">
        <v>3087.36</v>
      </c>
      <c r="J1156" s="481" t="n">
        <f aca="false">+G1156-I1156</f>
        <v>-1696.13</v>
      </c>
      <c r="K1156" s="483" t="n">
        <f aca="false">IF(I1156=0,IF(G1156=0,0,100),+J1156/I1156*100)</f>
        <v>-54.937875725539</v>
      </c>
      <c r="L1156" s="483"/>
      <c r="M1156" s="484" t="n">
        <v>12765.96</v>
      </c>
      <c r="N1156" s="485" t="n">
        <v>15645.44</v>
      </c>
      <c r="O1156" s="481" t="n">
        <f aca="false">N1156-M1156</f>
        <v>2879.48</v>
      </c>
      <c r="P1156" s="486" t="n">
        <f aca="false">IF(M1156=0,IF(N1156=0,0,100),+O1156/M1156*100)</f>
        <v>22.5559221554822</v>
      </c>
      <c r="Q1156" s="486"/>
    </row>
    <row r="1157" s="438" customFormat="true" ht="15" hidden="false" customHeight="true" outlineLevel="0" collapsed="false">
      <c r="A1157" s="456" t="s">
        <v>275</v>
      </c>
      <c r="B1157" s="478" t="n">
        <v>3251.62</v>
      </c>
      <c r="C1157" s="479" t="n">
        <v>1720.2</v>
      </c>
      <c r="D1157" s="480" t="n">
        <v>9403.03</v>
      </c>
      <c r="E1157" s="478" t="n">
        <v>2526.05</v>
      </c>
      <c r="F1157" s="480" t="n">
        <v>1893.1</v>
      </c>
      <c r="G1157" s="480" t="n">
        <v>6827.76</v>
      </c>
      <c r="H1157" s="481"/>
      <c r="I1157" s="482" t="n">
        <v>8609.48</v>
      </c>
      <c r="J1157" s="481" t="n">
        <f aca="false">+G1157-I1157</f>
        <v>-1781.72</v>
      </c>
      <c r="K1157" s="483" t="n">
        <f aca="false">IF(I1157=0,IF(G1157=0,0,100),+J1157/I1157*100)</f>
        <v>-20.6948619428816</v>
      </c>
      <c r="L1157" s="483"/>
      <c r="M1157" s="484" t="n">
        <v>24796.47</v>
      </c>
      <c r="N1157" s="485" t="n">
        <v>25621.76</v>
      </c>
      <c r="O1157" s="481" t="n">
        <f aca="false">N1157-M1157</f>
        <v>825.289999999997</v>
      </c>
      <c r="P1157" s="486" t="n">
        <f aca="false">IF(M1157=0,IF(N1157=0,0,100),+O1157/M1157*100)</f>
        <v>3.3282559977287</v>
      </c>
      <c r="Q1157" s="486"/>
    </row>
    <row r="1158" s="438" customFormat="true" ht="15" hidden="false" customHeight="true" outlineLevel="0" collapsed="false">
      <c r="A1158" s="110" t="s">
        <v>276</v>
      </c>
      <c r="B1158" s="478" t="n">
        <v>1971.38</v>
      </c>
      <c r="C1158" s="479" t="n">
        <v>2207.7</v>
      </c>
      <c r="D1158" s="480" t="n">
        <v>1880.18</v>
      </c>
      <c r="E1158" s="478" t="n">
        <v>2473.63</v>
      </c>
      <c r="F1158" s="480" t="n">
        <v>1809.51</v>
      </c>
      <c r="G1158" s="480" t="n">
        <v>1834.2</v>
      </c>
      <c r="H1158" s="481"/>
      <c r="I1158" s="482" t="n">
        <v>2047.96</v>
      </c>
      <c r="J1158" s="481" t="n">
        <f aca="false">+G1158-I1158</f>
        <v>-213.76</v>
      </c>
      <c r="K1158" s="483" t="n">
        <f aca="false">IF(I1158=0,IF(G1158=0,0,100),+J1158/I1158*100)</f>
        <v>-10.4377038614035</v>
      </c>
      <c r="L1158" s="483"/>
      <c r="M1158" s="484" t="n">
        <v>6873.81</v>
      </c>
      <c r="N1158" s="485" t="n">
        <v>12176.6</v>
      </c>
      <c r="O1158" s="481" t="n">
        <f aca="false">N1158-M1158</f>
        <v>5302.79</v>
      </c>
      <c r="P1158" s="486" t="n">
        <f aca="false">IF(M1158=0,IF(N1158=0,0,100),+O1158/M1158*100)</f>
        <v>77.1448439802671</v>
      </c>
      <c r="Q1158" s="486"/>
    </row>
    <row r="1159" s="438" customFormat="true" ht="15" hidden="false" customHeight="true" outlineLevel="0" collapsed="false">
      <c r="A1159" s="110" t="s">
        <v>277</v>
      </c>
      <c r="B1159" s="478" t="n">
        <v>640</v>
      </c>
      <c r="C1159" s="479" t="n">
        <v>0</v>
      </c>
      <c r="D1159" s="480" t="n">
        <v>0</v>
      </c>
      <c r="E1159" s="478" t="n">
        <v>0</v>
      </c>
      <c r="F1159" s="480" t="n">
        <v>0</v>
      </c>
      <c r="G1159" s="480" t="n">
        <v>0</v>
      </c>
      <c r="H1159" s="481"/>
      <c r="I1159" s="482" t="n">
        <v>0</v>
      </c>
      <c r="J1159" s="481" t="n">
        <f aca="false">+G1159-I1159</f>
        <v>0</v>
      </c>
      <c r="K1159" s="483" t="n">
        <f aca="false">IF(I1159=0,IF(G1159=0,0,100),+J1159/I1159*100)</f>
        <v>0</v>
      </c>
      <c r="L1159" s="483"/>
      <c r="M1159" s="484" t="n">
        <v>640</v>
      </c>
      <c r="N1159" s="485" t="n">
        <v>640</v>
      </c>
      <c r="O1159" s="481" t="n">
        <f aca="false">N1159-M1159</f>
        <v>0</v>
      </c>
      <c r="P1159" s="486" t="n">
        <f aca="false">IF(M1159=0,IF(N1159=0,0,100),+O1159/M1159*100)</f>
        <v>0</v>
      </c>
      <c r="Q1159" s="486"/>
    </row>
    <row r="1160" s="438" customFormat="true" ht="15" hidden="false" customHeight="true" outlineLevel="0" collapsed="false">
      <c r="A1160" s="110" t="s">
        <v>278</v>
      </c>
      <c r="B1160" s="478" t="n">
        <v>1129.2</v>
      </c>
      <c r="C1160" s="479" t="n">
        <v>2392.66</v>
      </c>
      <c r="D1160" s="480" t="n">
        <v>2428.45</v>
      </c>
      <c r="E1160" s="478" t="n">
        <v>3464.26</v>
      </c>
      <c r="F1160" s="480" t="n">
        <v>393.75</v>
      </c>
      <c r="G1160" s="480" t="n">
        <v>4394.29</v>
      </c>
      <c r="H1160" s="481"/>
      <c r="I1160" s="482" t="n">
        <v>0</v>
      </c>
      <c r="J1160" s="481" t="n">
        <f aca="false">+G1160-I1160</f>
        <v>4394.29</v>
      </c>
      <c r="K1160" s="483" t="n">
        <f aca="false">IF(I1160=0,IF(G1160=0,0,100),+J1160/I1160*100)</f>
        <v>100</v>
      </c>
      <c r="L1160" s="483"/>
      <c r="M1160" s="484" t="n">
        <v>0</v>
      </c>
      <c r="N1160" s="485" t="n">
        <v>14202.61</v>
      </c>
      <c r="O1160" s="481" t="n">
        <f aca="false">N1160-M1160</f>
        <v>14202.61</v>
      </c>
      <c r="P1160" s="486" t="n">
        <f aca="false">IF(M1160=0,IF(N1160=0,0,100),+O1160/M1160*100)</f>
        <v>100</v>
      </c>
      <c r="Q1160" s="486"/>
    </row>
    <row r="1161" s="438" customFormat="true" ht="15" hidden="false" customHeight="true" outlineLevel="0" collapsed="false">
      <c r="A1161" s="110" t="s">
        <v>279</v>
      </c>
      <c r="B1161" s="478" t="n">
        <v>0</v>
      </c>
      <c r="C1161" s="479" t="n">
        <v>0</v>
      </c>
      <c r="D1161" s="480" t="n">
        <v>0</v>
      </c>
      <c r="E1161" s="478" t="n">
        <v>0</v>
      </c>
      <c r="F1161" s="480" t="n">
        <v>0</v>
      </c>
      <c r="G1161" s="480" t="n">
        <v>0</v>
      </c>
      <c r="H1161" s="481"/>
      <c r="I1161" s="482" t="n">
        <v>2155.17</v>
      </c>
      <c r="J1161" s="481" t="n">
        <f aca="false">+G1161-I1161</f>
        <v>-2155.17</v>
      </c>
      <c r="K1161" s="483" t="n">
        <f aca="false">IF(I1161=0,IF(G1161=0,0,100),+J1161/I1161*100)</f>
        <v>-100</v>
      </c>
      <c r="L1161" s="483"/>
      <c r="M1161" s="484" t="n">
        <v>2155.17</v>
      </c>
      <c r="N1161" s="485" t="n">
        <v>0</v>
      </c>
      <c r="O1161" s="481" t="n">
        <f aca="false">N1161-M1161</f>
        <v>-2155.17</v>
      </c>
      <c r="P1161" s="486" t="n">
        <f aca="false">IF(M1161=0,IF(N1161=0,0,100),+O1161/M1161*100)</f>
        <v>-100</v>
      </c>
      <c r="Q1161" s="486"/>
    </row>
    <row r="1162" s="438" customFormat="true" ht="15" hidden="false" customHeight="true" outlineLevel="0" collapsed="false">
      <c r="A1162" s="110" t="s">
        <v>282</v>
      </c>
      <c r="B1162" s="478" t="n">
        <v>0</v>
      </c>
      <c r="C1162" s="479" t="n">
        <v>1328.68</v>
      </c>
      <c r="D1162" s="480" t="n">
        <v>1184.47</v>
      </c>
      <c r="E1162" s="478" t="n">
        <v>0</v>
      </c>
      <c r="F1162" s="480" t="n">
        <v>669.89</v>
      </c>
      <c r="G1162" s="480" t="n">
        <v>0</v>
      </c>
      <c r="H1162" s="481"/>
      <c r="I1162" s="482" t="n">
        <v>181.03</v>
      </c>
      <c r="J1162" s="481" t="n">
        <f aca="false">+G1162-I1162</f>
        <v>-181.03</v>
      </c>
      <c r="K1162" s="483" t="n">
        <f aca="false">IF(I1162=0,IF(G1162=0,0,100),+J1162/I1162*100)</f>
        <v>-100</v>
      </c>
      <c r="L1162" s="483"/>
      <c r="M1162" s="484" t="n">
        <v>2874.96</v>
      </c>
      <c r="N1162" s="485" t="n">
        <v>3183.04</v>
      </c>
      <c r="O1162" s="481" t="n">
        <f aca="false">N1162-M1162</f>
        <v>308.08</v>
      </c>
      <c r="P1162" s="486" t="n">
        <f aca="false">IF(M1162=0,IF(N1162=0,0,100),+O1162/M1162*100)</f>
        <v>10.7159751787851</v>
      </c>
      <c r="Q1162" s="486"/>
    </row>
    <row r="1163" s="438" customFormat="true" ht="15" hidden="false" customHeight="true" outlineLevel="0" collapsed="false">
      <c r="A1163" s="110" t="s">
        <v>283</v>
      </c>
      <c r="B1163" s="478" t="n">
        <v>249.74</v>
      </c>
      <c r="C1163" s="479" t="n">
        <v>0</v>
      </c>
      <c r="D1163" s="480" t="n">
        <v>148.98</v>
      </c>
      <c r="E1163" s="478" t="n">
        <v>0</v>
      </c>
      <c r="F1163" s="480" t="n">
        <v>861.21</v>
      </c>
      <c r="G1163" s="480" t="n">
        <v>4428.28</v>
      </c>
      <c r="H1163" s="481"/>
      <c r="I1163" s="482" t="n">
        <v>0</v>
      </c>
      <c r="J1163" s="481" t="n">
        <f aca="false">+G1163-I1163</f>
        <v>4428.28</v>
      </c>
      <c r="K1163" s="483" t="n">
        <f aca="false">IF(I1163=0,IF(G1163=0,0,100),+J1163/I1163*100)</f>
        <v>100</v>
      </c>
      <c r="L1163" s="483"/>
      <c r="M1163" s="484" t="n">
        <v>6205.24</v>
      </c>
      <c r="N1163" s="485" t="n">
        <v>5688.21</v>
      </c>
      <c r="O1163" s="481" t="n">
        <f aca="false">N1163-M1163</f>
        <v>-517.03</v>
      </c>
      <c r="P1163" s="486" t="n">
        <f aca="false">IF(M1163=0,IF(N1163=0,0,100),+O1163/M1163*100)</f>
        <v>-8.33215153644339</v>
      </c>
      <c r="Q1163" s="486"/>
    </row>
    <row r="1164" s="438" customFormat="true" ht="15" hidden="false" customHeight="true" outlineLevel="0" collapsed="false">
      <c r="A1164" s="110" t="s">
        <v>284</v>
      </c>
      <c r="B1164" s="478" t="n">
        <v>821.38</v>
      </c>
      <c r="C1164" s="479" t="n">
        <v>1380</v>
      </c>
      <c r="D1164" s="480" t="n">
        <v>11019.84</v>
      </c>
      <c r="E1164" s="478" t="n">
        <v>3664.34</v>
      </c>
      <c r="F1164" s="480" t="n">
        <v>0</v>
      </c>
      <c r="G1164" s="480" t="n">
        <v>320</v>
      </c>
      <c r="H1164" s="481"/>
      <c r="I1164" s="482" t="n">
        <v>0</v>
      </c>
      <c r="J1164" s="481" t="n">
        <f aca="false">+G1164-I1164</f>
        <v>320</v>
      </c>
      <c r="K1164" s="483" t="n">
        <f aca="false">IF(I1164=0,IF(G1164=0,0,100),+J1164/I1164*100)</f>
        <v>100</v>
      </c>
      <c r="L1164" s="483"/>
      <c r="M1164" s="484" t="n">
        <v>0</v>
      </c>
      <c r="N1164" s="485" t="n">
        <v>17205.56</v>
      </c>
      <c r="O1164" s="481" t="n">
        <f aca="false">N1164-M1164</f>
        <v>17205.56</v>
      </c>
      <c r="P1164" s="486" t="n">
        <f aca="false">IF(M1164=0,IF(N1164=0,0,100),+O1164/M1164*100)</f>
        <v>100</v>
      </c>
      <c r="Q1164" s="486"/>
    </row>
    <row r="1165" s="438" customFormat="true" ht="15" hidden="false" customHeight="true" outlineLevel="0" collapsed="false">
      <c r="A1165" s="110" t="s">
        <v>285</v>
      </c>
      <c r="B1165" s="478" t="n">
        <v>0</v>
      </c>
      <c r="C1165" s="487" t="n">
        <v>0</v>
      </c>
      <c r="D1165" s="480" t="n">
        <v>0</v>
      </c>
      <c r="E1165" s="478" t="n">
        <v>0</v>
      </c>
      <c r="F1165" s="480" t="n">
        <v>702.87</v>
      </c>
      <c r="G1165" s="480" t="n">
        <v>2195</v>
      </c>
      <c r="H1165" s="481"/>
      <c r="I1165" s="482" t="n">
        <v>783.16</v>
      </c>
      <c r="J1165" s="481" t="n">
        <f aca="false">+G1165-I1165</f>
        <v>1411.84</v>
      </c>
      <c r="K1165" s="483" t="n">
        <f aca="false">IF(I1165=0,IF(G1165=0,0,100),+J1165/I1165*100)</f>
        <v>180.274784207569</v>
      </c>
      <c r="L1165" s="483"/>
      <c r="M1165" s="484" t="n">
        <v>4635.26</v>
      </c>
      <c r="N1165" s="485" t="n">
        <v>2897.87</v>
      </c>
      <c r="O1165" s="481" t="n">
        <f aca="false">N1165-M1165</f>
        <v>-1737.39</v>
      </c>
      <c r="P1165" s="486" t="n">
        <f aca="false">IF(M1165=0,IF(N1165=0,0,100),+O1165/M1165*100)</f>
        <v>-37.4820398424252</v>
      </c>
      <c r="Q1165" s="486"/>
    </row>
    <row r="1166" s="438" customFormat="true" ht="15" hidden="false" customHeight="true" outlineLevel="0" collapsed="false">
      <c r="A1166" s="456" t="s">
        <v>286</v>
      </c>
      <c r="B1166" s="478" t="n">
        <v>0</v>
      </c>
      <c r="C1166" s="479" t="n">
        <v>360.17</v>
      </c>
      <c r="D1166" s="480" t="n">
        <v>216.4</v>
      </c>
      <c r="E1166" s="478" t="n">
        <v>2619.6</v>
      </c>
      <c r="F1166" s="480" t="n">
        <v>0</v>
      </c>
      <c r="G1166" s="480" t="n">
        <v>294.48</v>
      </c>
      <c r="H1166" s="481"/>
      <c r="I1166" s="482" t="n">
        <v>1309.8</v>
      </c>
      <c r="J1166" s="481" t="n">
        <f aca="false">+G1166-I1166</f>
        <v>-1015.32</v>
      </c>
      <c r="K1166" s="483" t="n">
        <f aca="false">IF(I1166=0,IF(G1166=0,0,100),+J1166/I1166*100)</f>
        <v>-77.5171781951443</v>
      </c>
      <c r="L1166" s="483"/>
      <c r="M1166" s="484" t="n">
        <v>2324.98</v>
      </c>
      <c r="N1166" s="485" t="n">
        <v>3490.65</v>
      </c>
      <c r="O1166" s="481" t="n">
        <f aca="false">N1166-M1166</f>
        <v>1165.67</v>
      </c>
      <c r="P1166" s="486" t="n">
        <f aca="false">IF(M1166=0,IF(N1166=0,0,100),+O1166/M1166*100)</f>
        <v>50.1367753701107</v>
      </c>
      <c r="Q1166" s="486"/>
    </row>
    <row r="1167" s="438" customFormat="true" ht="15" hidden="false" customHeight="true" outlineLevel="0" collapsed="false">
      <c r="A1167" s="110" t="s">
        <v>287</v>
      </c>
      <c r="B1167" s="478" t="n">
        <v>0</v>
      </c>
      <c r="C1167" s="479" t="n">
        <v>165</v>
      </c>
      <c r="D1167" s="480" t="n">
        <v>1004.1</v>
      </c>
      <c r="E1167" s="478" t="n">
        <v>0</v>
      </c>
      <c r="F1167" s="480" t="n">
        <v>0</v>
      </c>
      <c r="G1167" s="480" t="n">
        <v>0</v>
      </c>
      <c r="H1167" s="481"/>
      <c r="I1167" s="482" t="n">
        <v>1415</v>
      </c>
      <c r="J1167" s="481" t="n">
        <f aca="false">+G1167-I1167</f>
        <v>-1415</v>
      </c>
      <c r="K1167" s="483" t="n">
        <f aca="false">IF(I1167=0,IF(G1167=0,0,100),+J1167/I1167*100)</f>
        <v>-100</v>
      </c>
      <c r="L1167" s="483"/>
      <c r="M1167" s="484" t="n">
        <v>1670</v>
      </c>
      <c r="N1167" s="485" t="n">
        <v>1169.1</v>
      </c>
      <c r="O1167" s="481" t="n">
        <f aca="false">N1167-M1167</f>
        <v>-500.9</v>
      </c>
      <c r="P1167" s="486" t="n">
        <f aca="false">IF(M1167=0,IF(N1167=0,0,100),+O1167/M1167*100)</f>
        <v>-29.9940119760479</v>
      </c>
      <c r="Q1167" s="486"/>
    </row>
    <row r="1168" s="438" customFormat="true" ht="15" hidden="false" customHeight="true" outlineLevel="0" collapsed="false">
      <c r="A1168" s="456" t="s">
        <v>289</v>
      </c>
      <c r="B1168" s="478" t="n">
        <v>1690.85</v>
      </c>
      <c r="C1168" s="479" t="n">
        <v>13.57</v>
      </c>
      <c r="D1168" s="480" t="n">
        <v>806</v>
      </c>
      <c r="E1168" s="478" t="n">
        <v>0</v>
      </c>
      <c r="F1168" s="480" t="n">
        <v>222</v>
      </c>
      <c r="G1168" s="480" t="n">
        <v>0.0599999999999454</v>
      </c>
      <c r="H1168" s="481"/>
      <c r="I1168" s="482" t="n">
        <v>0</v>
      </c>
      <c r="J1168" s="481" t="n">
        <f aca="false">+G1168-I1168</f>
        <v>0.0599999999999454</v>
      </c>
      <c r="K1168" s="483" t="n">
        <f aca="false">IF(I1168=0,IF(G1168=0,0,100),+J1168/I1168*100)</f>
        <v>100</v>
      </c>
      <c r="L1168" s="483"/>
      <c r="M1168" s="484" t="n">
        <v>1313</v>
      </c>
      <c r="N1168" s="485" t="n">
        <v>2732.48</v>
      </c>
      <c r="O1168" s="481" t="n">
        <f aca="false">N1168-M1168</f>
        <v>1419.48</v>
      </c>
      <c r="P1168" s="486" t="n">
        <f aca="false">IF(M1168=0,IF(N1168=0,0,100),+O1168/M1168*100)</f>
        <v>108.109672505712</v>
      </c>
      <c r="Q1168" s="486"/>
    </row>
    <row r="1169" s="438" customFormat="true" ht="15" hidden="false" customHeight="true" outlineLevel="0" collapsed="false">
      <c r="A1169" s="110" t="s">
        <v>290</v>
      </c>
      <c r="B1169" s="478" t="n">
        <v>4387</v>
      </c>
      <c r="C1169" s="479" t="n">
        <v>3549</v>
      </c>
      <c r="D1169" s="480" t="n">
        <v>8661</v>
      </c>
      <c r="E1169" s="478" t="n">
        <v>89</v>
      </c>
      <c r="F1169" s="480" t="n">
        <v>6260</v>
      </c>
      <c r="G1169" s="480" t="n">
        <v>210</v>
      </c>
      <c r="H1169" s="481"/>
      <c r="I1169" s="482" t="n">
        <v>0</v>
      </c>
      <c r="J1169" s="481" t="n">
        <f aca="false">+G1169-I1169</f>
        <v>210</v>
      </c>
      <c r="K1169" s="483" t="n">
        <f aca="false">IF(I1169=0,IF(G1169=0,0,100),+J1169/I1169*100)</f>
        <v>100</v>
      </c>
      <c r="L1169" s="483"/>
      <c r="M1169" s="484" t="n">
        <v>16933.15</v>
      </c>
      <c r="N1169" s="485" t="n">
        <v>23156</v>
      </c>
      <c r="O1169" s="481" t="n">
        <f aca="false">N1169-M1169</f>
        <v>6222.85</v>
      </c>
      <c r="P1169" s="486" t="n">
        <f aca="false">IF(M1169=0,IF(N1169=0,0,100),+O1169/M1169*100)</f>
        <v>36.7495120518037</v>
      </c>
      <c r="Q1169" s="486"/>
    </row>
    <row r="1170" s="438" customFormat="true" ht="15" hidden="false" customHeight="true" outlineLevel="0" collapsed="false">
      <c r="A1170" s="110" t="s">
        <v>292</v>
      </c>
      <c r="B1170" s="478" t="n">
        <v>526.28</v>
      </c>
      <c r="C1170" s="479" t="n">
        <v>526.28</v>
      </c>
      <c r="D1170" s="480" t="n">
        <v>526.28</v>
      </c>
      <c r="E1170" s="478" t="n">
        <v>0</v>
      </c>
      <c r="F1170" s="480" t="n">
        <v>0</v>
      </c>
      <c r="G1170" s="480" t="n">
        <v>1578.84</v>
      </c>
      <c r="H1170" s="481"/>
      <c r="I1170" s="482" t="n">
        <v>1478.31</v>
      </c>
      <c r="J1170" s="481" t="n">
        <f aca="false">+G1170-I1170</f>
        <v>100.53</v>
      </c>
      <c r="K1170" s="483" t="n">
        <f aca="false">IF(I1170=0,IF(G1170=0,0,100),+J1170/I1170*100)</f>
        <v>6.80033281246829</v>
      </c>
      <c r="L1170" s="483"/>
      <c r="M1170" s="484" t="n">
        <v>2463.85</v>
      </c>
      <c r="N1170" s="485" t="n">
        <v>3157.68</v>
      </c>
      <c r="O1170" s="481" t="n">
        <f aca="false">N1170-M1170</f>
        <v>693.83</v>
      </c>
      <c r="P1170" s="486" t="n">
        <f aca="false">IF(M1170=0,IF(N1170=0,0,100),+O1170/M1170*100)</f>
        <v>28.1603993749619</v>
      </c>
      <c r="Q1170" s="486"/>
    </row>
    <row r="1171" s="438" customFormat="true" ht="15" hidden="false" customHeight="true" outlineLevel="0" collapsed="false">
      <c r="A1171" s="456" t="s">
        <v>293</v>
      </c>
      <c r="B1171" s="478" t="n">
        <v>7984.87</v>
      </c>
      <c r="C1171" s="479" t="n">
        <v>9060.57</v>
      </c>
      <c r="D1171" s="480" t="n">
        <v>8811.12</v>
      </c>
      <c r="E1171" s="478" t="n">
        <v>8811.12</v>
      </c>
      <c r="F1171" s="480" t="n">
        <v>11663.96</v>
      </c>
      <c r="G1171" s="480" t="n">
        <v>11663.96</v>
      </c>
      <c r="H1171" s="481"/>
      <c r="I1171" s="482" t="n">
        <v>7088.31</v>
      </c>
      <c r="J1171" s="481" t="n">
        <f aca="false">+G1171-I1171</f>
        <v>4575.65</v>
      </c>
      <c r="K1171" s="483" t="n">
        <f aca="false">IF(I1171=0,IF(G1171=0,0,100),+J1171/I1171*100)</f>
        <v>64.5520582480168</v>
      </c>
      <c r="L1171" s="483"/>
      <c r="M1171" s="484" t="n">
        <v>42821.54</v>
      </c>
      <c r="N1171" s="485" t="n">
        <v>57995.6</v>
      </c>
      <c r="O1171" s="481" t="n">
        <f aca="false">N1171-M1171</f>
        <v>15174.06</v>
      </c>
      <c r="P1171" s="486" t="n">
        <f aca="false">IF(M1171=0,IF(N1171=0,0,100),+O1171/M1171*100)</f>
        <v>35.435577515428</v>
      </c>
      <c r="Q1171" s="486"/>
    </row>
    <row r="1172" s="438" customFormat="true" ht="15" hidden="false" customHeight="true" outlineLevel="0" collapsed="false">
      <c r="A1172" s="456" t="s">
        <v>294</v>
      </c>
      <c r="B1172" s="478" t="n">
        <v>3311.58</v>
      </c>
      <c r="C1172" s="479" t="n">
        <v>1032.95</v>
      </c>
      <c r="D1172" s="480" t="n">
        <v>2552.03</v>
      </c>
      <c r="E1172" s="478" t="n">
        <v>2552.03</v>
      </c>
      <c r="F1172" s="480" t="n">
        <v>2552.03</v>
      </c>
      <c r="G1172" s="480" t="n">
        <v>2552.03</v>
      </c>
      <c r="H1172" s="481"/>
      <c r="I1172" s="482" t="n">
        <v>4020.28</v>
      </c>
      <c r="J1172" s="481" t="n">
        <f aca="false">+G1172-I1172</f>
        <v>-1468.25</v>
      </c>
      <c r="K1172" s="483" t="n">
        <f aca="false">IF(I1172=0,IF(G1172=0,0,100),+J1172/I1172*100)</f>
        <v>-36.5210880834171</v>
      </c>
      <c r="L1172" s="483"/>
      <c r="M1172" s="484" t="n">
        <v>21420.62</v>
      </c>
      <c r="N1172" s="485" t="n">
        <v>14552.65</v>
      </c>
      <c r="O1172" s="481" t="n">
        <f aca="false">N1172-M1172</f>
        <v>-6867.97</v>
      </c>
      <c r="P1172" s="486" t="n">
        <f aca="false">IF(M1172=0,IF(N1172=0,0,100),+O1172/M1172*100)</f>
        <v>-32.062423963452</v>
      </c>
      <c r="Q1172" s="486"/>
    </row>
    <row r="1173" s="438" customFormat="true" ht="15" hidden="false" customHeight="true" outlineLevel="0" collapsed="false">
      <c r="A1173" s="456" t="s">
        <v>296</v>
      </c>
      <c r="B1173" s="478" t="n">
        <v>828.03</v>
      </c>
      <c r="C1173" s="479" t="n">
        <v>2010.44</v>
      </c>
      <c r="D1173" s="480" t="n">
        <v>1222.17</v>
      </c>
      <c r="E1173" s="478" t="n">
        <v>1222.17</v>
      </c>
      <c r="F1173" s="480" t="n">
        <v>1222.17</v>
      </c>
      <c r="G1173" s="480" t="n">
        <v>1222.17</v>
      </c>
      <c r="H1173" s="481"/>
      <c r="I1173" s="482" t="n">
        <v>828.03</v>
      </c>
      <c r="J1173" s="481" t="n">
        <f aca="false">+G1173-I1173</f>
        <v>394.14</v>
      </c>
      <c r="K1173" s="483" t="n">
        <f aca="false">IF(I1173=0,IF(G1173=0,0,100),+J1173/I1173*100)</f>
        <v>47.5997246476577</v>
      </c>
      <c r="L1173" s="483"/>
      <c r="M1173" s="484" t="n">
        <v>4865.92</v>
      </c>
      <c r="N1173" s="485" t="n">
        <v>7727.15</v>
      </c>
      <c r="O1173" s="481" t="n">
        <f aca="false">N1173-M1173</f>
        <v>2861.23</v>
      </c>
      <c r="P1173" s="486" t="n">
        <f aca="false">IF(M1173=0,IF(N1173=0,0,100),+O1173/M1173*100)</f>
        <v>58.8014188478232</v>
      </c>
      <c r="Q1173" s="486"/>
    </row>
    <row r="1174" s="438" customFormat="true" ht="15" hidden="false" customHeight="true" outlineLevel="0" collapsed="false">
      <c r="A1174" s="110" t="s">
        <v>298</v>
      </c>
      <c r="B1174" s="478" t="n">
        <v>927</v>
      </c>
      <c r="C1174" s="479" t="n">
        <v>2461.48</v>
      </c>
      <c r="D1174" s="480" t="n">
        <v>1694.24</v>
      </c>
      <c r="E1174" s="478" t="n">
        <v>2174.24</v>
      </c>
      <c r="F1174" s="480" t="n">
        <v>0</v>
      </c>
      <c r="G1174" s="480" t="n">
        <v>2822.2</v>
      </c>
      <c r="H1174" s="481"/>
      <c r="I1174" s="482" t="n">
        <v>1594.24</v>
      </c>
      <c r="J1174" s="481" t="n">
        <f aca="false">+G1174-I1174</f>
        <v>1227.96</v>
      </c>
      <c r="K1174" s="483" t="n">
        <f aca="false">IF(I1174=0,IF(G1174=0,0,100),+J1174/I1174*100)</f>
        <v>77.0247892412686</v>
      </c>
      <c r="L1174" s="483"/>
      <c r="M1174" s="484" t="n">
        <v>9565.44</v>
      </c>
      <c r="N1174" s="485" t="n">
        <v>10079.16</v>
      </c>
      <c r="O1174" s="481" t="n">
        <f aca="false">N1174-M1174</f>
        <v>513.719999999999</v>
      </c>
      <c r="P1174" s="486" t="n">
        <f aca="false">IF(M1174=0,IF(N1174=0,0,100),+O1174/M1174*100)</f>
        <v>5.37058410276996</v>
      </c>
      <c r="Q1174" s="486"/>
    </row>
    <row r="1175" s="438" customFormat="true" ht="15" hidden="false" customHeight="true" outlineLevel="0" collapsed="false">
      <c r="A1175" s="110" t="s">
        <v>300</v>
      </c>
      <c r="B1175" s="478" t="n">
        <v>356</v>
      </c>
      <c r="C1175" s="479" t="n">
        <v>0</v>
      </c>
      <c r="D1175" s="480" t="n">
        <v>0</v>
      </c>
      <c r="E1175" s="478" t="n">
        <v>0</v>
      </c>
      <c r="F1175" s="480" t="n">
        <v>0</v>
      </c>
      <c r="G1175" s="480" t="n">
        <v>0</v>
      </c>
      <c r="H1175" s="481"/>
      <c r="I1175" s="482" t="n">
        <v>0</v>
      </c>
      <c r="J1175" s="481" t="n">
        <f aca="false">+G1175-I1175</f>
        <v>0</v>
      </c>
      <c r="K1175" s="483" t="n">
        <f aca="false">IF(I1175=0,IF(G1175=0,0,100),+J1175/I1175*100)</f>
        <v>0</v>
      </c>
      <c r="L1175" s="483"/>
      <c r="M1175" s="484" t="n">
        <v>0</v>
      </c>
      <c r="N1175" s="485" t="n">
        <v>356</v>
      </c>
      <c r="O1175" s="481" t="n">
        <f aca="false">N1175-M1175</f>
        <v>356</v>
      </c>
      <c r="P1175" s="486" t="n">
        <f aca="false">IF(M1175=0,IF(N1175=0,0,100),+O1175/M1175*100)</f>
        <v>100</v>
      </c>
      <c r="Q1175" s="486"/>
    </row>
    <row r="1176" s="438" customFormat="true" ht="15" hidden="false" customHeight="true" outlineLevel="0" collapsed="false">
      <c r="A1176" s="456" t="s">
        <v>303</v>
      </c>
      <c r="B1176" s="478" t="n">
        <v>14843.41</v>
      </c>
      <c r="C1176" s="479" t="n">
        <v>9647.82</v>
      </c>
      <c r="D1176" s="480" t="n">
        <v>14672.79</v>
      </c>
      <c r="E1176" s="478" t="n">
        <v>12109.84</v>
      </c>
      <c r="F1176" s="480" t="n">
        <v>12639.47</v>
      </c>
      <c r="G1176" s="480" t="n">
        <v>19725.23</v>
      </c>
      <c r="H1176" s="481"/>
      <c r="I1176" s="482" t="n">
        <v>12131.81</v>
      </c>
      <c r="J1176" s="481" t="n">
        <f aca="false">+G1176-I1176</f>
        <v>7593.42</v>
      </c>
      <c r="K1176" s="483" t="n">
        <f aca="false">IF(I1176=0,IF(G1176=0,0,100),+J1176/I1176*100)</f>
        <v>62.5909901325524</v>
      </c>
      <c r="L1176" s="483"/>
      <c r="M1176" s="484" t="n">
        <v>72790.86</v>
      </c>
      <c r="N1176" s="485" t="n">
        <v>83638.56</v>
      </c>
      <c r="O1176" s="481" t="n">
        <f aca="false">N1176-M1176</f>
        <v>10847.7</v>
      </c>
      <c r="P1176" s="486" t="n">
        <f aca="false">IF(M1176=0,IF(N1176=0,0,100),+O1176/M1176*100)</f>
        <v>14.902557821133</v>
      </c>
      <c r="Q1176" s="486"/>
    </row>
    <row r="1177" s="438" customFormat="true" ht="15" hidden="false" customHeight="true" outlineLevel="0" collapsed="false">
      <c r="A1177" s="456" t="s">
        <v>304</v>
      </c>
      <c r="B1177" s="478" t="n">
        <v>797.34</v>
      </c>
      <c r="C1177" s="479" t="n">
        <v>797.34</v>
      </c>
      <c r="D1177" s="480" t="n">
        <v>797.34</v>
      </c>
      <c r="E1177" s="478" t="n">
        <v>797.34</v>
      </c>
      <c r="F1177" s="480" t="n">
        <v>797.34</v>
      </c>
      <c r="G1177" s="480" t="n">
        <v>797.34</v>
      </c>
      <c r="H1177" s="481"/>
      <c r="I1177" s="482" t="n">
        <v>797.34</v>
      </c>
      <c r="J1177" s="481" t="n">
        <f aca="false">+G1177-I1177</f>
        <v>0</v>
      </c>
      <c r="K1177" s="483" t="n">
        <f aca="false">IF(I1177=0,IF(G1177=0,0,100),+J1177/I1177*100)</f>
        <v>0</v>
      </c>
      <c r="L1177" s="483"/>
      <c r="M1177" s="484" t="n">
        <v>4784.04</v>
      </c>
      <c r="N1177" s="485" t="n">
        <v>4784.04</v>
      </c>
      <c r="O1177" s="481" t="n">
        <f aca="false">N1177-M1177</f>
        <v>0</v>
      </c>
      <c r="P1177" s="486" t="n">
        <f aca="false">IF(M1177=0,IF(N1177=0,0,100),+O1177/M1177*100)</f>
        <v>0</v>
      </c>
      <c r="Q1177" s="486"/>
    </row>
    <row r="1178" s="438" customFormat="true" ht="15" hidden="false" customHeight="true" outlineLevel="0" collapsed="false">
      <c r="A1178" s="456" t="s">
        <v>305</v>
      </c>
      <c r="B1178" s="478" t="n">
        <v>1180.38</v>
      </c>
      <c r="C1178" s="479" t="n">
        <v>1180.38</v>
      </c>
      <c r="D1178" s="480" t="n">
        <v>942.88</v>
      </c>
      <c r="E1178" s="478" t="n">
        <v>942.88</v>
      </c>
      <c r="F1178" s="480" t="n">
        <v>942.88</v>
      </c>
      <c r="G1178" s="480" t="n">
        <v>942.88</v>
      </c>
      <c r="H1178" s="481"/>
      <c r="I1178" s="482" t="n">
        <v>672.5</v>
      </c>
      <c r="J1178" s="481" t="n">
        <f aca="false">+G1178-I1178</f>
        <v>270.38</v>
      </c>
      <c r="K1178" s="483" t="n">
        <f aca="false">IF(I1178=0,IF(G1178=0,0,100),+J1178/I1178*100)</f>
        <v>40.2052044609665</v>
      </c>
      <c r="L1178" s="483"/>
      <c r="M1178" s="484" t="n">
        <v>4668.75</v>
      </c>
      <c r="N1178" s="485" t="n">
        <v>6132.28</v>
      </c>
      <c r="O1178" s="481" t="n">
        <f aca="false">N1178-M1178</f>
        <v>1463.53</v>
      </c>
      <c r="P1178" s="486" t="n">
        <f aca="false">IF(M1178=0,IF(N1178=0,0,100),+O1178/M1178*100)</f>
        <v>31.3473627844712</v>
      </c>
      <c r="Q1178" s="486"/>
    </row>
    <row r="1179" s="438" customFormat="true" ht="15" hidden="false" customHeight="true" outlineLevel="0" collapsed="false">
      <c r="A1179" s="456" t="s">
        <v>307</v>
      </c>
      <c r="B1179" s="478" t="n">
        <v>127.05</v>
      </c>
      <c r="C1179" s="479" t="n">
        <v>127.05</v>
      </c>
      <c r="D1179" s="480" t="n">
        <v>127.05</v>
      </c>
      <c r="E1179" s="478" t="n">
        <v>127.05</v>
      </c>
      <c r="F1179" s="480" t="n">
        <v>127.05</v>
      </c>
      <c r="G1179" s="480" t="n">
        <v>127.05</v>
      </c>
      <c r="H1179" s="481"/>
      <c r="I1179" s="482" t="n">
        <v>127.05</v>
      </c>
      <c r="J1179" s="481" t="n">
        <f aca="false">+G1179-I1179</f>
        <v>0</v>
      </c>
      <c r="K1179" s="483" t="n">
        <f aca="false">IF(I1179=0,IF(G1179=0,0,100),+J1179/I1179*100)</f>
        <v>0</v>
      </c>
      <c r="L1179" s="483"/>
      <c r="M1179" s="484" t="n">
        <v>762.3</v>
      </c>
      <c r="N1179" s="485" t="n">
        <v>762.3</v>
      </c>
      <c r="O1179" s="481" t="n">
        <f aca="false">N1179-M1179</f>
        <v>0</v>
      </c>
      <c r="P1179" s="486" t="n">
        <f aca="false">IF(M1179=0,IF(N1179=0,0,100),+O1179/M1179*100)</f>
        <v>0</v>
      </c>
      <c r="Q1179" s="486"/>
    </row>
    <row r="1180" s="438" customFormat="true" ht="15" hidden="false" customHeight="true" outlineLevel="0" collapsed="false">
      <c r="A1180" s="110" t="s">
        <v>308</v>
      </c>
      <c r="B1180" s="478" t="n">
        <v>17.85</v>
      </c>
      <c r="C1180" s="479" t="n">
        <v>17.85</v>
      </c>
      <c r="D1180" s="480" t="n">
        <v>17.85</v>
      </c>
      <c r="E1180" s="478" t="n">
        <v>17.85</v>
      </c>
      <c r="F1180" s="480" t="n">
        <v>17.85</v>
      </c>
      <c r="G1180" s="480" t="n">
        <v>17.85</v>
      </c>
      <c r="H1180" s="481"/>
      <c r="I1180" s="482" t="n">
        <v>17.85</v>
      </c>
      <c r="J1180" s="481" t="n">
        <f aca="false">+G1180-I1180</f>
        <v>0</v>
      </c>
      <c r="K1180" s="483" t="n">
        <f aca="false">IF(I1180=0,IF(G1180=0,0,100),+J1180/I1180*100)</f>
        <v>0</v>
      </c>
      <c r="L1180" s="483"/>
      <c r="M1180" s="484" t="n">
        <v>107.1</v>
      </c>
      <c r="N1180" s="485" t="n">
        <v>107.1</v>
      </c>
      <c r="O1180" s="481" t="n">
        <f aca="false">N1180-M1180</f>
        <v>0</v>
      </c>
      <c r="P1180" s="486" t="n">
        <f aca="false">IF(M1180=0,IF(N1180=0,0,100),+O1180/M1180*100)</f>
        <v>0</v>
      </c>
      <c r="Q1180" s="486"/>
    </row>
    <row r="1181" s="438" customFormat="true" ht="15" hidden="false" customHeight="true" outlineLevel="0" collapsed="false">
      <c r="A1181" s="489" t="s">
        <v>311</v>
      </c>
      <c r="B1181" s="478" t="n">
        <v>0</v>
      </c>
      <c r="C1181" s="479" t="n">
        <v>0</v>
      </c>
      <c r="D1181" s="480" t="n">
        <v>0</v>
      </c>
      <c r="E1181" s="478" t="n">
        <v>0</v>
      </c>
      <c r="F1181" s="480" t="n">
        <v>0</v>
      </c>
      <c r="G1181" s="480" t="n">
        <v>67.91</v>
      </c>
      <c r="H1181" s="481"/>
      <c r="I1181" s="482" t="n">
        <v>0</v>
      </c>
      <c r="J1181" s="481" t="n">
        <f aca="false">+G1181-I1181</f>
        <v>67.91</v>
      </c>
      <c r="K1181" s="483" t="n">
        <f aca="false">IF(I1181=0,IF(G1181=0,0,100),+J1181/I1181*100)</f>
        <v>100</v>
      </c>
      <c r="L1181" s="483"/>
      <c r="M1181" s="484" t="n">
        <v>0</v>
      </c>
      <c r="N1181" s="485" t="n">
        <v>67.91</v>
      </c>
      <c r="O1181" s="481" t="n">
        <f aca="false">N1181-M1181</f>
        <v>67.91</v>
      </c>
      <c r="P1181" s="486" t="n">
        <f aca="false">IF(M1181=0,IF(N1181=0,0,100),+O1181/M1181*100)</f>
        <v>100</v>
      </c>
      <c r="Q1181" s="486"/>
    </row>
    <row r="1182" s="438" customFormat="true" ht="15" hidden="false" customHeight="true" outlineLevel="0" collapsed="false">
      <c r="A1182" s="110" t="s">
        <v>313</v>
      </c>
      <c r="B1182" s="478" t="n">
        <v>306.66</v>
      </c>
      <c r="C1182" s="479" t="n">
        <v>306.66</v>
      </c>
      <c r="D1182" s="480" t="n">
        <v>0</v>
      </c>
      <c r="E1182" s="478" t="n">
        <v>306.66</v>
      </c>
      <c r="F1182" s="480" t="n">
        <v>629.68</v>
      </c>
      <c r="G1182" s="480" t="n">
        <v>336.66</v>
      </c>
      <c r="H1182" s="481"/>
      <c r="I1182" s="482" t="n">
        <v>0</v>
      </c>
      <c r="J1182" s="481" t="n">
        <f aca="false">+G1182-I1182</f>
        <v>336.66</v>
      </c>
      <c r="K1182" s="483" t="n">
        <f aca="false">IF(I1182=0,IF(G1182=0,0,100),+J1182/I1182*100)</f>
        <v>100</v>
      </c>
      <c r="L1182" s="483"/>
      <c r="M1182" s="484" t="n">
        <v>1077.57</v>
      </c>
      <c r="N1182" s="485" t="n">
        <v>1886.32</v>
      </c>
      <c r="O1182" s="481" t="n">
        <f aca="false">N1182-M1182</f>
        <v>808.75</v>
      </c>
      <c r="P1182" s="486" t="n">
        <f aca="false">IF(M1182=0,IF(N1182=0,0,100),+O1182/M1182*100)</f>
        <v>75.0531287990571</v>
      </c>
      <c r="Q1182" s="486"/>
    </row>
    <row r="1183" s="438" customFormat="true" ht="15" hidden="false" customHeight="true" outlineLevel="0" collapsed="false">
      <c r="A1183" s="456" t="s">
        <v>315</v>
      </c>
      <c r="B1183" s="478" t="n">
        <v>23361.74</v>
      </c>
      <c r="C1183" s="479" t="n">
        <v>23361.74</v>
      </c>
      <c r="D1183" s="480" t="n">
        <v>23361.74</v>
      </c>
      <c r="E1183" s="478" t="n">
        <v>23361.74</v>
      </c>
      <c r="F1183" s="480" t="n">
        <v>-52153.11</v>
      </c>
      <c r="G1183" s="480" t="n">
        <v>8258.77</v>
      </c>
      <c r="H1183" s="481"/>
      <c r="I1183" s="482" t="n">
        <v>8258.77</v>
      </c>
      <c r="J1183" s="481" t="n">
        <f aca="false">+G1183-I1183</f>
        <v>0</v>
      </c>
      <c r="K1183" s="483" t="n">
        <f aca="false">IF(I1183=0,IF(G1183=0,0,100),+J1183/I1183*100)</f>
        <v>0</v>
      </c>
      <c r="L1183" s="483"/>
      <c r="M1183" s="484" t="n">
        <v>49552.62</v>
      </c>
      <c r="N1183" s="485" t="n">
        <v>49552.62</v>
      </c>
      <c r="O1183" s="481" t="n">
        <f aca="false">N1183-M1183</f>
        <v>0</v>
      </c>
      <c r="P1183" s="486" t="n">
        <f aca="false">IF(M1183=0,IF(N1183=0,0,100),+O1183/M1183*100)</f>
        <v>0</v>
      </c>
      <c r="Q1183" s="486"/>
    </row>
    <row r="1184" customFormat="false" ht="15" hidden="false" customHeight="true" outlineLevel="0" collapsed="false">
      <c r="A1184" s="493" t="s">
        <v>189</v>
      </c>
      <c r="B1184" s="494" t="n">
        <f aca="false">SUM(B1128:B1183)</f>
        <v>579073.59</v>
      </c>
      <c r="C1184" s="494" t="n">
        <f aca="false">SUM(C1128:C1183)</f>
        <v>486877.65</v>
      </c>
      <c r="D1184" s="494" t="n">
        <f aca="false">SUM(D1128:D1183)</f>
        <v>484942.51</v>
      </c>
      <c r="E1184" s="494" t="n">
        <f aca="false">SUM(E1128:E1183)</f>
        <v>571468.69</v>
      </c>
      <c r="F1184" s="494" t="n">
        <f aca="false">SUM(F1128:F1183)</f>
        <v>485548.26</v>
      </c>
      <c r="G1184" s="494" t="n">
        <f aca="false">SUM(G1128:G1183)</f>
        <v>508259.26</v>
      </c>
      <c r="H1184" s="495"/>
      <c r="I1184" s="496" t="n">
        <f aca="false">SUM(I1128:I1183)</f>
        <v>590457.15</v>
      </c>
      <c r="J1184" s="496" t="n">
        <f aca="false">+G1184-I1184</f>
        <v>-82197.8900000001</v>
      </c>
      <c r="K1184" s="497" t="n">
        <f aca="false">IF(I1184=0,IF(G1184=0,0,100),+J1184/I1184*100)</f>
        <v>-13.921059301255</v>
      </c>
      <c r="L1184" s="498"/>
      <c r="M1184" s="499" t="n">
        <f aca="false">SUM(M1128:M1183)</f>
        <v>3182501.02</v>
      </c>
      <c r="N1184" s="499" t="n">
        <f aca="false">SUM(N1128:N1183)</f>
        <v>3116169.96</v>
      </c>
      <c r="O1184" s="496" t="n">
        <f aca="false">SUM(O1119:O1183)</f>
        <v>-66331.0599999998</v>
      </c>
      <c r="P1184" s="501" t="n">
        <f aca="false">IF(M1184=0,IF(N1184=0,0,100),+O1184/M1184*100)</f>
        <v>-2.08424316545859</v>
      </c>
      <c r="Q1184" s="502"/>
      <c r="R1184" s="430"/>
    </row>
    <row r="1185" customFormat="false" ht="15" hidden="false" customHeight="true" outlineLevel="0" collapsed="false">
      <c r="N1185" s="477"/>
      <c r="R1185" s="430"/>
    </row>
    <row r="1186" customFormat="false" ht="15" hidden="false" customHeight="true" outlineLevel="0" collapsed="false">
      <c r="A1186" s="503" t="s">
        <v>113</v>
      </c>
      <c r="B1186" s="504" t="n">
        <v>53240.94</v>
      </c>
      <c r="C1186" s="504" t="n">
        <v>6004.04</v>
      </c>
      <c r="D1186" s="504" t="n">
        <v>6020.96</v>
      </c>
      <c r="E1186" s="504" t="n">
        <v>5183.41</v>
      </c>
      <c r="F1186" s="504" t="n">
        <v>9036.95</v>
      </c>
      <c r="G1186" s="504" t="n">
        <v>8607.67</v>
      </c>
      <c r="I1186" s="505" t="n">
        <v>13170.77</v>
      </c>
      <c r="J1186" s="432" t="n">
        <f aca="false">+G1186-I1186</f>
        <v>-4563.1</v>
      </c>
      <c r="K1186" s="435" t="n">
        <f aca="false">IF(I1186=0,IF(G1186=0,0,100),+J1186/I1186*100)</f>
        <v>-34.645658530215</v>
      </c>
      <c r="M1186" s="554" t="n">
        <v>50006.82</v>
      </c>
      <c r="N1186" s="504" t="n">
        <v>88093.97</v>
      </c>
      <c r="O1186" s="481" t="n">
        <f aca="false">+N1186-M1186</f>
        <v>38087.15</v>
      </c>
      <c r="P1186" s="486" t="n">
        <f aca="false">IF(M1186=0,IF(N1186=0,0,100),+O1186/M1186*100)</f>
        <v>76.1639112425065</v>
      </c>
      <c r="Q1186" s="486"/>
      <c r="R1186" s="430"/>
    </row>
    <row r="1187" customFormat="false" ht="15" hidden="false" customHeight="true" outlineLevel="0" collapsed="false">
      <c r="A1187" s="531" t="s">
        <v>338</v>
      </c>
      <c r="B1187" s="504" t="n">
        <v>73389.57</v>
      </c>
      <c r="C1187" s="504" t="n">
        <v>54060.04</v>
      </c>
      <c r="D1187" s="504" t="n">
        <v>40794.81</v>
      </c>
      <c r="E1187" s="504" t="n">
        <v>57233.99</v>
      </c>
      <c r="F1187" s="504" t="n">
        <v>68293.47</v>
      </c>
      <c r="G1187" s="504" t="n">
        <v>53387.21</v>
      </c>
      <c r="I1187" s="505" t="n">
        <v>56538.11</v>
      </c>
      <c r="J1187" s="432" t="n">
        <f aca="false">+G1187-I1187</f>
        <v>-3150.9</v>
      </c>
      <c r="K1187" s="435" t="n">
        <f aca="false">IF(I1187=0,IF(G1187=0,0,100),+J1187/I1187*100)</f>
        <v>-5.57305505967568</v>
      </c>
      <c r="M1187" s="554" t="n">
        <v>339355.14</v>
      </c>
      <c r="N1187" s="504" t="n">
        <v>347159.1</v>
      </c>
      <c r="O1187" s="481" t="n">
        <f aca="false">+N1187-M1187</f>
        <v>7803.95999999996</v>
      </c>
      <c r="P1187" s="486" t="n">
        <f aca="false">IF(M1187=0,IF(N1187=0,0,100),+O1187/M1187*100)</f>
        <v>2.29964396590544</v>
      </c>
      <c r="Q1187" s="486"/>
      <c r="R1187" s="430"/>
    </row>
    <row r="1188" customFormat="false" ht="15" hidden="false" customHeight="true" outlineLevel="0" collapsed="false">
      <c r="A1188" s="503" t="s">
        <v>330</v>
      </c>
      <c r="B1188" s="504" t="n">
        <v>643.1</v>
      </c>
      <c r="C1188" s="504" t="n">
        <v>1827.31</v>
      </c>
      <c r="D1188" s="504" t="n">
        <v>3292.12</v>
      </c>
      <c r="E1188" s="504" t="n">
        <v>8444.74</v>
      </c>
      <c r="F1188" s="504" t="n">
        <v>1049.55</v>
      </c>
      <c r="G1188" s="504" t="n">
        <v>3448.16</v>
      </c>
      <c r="I1188" s="505" t="n">
        <v>1580.73</v>
      </c>
      <c r="J1188" s="432" t="n">
        <f aca="false">+G1188-I1188</f>
        <v>1867.43</v>
      </c>
      <c r="K1188" s="435" t="n">
        <f aca="false">IF(I1188=0,IF(G1188=0,0,100),+J1188/I1188*100)</f>
        <v>118.137189779406</v>
      </c>
      <c r="L1188" s="483"/>
      <c r="M1188" s="554" t="n">
        <v>21228.15</v>
      </c>
      <c r="N1188" s="504" t="n">
        <v>18704.97</v>
      </c>
      <c r="O1188" s="481" t="n">
        <f aca="false">+N1188-M1188</f>
        <v>-2523.18</v>
      </c>
      <c r="P1188" s="486" t="n">
        <f aca="false">IF(M1188=0,IF(N1188=0,0,100),+O1188/M1188*100)</f>
        <v>-11.8860098501283</v>
      </c>
      <c r="Q1188" s="486"/>
      <c r="R1188" s="430"/>
    </row>
    <row r="1189" customFormat="false" ht="15" hidden="false" customHeight="true" outlineLevel="0" collapsed="false">
      <c r="A1189" s="510" t="s">
        <v>114</v>
      </c>
      <c r="B1189" s="504" t="n">
        <v>-17751.82</v>
      </c>
      <c r="C1189" s="504" t="n">
        <v>-78783.89</v>
      </c>
      <c r="D1189" s="504" t="n">
        <v>-33782.15</v>
      </c>
      <c r="E1189" s="504" t="n">
        <v>-29113.68</v>
      </c>
      <c r="F1189" s="504" t="n">
        <v>-17000.46</v>
      </c>
      <c r="G1189" s="504" t="n">
        <v>-48269.77</v>
      </c>
      <c r="I1189" s="505" t="n">
        <v>-17901.33</v>
      </c>
      <c r="J1189" s="432" t="n">
        <f aca="false">+G1189-I1189</f>
        <v>-30368.44</v>
      </c>
      <c r="K1189" s="435" t="n">
        <f aca="false">IF(I1189=0,IF(G1189=0,0,100),+J1189/I1189*100)</f>
        <v>169.643484590251</v>
      </c>
      <c r="L1189" s="483"/>
      <c r="M1189" s="554" t="n">
        <v>-89955.5</v>
      </c>
      <c r="N1189" s="504" t="n">
        <v>-224701.77</v>
      </c>
      <c r="O1189" s="481" t="n">
        <f aca="false">+N1189-M1189</f>
        <v>-134746.27</v>
      </c>
      <c r="P1189" s="486" t="n">
        <f aca="false">IF(M1189=0,IF(N1189=0,0,100),+O1189/M1189*100)</f>
        <v>149.792141670048</v>
      </c>
      <c r="Q1189" s="486"/>
      <c r="R1189" s="430"/>
    </row>
    <row r="1190" s="512" customFormat="true" ht="15" hidden="false" customHeight="true" outlineLevel="0" collapsed="false">
      <c r="A1190" s="513" t="s">
        <v>331</v>
      </c>
      <c r="B1190" s="540" t="n">
        <f aca="false">SUM(B1184:B1189)</f>
        <v>688595.38</v>
      </c>
      <c r="C1190" s="540" t="n">
        <f aca="false">SUM(C1184:C1189)</f>
        <v>469985.15</v>
      </c>
      <c r="D1190" s="540" t="n">
        <f aca="false">SUM(D1184:D1189)</f>
        <v>501268.25</v>
      </c>
      <c r="E1190" s="540" t="n">
        <f aca="false">SUM(E1184:E1189)</f>
        <v>613217.15</v>
      </c>
      <c r="F1190" s="540" t="n">
        <f aca="false">SUM(F1184:F1189)</f>
        <v>546927.77</v>
      </c>
      <c r="G1190" s="540" t="n">
        <f aca="false">SUM(G1184:G1189)</f>
        <v>525432.53</v>
      </c>
      <c r="H1190" s="541"/>
      <c r="I1190" s="542" t="n">
        <f aca="false">SUM(I1184:I1189)</f>
        <v>643845.43</v>
      </c>
      <c r="J1190" s="520" t="n">
        <f aca="false">+G1190-I1190</f>
        <v>-118412.9</v>
      </c>
      <c r="K1190" s="521" t="n">
        <f aca="false">IF(I1190=0,IF(G1190=0,0,100),+J1190/I1190*100)</f>
        <v>-18.3915105213995</v>
      </c>
      <c r="L1190" s="511"/>
      <c r="M1190" s="543" t="n">
        <f aca="false">SUM(M1184:M1189)</f>
        <v>3503135.63</v>
      </c>
      <c r="N1190" s="544" t="n">
        <f aca="false">SUM(N1184:N1189)</f>
        <v>3345426.23</v>
      </c>
      <c r="O1190" s="520" t="n">
        <f aca="false">+M1190-N1190</f>
        <v>157709.4</v>
      </c>
      <c r="P1190" s="521" t="n">
        <f aca="false">IF(N1190=0,IF(M1190=0,0,100),+O1190/N1190*100)</f>
        <v>4.71417957406282</v>
      </c>
      <c r="Q1190" s="522"/>
      <c r="R1190" s="523"/>
    </row>
    <row r="1191" customFormat="false" ht="15" hidden="false" customHeight="true" outlineLevel="0" collapsed="false">
      <c r="A1191" s="448"/>
      <c r="B1191" s="571"/>
      <c r="C1191" s="571"/>
      <c r="D1191" s="571"/>
      <c r="E1191" s="571"/>
      <c r="F1191" s="571"/>
      <c r="G1191" s="571"/>
      <c r="H1191" s="541"/>
      <c r="I1191" s="572"/>
      <c r="J1191" s="573"/>
      <c r="K1191" s="574"/>
      <c r="L1191" s="511"/>
      <c r="M1191" s="575"/>
      <c r="N1191" s="576"/>
      <c r="O1191" s="573"/>
      <c r="P1191" s="574"/>
      <c r="Q1191" s="456"/>
    </row>
    <row r="1192" customFormat="false" ht="15" hidden="false" customHeight="true" outlineLevel="0" collapsed="false">
      <c r="A1192" s="456"/>
      <c r="B1192" s="504"/>
      <c r="C1192" s="504"/>
      <c r="D1192" s="504"/>
      <c r="E1192" s="504"/>
      <c r="F1192" s="504"/>
      <c r="G1192" s="504"/>
      <c r="I1192" s="432"/>
      <c r="J1192" s="432"/>
      <c r="K1192" s="498"/>
      <c r="L1192" s="498"/>
      <c r="M1192" s="505"/>
      <c r="N1192" s="545"/>
      <c r="O1192" s="432"/>
      <c r="P1192" s="456"/>
      <c r="Q1192" s="456"/>
    </row>
    <row r="1193" customFormat="false" ht="15" hidden="false" customHeight="true" outlineLevel="0" collapsed="false">
      <c r="A1193" s="456"/>
      <c r="B1193" s="504"/>
      <c r="C1193" s="504"/>
      <c r="D1193" s="504"/>
      <c r="E1193" s="504"/>
      <c r="F1193" s="504"/>
      <c r="G1193" s="504"/>
      <c r="I1193" s="432"/>
      <c r="J1193" s="432"/>
      <c r="K1193" s="498"/>
      <c r="L1193" s="498"/>
      <c r="M1193" s="505"/>
      <c r="N1193" s="545"/>
      <c r="O1193" s="432"/>
      <c r="P1193" s="456"/>
      <c r="Q1193" s="456"/>
    </row>
    <row r="1194" customFormat="false" ht="15" hidden="false" customHeight="true" outlineLevel="0" collapsed="false">
      <c r="A1194" s="456"/>
      <c r="B1194" s="504"/>
      <c r="C1194" s="504"/>
      <c r="D1194" s="504"/>
      <c r="E1194" s="504"/>
      <c r="F1194" s="504"/>
      <c r="G1194" s="504"/>
      <c r="I1194" s="432"/>
      <c r="J1194" s="432"/>
      <c r="K1194" s="498"/>
      <c r="L1194" s="498"/>
      <c r="M1194" s="505"/>
      <c r="N1194" s="545"/>
      <c r="O1194" s="432"/>
      <c r="P1194" s="456"/>
      <c r="Q1194" s="456"/>
    </row>
    <row r="1195" customFormat="false" ht="15" hidden="false" customHeight="true" outlineLevel="0" collapsed="false">
      <c r="A1195" s="456"/>
      <c r="B1195" s="504"/>
      <c r="C1195" s="504"/>
      <c r="D1195" s="504"/>
      <c r="E1195" s="504"/>
      <c r="F1195" s="504"/>
      <c r="G1195" s="504"/>
      <c r="I1195" s="432"/>
      <c r="J1195" s="432"/>
      <c r="K1195" s="498"/>
      <c r="L1195" s="498"/>
      <c r="M1195" s="505"/>
      <c r="N1195" s="545"/>
      <c r="O1195" s="432"/>
      <c r="P1195" s="456"/>
      <c r="Q1195" s="456"/>
    </row>
    <row r="1196" customFormat="false" ht="15" hidden="false" customHeight="true" outlineLevel="0" collapsed="false">
      <c r="A1196" s="456"/>
      <c r="B1196" s="504"/>
      <c r="C1196" s="504"/>
      <c r="D1196" s="504"/>
      <c r="E1196" s="504"/>
      <c r="F1196" s="504"/>
      <c r="G1196" s="504"/>
      <c r="I1196" s="432"/>
      <c r="J1196" s="432"/>
      <c r="K1196" s="498"/>
      <c r="L1196" s="498"/>
      <c r="M1196" s="505"/>
      <c r="N1196" s="545"/>
      <c r="O1196" s="432"/>
      <c r="P1196" s="456"/>
      <c r="Q1196" s="456"/>
    </row>
    <row r="1197" customFormat="false" ht="15" hidden="false" customHeight="true" outlineLevel="0" collapsed="false">
      <c r="A1197" s="456"/>
      <c r="B1197" s="504"/>
      <c r="C1197" s="504"/>
      <c r="D1197" s="504"/>
      <c r="E1197" s="504"/>
      <c r="F1197" s="504"/>
      <c r="G1197" s="504"/>
      <c r="I1197" s="432"/>
      <c r="J1197" s="432"/>
      <c r="K1197" s="498"/>
      <c r="L1197" s="498"/>
      <c r="M1197" s="505"/>
      <c r="N1197" s="545"/>
      <c r="O1197" s="432"/>
      <c r="P1197" s="456"/>
      <c r="Q1197" s="456"/>
    </row>
    <row r="1198" customFormat="false" ht="15" hidden="false" customHeight="true" outlineLevel="0" collapsed="false">
      <c r="A1198" s="456"/>
      <c r="B1198" s="504"/>
      <c r="C1198" s="504"/>
      <c r="D1198" s="504"/>
      <c r="E1198" s="504"/>
      <c r="F1198" s="504"/>
      <c r="G1198" s="504"/>
      <c r="I1198" s="432"/>
      <c r="J1198" s="432"/>
      <c r="K1198" s="498"/>
      <c r="L1198" s="498"/>
      <c r="M1198" s="505"/>
      <c r="N1198" s="545"/>
      <c r="O1198" s="432"/>
      <c r="P1198" s="456"/>
      <c r="Q1198" s="456"/>
    </row>
    <row r="1199" customFormat="false" ht="15" hidden="false" customHeight="true" outlineLevel="0" collapsed="false">
      <c r="A1199" s="441" t="s">
        <v>69</v>
      </c>
      <c r="B1199" s="441"/>
      <c r="C1199" s="441"/>
      <c r="D1199" s="441"/>
      <c r="E1199" s="441"/>
      <c r="F1199" s="441"/>
      <c r="G1199" s="441"/>
      <c r="H1199" s="441"/>
      <c r="I1199" s="441"/>
      <c r="J1199" s="441"/>
      <c r="K1199" s="441"/>
      <c r="L1199" s="441"/>
      <c r="M1199" s="441"/>
      <c r="N1199" s="441"/>
      <c r="O1199" s="441"/>
      <c r="P1199" s="441"/>
      <c r="Q1199" s="441"/>
    </row>
    <row r="1200" customFormat="false" ht="15" hidden="false" customHeight="true" outlineLevel="0" collapsed="false">
      <c r="A1200" s="441" t="s">
        <v>214</v>
      </c>
      <c r="B1200" s="441"/>
      <c r="C1200" s="441"/>
      <c r="D1200" s="441"/>
      <c r="E1200" s="441"/>
      <c r="F1200" s="441"/>
      <c r="G1200" s="441"/>
      <c r="H1200" s="441"/>
      <c r="I1200" s="441"/>
      <c r="J1200" s="441"/>
      <c r="K1200" s="441"/>
      <c r="L1200" s="441"/>
      <c r="M1200" s="441"/>
      <c r="N1200" s="441"/>
      <c r="O1200" s="441"/>
      <c r="P1200" s="441"/>
      <c r="Q1200" s="441"/>
    </row>
    <row r="1201" customFormat="false" ht="15" hidden="false" customHeight="true" outlineLevel="0" collapsed="false">
      <c r="A1201" s="442" t="s">
        <v>73</v>
      </c>
      <c r="B1201" s="442"/>
      <c r="C1201" s="442"/>
      <c r="D1201" s="442"/>
      <c r="E1201" s="442"/>
      <c r="F1201" s="442"/>
      <c r="G1201" s="442"/>
      <c r="H1201" s="442"/>
      <c r="I1201" s="442"/>
      <c r="J1201" s="442"/>
      <c r="K1201" s="442"/>
      <c r="L1201" s="442"/>
      <c r="M1201" s="442"/>
      <c r="N1201" s="442"/>
      <c r="O1201" s="442"/>
      <c r="P1201" s="442"/>
      <c r="Q1201" s="442"/>
    </row>
    <row r="1202" customFormat="false" ht="15" hidden="false" customHeight="true" outlineLevel="0" collapsed="false">
      <c r="A1202" s="443"/>
      <c r="J1202" s="444"/>
      <c r="K1202" s="445"/>
      <c r="L1202" s="445"/>
      <c r="N1202" s="446"/>
      <c r="O1202" s="444"/>
      <c r="P1202" s="447"/>
      <c r="Q1202" s="447"/>
    </row>
    <row r="1203" customFormat="false" ht="39" hidden="false" customHeight="true" outlineLevel="0" collapsed="false">
      <c r="A1203" s="448"/>
      <c r="B1203" s="449" t="s">
        <v>215</v>
      </c>
      <c r="C1203" s="449"/>
      <c r="D1203" s="449"/>
      <c r="E1203" s="449"/>
      <c r="F1203" s="449"/>
      <c r="G1203" s="449"/>
      <c r="H1203" s="450"/>
      <c r="I1203" s="451" t="s">
        <v>71</v>
      </c>
      <c r="J1203" s="452" t="s">
        <v>216</v>
      </c>
      <c r="K1203" s="452"/>
      <c r="L1203" s="453"/>
      <c r="M1203" s="454" t="s">
        <v>121</v>
      </c>
      <c r="N1203" s="454"/>
      <c r="O1203" s="455" t="s">
        <v>217</v>
      </c>
      <c r="P1203" s="455"/>
      <c r="Q1203" s="453"/>
    </row>
    <row r="1204" customFormat="false" ht="15" hidden="false" customHeight="true" outlineLevel="0" collapsed="false">
      <c r="A1204" s="456"/>
      <c r="B1204" s="457" t="s">
        <v>218</v>
      </c>
      <c r="C1204" s="457" t="s">
        <v>219</v>
      </c>
      <c r="D1204" s="457" t="s">
        <v>220</v>
      </c>
      <c r="E1204" s="457" t="s">
        <v>221</v>
      </c>
      <c r="F1204" s="457" t="s">
        <v>222</v>
      </c>
      <c r="G1204" s="457" t="s">
        <v>223</v>
      </c>
      <c r="H1204" s="450"/>
      <c r="I1204" s="458" t="s">
        <v>224</v>
      </c>
      <c r="J1204" s="459" t="s">
        <v>225</v>
      </c>
      <c r="K1204" s="460" t="s">
        <v>226</v>
      </c>
      <c r="L1204" s="461"/>
      <c r="M1204" s="462" t="n">
        <v>2017</v>
      </c>
      <c r="N1204" s="463" t="n">
        <v>2018</v>
      </c>
      <c r="O1204" s="464" t="s">
        <v>225</v>
      </c>
      <c r="P1204" s="465" t="s">
        <v>227</v>
      </c>
      <c r="Q1204" s="466"/>
    </row>
    <row r="1205" customFormat="false" ht="15" hidden="false" customHeight="true" outlineLevel="0" collapsed="false">
      <c r="A1205" s="456"/>
      <c r="B1205" s="467"/>
      <c r="C1205" s="467"/>
      <c r="D1205" s="467"/>
      <c r="E1205" s="467"/>
      <c r="F1205" s="467"/>
      <c r="G1205" s="467"/>
      <c r="H1205" s="450"/>
      <c r="I1205" s="468"/>
      <c r="J1205" s="450"/>
      <c r="K1205" s="469"/>
      <c r="L1205" s="461"/>
      <c r="M1205" s="470"/>
      <c r="N1205" s="471"/>
      <c r="O1205" s="450"/>
      <c r="P1205" s="469"/>
      <c r="Q1205" s="461"/>
    </row>
    <row r="1206" customFormat="false" ht="15" hidden="false" customHeight="true" outlineLevel="0" collapsed="false">
      <c r="A1206" s="472" t="s">
        <v>343</v>
      </c>
      <c r="B1206" s="473"/>
      <c r="C1206" s="473"/>
      <c r="D1206" s="473"/>
      <c r="E1206" s="473"/>
      <c r="F1206" s="473"/>
      <c r="G1206" s="473"/>
      <c r="H1206" s="474"/>
      <c r="I1206" s="474"/>
      <c r="J1206" s="474"/>
      <c r="K1206" s="475"/>
      <c r="L1206" s="475"/>
      <c r="M1206" s="476"/>
      <c r="N1206" s="477"/>
      <c r="O1206" s="474"/>
      <c r="P1206" s="48"/>
      <c r="Q1206" s="48"/>
      <c r="R1206" s="438" t="str">
        <f aca="false">A1206</f>
        <v>DIESEL VALLE</v>
      </c>
    </row>
    <row r="1207" customFormat="false" ht="15" hidden="false" customHeight="true" outlineLevel="0" collapsed="false">
      <c r="A1207" s="448"/>
      <c r="B1207" s="473"/>
      <c r="C1207" s="473"/>
      <c r="D1207" s="473"/>
      <c r="E1207" s="473"/>
      <c r="F1207" s="473"/>
      <c r="G1207" s="473"/>
      <c r="H1207" s="474"/>
      <c r="I1207" s="474"/>
      <c r="J1207" s="474"/>
      <c r="K1207" s="475"/>
      <c r="L1207" s="475"/>
      <c r="M1207" s="476"/>
      <c r="N1207" s="477"/>
      <c r="O1207" s="474"/>
      <c r="P1207" s="48"/>
      <c r="Q1207" s="48"/>
    </row>
    <row r="1208" customFormat="false" ht="15" hidden="false" customHeight="true" outlineLevel="0" collapsed="false">
      <c r="A1208" s="110" t="s">
        <v>229</v>
      </c>
      <c r="B1208" s="473" t="n">
        <v>0</v>
      </c>
      <c r="C1208" s="487" t="n">
        <v>0</v>
      </c>
      <c r="D1208" s="480" t="n">
        <v>0</v>
      </c>
      <c r="E1208" s="478" t="n">
        <v>0</v>
      </c>
      <c r="F1208" s="480" t="n">
        <v>0</v>
      </c>
      <c r="G1208" s="480" t="n">
        <v>0</v>
      </c>
      <c r="H1208" s="474"/>
      <c r="I1208" s="482" t="n">
        <v>0</v>
      </c>
      <c r="J1208" s="481" t="n">
        <f aca="false">+G1208-I1208</f>
        <v>0</v>
      </c>
      <c r="K1208" s="483" t="n">
        <f aca="false">IF(I1208=0,IF(G1208=0,0,100),+J1208/I1208*100)</f>
        <v>0</v>
      </c>
      <c r="L1208" s="475"/>
      <c r="M1208" s="484" t="n">
        <v>5494.12</v>
      </c>
      <c r="N1208" s="485" t="n">
        <v>0</v>
      </c>
      <c r="O1208" s="481" t="n">
        <f aca="false">N1208-M1208</f>
        <v>-5494.12</v>
      </c>
      <c r="P1208" s="486" t="n">
        <f aca="false">IF(M1208=0,IF(N1208=0,0,100),+O1208/M1208*100)</f>
        <v>-100</v>
      </c>
      <c r="Q1208" s="48"/>
    </row>
    <row r="1209" customFormat="false" ht="15" hidden="false" customHeight="true" outlineLevel="0" collapsed="false">
      <c r="A1209" s="456" t="s">
        <v>231</v>
      </c>
      <c r="B1209" s="473" t="n">
        <v>0</v>
      </c>
      <c r="C1209" s="487" t="n">
        <v>0</v>
      </c>
      <c r="D1209" s="480" t="n">
        <v>0</v>
      </c>
      <c r="E1209" s="478" t="n">
        <v>0</v>
      </c>
      <c r="F1209" s="480" t="n">
        <v>0</v>
      </c>
      <c r="G1209" s="480" t="n">
        <v>0</v>
      </c>
      <c r="H1209" s="474"/>
      <c r="I1209" s="482" t="n">
        <v>210.73</v>
      </c>
      <c r="J1209" s="481" t="n">
        <f aca="false">+G1209-I1209</f>
        <v>-210.73</v>
      </c>
      <c r="K1209" s="483" t="n">
        <f aca="false">IF(I1209=0,IF(G1209=0,0,100),+J1209/I1209*100)</f>
        <v>-100</v>
      </c>
      <c r="L1209" s="475"/>
      <c r="M1209" s="484" t="n">
        <v>845.97</v>
      </c>
      <c r="N1209" s="485" t="n">
        <v>0</v>
      </c>
      <c r="O1209" s="481" t="n">
        <f aca="false">N1209-M1209</f>
        <v>-845.97</v>
      </c>
      <c r="P1209" s="486" t="n">
        <f aca="false">IF(M1209=0,IF(N1209=0,0,100),+O1209/M1209*100)</f>
        <v>-100</v>
      </c>
      <c r="Q1209" s="48"/>
    </row>
    <row r="1210" customFormat="false" ht="15" hidden="false" customHeight="true" outlineLevel="0" collapsed="false">
      <c r="A1210" s="456" t="s">
        <v>234</v>
      </c>
      <c r="B1210" s="478" t="n">
        <v>153080.4</v>
      </c>
      <c r="C1210" s="479" t="n">
        <v>118803.12</v>
      </c>
      <c r="D1210" s="480" t="n">
        <v>86143.9</v>
      </c>
      <c r="E1210" s="478" t="n">
        <v>110733.36</v>
      </c>
      <c r="F1210" s="480" t="n">
        <v>113340.5</v>
      </c>
      <c r="G1210" s="480" t="n">
        <v>91014.46</v>
      </c>
      <c r="H1210" s="481"/>
      <c r="I1210" s="482" t="n">
        <v>123556.44</v>
      </c>
      <c r="J1210" s="481" t="n">
        <f aca="false">+G1210-I1210</f>
        <v>-32541.98</v>
      </c>
      <c r="K1210" s="483" t="n">
        <f aca="false">IF(I1210=0,IF(G1210=0,0,100),+J1210/I1210*100)</f>
        <v>-26.337744920459</v>
      </c>
      <c r="L1210" s="483"/>
      <c r="M1210" s="484" t="n">
        <v>731534.69</v>
      </c>
      <c r="N1210" s="485" t="n">
        <v>673115.74</v>
      </c>
      <c r="O1210" s="481" t="n">
        <f aca="false">N1210-M1210</f>
        <v>-58418.95</v>
      </c>
      <c r="P1210" s="486" t="n">
        <f aca="false">IF(M1210=0,IF(N1210=0,0,100),+O1210/M1210*100)</f>
        <v>-7.98580720758437</v>
      </c>
      <c r="Q1210" s="486"/>
    </row>
    <row r="1211" customFormat="false" ht="15" hidden="false" customHeight="true" outlineLevel="0" collapsed="false">
      <c r="A1211" s="456" t="s">
        <v>235</v>
      </c>
      <c r="B1211" s="478" t="n">
        <v>19378.66</v>
      </c>
      <c r="C1211" s="479" t="n">
        <v>20808.62</v>
      </c>
      <c r="D1211" s="480" t="n">
        <v>0</v>
      </c>
      <c r="E1211" s="478" t="n">
        <v>0</v>
      </c>
      <c r="F1211" s="480" t="n">
        <v>0</v>
      </c>
      <c r="G1211" s="480" t="n">
        <v>0</v>
      </c>
      <c r="H1211" s="481"/>
      <c r="I1211" s="482" t="n">
        <v>7800</v>
      </c>
      <c r="J1211" s="481" t="n">
        <f aca="false">+G1211-I1211</f>
        <v>-7800</v>
      </c>
      <c r="K1211" s="483" t="n">
        <f aca="false">IF(I1211=0,IF(G1211=0,0,100),+J1211/I1211*100)</f>
        <v>-100</v>
      </c>
      <c r="L1211" s="483"/>
      <c r="M1211" s="484" t="n">
        <v>66503.75</v>
      </c>
      <c r="N1211" s="485" t="n">
        <v>40187.28</v>
      </c>
      <c r="O1211" s="481" t="n">
        <f aca="false">N1211-M1211</f>
        <v>-26316.47</v>
      </c>
      <c r="P1211" s="486" t="n">
        <f aca="false">IF(M1211=0,IF(N1211=0,0,100),+O1211/M1211*100)</f>
        <v>-39.5714076273894</v>
      </c>
      <c r="Q1211" s="486"/>
    </row>
    <row r="1212" customFormat="false" ht="15" hidden="false" customHeight="true" outlineLevel="0" collapsed="false">
      <c r="A1212" s="110" t="s">
        <v>237</v>
      </c>
      <c r="B1212" s="478" t="n">
        <v>32684.28</v>
      </c>
      <c r="C1212" s="479" t="n">
        <v>41652.61</v>
      </c>
      <c r="D1212" s="480" t="n">
        <v>43797.11</v>
      </c>
      <c r="E1212" s="478" t="n">
        <v>46766.86</v>
      </c>
      <c r="F1212" s="480" t="n">
        <v>54172.25</v>
      </c>
      <c r="G1212" s="480" t="n">
        <v>46849.7</v>
      </c>
      <c r="H1212" s="481"/>
      <c r="I1212" s="482" t="n">
        <v>45325.43</v>
      </c>
      <c r="J1212" s="481" t="n">
        <f aca="false">+G1212-I1212</f>
        <v>1524.27</v>
      </c>
      <c r="K1212" s="483" t="n">
        <f aca="false">IF(I1212=0,IF(G1212=0,0,100),+J1212/I1212*100)</f>
        <v>3.36294658429053</v>
      </c>
      <c r="L1212" s="483"/>
      <c r="M1212" s="484" t="n">
        <v>258498.27</v>
      </c>
      <c r="N1212" s="485" t="n">
        <v>265922.81</v>
      </c>
      <c r="O1212" s="481" t="n">
        <f aca="false">N1212-M1212</f>
        <v>7424.54000000001</v>
      </c>
      <c r="P1212" s="486" t="n">
        <f aca="false">IF(M1212=0,IF(N1212=0,0,100),+O1212/M1212*100)</f>
        <v>2.87218169777307</v>
      </c>
      <c r="Q1212" s="486"/>
    </row>
    <row r="1213" customFormat="false" ht="15" hidden="false" customHeight="true" outlineLevel="0" collapsed="false">
      <c r="A1213" s="456" t="s">
        <v>238</v>
      </c>
      <c r="B1213" s="478" t="n">
        <v>0</v>
      </c>
      <c r="C1213" s="487" t="n">
        <v>0</v>
      </c>
      <c r="D1213" s="480" t="n">
        <v>0</v>
      </c>
      <c r="E1213" s="478" t="n">
        <v>0</v>
      </c>
      <c r="F1213" s="480" t="n">
        <v>0</v>
      </c>
      <c r="G1213" s="480" t="n">
        <v>0</v>
      </c>
      <c r="H1213" s="481"/>
      <c r="I1213" s="482" t="n">
        <v>6138.77</v>
      </c>
      <c r="J1213" s="481" t="n">
        <f aca="false">+G1213-I1213</f>
        <v>-6138.77</v>
      </c>
      <c r="K1213" s="483" t="n">
        <f aca="false">IF(I1213=0,IF(G1213=0,0,100),+J1213/I1213*100)</f>
        <v>-100</v>
      </c>
      <c r="L1213" s="483"/>
      <c r="M1213" s="484" t="n">
        <v>24599.57</v>
      </c>
      <c r="N1213" s="485" t="n">
        <v>0</v>
      </c>
      <c r="O1213" s="481" t="n">
        <f aca="false">N1213-M1213</f>
        <v>-24599.57</v>
      </c>
      <c r="P1213" s="486" t="n">
        <f aca="false">IF(M1213=0,IF(N1213=0,0,100),+O1213/M1213*100)</f>
        <v>-100</v>
      </c>
      <c r="Q1213" s="486"/>
    </row>
    <row r="1214" customFormat="false" ht="15" hidden="false" customHeight="true" outlineLevel="0" collapsed="false">
      <c r="A1214" s="456" t="s">
        <v>240</v>
      </c>
      <c r="B1214" s="478" t="n">
        <v>7708.72</v>
      </c>
      <c r="C1214" s="479" t="n">
        <v>1189.87</v>
      </c>
      <c r="D1214" s="480" t="n">
        <v>6751.46</v>
      </c>
      <c r="E1214" s="478" t="n">
        <v>33150.22</v>
      </c>
      <c r="F1214" s="480" t="n">
        <v>6703.00999999999</v>
      </c>
      <c r="G1214" s="480" t="n">
        <v>631.190000000002</v>
      </c>
      <c r="H1214" s="481"/>
      <c r="I1214" s="482" t="n">
        <v>1865.15</v>
      </c>
      <c r="J1214" s="481" t="n">
        <f aca="false">+G1214-I1214</f>
        <v>-1233.96</v>
      </c>
      <c r="K1214" s="483" t="n">
        <f aca="false">IF(I1214=0,IF(G1214=0,0,100),+J1214/I1214*100)</f>
        <v>-66.1587539876148</v>
      </c>
      <c r="L1214" s="483"/>
      <c r="M1214" s="484" t="n">
        <v>23391.33</v>
      </c>
      <c r="N1214" s="485" t="n">
        <v>56134.47</v>
      </c>
      <c r="O1214" s="481" t="n">
        <f aca="false">N1214-M1214</f>
        <v>32743.14</v>
      </c>
      <c r="P1214" s="486" t="n">
        <f aca="false">IF(M1214=0,IF(N1214=0,0,100),+O1214/M1214*100)</f>
        <v>139.979813033291</v>
      </c>
      <c r="Q1214" s="486"/>
    </row>
    <row r="1215" customFormat="false" ht="15" hidden="false" customHeight="true" outlineLevel="0" collapsed="false">
      <c r="A1215" s="110" t="s">
        <v>241</v>
      </c>
      <c r="B1215" s="478" t="n">
        <v>0</v>
      </c>
      <c r="C1215" s="487" t="n">
        <v>0</v>
      </c>
      <c r="D1215" s="480" t="n">
        <v>0</v>
      </c>
      <c r="E1215" s="478" t="n">
        <v>0</v>
      </c>
      <c r="F1215" s="480" t="n">
        <v>0</v>
      </c>
      <c r="G1215" s="480" t="n">
        <v>2600</v>
      </c>
      <c r="H1215" s="481"/>
      <c r="I1215" s="482" t="n">
        <v>1250</v>
      </c>
      <c r="J1215" s="481" t="n">
        <f aca="false">+G1215-I1215</f>
        <v>1350</v>
      </c>
      <c r="K1215" s="483" t="n">
        <f aca="false">IF(I1215=0,IF(G1215=0,0,100),+J1215/I1215*100)</f>
        <v>108</v>
      </c>
      <c r="L1215" s="483"/>
      <c r="M1215" s="484" t="n">
        <v>1362.07</v>
      </c>
      <c r="N1215" s="485" t="n">
        <v>2600</v>
      </c>
      <c r="O1215" s="481" t="n">
        <f aca="false">N1215-M1215</f>
        <v>1237.93</v>
      </c>
      <c r="P1215" s="486" t="n">
        <f aca="false">IF(M1215=0,IF(N1215=0,0,100),+O1215/M1215*100)</f>
        <v>90.8859309727107</v>
      </c>
      <c r="Q1215" s="486"/>
    </row>
    <row r="1216" customFormat="false" ht="15" hidden="false" customHeight="true" outlineLevel="0" collapsed="false">
      <c r="A1216" s="110" t="s">
        <v>242</v>
      </c>
      <c r="B1216" s="478" t="n">
        <v>0</v>
      </c>
      <c r="C1216" s="479" t="n">
        <v>850</v>
      </c>
      <c r="D1216" s="480" t="n">
        <v>0</v>
      </c>
      <c r="E1216" s="478" t="n">
        <v>0</v>
      </c>
      <c r="F1216" s="480" t="n">
        <v>0</v>
      </c>
      <c r="G1216" s="480" t="n">
        <v>0</v>
      </c>
      <c r="H1216" s="481"/>
      <c r="I1216" s="482" t="n">
        <v>6023</v>
      </c>
      <c r="J1216" s="481" t="n">
        <f aca="false">+G1216-I1216</f>
        <v>-6023</v>
      </c>
      <c r="K1216" s="483" t="n">
        <f aca="false">IF(I1216=0,IF(G1216=0,0,100),+J1216/I1216*100)</f>
        <v>-100</v>
      </c>
      <c r="L1216" s="483"/>
      <c r="M1216" s="484" t="n">
        <v>9863</v>
      </c>
      <c r="N1216" s="485" t="n">
        <v>850</v>
      </c>
      <c r="O1216" s="481" t="n">
        <f aca="false">N1216-M1216</f>
        <v>-9013</v>
      </c>
      <c r="P1216" s="486" t="n">
        <f aca="false">IF(M1216=0,IF(N1216=0,0,100),+O1216/M1216*100)</f>
        <v>-91.3819324749062</v>
      </c>
      <c r="Q1216" s="486"/>
    </row>
    <row r="1217" customFormat="false" ht="15" hidden="false" customHeight="true" outlineLevel="0" collapsed="false">
      <c r="A1217" s="110" t="s">
        <v>243</v>
      </c>
      <c r="B1217" s="478" t="n">
        <v>0</v>
      </c>
      <c r="C1217" s="487" t="n">
        <v>0</v>
      </c>
      <c r="D1217" s="480" t="n">
        <v>0</v>
      </c>
      <c r="E1217" s="478" t="n">
        <v>0</v>
      </c>
      <c r="F1217" s="480" t="n">
        <v>0</v>
      </c>
      <c r="G1217" s="480" t="n">
        <v>0</v>
      </c>
      <c r="H1217" s="481"/>
      <c r="I1217" s="482" t="n">
        <v>175</v>
      </c>
      <c r="J1217" s="481" t="n">
        <f aca="false">+G1217-I1217</f>
        <v>-175</v>
      </c>
      <c r="K1217" s="483" t="n">
        <f aca="false">IF(I1217=0,IF(G1217=0,0,100),+J1217/I1217*100)</f>
        <v>-100</v>
      </c>
      <c r="L1217" s="483"/>
      <c r="M1217" s="484" t="n">
        <v>4831.45</v>
      </c>
      <c r="N1217" s="485" t="n">
        <v>0</v>
      </c>
      <c r="O1217" s="481" t="n">
        <f aca="false">N1217-M1217</f>
        <v>-4831.45</v>
      </c>
      <c r="P1217" s="486" t="n">
        <f aca="false">IF(M1217=0,IF(N1217=0,0,100),+O1217/M1217*100)</f>
        <v>-100</v>
      </c>
      <c r="Q1217" s="486"/>
    </row>
    <row r="1218" s="438" customFormat="true" ht="15" hidden="false" customHeight="true" outlineLevel="0" collapsed="false">
      <c r="A1218" s="110" t="s">
        <v>244</v>
      </c>
      <c r="B1218" s="478" t="n">
        <v>0</v>
      </c>
      <c r="C1218" s="479" t="n">
        <v>2313.72</v>
      </c>
      <c r="D1218" s="480" t="n">
        <v>0</v>
      </c>
      <c r="E1218" s="478" t="n">
        <v>7735.65</v>
      </c>
      <c r="F1218" s="480" t="n">
        <v>42251.13</v>
      </c>
      <c r="G1218" s="480" t="n">
        <v>1.81898940354586E-012</v>
      </c>
      <c r="H1218" s="481"/>
      <c r="I1218" s="482" t="n">
        <v>500</v>
      </c>
      <c r="J1218" s="481" t="n">
        <f aca="false">+G1218-I1218</f>
        <v>-499.999999999998</v>
      </c>
      <c r="K1218" s="483" t="n">
        <f aca="false">IF(I1218=0,IF(G1218=0,0,100),+J1218/I1218*100)</f>
        <v>-99.9999999999996</v>
      </c>
      <c r="L1218" s="483"/>
      <c r="M1218" s="484" t="n">
        <v>48529.52</v>
      </c>
      <c r="N1218" s="485" t="n">
        <v>52300.5</v>
      </c>
      <c r="O1218" s="481" t="n">
        <f aca="false">N1218-M1218</f>
        <v>3770.98</v>
      </c>
      <c r="P1218" s="486" t="n">
        <f aca="false">IF(M1218=0,IF(N1218=0,0,100),+O1218/M1218*100)</f>
        <v>7.77048691188374</v>
      </c>
      <c r="Q1218" s="486"/>
    </row>
    <row r="1219" s="438" customFormat="true" ht="15" hidden="false" customHeight="true" outlineLevel="0" collapsed="false">
      <c r="A1219" s="456" t="s">
        <v>245</v>
      </c>
      <c r="B1219" s="478" t="n">
        <v>10877.66</v>
      </c>
      <c r="C1219" s="479" t="n">
        <v>16159.72</v>
      </c>
      <c r="D1219" s="480" t="n">
        <v>13831.23</v>
      </c>
      <c r="E1219" s="478" t="n">
        <v>11060.29</v>
      </c>
      <c r="F1219" s="480" t="n">
        <v>16963.91</v>
      </c>
      <c r="G1219" s="480" t="n">
        <v>11374.21</v>
      </c>
      <c r="H1219" s="481"/>
      <c r="I1219" s="482" t="n">
        <v>42226.67</v>
      </c>
      <c r="J1219" s="481" t="n">
        <f aca="false">+G1219-I1219</f>
        <v>-30852.46</v>
      </c>
      <c r="K1219" s="483" t="n">
        <f aca="false">IF(I1219=0,IF(G1219=0,0,100),+J1219/I1219*100)</f>
        <v>-73.0639190824188</v>
      </c>
      <c r="L1219" s="483"/>
      <c r="M1219" s="484" t="n">
        <v>203370.84</v>
      </c>
      <c r="N1219" s="485" t="n">
        <v>80267.02</v>
      </c>
      <c r="O1219" s="481" t="n">
        <f aca="false">N1219-M1219</f>
        <v>-123103.82</v>
      </c>
      <c r="P1219" s="486" t="n">
        <f aca="false">IF(M1219=0,IF(N1219=0,0,100),+O1219/M1219*100)</f>
        <v>-60.5316966778521</v>
      </c>
      <c r="Q1219" s="486"/>
    </row>
    <row r="1220" s="438" customFormat="true" ht="15" hidden="false" customHeight="true" outlineLevel="0" collapsed="false">
      <c r="A1220" s="456" t="s">
        <v>253</v>
      </c>
      <c r="B1220" s="478" t="n">
        <v>26879.48</v>
      </c>
      <c r="C1220" s="479" t="n">
        <v>26879.48</v>
      </c>
      <c r="D1220" s="480" t="n">
        <v>0</v>
      </c>
      <c r="E1220" s="478" t="n">
        <v>53758.96</v>
      </c>
      <c r="F1220" s="480" t="n">
        <v>0</v>
      </c>
      <c r="G1220" s="480" t="n">
        <v>53758.96</v>
      </c>
      <c r="H1220" s="481"/>
      <c r="I1220" s="482" t="n">
        <v>50856.95</v>
      </c>
      <c r="J1220" s="481" t="n">
        <f aca="false">+G1220-I1220</f>
        <v>2902.01</v>
      </c>
      <c r="K1220" s="483" t="n">
        <f aca="false">IF(I1220=0,IF(G1220=0,0,100),+J1220/I1220*100)</f>
        <v>5.70622107696195</v>
      </c>
      <c r="L1220" s="483"/>
      <c r="M1220" s="484" t="n">
        <v>76285.43</v>
      </c>
      <c r="N1220" s="485" t="n">
        <v>161276.88</v>
      </c>
      <c r="O1220" s="481" t="n">
        <f aca="false">N1220-M1220</f>
        <v>84991.45</v>
      </c>
      <c r="P1220" s="486" t="n">
        <f aca="false">IF(M1220=0,IF(N1220=0,0,100),+O1220/M1220*100)</f>
        <v>111.412428297252</v>
      </c>
      <c r="Q1220" s="486"/>
    </row>
    <row r="1221" s="438" customFormat="true" ht="15" hidden="false" customHeight="true" outlineLevel="0" collapsed="false">
      <c r="A1221" s="110" t="s">
        <v>256</v>
      </c>
      <c r="B1221" s="478" t="n">
        <v>0</v>
      </c>
      <c r="C1221" s="479" t="n">
        <v>4667.53</v>
      </c>
      <c r="D1221" s="480" t="n">
        <v>3470.93</v>
      </c>
      <c r="E1221" s="478" t="n">
        <v>8512.52</v>
      </c>
      <c r="F1221" s="480" t="n">
        <v>0</v>
      </c>
      <c r="G1221" s="480" t="n">
        <v>4683.67</v>
      </c>
      <c r="H1221" s="481"/>
      <c r="I1221" s="482" t="n">
        <v>14730.22</v>
      </c>
      <c r="J1221" s="481" t="n">
        <f aca="false">+G1221-I1221</f>
        <v>-10046.55</v>
      </c>
      <c r="K1221" s="483" t="n">
        <f aca="false">IF(I1221=0,IF(G1221=0,0,100),+J1221/I1221*100)</f>
        <v>-68.2036656614769</v>
      </c>
      <c r="L1221" s="483"/>
      <c r="M1221" s="484" t="n">
        <v>14730.22</v>
      </c>
      <c r="N1221" s="485" t="n">
        <v>21334.65</v>
      </c>
      <c r="O1221" s="481" t="n">
        <f aca="false">N1221-M1221</f>
        <v>6604.43</v>
      </c>
      <c r="P1221" s="486" t="n">
        <f aca="false">IF(M1221=0,IF(N1221=0,0,100),+O1221/M1221*100)</f>
        <v>44.835922341961</v>
      </c>
      <c r="Q1221" s="486"/>
    </row>
    <row r="1222" s="438" customFormat="true" ht="15" hidden="false" customHeight="true" outlineLevel="0" collapsed="false">
      <c r="A1222" s="110" t="s">
        <v>257</v>
      </c>
      <c r="B1222" s="478" t="n">
        <v>0</v>
      </c>
      <c r="C1222" s="479" t="n">
        <v>518.44</v>
      </c>
      <c r="D1222" s="480" t="n">
        <v>0</v>
      </c>
      <c r="E1222" s="478" t="n">
        <v>85.8</v>
      </c>
      <c r="F1222" s="480" t="n">
        <v>218.1</v>
      </c>
      <c r="G1222" s="480" t="n">
        <v>0</v>
      </c>
      <c r="H1222" s="481"/>
      <c r="I1222" s="482" t="n">
        <v>652.67</v>
      </c>
      <c r="J1222" s="481" t="n">
        <f aca="false">+G1222-I1222</f>
        <v>-652.67</v>
      </c>
      <c r="K1222" s="483" t="n">
        <f aca="false">IF(I1222=0,IF(G1222=0,0,100),+J1222/I1222*100)</f>
        <v>-100</v>
      </c>
      <c r="L1222" s="483"/>
      <c r="M1222" s="484" t="n">
        <v>4647.05</v>
      </c>
      <c r="N1222" s="485" t="n">
        <v>822.34</v>
      </c>
      <c r="O1222" s="481" t="n">
        <f aca="false">N1222-M1222</f>
        <v>-3824.71</v>
      </c>
      <c r="P1222" s="486" t="n">
        <f aca="false">IF(M1222=0,IF(N1222=0,0,100),+O1222/M1222*100)</f>
        <v>-82.3040423494475</v>
      </c>
      <c r="Q1222" s="486"/>
    </row>
    <row r="1223" s="438" customFormat="true" ht="15" hidden="false" customHeight="true" outlineLevel="0" collapsed="false">
      <c r="A1223" s="456" t="s">
        <v>258</v>
      </c>
      <c r="B1223" s="478" t="n">
        <v>2968.78</v>
      </c>
      <c r="C1223" s="479" t="n">
        <v>2260.59</v>
      </c>
      <c r="D1223" s="480" t="n">
        <v>4665.78</v>
      </c>
      <c r="E1223" s="478" t="n">
        <v>1628.66</v>
      </c>
      <c r="F1223" s="480" t="n">
        <v>4582.31</v>
      </c>
      <c r="G1223" s="480" t="n">
        <v>1807.21</v>
      </c>
      <c r="H1223" s="481"/>
      <c r="I1223" s="482" t="n">
        <v>1965.93</v>
      </c>
      <c r="J1223" s="481" t="n">
        <f aca="false">+G1223-I1223</f>
        <v>-158.72</v>
      </c>
      <c r="K1223" s="483" t="n">
        <f aca="false">IF(I1223=0,IF(G1223=0,0,100),+J1223/I1223*100)</f>
        <v>-8.07353262832349</v>
      </c>
      <c r="L1223" s="483"/>
      <c r="M1223" s="484" t="n">
        <v>14600.25</v>
      </c>
      <c r="N1223" s="485" t="n">
        <v>17913.33</v>
      </c>
      <c r="O1223" s="481" t="n">
        <f aca="false">N1223-M1223</f>
        <v>3313.08</v>
      </c>
      <c r="P1223" s="486" t="n">
        <f aca="false">IF(M1223=0,IF(N1223=0,0,100),+O1223/M1223*100)</f>
        <v>22.6919402065033</v>
      </c>
      <c r="Q1223" s="486"/>
    </row>
    <row r="1224" s="438" customFormat="true" ht="15" hidden="false" customHeight="true" outlineLevel="0" collapsed="false">
      <c r="A1224" s="110" t="s">
        <v>265</v>
      </c>
      <c r="B1224" s="478" t="n">
        <v>2945.04</v>
      </c>
      <c r="C1224" s="479" t="n">
        <v>0</v>
      </c>
      <c r="D1224" s="480" t="n">
        <v>5002.85</v>
      </c>
      <c r="E1224" s="478" t="n">
        <v>1896.05</v>
      </c>
      <c r="F1224" s="480" t="n">
        <v>1783.1</v>
      </c>
      <c r="G1224" s="480" t="n">
        <v>2045.87</v>
      </c>
      <c r="H1224" s="481"/>
      <c r="I1224" s="482" t="n">
        <v>3138.74</v>
      </c>
      <c r="J1224" s="481" t="n">
        <f aca="false">+G1224-I1224</f>
        <v>-1092.87</v>
      </c>
      <c r="K1224" s="483" t="n">
        <f aca="false">IF(I1224=0,IF(G1224=0,0,100),+J1224/I1224*100)</f>
        <v>-34.8187489247278</v>
      </c>
      <c r="L1224" s="483"/>
      <c r="M1224" s="484" t="n">
        <v>15503.21</v>
      </c>
      <c r="N1224" s="485" t="n">
        <v>13672.91</v>
      </c>
      <c r="O1224" s="481" t="n">
        <f aca="false">N1224-M1224</f>
        <v>-1830.3</v>
      </c>
      <c r="P1224" s="486" t="n">
        <f aca="false">IF(M1224=0,IF(N1224=0,0,100),+O1224/M1224*100)</f>
        <v>-11.8059421242439</v>
      </c>
      <c r="Q1224" s="486"/>
    </row>
    <row r="1225" s="438" customFormat="true" ht="15" hidden="false" customHeight="true" outlineLevel="0" collapsed="false">
      <c r="A1225" s="110" t="s">
        <v>267</v>
      </c>
      <c r="B1225" s="478" t="n">
        <v>0</v>
      </c>
      <c r="C1225" s="479" t="n">
        <v>257.76</v>
      </c>
      <c r="D1225" s="480" t="n">
        <v>257.76</v>
      </c>
      <c r="E1225" s="478" t="n">
        <v>656.41</v>
      </c>
      <c r="F1225" s="480" t="n">
        <v>656.41</v>
      </c>
      <c r="G1225" s="480" t="n">
        <v>1243.99</v>
      </c>
      <c r="H1225" s="481"/>
      <c r="I1225" s="482" t="n">
        <v>257.76</v>
      </c>
      <c r="J1225" s="481" t="n">
        <f aca="false">+G1225-I1225</f>
        <v>986.23</v>
      </c>
      <c r="K1225" s="483" t="n">
        <f aca="false">IF(I1225=0,IF(G1225=0,0,100),+J1225/I1225*100)</f>
        <v>382.615611421477</v>
      </c>
      <c r="L1225" s="483"/>
      <c r="M1225" s="484" t="n">
        <v>1262.94</v>
      </c>
      <c r="N1225" s="485" t="n">
        <v>3072.33</v>
      </c>
      <c r="O1225" s="481" t="n">
        <f aca="false">N1225-M1225</f>
        <v>1809.39</v>
      </c>
      <c r="P1225" s="486" t="n">
        <f aca="false">IF(M1225=0,IF(N1225=0,0,100),+O1225/M1225*100)</f>
        <v>143.268088745309</v>
      </c>
      <c r="Q1225" s="486"/>
    </row>
    <row r="1226" s="438" customFormat="true" ht="15" hidden="false" customHeight="true" outlineLevel="0" collapsed="false">
      <c r="A1226" s="534" t="s">
        <v>268</v>
      </c>
      <c r="B1226" s="478" t="n">
        <v>0</v>
      </c>
      <c r="C1226" s="479" t="n">
        <v>214.66</v>
      </c>
      <c r="D1226" s="480" t="n">
        <v>601.73</v>
      </c>
      <c r="E1226" s="478" t="n">
        <v>816.39</v>
      </c>
      <c r="F1226" s="480" t="n">
        <v>816.39</v>
      </c>
      <c r="G1226" s="480" t="n">
        <v>0</v>
      </c>
      <c r="H1226" s="481"/>
      <c r="I1226" s="482" t="n">
        <v>343.12</v>
      </c>
      <c r="J1226" s="481" t="n">
        <f aca="false">+G1226-I1226</f>
        <v>-343.12</v>
      </c>
      <c r="K1226" s="483" t="n">
        <f aca="false">IF(I1226=0,IF(G1226=0,0,100),+J1226/I1226*100)</f>
        <v>-100</v>
      </c>
      <c r="L1226" s="483"/>
      <c r="M1226" s="484" t="n">
        <v>2058.72</v>
      </c>
      <c r="N1226" s="485" t="n">
        <v>2449.17</v>
      </c>
      <c r="O1226" s="481" t="n">
        <f aca="false">N1226-M1226</f>
        <v>390.45</v>
      </c>
      <c r="P1226" s="486" t="n">
        <f aca="false">IF(M1226=0,IF(N1226=0,0,100),+O1226/M1226*100)</f>
        <v>18.965667987876</v>
      </c>
      <c r="Q1226" s="486"/>
    </row>
    <row r="1227" s="438" customFormat="true" ht="15" hidden="false" customHeight="true" outlineLevel="0" collapsed="false">
      <c r="A1227" s="110" t="s">
        <v>269</v>
      </c>
      <c r="B1227" s="478" t="n">
        <v>0</v>
      </c>
      <c r="C1227" s="479" t="n">
        <v>0</v>
      </c>
      <c r="D1227" s="480" t="n">
        <v>0</v>
      </c>
      <c r="E1227" s="478" t="n">
        <v>0</v>
      </c>
      <c r="F1227" s="480" t="n">
        <v>0</v>
      </c>
      <c r="G1227" s="480" t="n">
        <v>0</v>
      </c>
      <c r="H1227" s="481"/>
      <c r="I1227" s="482" t="n">
        <v>0</v>
      </c>
      <c r="J1227" s="481" t="n">
        <f aca="false">+G1227-I1227</f>
        <v>0</v>
      </c>
      <c r="K1227" s="483" t="n">
        <f aca="false">IF(I1227=0,IF(G1227=0,0,100),+J1227/I1227*100)</f>
        <v>0</v>
      </c>
      <c r="L1227" s="483"/>
      <c r="M1227" s="484" t="n">
        <v>86.21</v>
      </c>
      <c r="N1227" s="485" t="n">
        <v>0</v>
      </c>
      <c r="O1227" s="481" t="n">
        <f aca="false">N1227-M1227</f>
        <v>-86.21</v>
      </c>
      <c r="P1227" s="486" t="n">
        <f aca="false">IF(M1227=0,IF(N1227=0,0,100),+O1227/M1227*100)</f>
        <v>-100</v>
      </c>
      <c r="Q1227" s="486"/>
    </row>
    <row r="1228" s="438" customFormat="true" ht="15" hidden="false" customHeight="true" outlineLevel="0" collapsed="false">
      <c r="A1228" s="110" t="s">
        <v>271</v>
      </c>
      <c r="B1228" s="478" t="n">
        <v>206.1</v>
      </c>
      <c r="C1228" s="479" t="n">
        <v>219.97</v>
      </c>
      <c r="D1228" s="480" t="n">
        <v>219.97</v>
      </c>
      <c r="E1228" s="478" t="n">
        <v>225.98</v>
      </c>
      <c r="F1228" s="480" t="n">
        <v>0</v>
      </c>
      <c r="G1228" s="480" t="n">
        <v>219.97</v>
      </c>
      <c r="H1228" s="481"/>
      <c r="I1228" s="482" t="n">
        <v>412.18</v>
      </c>
      <c r="J1228" s="481" t="n">
        <f aca="false">+G1228-I1228</f>
        <v>-192.21</v>
      </c>
      <c r="K1228" s="483" t="n">
        <f aca="false">IF(I1228=0,IF(G1228=0,0,100),+J1228/I1228*100)</f>
        <v>-46.6325391819108</v>
      </c>
      <c r="L1228" s="483"/>
      <c r="M1228" s="484" t="n">
        <v>1237.54</v>
      </c>
      <c r="N1228" s="485" t="n">
        <v>1091.99</v>
      </c>
      <c r="O1228" s="481" t="n">
        <f aca="false">N1228-M1228</f>
        <v>-145.55</v>
      </c>
      <c r="P1228" s="486" t="n">
        <f aca="false">IF(M1228=0,IF(N1228=0,0,100),+O1228/M1228*100)</f>
        <v>-11.7612360004525</v>
      </c>
      <c r="Q1228" s="486"/>
    </row>
    <row r="1229" s="438" customFormat="true" ht="15" hidden="false" customHeight="true" outlineLevel="0" collapsed="false">
      <c r="A1229" s="110" t="s">
        <v>272</v>
      </c>
      <c r="B1229" s="478" t="n">
        <v>476</v>
      </c>
      <c r="C1229" s="479" t="n">
        <v>390</v>
      </c>
      <c r="D1229" s="480" t="n">
        <v>630</v>
      </c>
      <c r="E1229" s="478" t="n">
        <v>630</v>
      </c>
      <c r="F1229" s="480" t="n">
        <v>690</v>
      </c>
      <c r="G1229" s="480" t="n">
        <v>840</v>
      </c>
      <c r="H1229" s="481"/>
      <c r="I1229" s="482" t="n">
        <v>812</v>
      </c>
      <c r="J1229" s="481" t="n">
        <f aca="false">+G1229-I1229</f>
        <v>28</v>
      </c>
      <c r="K1229" s="483" t="n">
        <f aca="false">IF(I1229=0,IF(G1229=0,0,100),+J1229/I1229*100)</f>
        <v>3.44827586206897</v>
      </c>
      <c r="L1229" s="483"/>
      <c r="M1229" s="484" t="n">
        <v>3437</v>
      </c>
      <c r="N1229" s="485" t="n">
        <v>3656</v>
      </c>
      <c r="O1229" s="481" t="n">
        <f aca="false">N1229-M1229</f>
        <v>219</v>
      </c>
      <c r="P1229" s="486" t="n">
        <f aca="false">IF(M1229=0,IF(N1229=0,0,100),+O1229/M1229*100)</f>
        <v>6.37183590340413</v>
      </c>
      <c r="Q1229" s="486"/>
    </row>
    <row r="1230" s="438" customFormat="true" ht="15" hidden="false" customHeight="true" outlineLevel="0" collapsed="false">
      <c r="A1230" s="534" t="s">
        <v>273</v>
      </c>
      <c r="B1230" s="478" t="n">
        <v>0</v>
      </c>
      <c r="C1230" s="479" t="n">
        <v>4437.62</v>
      </c>
      <c r="D1230" s="480" t="n">
        <v>0</v>
      </c>
      <c r="E1230" s="478" t="n">
        <v>4489.99</v>
      </c>
      <c r="F1230" s="480" t="n">
        <v>0</v>
      </c>
      <c r="G1230" s="480" t="n">
        <v>6654.26</v>
      </c>
      <c r="H1230" s="481"/>
      <c r="I1230" s="482" t="n">
        <v>8932.8</v>
      </c>
      <c r="J1230" s="481" t="n">
        <f aca="false">+G1230-I1230</f>
        <v>-2278.54</v>
      </c>
      <c r="K1230" s="483" t="n">
        <f aca="false">IF(I1230=0,IF(G1230=0,0,100),+J1230/I1230*100)</f>
        <v>-25.5075676159771</v>
      </c>
      <c r="L1230" s="483"/>
      <c r="M1230" s="484" t="n">
        <v>21843.13</v>
      </c>
      <c r="N1230" s="485" t="n">
        <v>15581.87</v>
      </c>
      <c r="O1230" s="481" t="n">
        <f aca="false">N1230-M1230</f>
        <v>-6261.26</v>
      </c>
      <c r="P1230" s="486" t="n">
        <f aca="false">IF(M1230=0,IF(N1230=0,0,100),+O1230/M1230*100)</f>
        <v>-28.6646648168097</v>
      </c>
      <c r="Q1230" s="486"/>
    </row>
    <row r="1231" s="438" customFormat="true" ht="15" hidden="false" customHeight="true" outlineLevel="0" collapsed="false">
      <c r="A1231" s="456" t="s">
        <v>274</v>
      </c>
      <c r="B1231" s="478" t="n">
        <v>1657.03</v>
      </c>
      <c r="C1231" s="479" t="n">
        <v>2177.56</v>
      </c>
      <c r="D1231" s="480" t="n">
        <v>158.62</v>
      </c>
      <c r="E1231" s="478" t="n">
        <v>3457.41</v>
      </c>
      <c r="F1231" s="480" t="n">
        <v>2177.56</v>
      </c>
      <c r="G1231" s="480" t="n">
        <v>1391.23</v>
      </c>
      <c r="H1231" s="481"/>
      <c r="I1231" s="482" t="n">
        <v>2593.74</v>
      </c>
      <c r="J1231" s="481" t="n">
        <f aca="false">+G1231-I1231</f>
        <v>-1202.51</v>
      </c>
      <c r="K1231" s="483" t="n">
        <f aca="false">IF(I1231=0,IF(G1231=0,0,100),+J1231/I1231*100)</f>
        <v>-46.3620100704003</v>
      </c>
      <c r="L1231" s="483"/>
      <c r="M1231" s="484" t="n">
        <v>8999.74</v>
      </c>
      <c r="N1231" s="485" t="n">
        <v>11019.41</v>
      </c>
      <c r="O1231" s="481" t="n">
        <f aca="false">N1231-M1231</f>
        <v>2019.67</v>
      </c>
      <c r="P1231" s="486" t="n">
        <f aca="false">IF(M1231=0,IF(N1231=0,0,100),+O1231/M1231*100)</f>
        <v>22.4414260856425</v>
      </c>
      <c r="Q1231" s="486"/>
    </row>
    <row r="1232" s="438" customFormat="true" ht="15" hidden="false" customHeight="true" outlineLevel="0" collapsed="false">
      <c r="A1232" s="456" t="s">
        <v>275</v>
      </c>
      <c r="B1232" s="478" t="n">
        <v>3022.04</v>
      </c>
      <c r="C1232" s="479" t="n">
        <v>584.16</v>
      </c>
      <c r="D1232" s="480" t="n">
        <v>4420.37</v>
      </c>
      <c r="E1232" s="478" t="n">
        <v>522.74</v>
      </c>
      <c r="F1232" s="480" t="n">
        <v>1606.06</v>
      </c>
      <c r="G1232" s="480" t="n">
        <v>4614.82</v>
      </c>
      <c r="H1232" s="481"/>
      <c r="I1232" s="482" t="n">
        <v>4474.26</v>
      </c>
      <c r="J1232" s="481" t="n">
        <f aca="false">+G1232-I1232</f>
        <v>140.559999999999</v>
      </c>
      <c r="K1232" s="483" t="n">
        <f aca="false">IF(I1232=0,IF(G1232=0,0,100),+J1232/I1232*100)</f>
        <v>3.14152507900747</v>
      </c>
      <c r="L1232" s="483"/>
      <c r="M1232" s="484" t="n">
        <v>12185.59</v>
      </c>
      <c r="N1232" s="485" t="n">
        <v>14770.19</v>
      </c>
      <c r="O1232" s="481" t="n">
        <f aca="false">N1232-M1232</f>
        <v>2584.6</v>
      </c>
      <c r="P1232" s="486" t="n">
        <f aca="false">IF(M1232=0,IF(N1232=0,0,100),+O1232/M1232*100)</f>
        <v>21.2102983934303</v>
      </c>
      <c r="Q1232" s="486"/>
    </row>
    <row r="1233" s="438" customFormat="true" ht="15" hidden="false" customHeight="true" outlineLevel="0" collapsed="false">
      <c r="A1233" s="110" t="s">
        <v>276</v>
      </c>
      <c r="B1233" s="478" t="n">
        <v>853.18</v>
      </c>
      <c r="C1233" s="479" t="n">
        <v>1974.08</v>
      </c>
      <c r="D1233" s="480" t="n">
        <v>1331.43</v>
      </c>
      <c r="E1233" s="478" t="n">
        <v>1571.52</v>
      </c>
      <c r="F1233" s="480" t="n">
        <v>920.01</v>
      </c>
      <c r="G1233" s="480" t="n">
        <v>1834.2</v>
      </c>
      <c r="H1233" s="481"/>
      <c r="I1233" s="482" t="n">
        <v>724.65</v>
      </c>
      <c r="J1233" s="481" t="n">
        <f aca="false">+G1233-I1233</f>
        <v>1109.55</v>
      </c>
      <c r="K1233" s="483" t="n">
        <f aca="false">IF(I1233=0,IF(G1233=0,0,100),+J1233/I1233*100)</f>
        <v>153.11529703995</v>
      </c>
      <c r="L1233" s="483"/>
      <c r="M1233" s="484" t="n">
        <v>3619.92</v>
      </c>
      <c r="N1233" s="485" t="n">
        <v>8484.42</v>
      </c>
      <c r="O1233" s="481" t="n">
        <f aca="false">N1233-M1233</f>
        <v>4864.5</v>
      </c>
      <c r="P1233" s="486" t="n">
        <f aca="false">IF(M1233=0,IF(N1233=0,0,100),+O1233/M1233*100)</f>
        <v>134.381422793874</v>
      </c>
      <c r="Q1233" s="486"/>
    </row>
    <row r="1234" s="438" customFormat="true" ht="15" hidden="false" customHeight="true" outlineLevel="0" collapsed="false">
      <c r="A1234" s="110" t="s">
        <v>278</v>
      </c>
      <c r="B1234" s="478" t="n">
        <v>602.24</v>
      </c>
      <c r="C1234" s="479" t="n">
        <v>209.42</v>
      </c>
      <c r="D1234" s="480" t="n">
        <v>0</v>
      </c>
      <c r="E1234" s="478" t="n">
        <v>209.47</v>
      </c>
      <c r="F1234" s="480" t="n">
        <v>210</v>
      </c>
      <c r="G1234" s="480" t="n">
        <v>210.29</v>
      </c>
      <c r="H1234" s="481"/>
      <c r="I1234" s="482" t="n">
        <v>0</v>
      </c>
      <c r="J1234" s="481" t="n">
        <f aca="false">+G1234-I1234</f>
        <v>210.29</v>
      </c>
      <c r="K1234" s="483" t="n">
        <f aca="false">IF(I1234=0,IF(G1234=0,0,100),+J1234/I1234*100)</f>
        <v>100</v>
      </c>
      <c r="L1234" s="483"/>
      <c r="M1234" s="484" t="n">
        <v>0</v>
      </c>
      <c r="N1234" s="485" t="n">
        <v>1441.42</v>
      </c>
      <c r="O1234" s="481" t="n">
        <f aca="false">N1234-M1234</f>
        <v>1441.42</v>
      </c>
      <c r="P1234" s="486" t="n">
        <f aca="false">IF(M1234=0,IF(N1234=0,0,100),+O1234/M1234*100)</f>
        <v>100</v>
      </c>
      <c r="Q1234" s="486"/>
    </row>
    <row r="1235" s="438" customFormat="true" ht="15" hidden="false" customHeight="true" outlineLevel="0" collapsed="false">
      <c r="A1235" s="110" t="s">
        <v>282</v>
      </c>
      <c r="B1235" s="478" t="n">
        <v>0</v>
      </c>
      <c r="C1235" s="479" t="n">
        <v>1328.68</v>
      </c>
      <c r="D1235" s="480" t="n">
        <v>236.19</v>
      </c>
      <c r="E1235" s="478" t="n">
        <v>0</v>
      </c>
      <c r="F1235" s="480" t="n">
        <v>669.89</v>
      </c>
      <c r="G1235" s="480" t="n">
        <v>0</v>
      </c>
      <c r="H1235" s="481"/>
      <c r="I1235" s="482" t="n">
        <v>181.03</v>
      </c>
      <c r="J1235" s="481" t="n">
        <f aca="false">+G1235-I1235</f>
        <v>-181.03</v>
      </c>
      <c r="K1235" s="483" t="n">
        <f aca="false">IF(I1235=0,IF(G1235=0,0,100),+J1235/I1235*100)</f>
        <v>-100</v>
      </c>
      <c r="L1235" s="483"/>
      <c r="M1235" s="484" t="n">
        <v>2874.96</v>
      </c>
      <c r="N1235" s="485" t="n">
        <v>2234.76</v>
      </c>
      <c r="O1235" s="481" t="n">
        <f aca="false">N1235-M1235</f>
        <v>-640.2</v>
      </c>
      <c r="P1235" s="486" t="n">
        <f aca="false">IF(M1235=0,IF(N1235=0,0,100),+O1235/M1235*100)</f>
        <v>-22.2681359044995</v>
      </c>
      <c r="Q1235" s="486"/>
    </row>
    <row r="1236" s="438" customFormat="true" ht="15" hidden="false" customHeight="true" outlineLevel="0" collapsed="false">
      <c r="A1236" s="110" t="s">
        <v>283</v>
      </c>
      <c r="B1236" s="478" t="n">
        <v>249.74</v>
      </c>
      <c r="C1236" s="479" t="n">
        <v>0</v>
      </c>
      <c r="D1236" s="480" t="n">
        <v>89.5</v>
      </c>
      <c r="E1236" s="478" t="n">
        <v>0</v>
      </c>
      <c r="F1236" s="480" t="n">
        <v>861.21</v>
      </c>
      <c r="G1236" s="480" t="n">
        <v>0</v>
      </c>
      <c r="H1236" s="481"/>
      <c r="I1236" s="482" t="n">
        <v>0</v>
      </c>
      <c r="J1236" s="481" t="n">
        <f aca="false">+G1236-I1236</f>
        <v>0</v>
      </c>
      <c r="K1236" s="483" t="n">
        <f aca="false">IF(I1236=0,IF(G1236=0,0,100),+J1236/I1236*100)</f>
        <v>0</v>
      </c>
      <c r="L1236" s="483"/>
      <c r="M1236" s="484" t="n">
        <v>4309.55</v>
      </c>
      <c r="N1236" s="485" t="n">
        <v>1200.45</v>
      </c>
      <c r="O1236" s="481" t="n">
        <f aca="false">N1236-M1236</f>
        <v>-3109.1</v>
      </c>
      <c r="P1236" s="486" t="n">
        <f aca="false">IF(M1236=0,IF(N1236=0,0,100),+O1236/M1236*100)</f>
        <v>-72.1444234316808</v>
      </c>
      <c r="Q1236" s="486"/>
    </row>
    <row r="1237" s="438" customFormat="true" ht="15" hidden="false" customHeight="true" outlineLevel="0" collapsed="false">
      <c r="A1237" s="110" t="s">
        <v>284</v>
      </c>
      <c r="B1237" s="478" t="n">
        <v>205</v>
      </c>
      <c r="C1237" s="479" t="n">
        <v>1145</v>
      </c>
      <c r="D1237" s="480" t="n">
        <v>0</v>
      </c>
      <c r="E1237" s="478" t="n">
        <v>0</v>
      </c>
      <c r="F1237" s="480" t="n">
        <v>0</v>
      </c>
      <c r="G1237" s="480" t="n">
        <v>0</v>
      </c>
      <c r="H1237" s="481"/>
      <c r="I1237" s="482" t="n">
        <v>0</v>
      </c>
      <c r="J1237" s="481" t="n">
        <f aca="false">+G1237-I1237</f>
        <v>0</v>
      </c>
      <c r="K1237" s="483" t="n">
        <f aca="false">IF(I1237=0,IF(G1237=0,0,100),+J1237/I1237*100)</f>
        <v>0</v>
      </c>
      <c r="L1237" s="483"/>
      <c r="M1237" s="484" t="n">
        <v>0</v>
      </c>
      <c r="N1237" s="485" t="n">
        <v>1350</v>
      </c>
      <c r="O1237" s="481" t="n">
        <f aca="false">N1237-M1237</f>
        <v>1350</v>
      </c>
      <c r="P1237" s="486" t="n">
        <f aca="false">IF(M1237=0,IF(N1237=0,0,100),+O1237/M1237*100)</f>
        <v>100</v>
      </c>
      <c r="Q1237" s="486"/>
    </row>
    <row r="1238" s="438" customFormat="true" ht="15" hidden="false" customHeight="true" outlineLevel="0" collapsed="false">
      <c r="A1238" s="110" t="s">
        <v>285</v>
      </c>
      <c r="B1238" s="478" t="n">
        <v>0</v>
      </c>
      <c r="C1238" s="487" t="n">
        <v>0</v>
      </c>
      <c r="D1238" s="480" t="n">
        <v>0</v>
      </c>
      <c r="E1238" s="478" t="n">
        <v>0</v>
      </c>
      <c r="F1238" s="480" t="n">
        <v>702.87</v>
      </c>
      <c r="G1238" s="480" t="n">
        <v>2195</v>
      </c>
      <c r="H1238" s="481"/>
      <c r="I1238" s="482" t="n">
        <v>783.16</v>
      </c>
      <c r="J1238" s="481" t="n">
        <f aca="false">+G1238-I1238</f>
        <v>1411.84</v>
      </c>
      <c r="K1238" s="483" t="n">
        <f aca="false">IF(I1238=0,IF(G1238=0,0,100),+J1238/I1238*100)</f>
        <v>180.274784207569</v>
      </c>
      <c r="L1238" s="483"/>
      <c r="M1238" s="484" t="n">
        <v>4071.21</v>
      </c>
      <c r="N1238" s="485" t="n">
        <v>2897.87</v>
      </c>
      <c r="O1238" s="481" t="n">
        <f aca="false">N1238-M1238</f>
        <v>-1173.34</v>
      </c>
      <c r="P1238" s="486" t="n">
        <f aca="false">IF(M1238=0,IF(N1238=0,0,100),+O1238/M1238*100)</f>
        <v>-28.8204243947131</v>
      </c>
      <c r="Q1238" s="486"/>
    </row>
    <row r="1239" s="438" customFormat="true" ht="15" hidden="false" customHeight="true" outlineLevel="0" collapsed="false">
      <c r="A1239" s="456" t="s">
        <v>286</v>
      </c>
      <c r="B1239" s="478" t="n">
        <v>0</v>
      </c>
      <c r="C1239" s="479" t="n">
        <v>360.17</v>
      </c>
      <c r="D1239" s="480" t="n">
        <v>216.4</v>
      </c>
      <c r="E1239" s="478" t="n">
        <v>0</v>
      </c>
      <c r="F1239" s="480" t="n">
        <v>0</v>
      </c>
      <c r="G1239" s="480" t="n">
        <v>294.48</v>
      </c>
      <c r="H1239" s="481"/>
      <c r="I1239" s="482" t="n">
        <v>0</v>
      </c>
      <c r="J1239" s="481" t="n">
        <f aca="false">+G1239-I1239</f>
        <v>294.48</v>
      </c>
      <c r="K1239" s="483" t="n">
        <f aca="false">IF(I1239=0,IF(G1239=0,0,100),+J1239/I1239*100)</f>
        <v>100</v>
      </c>
      <c r="L1239" s="483"/>
      <c r="M1239" s="484" t="n">
        <v>1015.18</v>
      </c>
      <c r="N1239" s="485" t="n">
        <v>871.05</v>
      </c>
      <c r="O1239" s="481" t="n">
        <f aca="false">N1239-M1239</f>
        <v>-144.13</v>
      </c>
      <c r="P1239" s="486" t="n">
        <f aca="false">IF(M1239=0,IF(N1239=0,0,100),+O1239/M1239*100)</f>
        <v>-14.1974822199019</v>
      </c>
      <c r="Q1239" s="486"/>
    </row>
    <row r="1240" s="438" customFormat="true" ht="15" hidden="false" customHeight="true" outlineLevel="0" collapsed="false">
      <c r="A1240" s="110" t="s">
        <v>287</v>
      </c>
      <c r="B1240" s="478" t="n">
        <v>0</v>
      </c>
      <c r="C1240" s="479" t="n">
        <v>165</v>
      </c>
      <c r="D1240" s="480" t="n">
        <v>0</v>
      </c>
      <c r="E1240" s="478" t="n">
        <v>0</v>
      </c>
      <c r="F1240" s="480" t="n">
        <v>0</v>
      </c>
      <c r="G1240" s="480" t="n">
        <v>0</v>
      </c>
      <c r="H1240" s="481"/>
      <c r="I1240" s="482" t="n">
        <v>1100</v>
      </c>
      <c r="J1240" s="481" t="n">
        <f aca="false">+G1240-I1240</f>
        <v>-1100</v>
      </c>
      <c r="K1240" s="483" t="n">
        <f aca="false">IF(I1240=0,IF(G1240=0,0,100),+J1240/I1240*100)</f>
        <v>-100</v>
      </c>
      <c r="L1240" s="483"/>
      <c r="M1240" s="484" t="n">
        <v>1100</v>
      </c>
      <c r="N1240" s="485" t="n">
        <v>165</v>
      </c>
      <c r="O1240" s="481" t="n">
        <f aca="false">N1240-M1240</f>
        <v>-935</v>
      </c>
      <c r="P1240" s="486" t="n">
        <f aca="false">IF(M1240=0,IF(N1240=0,0,100),+O1240/M1240*100)</f>
        <v>-85</v>
      </c>
      <c r="Q1240" s="486"/>
    </row>
    <row r="1241" s="438" customFormat="true" ht="15" hidden="false" customHeight="true" outlineLevel="0" collapsed="false">
      <c r="A1241" s="110" t="s">
        <v>289</v>
      </c>
      <c r="B1241" s="478" t="n">
        <v>1661</v>
      </c>
      <c r="C1241" s="479" t="n">
        <v>0</v>
      </c>
      <c r="D1241" s="480" t="n">
        <v>806</v>
      </c>
      <c r="E1241" s="478" t="n">
        <v>0</v>
      </c>
      <c r="F1241" s="480" t="n">
        <v>202</v>
      </c>
      <c r="G1241" s="480" t="n">
        <v>0.0599999999999454</v>
      </c>
      <c r="H1241" s="481"/>
      <c r="I1241" s="482" t="n">
        <v>0</v>
      </c>
      <c r="J1241" s="481" t="n">
        <f aca="false">+G1241-I1241</f>
        <v>0.0599999999999454</v>
      </c>
      <c r="K1241" s="483" t="n">
        <f aca="false">IF(I1241=0,IF(G1241=0,0,100),+J1241/I1241*100)</f>
        <v>100</v>
      </c>
      <c r="L1241" s="483"/>
      <c r="M1241" s="484" t="n">
        <v>1273</v>
      </c>
      <c r="N1241" s="485" t="n">
        <v>2669.06</v>
      </c>
      <c r="O1241" s="481" t="n">
        <f aca="false">N1241-M1241</f>
        <v>1396.06</v>
      </c>
      <c r="P1241" s="486" t="n">
        <f aca="false">IF(M1241=0,IF(N1241=0,0,100),+O1241/M1241*100)</f>
        <v>109.666928515318</v>
      </c>
      <c r="Q1241" s="486"/>
    </row>
    <row r="1242" s="438" customFormat="true" ht="15" hidden="false" customHeight="true" outlineLevel="0" collapsed="false">
      <c r="A1242" s="110" t="s">
        <v>290</v>
      </c>
      <c r="B1242" s="478" t="n">
        <v>3011</v>
      </c>
      <c r="C1242" s="479" t="n">
        <v>0</v>
      </c>
      <c r="D1242" s="480" t="n">
        <v>6699</v>
      </c>
      <c r="E1242" s="478" t="n">
        <v>89</v>
      </c>
      <c r="F1242" s="480" t="n">
        <v>2218</v>
      </c>
      <c r="G1242" s="480" t="n">
        <v>0</v>
      </c>
      <c r="H1242" s="481"/>
      <c r="I1242" s="482" t="n">
        <v>-9.09494701772928E-013</v>
      </c>
      <c r="J1242" s="481" t="n">
        <f aca="false">+G1242-I1242</f>
        <v>9.09494701772928E-013</v>
      </c>
      <c r="K1242" s="483" t="n">
        <f aca="false">IF(I1242=0,IF(G1242=0,0,100),+J1242/I1242*100)</f>
        <v>-100</v>
      </c>
      <c r="L1242" s="483"/>
      <c r="M1242" s="484" t="n">
        <v>8956.2</v>
      </c>
      <c r="N1242" s="485" t="n">
        <v>12017</v>
      </c>
      <c r="O1242" s="481" t="n">
        <f aca="false">N1242-M1242</f>
        <v>3060.8</v>
      </c>
      <c r="P1242" s="486" t="n">
        <f aca="false">IF(M1242=0,IF(N1242=0,0,100),+O1242/M1242*100)</f>
        <v>34.1752082356356</v>
      </c>
      <c r="Q1242" s="486"/>
    </row>
    <row r="1243" s="438" customFormat="true" ht="15" hidden="false" customHeight="true" outlineLevel="0" collapsed="false">
      <c r="A1243" s="110" t="s">
        <v>336</v>
      </c>
      <c r="B1243" s="478" t="n">
        <v>526.28</v>
      </c>
      <c r="C1243" s="479" t="n">
        <v>526.28</v>
      </c>
      <c r="D1243" s="480" t="n">
        <v>526.28</v>
      </c>
      <c r="E1243" s="478" t="n">
        <v>0</v>
      </c>
      <c r="F1243" s="480" t="n">
        <v>0</v>
      </c>
      <c r="G1243" s="480" t="n">
        <v>1578.84</v>
      </c>
      <c r="H1243" s="481"/>
      <c r="I1243" s="482" t="n">
        <v>1478.31</v>
      </c>
      <c r="J1243" s="481" t="n">
        <f aca="false">+G1243-I1243</f>
        <v>100.53</v>
      </c>
      <c r="K1243" s="483" t="n">
        <f aca="false">IF(I1243=0,IF(G1243=0,0,100),+J1243/I1243*100)</f>
        <v>6.80033281246829</v>
      </c>
      <c r="L1243" s="483"/>
      <c r="M1243" s="484" t="n">
        <v>2463.85</v>
      </c>
      <c r="N1243" s="485" t="n">
        <v>3157.68</v>
      </c>
      <c r="O1243" s="481" t="n">
        <f aca="false">N1243-M1243</f>
        <v>693.83</v>
      </c>
      <c r="P1243" s="486" t="n">
        <f aca="false">IF(M1243=0,IF(N1243=0,0,100),+O1243/M1243*100)</f>
        <v>28.1603993749619</v>
      </c>
      <c r="Q1243" s="486"/>
    </row>
    <row r="1244" s="438" customFormat="true" ht="15" hidden="false" customHeight="true" outlineLevel="0" collapsed="false">
      <c r="A1244" s="456" t="s">
        <v>293</v>
      </c>
      <c r="B1244" s="478" t="n">
        <v>4691.46</v>
      </c>
      <c r="C1244" s="479" t="n">
        <v>4367.71</v>
      </c>
      <c r="D1244" s="480" t="n">
        <v>5051.23</v>
      </c>
      <c r="E1244" s="478" t="n">
        <v>5051.23</v>
      </c>
      <c r="F1244" s="480" t="n">
        <v>6112.26</v>
      </c>
      <c r="G1244" s="480" t="n">
        <v>6112.26</v>
      </c>
      <c r="H1244" s="481"/>
      <c r="I1244" s="482" t="n">
        <v>3794.9</v>
      </c>
      <c r="J1244" s="481" t="n">
        <f aca="false">+G1244-I1244</f>
        <v>2317.36</v>
      </c>
      <c r="K1244" s="483" t="n">
        <f aca="false">IF(I1244=0,IF(G1244=0,0,100),+J1244/I1244*100)</f>
        <v>61.065113705236</v>
      </c>
      <c r="L1244" s="483"/>
      <c r="M1244" s="484" t="n">
        <v>22942.6</v>
      </c>
      <c r="N1244" s="485" t="n">
        <v>31386.15</v>
      </c>
      <c r="O1244" s="481" t="n">
        <f aca="false">N1244-M1244</f>
        <v>8443.55</v>
      </c>
      <c r="P1244" s="486" t="n">
        <f aca="false">IF(M1244=0,IF(N1244=0,0,100),+O1244/M1244*100)</f>
        <v>36.8029342794627</v>
      </c>
      <c r="Q1244" s="486"/>
    </row>
    <row r="1245" s="438" customFormat="true" ht="15" hidden="false" customHeight="true" outlineLevel="0" collapsed="false">
      <c r="A1245" s="456" t="s">
        <v>294</v>
      </c>
      <c r="B1245" s="478" t="n">
        <v>1115.59</v>
      </c>
      <c r="C1245" s="479" t="n">
        <v>1813.31</v>
      </c>
      <c r="D1245" s="480" t="n">
        <v>1348.16</v>
      </c>
      <c r="E1245" s="478" t="n">
        <v>1348.16</v>
      </c>
      <c r="F1245" s="480" t="n">
        <v>1348.16</v>
      </c>
      <c r="G1245" s="480" t="n">
        <v>1348.16</v>
      </c>
      <c r="H1245" s="481"/>
      <c r="I1245" s="482" t="n">
        <v>1354.34</v>
      </c>
      <c r="J1245" s="481" t="n">
        <f aca="false">+G1245-I1245</f>
        <v>-6.17999999999984</v>
      </c>
      <c r="K1245" s="483" t="n">
        <f aca="false">IF(I1245=0,IF(G1245=0,0,100),+J1245/I1245*100)</f>
        <v>-0.456310822983877</v>
      </c>
      <c r="L1245" s="483"/>
      <c r="M1245" s="484" t="n">
        <v>6487.87</v>
      </c>
      <c r="N1245" s="485" t="n">
        <v>8321.54</v>
      </c>
      <c r="O1245" s="481" t="n">
        <f aca="false">N1245-M1245</f>
        <v>1833.67</v>
      </c>
      <c r="P1245" s="486" t="n">
        <f aca="false">IF(M1245=0,IF(N1245=0,0,100),+O1245/M1245*100)</f>
        <v>28.2630508934365</v>
      </c>
      <c r="Q1245" s="486"/>
    </row>
    <row r="1246" s="438" customFormat="true" ht="15" hidden="false" customHeight="true" outlineLevel="0" collapsed="false">
      <c r="A1246" s="456" t="s">
        <v>296</v>
      </c>
      <c r="B1246" s="478" t="n">
        <v>440.32</v>
      </c>
      <c r="C1246" s="479" t="n">
        <v>984.6</v>
      </c>
      <c r="D1246" s="480" t="n">
        <v>621.75</v>
      </c>
      <c r="E1246" s="478" t="n">
        <v>621.75</v>
      </c>
      <c r="F1246" s="480" t="n">
        <v>621.75</v>
      </c>
      <c r="G1246" s="480" t="n">
        <v>621.75</v>
      </c>
      <c r="H1246" s="481"/>
      <c r="I1246" s="482" t="n">
        <v>440.32</v>
      </c>
      <c r="J1246" s="481" t="n">
        <f aca="false">+G1246-I1246</f>
        <v>181.43</v>
      </c>
      <c r="K1246" s="483" t="n">
        <f aca="false">IF(I1246=0,IF(G1246=0,0,100),+J1246/I1246*100)</f>
        <v>41.2041242732558</v>
      </c>
      <c r="L1246" s="483"/>
      <c r="M1246" s="484" t="n">
        <v>2543.66</v>
      </c>
      <c r="N1246" s="485" t="n">
        <v>3911.92</v>
      </c>
      <c r="O1246" s="481" t="n">
        <f aca="false">N1246-M1246</f>
        <v>1368.26</v>
      </c>
      <c r="P1246" s="486" t="n">
        <f aca="false">IF(M1246=0,IF(N1246=0,0,100),+O1246/M1246*100)</f>
        <v>53.7909940793974</v>
      </c>
      <c r="Q1246" s="486"/>
    </row>
    <row r="1247" s="438" customFormat="true" ht="15" hidden="false" customHeight="true" outlineLevel="0" collapsed="false">
      <c r="A1247" s="110" t="s">
        <v>298</v>
      </c>
      <c r="B1247" s="478" t="n">
        <v>927</v>
      </c>
      <c r="C1247" s="479" t="n">
        <v>2461.48</v>
      </c>
      <c r="D1247" s="480" t="n">
        <v>1694.24</v>
      </c>
      <c r="E1247" s="478" t="n">
        <v>2174.24</v>
      </c>
      <c r="F1247" s="480" t="n">
        <v>0</v>
      </c>
      <c r="G1247" s="480" t="n">
        <v>2822.2</v>
      </c>
      <c r="H1247" s="481"/>
      <c r="I1247" s="482" t="n">
        <v>1594.24</v>
      </c>
      <c r="J1247" s="481" t="n">
        <f aca="false">+G1247-I1247</f>
        <v>1227.96</v>
      </c>
      <c r="K1247" s="483" t="n">
        <f aca="false">IF(I1247=0,IF(G1247=0,0,100),+J1247/I1247*100)</f>
        <v>77.0247892412686</v>
      </c>
      <c r="L1247" s="483"/>
      <c r="M1247" s="484" t="n">
        <v>9565.44</v>
      </c>
      <c r="N1247" s="485" t="n">
        <v>10079.16</v>
      </c>
      <c r="O1247" s="481" t="n">
        <f aca="false">N1247-M1247</f>
        <v>513.719999999999</v>
      </c>
      <c r="P1247" s="486" t="n">
        <f aca="false">IF(M1247=0,IF(N1247=0,0,100),+O1247/M1247*100)</f>
        <v>5.37058410276996</v>
      </c>
      <c r="Q1247" s="486"/>
    </row>
    <row r="1248" s="438" customFormat="true" ht="15" hidden="false" customHeight="true" outlineLevel="0" collapsed="false">
      <c r="A1248" s="456" t="s">
        <v>303</v>
      </c>
      <c r="B1248" s="478" t="n">
        <v>11670.01</v>
      </c>
      <c r="C1248" s="479" t="n">
        <v>6474.42</v>
      </c>
      <c r="D1248" s="480" t="n">
        <v>11499.39</v>
      </c>
      <c r="E1248" s="478" t="n">
        <v>8936.44</v>
      </c>
      <c r="F1248" s="480" t="n">
        <v>8936.44</v>
      </c>
      <c r="G1248" s="480" t="n">
        <v>12479.35</v>
      </c>
      <c r="H1248" s="481"/>
      <c r="I1248" s="482" t="n">
        <v>6374.03</v>
      </c>
      <c r="J1248" s="481" t="n">
        <f aca="false">+G1248-I1248</f>
        <v>6105.32</v>
      </c>
      <c r="K1248" s="483" t="n">
        <f aca="false">IF(I1248=0,IF(G1248=0,0,100),+J1248/I1248*100)</f>
        <v>95.7842997287431</v>
      </c>
      <c r="L1248" s="483"/>
      <c r="M1248" s="484" t="n">
        <v>38244.18</v>
      </c>
      <c r="N1248" s="485" t="n">
        <v>59996.05</v>
      </c>
      <c r="O1248" s="481" t="n">
        <f aca="false">N1248-M1248</f>
        <v>21751.87</v>
      </c>
      <c r="P1248" s="486" t="n">
        <f aca="false">IF(M1248=0,IF(N1248=0,0,100),+O1248/M1248*100)</f>
        <v>56.8762881044907</v>
      </c>
      <c r="Q1248" s="486"/>
    </row>
    <row r="1249" s="438" customFormat="true" ht="15" hidden="false" customHeight="true" outlineLevel="0" collapsed="false">
      <c r="A1249" s="456" t="s">
        <v>304</v>
      </c>
      <c r="B1249" s="478" t="n">
        <v>621.56</v>
      </c>
      <c r="C1249" s="479" t="n">
        <v>621.56</v>
      </c>
      <c r="D1249" s="480" t="n">
        <v>621.56</v>
      </c>
      <c r="E1249" s="478" t="n">
        <v>621.56</v>
      </c>
      <c r="F1249" s="480" t="n">
        <v>621.56</v>
      </c>
      <c r="G1249" s="480" t="n">
        <v>621.56</v>
      </c>
      <c r="H1249" s="481"/>
      <c r="I1249" s="482" t="n">
        <v>621.56</v>
      </c>
      <c r="J1249" s="481" t="n">
        <f aca="false">+G1249-I1249</f>
        <v>0</v>
      </c>
      <c r="K1249" s="483" t="n">
        <f aca="false">IF(I1249=0,IF(G1249=0,0,100),+J1249/I1249*100)</f>
        <v>0</v>
      </c>
      <c r="L1249" s="483"/>
      <c r="M1249" s="484" t="n">
        <v>3729.36</v>
      </c>
      <c r="N1249" s="485" t="n">
        <v>3729.36</v>
      </c>
      <c r="O1249" s="481" t="n">
        <f aca="false">N1249-M1249</f>
        <v>0</v>
      </c>
      <c r="P1249" s="486" t="n">
        <f aca="false">IF(M1249=0,IF(N1249=0,0,100),+O1249/M1249*100)</f>
        <v>0</v>
      </c>
      <c r="Q1249" s="486"/>
    </row>
    <row r="1250" s="438" customFormat="true" ht="15" hidden="false" customHeight="true" outlineLevel="0" collapsed="false">
      <c r="A1250" s="456" t="s">
        <v>305</v>
      </c>
      <c r="B1250" s="478" t="n">
        <v>475.65</v>
      </c>
      <c r="C1250" s="479" t="n">
        <v>475.65</v>
      </c>
      <c r="D1250" s="480" t="n">
        <v>475.65</v>
      </c>
      <c r="E1250" s="478" t="n">
        <v>475.65</v>
      </c>
      <c r="F1250" s="480" t="n">
        <v>475.65</v>
      </c>
      <c r="G1250" s="480" t="n">
        <v>475.65</v>
      </c>
      <c r="H1250" s="481"/>
      <c r="I1250" s="482" t="n">
        <v>211.25</v>
      </c>
      <c r="J1250" s="481" t="n">
        <f aca="false">+G1250-I1250</f>
        <v>264.4</v>
      </c>
      <c r="K1250" s="483" t="n">
        <f aca="false">IF(I1250=0,IF(G1250=0,0,100),+J1250/I1250*100)</f>
        <v>125.159763313609</v>
      </c>
      <c r="L1250" s="483"/>
      <c r="M1250" s="484" t="n">
        <v>1901.25</v>
      </c>
      <c r="N1250" s="485" t="n">
        <v>2853.9</v>
      </c>
      <c r="O1250" s="481" t="n">
        <f aca="false">N1250-M1250</f>
        <v>952.65</v>
      </c>
      <c r="P1250" s="486" t="n">
        <f aca="false">IF(M1250=0,IF(N1250=0,0,100),+O1250/M1250*100)</f>
        <v>50.1065088757396</v>
      </c>
      <c r="Q1250" s="486"/>
    </row>
    <row r="1251" s="438" customFormat="true" ht="15" hidden="false" customHeight="true" outlineLevel="0" collapsed="false">
      <c r="A1251" s="456" t="s">
        <v>307</v>
      </c>
      <c r="B1251" s="478" t="n">
        <v>64.68</v>
      </c>
      <c r="C1251" s="479" t="n">
        <v>64.68</v>
      </c>
      <c r="D1251" s="480" t="n">
        <v>64.68</v>
      </c>
      <c r="E1251" s="478" t="n">
        <v>64.68</v>
      </c>
      <c r="F1251" s="480" t="n">
        <v>64.6799999999999</v>
      </c>
      <c r="G1251" s="480" t="n">
        <v>64.68</v>
      </c>
      <c r="H1251" s="481"/>
      <c r="I1251" s="482" t="n">
        <v>64.68</v>
      </c>
      <c r="J1251" s="481" t="n">
        <f aca="false">+G1251-I1251</f>
        <v>0</v>
      </c>
      <c r="K1251" s="483" t="n">
        <f aca="false">IF(I1251=0,IF(G1251=0,0,100),+J1251/I1251*100)</f>
        <v>0</v>
      </c>
      <c r="L1251" s="483"/>
      <c r="M1251" s="484" t="n">
        <v>388.08</v>
      </c>
      <c r="N1251" s="485" t="n">
        <v>388.08</v>
      </c>
      <c r="O1251" s="481" t="n">
        <f aca="false">N1251-M1251</f>
        <v>0</v>
      </c>
      <c r="P1251" s="486" t="n">
        <f aca="false">IF(M1251=0,IF(N1251=0,0,100),+O1251/M1251*100)</f>
        <v>0</v>
      </c>
      <c r="Q1251" s="486"/>
    </row>
    <row r="1252" s="438" customFormat="true" ht="15" hidden="false" customHeight="true" outlineLevel="0" collapsed="false">
      <c r="A1252" s="110" t="s">
        <v>308</v>
      </c>
      <c r="B1252" s="478" t="n">
        <v>17.85</v>
      </c>
      <c r="C1252" s="479" t="n">
        <v>17.85</v>
      </c>
      <c r="D1252" s="480" t="n">
        <v>17.85</v>
      </c>
      <c r="E1252" s="478" t="n">
        <v>17.85</v>
      </c>
      <c r="F1252" s="480" t="n">
        <v>17.85</v>
      </c>
      <c r="G1252" s="480" t="n">
        <v>17.85</v>
      </c>
      <c r="H1252" s="481"/>
      <c r="I1252" s="482" t="n">
        <v>17.85</v>
      </c>
      <c r="J1252" s="481" t="n">
        <f aca="false">+G1252-I1252</f>
        <v>0</v>
      </c>
      <c r="K1252" s="483" t="n">
        <f aca="false">IF(I1252=0,IF(G1252=0,0,100),+J1252/I1252*100)</f>
        <v>0</v>
      </c>
      <c r="L1252" s="483"/>
      <c r="M1252" s="484" t="n">
        <v>107.1</v>
      </c>
      <c r="N1252" s="485" t="n">
        <v>107.1</v>
      </c>
      <c r="O1252" s="481" t="n">
        <f aca="false">N1252-M1252</f>
        <v>0</v>
      </c>
      <c r="P1252" s="486" t="n">
        <f aca="false">IF(M1252=0,IF(N1252=0,0,100),+O1252/M1252*100)</f>
        <v>0</v>
      </c>
      <c r="Q1252" s="486"/>
    </row>
    <row r="1253" s="438" customFormat="true" ht="15" hidden="false" customHeight="true" outlineLevel="0" collapsed="false">
      <c r="A1253" s="489" t="s">
        <v>311</v>
      </c>
      <c r="B1253" s="478" t="n">
        <v>0</v>
      </c>
      <c r="C1253" s="479" t="n">
        <v>0</v>
      </c>
      <c r="D1253" s="480" t="n">
        <v>0</v>
      </c>
      <c r="E1253" s="478" t="n">
        <v>0</v>
      </c>
      <c r="F1253" s="480" t="n">
        <v>0</v>
      </c>
      <c r="G1253" s="480" t="n">
        <v>7.54</v>
      </c>
      <c r="H1253" s="481"/>
      <c r="I1253" s="482" t="n">
        <v>0</v>
      </c>
      <c r="J1253" s="481" t="n">
        <f aca="false">+G1253-I1253</f>
        <v>7.54</v>
      </c>
      <c r="K1253" s="483" t="n">
        <f aca="false">IF(I1253=0,IF(G1253=0,0,100),+J1253/I1253*100)</f>
        <v>100</v>
      </c>
      <c r="L1253" s="483"/>
      <c r="M1253" s="484" t="n">
        <v>0</v>
      </c>
      <c r="N1253" s="485" t="n">
        <v>7.54</v>
      </c>
      <c r="O1253" s="481" t="n">
        <f aca="false">N1253-M1253</f>
        <v>7.54</v>
      </c>
      <c r="P1253" s="486" t="n">
        <f aca="false">IF(M1253=0,IF(N1253=0,0,100),+O1253/M1253*100)</f>
        <v>100</v>
      </c>
      <c r="Q1253" s="486"/>
    </row>
    <row r="1254" s="438" customFormat="true" ht="15" hidden="false" customHeight="true" outlineLevel="0" collapsed="false">
      <c r="A1254" s="110" t="s">
        <v>313</v>
      </c>
      <c r="B1254" s="478" t="n">
        <v>153.33</v>
      </c>
      <c r="C1254" s="479" t="n">
        <v>153.33</v>
      </c>
      <c r="D1254" s="480" t="n">
        <v>0</v>
      </c>
      <c r="E1254" s="478" t="n">
        <v>153.33</v>
      </c>
      <c r="F1254" s="480" t="n">
        <v>314.84</v>
      </c>
      <c r="G1254" s="480" t="n">
        <v>168.33</v>
      </c>
      <c r="H1254" s="481"/>
      <c r="I1254" s="482" t="n">
        <v>0</v>
      </c>
      <c r="J1254" s="481" t="n">
        <f aca="false">+G1254-I1254</f>
        <v>168.33</v>
      </c>
      <c r="K1254" s="483" t="n">
        <f aca="false">IF(I1254=0,IF(G1254=0,0,100),+J1254/I1254*100)</f>
        <v>100</v>
      </c>
      <c r="L1254" s="483"/>
      <c r="M1254" s="484" t="n">
        <v>718.38</v>
      </c>
      <c r="N1254" s="485" t="n">
        <v>943.16</v>
      </c>
      <c r="O1254" s="481" t="n">
        <f aca="false">N1254-M1254</f>
        <v>224.78</v>
      </c>
      <c r="P1254" s="486" t="n">
        <f aca="false">IF(M1254=0,IF(N1254=0,0,100),+O1254/M1254*100)</f>
        <v>31.2898465992928</v>
      </c>
      <c r="Q1254" s="486"/>
    </row>
    <row r="1255" customFormat="false" ht="15" hidden="false" customHeight="true" outlineLevel="0" collapsed="false">
      <c r="A1255" s="456" t="s">
        <v>315</v>
      </c>
      <c r="B1255" s="478" t="n">
        <v>14325.61</v>
      </c>
      <c r="C1255" s="479" t="n">
        <v>14325.61</v>
      </c>
      <c r="D1255" s="480" t="n">
        <v>14325.61</v>
      </c>
      <c r="E1255" s="478" t="n">
        <v>14325.61</v>
      </c>
      <c r="F1255" s="480" t="n">
        <v>-30332.74</v>
      </c>
      <c r="G1255" s="480" t="n">
        <v>5393.94</v>
      </c>
      <c r="H1255" s="481"/>
      <c r="I1255" s="482" t="n">
        <v>5393.94</v>
      </c>
      <c r="J1255" s="481" t="n">
        <f aca="false">+G1255-I1255</f>
        <v>0</v>
      </c>
      <c r="K1255" s="483" t="n">
        <f aca="false">IF(I1255=0,IF(G1255=0,0,100),+J1255/I1255*100)</f>
        <v>0</v>
      </c>
      <c r="L1255" s="483"/>
      <c r="M1255" s="484" t="n">
        <v>32363.64</v>
      </c>
      <c r="N1255" s="485" t="n">
        <v>32363.64</v>
      </c>
      <c r="O1255" s="481" t="n">
        <f aca="false">N1255-M1255</f>
        <v>0</v>
      </c>
      <c r="P1255" s="486" t="n">
        <f aca="false">IF(M1255=0,IF(N1255=0,0,100),+O1255/M1255*100)</f>
        <v>0</v>
      </c>
      <c r="Q1255" s="486"/>
      <c r="R1255" s="430"/>
    </row>
    <row r="1256" customFormat="false" ht="15" hidden="false" customHeight="true" outlineLevel="0" collapsed="false">
      <c r="A1256" s="493" t="s">
        <v>189</v>
      </c>
      <c r="B1256" s="494" t="n">
        <f aca="false">SUM(B1208:B1255)</f>
        <v>303495.69</v>
      </c>
      <c r="C1256" s="494" t="n">
        <f aca="false">SUM(C1208:C1255)</f>
        <v>281854.26</v>
      </c>
      <c r="D1256" s="494" t="n">
        <f aca="false">SUM(D1208:D1255)</f>
        <v>215576.63</v>
      </c>
      <c r="E1256" s="494" t="n">
        <f aca="false">SUM(E1208:E1255)</f>
        <v>321787.78</v>
      </c>
      <c r="F1256" s="494" t="n">
        <f aca="false">SUM(F1208:F1255)</f>
        <v>239925.16</v>
      </c>
      <c r="G1256" s="494" t="n">
        <f aca="false">SUM(G1208:G1255)</f>
        <v>265975.68</v>
      </c>
      <c r="H1256" s="495"/>
      <c r="I1256" s="496" t="n">
        <f aca="false">SUM(I1208:I1255)</f>
        <v>348375.82</v>
      </c>
      <c r="J1256" s="577" t="n">
        <f aca="false">+G1256-I1256</f>
        <v>-82400.14</v>
      </c>
      <c r="K1256" s="497" t="n">
        <f aca="false">IF(I1256=0,IF(G1256=0,0,100),+J1256/I1256*100)</f>
        <v>-23.6526576385238</v>
      </c>
      <c r="L1256" s="498"/>
      <c r="M1256" s="499" t="n">
        <f aca="false">SUM(M1208:M1255)</f>
        <v>1704377.04</v>
      </c>
      <c r="N1256" s="499" t="n">
        <f aca="false">SUM(N1208:N1255)</f>
        <v>1628615.2</v>
      </c>
      <c r="O1256" s="496" t="n">
        <f aca="false">SUM(O1201:O1255)</f>
        <v>-75761.84</v>
      </c>
      <c r="P1256" s="501" t="n">
        <f aca="false">IF(M1256=0,IF(N1256=0,0,100),+O1256/M1256*100)</f>
        <v>-4.44513380677787</v>
      </c>
      <c r="Q1256" s="502"/>
      <c r="R1256" s="523"/>
    </row>
    <row r="1257" customFormat="false" ht="15" hidden="false" customHeight="true" outlineLevel="0" collapsed="false">
      <c r="N1257" s="477"/>
    </row>
    <row r="1258" customFormat="false" ht="15" hidden="false" customHeight="true" outlineLevel="0" collapsed="false">
      <c r="A1258" s="503" t="s">
        <v>113</v>
      </c>
      <c r="B1258" s="504" t="n">
        <v>50168.91</v>
      </c>
      <c r="C1258" s="504" t="n">
        <v>4257.31</v>
      </c>
      <c r="D1258" s="504" t="n">
        <v>3103.6</v>
      </c>
      <c r="E1258" s="504" t="n">
        <v>1544.98</v>
      </c>
      <c r="F1258" s="504" t="n">
        <v>4421.11</v>
      </c>
      <c r="G1258" s="504" t="n">
        <v>4069.57</v>
      </c>
      <c r="I1258" s="505" t="n">
        <v>4580.27</v>
      </c>
      <c r="J1258" s="432" t="n">
        <f aca="false">+G1258-I1258</f>
        <v>-510.7</v>
      </c>
      <c r="K1258" s="435" t="n">
        <f aca="false">IF(I1258=0,IF(G1258=0,0,100),+J1258/I1258*100)</f>
        <v>-11.1499977075587</v>
      </c>
      <c r="M1258" s="554" t="n">
        <v>18713.27</v>
      </c>
      <c r="N1258" s="504" t="n">
        <v>67565.48</v>
      </c>
      <c r="O1258" s="481" t="n">
        <f aca="false">+N1258-M1258</f>
        <v>48852.21</v>
      </c>
      <c r="P1258" s="486" t="n">
        <f aca="false">IF(M1258=0,IF(N1258=0,0,100),+O1258/M1258*100)</f>
        <v>261.056512303836</v>
      </c>
      <c r="Q1258" s="486"/>
    </row>
    <row r="1259" customFormat="false" ht="15" hidden="false" customHeight="true" outlineLevel="0" collapsed="false">
      <c r="A1259" s="531" t="s">
        <v>338</v>
      </c>
      <c r="B1259" s="504" t="n">
        <v>35919.73</v>
      </c>
      <c r="C1259" s="504" t="n">
        <v>25036.5</v>
      </c>
      <c r="D1259" s="504" t="n">
        <v>19301.65</v>
      </c>
      <c r="E1259" s="504" t="n">
        <v>27399.5</v>
      </c>
      <c r="F1259" s="504" t="n">
        <v>30770.6</v>
      </c>
      <c r="G1259" s="504" t="n">
        <v>24487.28</v>
      </c>
      <c r="I1259" s="505" t="n">
        <v>31063.67</v>
      </c>
      <c r="J1259" s="432" t="n">
        <f aca="false">+G1259-I1259</f>
        <v>-6576.39</v>
      </c>
      <c r="K1259" s="435" t="n">
        <f aca="false">IF(I1259=0,IF(G1259=0,0,100),+J1259/I1259*100)</f>
        <v>-21.1706794464402</v>
      </c>
      <c r="L1259" s="483"/>
      <c r="M1259" s="554" t="n">
        <v>177852.46</v>
      </c>
      <c r="N1259" s="504" t="n">
        <v>162915.26</v>
      </c>
      <c r="O1259" s="481" t="n">
        <f aca="false">+N1259-M1259</f>
        <v>-14937.2</v>
      </c>
      <c r="P1259" s="486" t="n">
        <f aca="false">IF(M1259=0,IF(N1259=0,0,100),+O1259/M1259*100)</f>
        <v>-8.39864683344834</v>
      </c>
      <c r="Q1259" s="486"/>
    </row>
    <row r="1260" customFormat="false" ht="15" hidden="false" customHeight="true" outlineLevel="0" collapsed="false">
      <c r="A1260" s="503" t="s">
        <v>330</v>
      </c>
      <c r="B1260" s="504" t="n">
        <v>314.76</v>
      </c>
      <c r="C1260" s="504" t="n">
        <v>846.27</v>
      </c>
      <c r="D1260" s="504" t="n">
        <v>1557.63</v>
      </c>
      <c r="E1260" s="504" t="n">
        <v>4042.73</v>
      </c>
      <c r="F1260" s="504" t="n">
        <v>472.89</v>
      </c>
      <c r="G1260" s="504" t="n">
        <v>1581.58</v>
      </c>
      <c r="I1260" s="505" t="n">
        <v>868.5</v>
      </c>
      <c r="J1260" s="432" t="n">
        <f aca="false">+G1260-I1260</f>
        <v>713.08</v>
      </c>
      <c r="K1260" s="435" t="n">
        <f aca="false">IF(I1260=0,IF(G1260=0,0,100),+J1260/I1260*100)</f>
        <v>82.104778353483</v>
      </c>
      <c r="L1260" s="483"/>
      <c r="M1260" s="554" t="n">
        <v>11128.15</v>
      </c>
      <c r="N1260" s="504" t="n">
        <v>8815.85</v>
      </c>
      <c r="O1260" s="481" t="n">
        <f aca="false">+N1260-M1260</f>
        <v>-2312.3</v>
      </c>
      <c r="P1260" s="486" t="n">
        <f aca="false">IF(M1260=0,IF(N1260=0,0,100),+O1260/M1260*100)</f>
        <v>-20.7788356555222</v>
      </c>
      <c r="Q1260" s="486"/>
    </row>
    <row r="1261" customFormat="false" ht="15" hidden="false" customHeight="true" outlineLevel="0" collapsed="false">
      <c r="A1261" s="510" t="s">
        <v>114</v>
      </c>
      <c r="B1261" s="504" t="n">
        <v>-10178.98</v>
      </c>
      <c r="C1261" s="504" t="n">
        <v>-74837.96</v>
      </c>
      <c r="D1261" s="504" t="n">
        <v>-28734.1</v>
      </c>
      <c r="E1261" s="504" t="n">
        <v>-24859.38</v>
      </c>
      <c r="F1261" s="504" t="n">
        <v>-10166.69</v>
      </c>
      <c r="G1261" s="504" t="n">
        <v>-38608.1</v>
      </c>
      <c r="I1261" s="505" t="n">
        <v>-7776.12</v>
      </c>
      <c r="J1261" s="432" t="n">
        <f aca="false">+G1261-I1261</f>
        <v>-30831.98</v>
      </c>
      <c r="K1261" s="435" t="n">
        <f aca="false">IF(I1261=0,IF(G1261=0,0,100),+J1261/I1261*100)</f>
        <v>396.495681651003</v>
      </c>
      <c r="L1261" s="483"/>
      <c r="M1261" s="554" t="n">
        <v>-66116.23</v>
      </c>
      <c r="N1261" s="504" t="n">
        <v>-187385.21</v>
      </c>
      <c r="O1261" s="481" t="n">
        <f aca="false">+N1261-M1261</f>
        <v>-121268.98</v>
      </c>
      <c r="P1261" s="486" t="n">
        <f aca="false">IF(M1261=0,IF(N1261=0,0,100),+O1261/M1261*100)</f>
        <v>183.417868804679</v>
      </c>
      <c r="Q1261" s="486"/>
    </row>
    <row r="1262" s="512" customFormat="true" ht="15" hidden="false" customHeight="true" outlineLevel="0" collapsed="false">
      <c r="A1262" s="513" t="s">
        <v>331</v>
      </c>
      <c r="B1262" s="540" t="n">
        <f aca="false">SUM(B1256:B1261)</f>
        <v>379720.11</v>
      </c>
      <c r="C1262" s="540" t="n">
        <f aca="false">SUM(C1256:C1261)</f>
        <v>237156.38</v>
      </c>
      <c r="D1262" s="540" t="n">
        <f aca="false">SUM(D1256:D1261)</f>
        <v>210805.41</v>
      </c>
      <c r="E1262" s="540" t="n">
        <f aca="false">SUM(E1256:E1261)</f>
        <v>329915.61</v>
      </c>
      <c r="F1262" s="540" t="n">
        <f aca="false">SUM(F1256:F1261)</f>
        <v>265423.07</v>
      </c>
      <c r="G1262" s="540" t="n">
        <f aca="false">SUM(G1256:G1261)</f>
        <v>257506.01</v>
      </c>
      <c r="H1262" s="541"/>
      <c r="I1262" s="542" t="n">
        <f aca="false">SUM(I1256:I1261)</f>
        <v>377112.14</v>
      </c>
      <c r="J1262" s="520" t="n">
        <f aca="false">+G1262-I1262</f>
        <v>-119606.13</v>
      </c>
      <c r="K1262" s="521" t="n">
        <f aca="false">IF(I1262=0,IF(G1262=0,0,100),+J1262/I1262*100)</f>
        <v>-31.7163297898604</v>
      </c>
      <c r="L1262" s="511"/>
      <c r="M1262" s="543" t="n">
        <f aca="false">SUM(M1256:M1261)</f>
        <v>1845954.69</v>
      </c>
      <c r="N1262" s="544" t="n">
        <f aca="false">SUM(N1256:N1261)</f>
        <v>1680526.58</v>
      </c>
      <c r="O1262" s="520" t="n">
        <f aca="false">+M1262-N1262</f>
        <v>165428.11</v>
      </c>
      <c r="P1262" s="521" t="n">
        <f aca="false">IF(N1262=0,IF(M1262=0,0,100),+O1262/N1262*100)</f>
        <v>9.84382585605994</v>
      </c>
      <c r="Q1262" s="522"/>
      <c r="R1262" s="523"/>
    </row>
    <row r="1263" customFormat="false" ht="15" hidden="false" customHeight="true" outlineLevel="0" collapsed="false">
      <c r="A1263" s="456"/>
      <c r="B1263" s="504"/>
      <c r="C1263" s="504"/>
      <c r="D1263" s="504"/>
      <c r="E1263" s="504"/>
      <c r="F1263" s="504"/>
      <c r="G1263" s="504"/>
      <c r="I1263" s="432"/>
      <c r="J1263" s="432"/>
      <c r="K1263" s="498"/>
      <c r="L1263" s="498"/>
      <c r="M1263" s="505"/>
      <c r="N1263" s="545"/>
      <c r="O1263" s="432"/>
    </row>
    <row r="1264" customFormat="false" ht="15" hidden="false" customHeight="true" outlineLevel="0" collapsed="false">
      <c r="A1264" s="456"/>
      <c r="B1264" s="504"/>
      <c r="C1264" s="504"/>
      <c r="D1264" s="504"/>
      <c r="E1264" s="504"/>
      <c r="F1264" s="504"/>
      <c r="G1264" s="504"/>
      <c r="I1264" s="432"/>
      <c r="J1264" s="432"/>
      <c r="K1264" s="532"/>
      <c r="L1264" s="532"/>
      <c r="M1264" s="505"/>
      <c r="N1264" s="533"/>
      <c r="O1264" s="432"/>
    </row>
    <row r="1265" customFormat="false" ht="15" hidden="false" customHeight="true" outlineLevel="0" collapsed="false">
      <c r="A1265" s="441" t="s">
        <v>69</v>
      </c>
      <c r="B1265" s="441"/>
      <c r="C1265" s="441"/>
      <c r="D1265" s="441"/>
      <c r="E1265" s="441"/>
      <c r="F1265" s="441"/>
      <c r="G1265" s="441"/>
      <c r="H1265" s="441"/>
      <c r="I1265" s="441"/>
      <c r="J1265" s="441"/>
      <c r="K1265" s="441"/>
      <c r="L1265" s="441"/>
      <c r="M1265" s="441"/>
      <c r="N1265" s="441"/>
      <c r="O1265" s="441"/>
      <c r="P1265" s="441"/>
      <c r="Q1265" s="441"/>
    </row>
    <row r="1266" customFormat="false" ht="15" hidden="false" customHeight="true" outlineLevel="0" collapsed="false">
      <c r="A1266" s="441" t="s">
        <v>214</v>
      </c>
      <c r="B1266" s="441"/>
      <c r="C1266" s="441"/>
      <c r="D1266" s="441"/>
      <c r="E1266" s="441"/>
      <c r="F1266" s="441"/>
      <c r="G1266" s="441"/>
      <c r="H1266" s="441"/>
      <c r="I1266" s="441"/>
      <c r="J1266" s="441"/>
      <c r="K1266" s="441"/>
      <c r="L1266" s="441"/>
      <c r="M1266" s="441"/>
      <c r="N1266" s="441"/>
      <c r="O1266" s="441"/>
      <c r="P1266" s="441"/>
      <c r="Q1266" s="441"/>
    </row>
    <row r="1267" customFormat="false" ht="15" hidden="false" customHeight="true" outlineLevel="0" collapsed="false">
      <c r="A1267" s="442" t="s">
        <v>73</v>
      </c>
      <c r="B1267" s="442"/>
      <c r="C1267" s="442"/>
      <c r="D1267" s="442"/>
      <c r="E1267" s="442"/>
      <c r="F1267" s="442"/>
      <c r="G1267" s="442"/>
      <c r="H1267" s="442"/>
      <c r="I1267" s="442"/>
      <c r="J1267" s="442"/>
      <c r="K1267" s="442"/>
      <c r="L1267" s="442"/>
      <c r="M1267" s="442"/>
      <c r="N1267" s="442"/>
      <c r="O1267" s="442"/>
      <c r="P1267" s="442"/>
      <c r="Q1267" s="442"/>
    </row>
    <row r="1268" customFormat="false" ht="15" hidden="false" customHeight="true" outlineLevel="0" collapsed="false">
      <c r="A1268" s="443"/>
      <c r="J1268" s="444"/>
      <c r="K1268" s="445"/>
      <c r="L1268" s="445"/>
      <c r="N1268" s="446"/>
      <c r="O1268" s="444"/>
      <c r="P1268" s="447"/>
      <c r="Q1268" s="447"/>
    </row>
    <row r="1269" customFormat="false" ht="39" hidden="false" customHeight="true" outlineLevel="0" collapsed="false">
      <c r="A1269" s="448"/>
      <c r="B1269" s="449" t="s">
        <v>215</v>
      </c>
      <c r="C1269" s="449"/>
      <c r="D1269" s="449"/>
      <c r="E1269" s="449"/>
      <c r="F1269" s="449"/>
      <c r="G1269" s="449"/>
      <c r="H1269" s="450"/>
      <c r="I1269" s="451" t="s">
        <v>71</v>
      </c>
      <c r="J1269" s="452" t="s">
        <v>216</v>
      </c>
      <c r="K1269" s="452"/>
      <c r="L1269" s="453"/>
      <c r="M1269" s="454" t="s">
        <v>121</v>
      </c>
      <c r="N1269" s="454"/>
      <c r="O1269" s="455" t="s">
        <v>217</v>
      </c>
      <c r="P1269" s="455"/>
      <c r="Q1269" s="453"/>
    </row>
    <row r="1270" customFormat="false" ht="15" hidden="false" customHeight="true" outlineLevel="0" collapsed="false">
      <c r="A1270" s="456"/>
      <c r="B1270" s="457" t="s">
        <v>218</v>
      </c>
      <c r="C1270" s="457" t="s">
        <v>219</v>
      </c>
      <c r="D1270" s="457" t="s">
        <v>220</v>
      </c>
      <c r="E1270" s="457" t="s">
        <v>221</v>
      </c>
      <c r="F1270" s="457" t="s">
        <v>222</v>
      </c>
      <c r="G1270" s="457" t="s">
        <v>223</v>
      </c>
      <c r="H1270" s="450"/>
      <c r="I1270" s="458" t="s">
        <v>224</v>
      </c>
      <c r="J1270" s="459" t="s">
        <v>225</v>
      </c>
      <c r="K1270" s="460" t="s">
        <v>226</v>
      </c>
      <c r="L1270" s="461"/>
      <c r="M1270" s="462" t="n">
        <v>2017</v>
      </c>
      <c r="N1270" s="463" t="n">
        <v>2018</v>
      </c>
      <c r="O1270" s="464" t="s">
        <v>225</v>
      </c>
      <c r="P1270" s="465" t="s">
        <v>227</v>
      </c>
      <c r="Q1270" s="466"/>
    </row>
    <row r="1271" customFormat="false" ht="15" hidden="false" customHeight="true" outlineLevel="0" collapsed="false">
      <c r="A1271" s="456"/>
      <c r="B1271" s="467"/>
      <c r="C1271" s="467"/>
      <c r="D1271" s="467"/>
      <c r="E1271" s="467"/>
      <c r="F1271" s="467"/>
      <c r="G1271" s="467"/>
      <c r="H1271" s="450"/>
      <c r="I1271" s="468"/>
      <c r="J1271" s="450"/>
      <c r="K1271" s="469"/>
      <c r="L1271" s="461"/>
      <c r="M1271" s="470"/>
      <c r="N1271" s="471"/>
      <c r="O1271" s="450"/>
      <c r="P1271" s="469"/>
      <c r="Q1271" s="461"/>
    </row>
    <row r="1272" customFormat="false" ht="15" hidden="false" customHeight="true" outlineLevel="0" collapsed="false">
      <c r="A1272" s="472" t="s">
        <v>344</v>
      </c>
      <c r="B1272" s="473"/>
      <c r="C1272" s="473"/>
      <c r="D1272" s="473"/>
      <c r="E1272" s="473"/>
      <c r="F1272" s="473"/>
      <c r="G1272" s="473"/>
      <c r="H1272" s="474"/>
      <c r="I1272" s="474"/>
      <c r="J1272" s="474"/>
      <c r="K1272" s="475"/>
      <c r="L1272" s="475"/>
      <c r="M1272" s="476"/>
      <c r="N1272" s="477"/>
      <c r="O1272" s="474"/>
      <c r="P1272" s="48"/>
      <c r="Q1272" s="48"/>
      <c r="R1272" s="438" t="str">
        <f aca="false">A1272</f>
        <v>DIESEL MOCHIS</v>
      </c>
    </row>
    <row r="1273" customFormat="false" ht="15" hidden="false" customHeight="true" outlineLevel="0" collapsed="false">
      <c r="A1273" s="448"/>
      <c r="B1273" s="473"/>
      <c r="C1273" s="473"/>
      <c r="D1273" s="473"/>
      <c r="E1273" s="473"/>
      <c r="F1273" s="473"/>
      <c r="G1273" s="473"/>
      <c r="H1273" s="474"/>
      <c r="I1273" s="474"/>
      <c r="J1273" s="474"/>
      <c r="K1273" s="475"/>
      <c r="L1273" s="475"/>
      <c r="M1273" s="476"/>
      <c r="N1273" s="477"/>
      <c r="O1273" s="474"/>
      <c r="P1273" s="48"/>
      <c r="Q1273" s="48"/>
    </row>
    <row r="1274" customFormat="false" ht="15" hidden="false" customHeight="true" outlineLevel="0" collapsed="false">
      <c r="A1274" s="110" t="s">
        <v>228</v>
      </c>
      <c r="B1274" s="473" t="n">
        <v>0</v>
      </c>
      <c r="C1274" s="487" t="n">
        <v>0</v>
      </c>
      <c r="D1274" s="480" t="n">
        <v>0</v>
      </c>
      <c r="E1274" s="478" t="n">
        <v>0</v>
      </c>
      <c r="F1274" s="480" t="n">
        <v>0</v>
      </c>
      <c r="G1274" s="480" t="n">
        <v>0</v>
      </c>
      <c r="H1274" s="474"/>
      <c r="I1274" s="482" t="n">
        <v>0</v>
      </c>
      <c r="J1274" s="481" t="n">
        <f aca="false">+G1274-I1274</f>
        <v>0</v>
      </c>
      <c r="K1274" s="483" t="n">
        <f aca="false">IF(I1274=0,IF(G1274=0,0,100),+J1274/I1274*100)</f>
        <v>0</v>
      </c>
      <c r="L1274" s="475"/>
      <c r="M1274" s="484" t="n">
        <v>1609.98</v>
      </c>
      <c r="N1274" s="485" t="n">
        <v>0</v>
      </c>
      <c r="O1274" s="481" t="n">
        <f aca="false">N1274-M1274</f>
        <v>-1609.98</v>
      </c>
      <c r="P1274" s="486" t="n">
        <f aca="false">IF(M1274=0,IF(N1274=0,0,100),+O1274/M1274*100)</f>
        <v>-100</v>
      </c>
      <c r="Q1274" s="48"/>
    </row>
    <row r="1275" customFormat="false" ht="15" hidden="false" customHeight="true" outlineLevel="0" collapsed="false">
      <c r="A1275" s="110" t="s">
        <v>229</v>
      </c>
      <c r="B1275" s="473" t="n">
        <v>0</v>
      </c>
      <c r="C1275" s="487" t="n">
        <v>0</v>
      </c>
      <c r="D1275" s="480" t="n">
        <v>0</v>
      </c>
      <c r="E1275" s="478" t="n">
        <v>0</v>
      </c>
      <c r="F1275" s="480" t="n">
        <v>0</v>
      </c>
      <c r="G1275" s="480" t="n">
        <v>0</v>
      </c>
      <c r="H1275" s="474"/>
      <c r="I1275" s="482" t="n">
        <v>1375</v>
      </c>
      <c r="J1275" s="481" t="n">
        <f aca="false">+G1275-I1275</f>
        <v>-1375</v>
      </c>
      <c r="K1275" s="483" t="n">
        <f aca="false">IF(I1275=0,IF(G1275=0,0,100),+J1275/I1275*100)</f>
        <v>-100</v>
      </c>
      <c r="L1275" s="475"/>
      <c r="M1275" s="484" t="n">
        <v>13744.08</v>
      </c>
      <c r="N1275" s="485" t="n">
        <v>0</v>
      </c>
      <c r="O1275" s="481" t="n">
        <f aca="false">N1275-M1275</f>
        <v>-13744.08</v>
      </c>
      <c r="P1275" s="486" t="n">
        <f aca="false">IF(M1275=0,IF(N1275=0,0,100),+O1275/M1275*100)</f>
        <v>-100</v>
      </c>
      <c r="Q1275" s="48"/>
    </row>
    <row r="1276" customFormat="false" ht="15" hidden="false" customHeight="true" outlineLevel="0" collapsed="false">
      <c r="A1276" s="456" t="s">
        <v>231</v>
      </c>
      <c r="B1276" s="473" t="n">
        <v>0</v>
      </c>
      <c r="C1276" s="487" t="n">
        <v>0</v>
      </c>
      <c r="D1276" s="480" t="n">
        <v>0</v>
      </c>
      <c r="E1276" s="478" t="n">
        <v>0</v>
      </c>
      <c r="F1276" s="480" t="n">
        <v>0</v>
      </c>
      <c r="G1276" s="480" t="n">
        <v>0</v>
      </c>
      <c r="H1276" s="474"/>
      <c r="I1276" s="482" t="n">
        <v>354.14</v>
      </c>
      <c r="J1276" s="481" t="n">
        <f aca="false">+G1276-I1276</f>
        <v>-354.14</v>
      </c>
      <c r="K1276" s="483" t="n">
        <f aca="false">IF(I1276=0,IF(G1276=0,0,100),+J1276/I1276*100)</f>
        <v>-100</v>
      </c>
      <c r="L1276" s="475"/>
      <c r="M1276" s="484" t="n">
        <v>2424.63</v>
      </c>
      <c r="N1276" s="485" t="n">
        <v>0</v>
      </c>
      <c r="O1276" s="481" t="n">
        <f aca="false">N1276-M1276</f>
        <v>-2424.63</v>
      </c>
      <c r="P1276" s="486" t="n">
        <f aca="false">IF(M1276=0,IF(N1276=0,0,100),+O1276/M1276*100)</f>
        <v>-100</v>
      </c>
      <c r="Q1276" s="48"/>
    </row>
    <row r="1277" customFormat="false" ht="15" hidden="false" customHeight="true" outlineLevel="0" collapsed="false">
      <c r="A1277" s="456" t="s">
        <v>234</v>
      </c>
      <c r="B1277" s="478" t="n">
        <v>162210.32</v>
      </c>
      <c r="C1277" s="479" t="n">
        <v>102947.38</v>
      </c>
      <c r="D1277" s="480" t="n">
        <v>102148.77</v>
      </c>
      <c r="E1277" s="478" t="n">
        <v>121395.16</v>
      </c>
      <c r="F1277" s="480" t="n">
        <v>134575.76</v>
      </c>
      <c r="G1277" s="480" t="n">
        <v>122820.48</v>
      </c>
      <c r="H1277" s="481"/>
      <c r="I1277" s="482" t="n">
        <v>107903.82</v>
      </c>
      <c r="J1277" s="481" t="n">
        <f aca="false">+G1277-I1277</f>
        <v>14916.66</v>
      </c>
      <c r="K1277" s="483" t="n">
        <f aca="false">IF(I1277=0,IF(G1277=0,0,100),+J1277/I1277*100)</f>
        <v>13.8240332918705</v>
      </c>
      <c r="L1277" s="483"/>
      <c r="M1277" s="484" t="n">
        <v>716627.74</v>
      </c>
      <c r="N1277" s="485" t="n">
        <v>746097.87</v>
      </c>
      <c r="O1277" s="481" t="n">
        <f aca="false">N1277-M1277</f>
        <v>29470.13</v>
      </c>
      <c r="P1277" s="486" t="n">
        <f aca="false">IF(M1277=0,IF(N1277=0,0,100),+O1277/M1277*100)</f>
        <v>4.11233452950063</v>
      </c>
      <c r="Q1277" s="486"/>
    </row>
    <row r="1278" customFormat="false" ht="15" hidden="false" customHeight="true" outlineLevel="0" collapsed="false">
      <c r="A1278" s="110" t="s">
        <v>235</v>
      </c>
      <c r="B1278" s="478" t="n">
        <v>18186.56</v>
      </c>
      <c r="C1278" s="479" t="n">
        <v>4740</v>
      </c>
      <c r="D1278" s="480" t="n">
        <v>4740</v>
      </c>
      <c r="E1278" s="478" t="n">
        <v>14152.2</v>
      </c>
      <c r="F1278" s="480" t="n">
        <v>17782.4</v>
      </c>
      <c r="G1278" s="480" t="n">
        <v>4740</v>
      </c>
      <c r="H1278" s="481"/>
      <c r="I1278" s="482" t="n">
        <v>9480</v>
      </c>
      <c r="J1278" s="481" t="n">
        <f aca="false">+G1278-I1278</f>
        <v>-4740</v>
      </c>
      <c r="K1278" s="483" t="n">
        <f aca="false">IF(I1278=0,IF(G1278=0,0,100),+J1278/I1278*100)</f>
        <v>-50</v>
      </c>
      <c r="L1278" s="483"/>
      <c r="M1278" s="484" t="n">
        <v>9480</v>
      </c>
      <c r="N1278" s="485" t="n">
        <v>64341.16</v>
      </c>
      <c r="O1278" s="481" t="n">
        <f aca="false">N1278-M1278</f>
        <v>54861.16</v>
      </c>
      <c r="P1278" s="486" t="n">
        <f aca="false">IF(M1278=0,IF(N1278=0,0,100),+O1278/M1278*100)</f>
        <v>578.704219409283</v>
      </c>
      <c r="Q1278" s="486"/>
    </row>
    <row r="1279" customFormat="false" ht="15" hidden="false" customHeight="true" outlineLevel="0" collapsed="false">
      <c r="A1279" s="110" t="s">
        <v>237</v>
      </c>
      <c r="B1279" s="478" t="n">
        <v>34602.7</v>
      </c>
      <c r="C1279" s="479" t="n">
        <v>33388.88</v>
      </c>
      <c r="D1279" s="480" t="n">
        <v>31145.64</v>
      </c>
      <c r="E1279" s="478" t="n">
        <v>30152.7</v>
      </c>
      <c r="F1279" s="480" t="n">
        <v>42080.1</v>
      </c>
      <c r="G1279" s="480" t="n">
        <v>31609.82</v>
      </c>
      <c r="H1279" s="481"/>
      <c r="I1279" s="482" t="n">
        <v>24812.95</v>
      </c>
      <c r="J1279" s="481" t="n">
        <f aca="false">+G1279-I1279</f>
        <v>6796.87</v>
      </c>
      <c r="K1279" s="483" t="n">
        <f aca="false">IF(I1279=0,IF(G1279=0,0,100),+J1279/I1279*100)</f>
        <v>27.3924301624756</v>
      </c>
      <c r="L1279" s="483"/>
      <c r="M1279" s="484" t="n">
        <v>158715.01</v>
      </c>
      <c r="N1279" s="485" t="n">
        <v>202979.84</v>
      </c>
      <c r="O1279" s="481" t="n">
        <f aca="false">N1279-M1279</f>
        <v>44264.83</v>
      </c>
      <c r="P1279" s="486" t="n">
        <f aca="false">IF(M1279=0,IF(N1279=0,0,100),+O1279/M1279*100)</f>
        <v>27.8895045906496</v>
      </c>
      <c r="Q1279" s="486"/>
    </row>
    <row r="1280" customFormat="false" ht="15" hidden="false" customHeight="true" outlineLevel="0" collapsed="false">
      <c r="A1280" s="110" t="s">
        <v>238</v>
      </c>
      <c r="B1280" s="478" t="n">
        <v>0</v>
      </c>
      <c r="C1280" s="487" t="n">
        <v>0</v>
      </c>
      <c r="D1280" s="480" t="n">
        <v>0</v>
      </c>
      <c r="E1280" s="478" t="n">
        <v>0</v>
      </c>
      <c r="F1280" s="480" t="n">
        <v>0</v>
      </c>
      <c r="G1280" s="480" t="n">
        <v>0</v>
      </c>
      <c r="H1280" s="481"/>
      <c r="I1280" s="482" t="n">
        <v>2184.74</v>
      </c>
      <c r="J1280" s="481" t="n">
        <f aca="false">+G1280-I1280</f>
        <v>-2184.74</v>
      </c>
      <c r="K1280" s="483" t="n">
        <f aca="false">IF(I1280=0,IF(G1280=0,0,100),+J1280/I1280*100)</f>
        <v>-100</v>
      </c>
      <c r="L1280" s="483"/>
      <c r="M1280" s="484" t="n">
        <v>17228.01</v>
      </c>
      <c r="N1280" s="485" t="n">
        <v>0</v>
      </c>
      <c r="O1280" s="481" t="n">
        <f aca="false">N1280-M1280</f>
        <v>-17228.01</v>
      </c>
      <c r="P1280" s="486" t="n">
        <f aca="false">IF(M1280=0,IF(N1280=0,0,100),+O1280/M1280*100)</f>
        <v>-100</v>
      </c>
      <c r="Q1280" s="486"/>
    </row>
    <row r="1281" customFormat="false" ht="15" hidden="false" customHeight="true" outlineLevel="0" collapsed="false">
      <c r="A1281" s="456" t="s">
        <v>240</v>
      </c>
      <c r="B1281" s="478" t="n">
        <v>2899.13</v>
      </c>
      <c r="C1281" s="479" t="n">
        <v>172.42</v>
      </c>
      <c r="D1281" s="480" t="n">
        <v>4467.23</v>
      </c>
      <c r="E1281" s="478" t="n">
        <v>10122.84</v>
      </c>
      <c r="F1281" s="480" t="n">
        <v>4674.42</v>
      </c>
      <c r="G1281" s="480" t="n">
        <v>529.309999999999</v>
      </c>
      <c r="H1281" s="481"/>
      <c r="I1281" s="482" t="n">
        <v>5099.14</v>
      </c>
      <c r="J1281" s="481" t="n">
        <f aca="false">+G1281-I1281</f>
        <v>-4569.83</v>
      </c>
      <c r="K1281" s="483" t="n">
        <f aca="false">IF(I1281=0,IF(G1281=0,0,100),+J1281/I1281*100)</f>
        <v>-89.6196221323596</v>
      </c>
      <c r="L1281" s="483"/>
      <c r="M1281" s="484" t="n">
        <v>21724.55</v>
      </c>
      <c r="N1281" s="485" t="n">
        <v>22865.35</v>
      </c>
      <c r="O1281" s="481" t="n">
        <f aca="false">N1281-M1281</f>
        <v>1140.8</v>
      </c>
      <c r="P1281" s="486" t="n">
        <f aca="false">IF(M1281=0,IF(N1281=0,0,100),+O1281/M1281*100)</f>
        <v>5.25120198116877</v>
      </c>
      <c r="Q1281" s="486"/>
    </row>
    <row r="1282" customFormat="false" ht="15" hidden="false" customHeight="true" outlineLevel="0" collapsed="false">
      <c r="A1282" s="110" t="s">
        <v>241</v>
      </c>
      <c r="B1282" s="478" t="n">
        <v>0</v>
      </c>
      <c r="C1282" s="479" t="n">
        <v>0</v>
      </c>
      <c r="D1282" s="480" t="n">
        <v>0</v>
      </c>
      <c r="E1282" s="478" t="n">
        <v>0</v>
      </c>
      <c r="F1282" s="480" t="n">
        <v>0</v>
      </c>
      <c r="G1282" s="480" t="n">
        <v>0</v>
      </c>
      <c r="H1282" s="481"/>
      <c r="I1282" s="482" t="n">
        <v>0</v>
      </c>
      <c r="J1282" s="481" t="n">
        <f aca="false">+G1282-I1282</f>
        <v>0</v>
      </c>
      <c r="K1282" s="483" t="n">
        <f aca="false">IF(I1282=0,IF(G1282=0,0,100),+J1282/I1282*100)</f>
        <v>0</v>
      </c>
      <c r="L1282" s="483"/>
      <c r="M1282" s="484" t="n">
        <v>550</v>
      </c>
      <c r="N1282" s="485" t="n">
        <v>0</v>
      </c>
      <c r="O1282" s="481" t="n">
        <f aca="false">N1282-M1282</f>
        <v>-550</v>
      </c>
      <c r="P1282" s="486" t="n">
        <f aca="false">IF(M1282=0,IF(N1282=0,0,100),+O1282/M1282*100)</f>
        <v>-100</v>
      </c>
      <c r="Q1282" s="486"/>
    </row>
    <row r="1283" customFormat="false" ht="15" hidden="false" customHeight="true" outlineLevel="0" collapsed="false">
      <c r="A1283" s="110" t="s">
        <v>242</v>
      </c>
      <c r="B1283" s="478" t="n">
        <v>0</v>
      </c>
      <c r="C1283" s="487" t="n">
        <v>0</v>
      </c>
      <c r="D1283" s="480" t="n">
        <v>0</v>
      </c>
      <c r="E1283" s="478" t="n">
        <v>1000</v>
      </c>
      <c r="F1283" s="480" t="n">
        <v>0</v>
      </c>
      <c r="G1283" s="480" t="n">
        <v>0</v>
      </c>
      <c r="H1283" s="481"/>
      <c r="I1283" s="482" t="n">
        <v>0</v>
      </c>
      <c r="J1283" s="481" t="n">
        <f aca="false">+G1283-I1283</f>
        <v>0</v>
      </c>
      <c r="K1283" s="483" t="n">
        <f aca="false">IF(I1283=0,IF(G1283=0,0,100),+J1283/I1283*100)</f>
        <v>0</v>
      </c>
      <c r="L1283" s="483"/>
      <c r="M1283" s="484" t="n">
        <v>3588.8</v>
      </c>
      <c r="N1283" s="485" t="n">
        <v>1000</v>
      </c>
      <c r="O1283" s="481" t="n">
        <f aca="false">N1283-M1283</f>
        <v>-2588.8</v>
      </c>
      <c r="P1283" s="486" t="n">
        <f aca="false">IF(M1283=0,IF(N1283=0,0,100),+O1283/M1283*100)</f>
        <v>-72.1355327686135</v>
      </c>
      <c r="Q1283" s="486"/>
    </row>
    <row r="1284" customFormat="false" ht="15" hidden="false" customHeight="true" outlineLevel="0" collapsed="false">
      <c r="A1284" s="566" t="s">
        <v>243</v>
      </c>
      <c r="B1284" s="478" t="n">
        <v>0</v>
      </c>
      <c r="C1284" s="487" t="n">
        <v>0</v>
      </c>
      <c r="D1284" s="480" t="n">
        <v>0</v>
      </c>
      <c r="E1284" s="478" t="n">
        <v>0</v>
      </c>
      <c r="F1284" s="480" t="n">
        <v>0</v>
      </c>
      <c r="G1284" s="480" t="n">
        <v>342.23</v>
      </c>
      <c r="H1284" s="481"/>
      <c r="I1284" s="482" t="n">
        <v>725</v>
      </c>
      <c r="J1284" s="481" t="n">
        <f aca="false">+G1284-I1284</f>
        <v>-382.77</v>
      </c>
      <c r="K1284" s="483" t="n">
        <f aca="false">IF(I1284=0,IF(G1284=0,0,100),+J1284/I1284*100)</f>
        <v>-52.7958620689655</v>
      </c>
      <c r="L1284" s="483"/>
      <c r="M1284" s="484" t="n">
        <v>2409</v>
      </c>
      <c r="N1284" s="485" t="n">
        <v>342.23</v>
      </c>
      <c r="O1284" s="481" t="n">
        <f aca="false">N1284-M1284</f>
        <v>-2066.77</v>
      </c>
      <c r="P1284" s="486" t="n">
        <f aca="false">IF(M1284=0,IF(N1284=0,0,100),+O1284/M1284*100)</f>
        <v>-85.7936903279369</v>
      </c>
      <c r="Q1284" s="486"/>
    </row>
    <row r="1285" customFormat="false" ht="15" hidden="false" customHeight="true" outlineLevel="0" collapsed="false">
      <c r="A1285" s="110" t="s">
        <v>244</v>
      </c>
      <c r="B1285" s="478" t="n">
        <v>746.11</v>
      </c>
      <c r="C1285" s="479" t="n">
        <v>2647</v>
      </c>
      <c r="D1285" s="480" t="n">
        <v>41252</v>
      </c>
      <c r="E1285" s="478" t="n">
        <v>0</v>
      </c>
      <c r="F1285" s="480" t="n">
        <v>1029.11</v>
      </c>
      <c r="G1285" s="480" t="n">
        <v>2999</v>
      </c>
      <c r="H1285" s="481"/>
      <c r="I1285" s="482" t="n">
        <v>25911.02</v>
      </c>
      <c r="J1285" s="481" t="n">
        <f aca="false">+G1285-I1285</f>
        <v>-22912.02</v>
      </c>
      <c r="K1285" s="483" t="n">
        <f aca="false">IF(I1285=0,IF(G1285=0,0,100),+J1285/I1285*100)</f>
        <v>-88.4257740528933</v>
      </c>
      <c r="L1285" s="483"/>
      <c r="M1285" s="484" t="n">
        <v>204689.86</v>
      </c>
      <c r="N1285" s="485" t="n">
        <v>48673.22</v>
      </c>
      <c r="O1285" s="481" t="n">
        <f aca="false">N1285-M1285</f>
        <v>-156016.64</v>
      </c>
      <c r="P1285" s="486" t="n">
        <f aca="false">IF(M1285=0,IF(N1285=0,0,100),+O1285/M1285*100)</f>
        <v>-76.2209911130918</v>
      </c>
      <c r="Q1285" s="486"/>
    </row>
    <row r="1286" customFormat="false" ht="15" hidden="false" customHeight="true" outlineLevel="0" collapsed="false">
      <c r="A1286" s="456" t="s">
        <v>245</v>
      </c>
      <c r="B1286" s="478" t="n">
        <v>3966.92</v>
      </c>
      <c r="C1286" s="479" t="n">
        <v>5880.31</v>
      </c>
      <c r="D1286" s="480" t="n">
        <v>8009.01</v>
      </c>
      <c r="E1286" s="478" t="n">
        <v>7162.06</v>
      </c>
      <c r="F1286" s="480" t="n">
        <v>13012.5</v>
      </c>
      <c r="G1286" s="480" t="n">
        <v>9088.89</v>
      </c>
      <c r="H1286" s="481"/>
      <c r="I1286" s="482" t="n">
        <v>6599.35</v>
      </c>
      <c r="J1286" s="481" t="n">
        <f aca="false">+G1286-I1286</f>
        <v>2489.54</v>
      </c>
      <c r="K1286" s="483" t="n">
        <f aca="false">IF(I1286=0,IF(G1286=0,0,100),+J1286/I1286*100)</f>
        <v>37.724018274527</v>
      </c>
      <c r="L1286" s="483"/>
      <c r="M1286" s="484" t="n">
        <v>40369.74</v>
      </c>
      <c r="N1286" s="485" t="n">
        <v>47119.69</v>
      </c>
      <c r="O1286" s="481" t="n">
        <f aca="false">N1286-M1286</f>
        <v>6749.95</v>
      </c>
      <c r="P1286" s="486" t="n">
        <f aca="false">IF(M1286=0,IF(N1286=0,0,100),+O1286/M1286*100)</f>
        <v>16.7203207154666</v>
      </c>
      <c r="Q1286" s="486"/>
    </row>
    <row r="1287" customFormat="false" ht="15" hidden="false" customHeight="true" outlineLevel="0" collapsed="false">
      <c r="A1287" s="110" t="s">
        <v>254</v>
      </c>
      <c r="B1287" s="478" t="n">
        <v>18000</v>
      </c>
      <c r="C1287" s="479" t="n">
        <v>18000</v>
      </c>
      <c r="D1287" s="480" t="n">
        <v>18000</v>
      </c>
      <c r="E1287" s="478" t="n">
        <v>19321.2</v>
      </c>
      <c r="F1287" s="480" t="n">
        <v>19321.2</v>
      </c>
      <c r="G1287" s="480" t="n">
        <v>19321.2</v>
      </c>
      <c r="H1287" s="481"/>
      <c r="I1287" s="482" t="n">
        <v>18000</v>
      </c>
      <c r="J1287" s="481" t="n">
        <f aca="false">+G1287-I1287</f>
        <v>1321.2</v>
      </c>
      <c r="K1287" s="483" t="n">
        <f aca="false">IF(I1287=0,IF(G1287=0,0,100),+J1287/I1287*100)</f>
        <v>7.34</v>
      </c>
      <c r="L1287" s="483"/>
      <c r="M1287" s="484" t="n">
        <v>67750</v>
      </c>
      <c r="N1287" s="485" t="n">
        <v>111963.6</v>
      </c>
      <c r="O1287" s="481" t="n">
        <f aca="false">N1287-M1287</f>
        <v>44213.6</v>
      </c>
      <c r="P1287" s="486" t="n">
        <f aca="false">IF(M1287=0,IF(N1287=0,0,100),+O1287/M1287*100)</f>
        <v>65.259926199262</v>
      </c>
      <c r="Q1287" s="486"/>
    </row>
    <row r="1288" customFormat="false" ht="15" hidden="false" customHeight="true" outlineLevel="0" collapsed="false">
      <c r="A1288" s="456" t="s">
        <v>255</v>
      </c>
      <c r="B1288" s="478" t="n">
        <v>0</v>
      </c>
      <c r="C1288" s="487" t="n">
        <v>0</v>
      </c>
      <c r="D1288" s="480" t="n">
        <v>0</v>
      </c>
      <c r="E1288" s="478" t="n">
        <v>0</v>
      </c>
      <c r="F1288" s="480" t="n">
        <v>0</v>
      </c>
      <c r="G1288" s="480" t="n">
        <v>0</v>
      </c>
      <c r="H1288" s="481"/>
      <c r="I1288" s="482" t="n">
        <v>-1.81898940354586E-012</v>
      </c>
      <c r="J1288" s="481" t="n">
        <f aca="false">+G1288-I1288</f>
        <v>1.81898940354586E-012</v>
      </c>
      <c r="K1288" s="483" t="n">
        <f aca="false">IF(I1288=0,IF(G1288=0,0,100),+J1288/I1288*100)</f>
        <v>-100</v>
      </c>
      <c r="L1288" s="483"/>
      <c r="M1288" s="484" t="n">
        <v>31708.9</v>
      </c>
      <c r="N1288" s="485" t="n">
        <v>0</v>
      </c>
      <c r="O1288" s="481" t="n">
        <f aca="false">N1288-M1288</f>
        <v>-31708.9</v>
      </c>
      <c r="P1288" s="486" t="n">
        <f aca="false">IF(M1288=0,IF(N1288=0,0,100),+O1288/M1288*100)</f>
        <v>-100</v>
      </c>
      <c r="Q1288" s="486"/>
    </row>
    <row r="1289" s="438" customFormat="true" ht="15" hidden="false" customHeight="true" outlineLevel="0" collapsed="false">
      <c r="A1289" s="110" t="s">
        <v>256</v>
      </c>
      <c r="B1289" s="478" t="n">
        <v>0</v>
      </c>
      <c r="C1289" s="479" t="n">
        <v>1641.86</v>
      </c>
      <c r="D1289" s="480" t="n">
        <v>1405.77</v>
      </c>
      <c r="E1289" s="478" t="n">
        <v>3312.36</v>
      </c>
      <c r="F1289" s="480" t="n">
        <v>0</v>
      </c>
      <c r="G1289" s="480" t="n">
        <v>4255.91</v>
      </c>
      <c r="H1289" s="481"/>
      <c r="I1289" s="482" t="n">
        <v>5659.01</v>
      </c>
      <c r="J1289" s="481" t="n">
        <f aca="false">+G1289-I1289</f>
        <v>-1403.1</v>
      </c>
      <c r="K1289" s="483" t="n">
        <f aca="false">IF(I1289=0,IF(G1289=0,0,100),+J1289/I1289*100)</f>
        <v>-24.7940894255356</v>
      </c>
      <c r="L1289" s="483"/>
      <c r="M1289" s="484" t="n">
        <v>5659.01</v>
      </c>
      <c r="N1289" s="485" t="n">
        <v>10615.9</v>
      </c>
      <c r="O1289" s="481" t="n">
        <f aca="false">N1289-M1289</f>
        <v>4956.89</v>
      </c>
      <c r="P1289" s="486" t="n">
        <f aca="false">IF(M1289=0,IF(N1289=0,0,100),+O1289/M1289*100)</f>
        <v>87.5928828540681</v>
      </c>
      <c r="Q1289" s="486"/>
    </row>
    <row r="1290" s="438" customFormat="true" ht="15" hidden="false" customHeight="true" outlineLevel="0" collapsed="false">
      <c r="A1290" s="456" t="s">
        <v>257</v>
      </c>
      <c r="B1290" s="478" t="n">
        <v>1896.54</v>
      </c>
      <c r="C1290" s="479" t="n">
        <v>2103.57</v>
      </c>
      <c r="D1290" s="480" t="n">
        <v>1186.96</v>
      </c>
      <c r="E1290" s="478" t="n">
        <v>1978.09</v>
      </c>
      <c r="F1290" s="480" t="n">
        <v>2280.46</v>
      </c>
      <c r="G1290" s="480" t="n">
        <v>4781.13</v>
      </c>
      <c r="H1290" s="481"/>
      <c r="I1290" s="482" t="n">
        <v>1493.03</v>
      </c>
      <c r="J1290" s="481" t="n">
        <f aca="false">+G1290-I1290</f>
        <v>3288.1</v>
      </c>
      <c r="K1290" s="483" t="n">
        <f aca="false">IF(I1290=0,IF(G1290=0,0,100),+J1290/I1290*100)</f>
        <v>220.230002076315</v>
      </c>
      <c r="L1290" s="483"/>
      <c r="M1290" s="484" t="n">
        <v>4729.4</v>
      </c>
      <c r="N1290" s="485" t="n">
        <v>14226.75</v>
      </c>
      <c r="O1290" s="481" t="n">
        <f aca="false">N1290-M1290</f>
        <v>9497.35</v>
      </c>
      <c r="P1290" s="486" t="n">
        <f aca="false">IF(M1290=0,IF(N1290=0,0,100),+O1290/M1290*100)</f>
        <v>200.815113967945</v>
      </c>
      <c r="Q1290" s="486"/>
    </row>
    <row r="1291" s="438" customFormat="true" ht="15" hidden="false" customHeight="true" outlineLevel="0" collapsed="false">
      <c r="A1291" s="456" t="s">
        <v>258</v>
      </c>
      <c r="B1291" s="478" t="n">
        <v>1103.58</v>
      </c>
      <c r="C1291" s="479" t="n">
        <v>3562.11</v>
      </c>
      <c r="D1291" s="480" t="n">
        <v>3265.8</v>
      </c>
      <c r="E1291" s="478" t="n">
        <v>3554.34</v>
      </c>
      <c r="F1291" s="480" t="n">
        <v>5792.9</v>
      </c>
      <c r="G1291" s="480" t="n">
        <v>4234.72</v>
      </c>
      <c r="H1291" s="481"/>
      <c r="I1291" s="482" t="n">
        <v>2711.11</v>
      </c>
      <c r="J1291" s="481" t="n">
        <f aca="false">+G1291-I1291</f>
        <v>1523.61</v>
      </c>
      <c r="K1291" s="483" t="n">
        <f aca="false">IF(I1291=0,IF(G1291=0,0,100),+J1291/I1291*100)</f>
        <v>56.1987525404724</v>
      </c>
      <c r="L1291" s="483"/>
      <c r="M1291" s="484" t="n">
        <v>8191.99</v>
      </c>
      <c r="N1291" s="485" t="n">
        <v>21513.45</v>
      </c>
      <c r="O1291" s="481" t="n">
        <f aca="false">N1291-M1291</f>
        <v>13321.46</v>
      </c>
      <c r="P1291" s="486" t="n">
        <f aca="false">IF(M1291=0,IF(N1291=0,0,100),+O1291/M1291*100)</f>
        <v>162.61567702109</v>
      </c>
      <c r="Q1291" s="486"/>
    </row>
    <row r="1292" s="438" customFormat="true" ht="15" hidden="false" customHeight="true" outlineLevel="0" collapsed="false">
      <c r="A1292" s="110" t="s">
        <v>260</v>
      </c>
      <c r="B1292" s="478" t="n">
        <v>1000</v>
      </c>
      <c r="C1292" s="479" t="n">
        <v>0</v>
      </c>
      <c r="D1292" s="480" t="n">
        <v>1000</v>
      </c>
      <c r="E1292" s="478" t="n">
        <v>0</v>
      </c>
      <c r="F1292" s="480" t="n">
        <v>1000</v>
      </c>
      <c r="G1292" s="480" t="n">
        <v>1293.12</v>
      </c>
      <c r="H1292" s="481"/>
      <c r="I1292" s="482" t="n">
        <v>0</v>
      </c>
      <c r="J1292" s="481" t="n">
        <f aca="false">+G1292-I1292</f>
        <v>1293.12</v>
      </c>
      <c r="K1292" s="483" t="n">
        <f aca="false">IF(I1292=0,IF(G1292=0,0,100),+J1292/I1292*100)</f>
        <v>100</v>
      </c>
      <c r="L1292" s="483"/>
      <c r="M1292" s="484" t="n">
        <v>0</v>
      </c>
      <c r="N1292" s="485" t="n">
        <v>4293.12</v>
      </c>
      <c r="O1292" s="481" t="n">
        <f aca="false">N1292-M1292</f>
        <v>4293.12</v>
      </c>
      <c r="P1292" s="486" t="n">
        <f aca="false">IF(M1292=0,IF(N1292=0,0,100),+O1292/M1292*100)</f>
        <v>100</v>
      </c>
      <c r="Q1292" s="486"/>
    </row>
    <row r="1293" s="438" customFormat="true" ht="15" hidden="false" customHeight="true" outlineLevel="0" collapsed="false">
      <c r="A1293" s="110" t="s">
        <v>262</v>
      </c>
      <c r="B1293" s="478" t="n">
        <v>0</v>
      </c>
      <c r="C1293" s="479" t="n">
        <v>750</v>
      </c>
      <c r="D1293" s="480" t="n">
        <v>0</v>
      </c>
      <c r="E1293" s="478" t="n">
        <v>0</v>
      </c>
      <c r="F1293" s="480" t="n">
        <v>0</v>
      </c>
      <c r="G1293" s="480" t="n">
        <v>0</v>
      </c>
      <c r="H1293" s="481"/>
      <c r="I1293" s="482" t="n">
        <v>0</v>
      </c>
      <c r="J1293" s="481" t="n">
        <f aca="false">+G1293-I1293</f>
        <v>0</v>
      </c>
      <c r="K1293" s="483" t="n">
        <f aca="false">IF(I1293=0,IF(G1293=0,0,100),+J1293/I1293*100)</f>
        <v>0</v>
      </c>
      <c r="L1293" s="483"/>
      <c r="M1293" s="484" t="n">
        <v>0</v>
      </c>
      <c r="N1293" s="485" t="n">
        <v>750</v>
      </c>
      <c r="O1293" s="481" t="n">
        <f aca="false">N1293-M1293</f>
        <v>750</v>
      </c>
      <c r="P1293" s="486" t="n">
        <f aca="false">IF(M1293=0,IF(N1293=0,0,100),+O1293/M1293*100)</f>
        <v>100</v>
      </c>
      <c r="Q1293" s="486"/>
    </row>
    <row r="1294" s="438" customFormat="true" ht="15" hidden="false" customHeight="true" outlineLevel="0" collapsed="false">
      <c r="A1294" s="110" t="s">
        <v>265</v>
      </c>
      <c r="B1294" s="478" t="n">
        <v>2843.55</v>
      </c>
      <c r="C1294" s="479" t="n">
        <v>-2.27373675443232E-013</v>
      </c>
      <c r="D1294" s="480" t="n">
        <v>6654.13</v>
      </c>
      <c r="E1294" s="478" t="n">
        <v>2381.24</v>
      </c>
      <c r="F1294" s="480" t="n">
        <v>1774.19</v>
      </c>
      <c r="G1294" s="480" t="n">
        <v>1929.57</v>
      </c>
      <c r="H1294" s="481"/>
      <c r="I1294" s="482" t="n">
        <v>2884.99</v>
      </c>
      <c r="J1294" s="481" t="n">
        <f aca="false">+G1294-I1294</f>
        <v>-955.42</v>
      </c>
      <c r="K1294" s="483" t="n">
        <f aca="false">IF(I1294=0,IF(G1294=0,0,100),+J1294/I1294*100)</f>
        <v>-33.1169258818921</v>
      </c>
      <c r="L1294" s="483"/>
      <c r="M1294" s="484" t="n">
        <v>15143.09</v>
      </c>
      <c r="N1294" s="485" t="n">
        <v>15582.68</v>
      </c>
      <c r="O1294" s="481" t="n">
        <f aca="false">N1294-M1294</f>
        <v>439.59</v>
      </c>
      <c r="P1294" s="486" t="n">
        <f aca="false">IF(M1294=0,IF(N1294=0,0,100),+O1294/M1294*100)</f>
        <v>2.90290819112876</v>
      </c>
      <c r="Q1294" s="486"/>
    </row>
    <row r="1295" s="438" customFormat="true" ht="15" hidden="false" customHeight="true" outlineLevel="0" collapsed="false">
      <c r="A1295" s="110" t="s">
        <v>267</v>
      </c>
      <c r="B1295" s="478" t="n">
        <v>0</v>
      </c>
      <c r="C1295" s="479" t="n">
        <v>515.52</v>
      </c>
      <c r="D1295" s="480" t="n">
        <v>515.52</v>
      </c>
      <c r="E1295" s="478" t="n">
        <v>914.17</v>
      </c>
      <c r="F1295" s="480" t="n">
        <v>795.91</v>
      </c>
      <c r="G1295" s="480" t="n">
        <v>1073.3</v>
      </c>
      <c r="H1295" s="481"/>
      <c r="I1295" s="482" t="n">
        <v>515.52</v>
      </c>
      <c r="J1295" s="481" t="n">
        <f aca="false">+G1295-I1295</f>
        <v>557.78</v>
      </c>
      <c r="K1295" s="483" t="n">
        <f aca="false">IF(I1295=0,IF(G1295=0,0,100),+J1295/I1295*100)</f>
        <v>108.197548106766</v>
      </c>
      <c r="L1295" s="483"/>
      <c r="M1295" s="484" t="n">
        <v>3093.09</v>
      </c>
      <c r="N1295" s="485" t="n">
        <v>3814.42</v>
      </c>
      <c r="O1295" s="481" t="n">
        <f aca="false">N1295-M1295</f>
        <v>721.33</v>
      </c>
      <c r="P1295" s="486" t="n">
        <f aca="false">IF(M1295=0,IF(N1295=0,0,100),+O1295/M1295*100)</f>
        <v>23.3206922527311</v>
      </c>
      <c r="Q1295" s="486"/>
    </row>
    <row r="1296" s="438" customFormat="true" ht="15" hidden="false" customHeight="true" outlineLevel="0" collapsed="false">
      <c r="A1296" s="534" t="s">
        <v>268</v>
      </c>
      <c r="B1296" s="478" t="n">
        <v>0</v>
      </c>
      <c r="C1296" s="479" t="n">
        <v>858.64</v>
      </c>
      <c r="D1296" s="480" t="n">
        <v>858.64</v>
      </c>
      <c r="E1296" s="478" t="n">
        <v>858.64</v>
      </c>
      <c r="F1296" s="480" t="n">
        <v>858.64</v>
      </c>
      <c r="G1296" s="480" t="n">
        <v>0</v>
      </c>
      <c r="H1296" s="481"/>
      <c r="I1296" s="482" t="n">
        <v>686.13</v>
      </c>
      <c r="J1296" s="481" t="n">
        <f aca="false">+G1296-I1296</f>
        <v>-686.13</v>
      </c>
      <c r="K1296" s="483" t="n">
        <f aca="false">IF(I1296=0,IF(G1296=0,0,100),+J1296/I1296*100)</f>
        <v>-100</v>
      </c>
      <c r="L1296" s="483"/>
      <c r="M1296" s="484" t="n">
        <v>3430.65</v>
      </c>
      <c r="N1296" s="485" t="n">
        <v>3434.56</v>
      </c>
      <c r="O1296" s="481" t="n">
        <f aca="false">N1296-M1296</f>
        <v>3.90999999999985</v>
      </c>
      <c r="P1296" s="486" t="n">
        <f aca="false">IF(M1296=0,IF(N1296=0,0,100),+O1296/M1296*100)</f>
        <v>0.113972570795618</v>
      </c>
      <c r="Q1296" s="486"/>
    </row>
    <row r="1297" s="438" customFormat="true" ht="15" hidden="false" customHeight="true" outlineLevel="0" collapsed="false">
      <c r="A1297" s="456" t="s">
        <v>271</v>
      </c>
      <c r="B1297" s="478" t="n">
        <v>304.22</v>
      </c>
      <c r="C1297" s="479" t="n">
        <v>303.22</v>
      </c>
      <c r="D1297" s="480" t="n">
        <v>303.22</v>
      </c>
      <c r="E1297" s="478" t="n">
        <v>304.22</v>
      </c>
      <c r="F1297" s="480" t="n">
        <v>303.22</v>
      </c>
      <c r="G1297" s="480" t="n">
        <v>304.22</v>
      </c>
      <c r="H1297" s="481"/>
      <c r="I1297" s="482" t="n">
        <v>285.19</v>
      </c>
      <c r="J1297" s="481" t="n">
        <f aca="false">+G1297-I1297</f>
        <v>19.03</v>
      </c>
      <c r="K1297" s="483" t="n">
        <f aca="false">IF(I1297=0,IF(G1297=0,0,100),+J1297/I1297*100)</f>
        <v>6.67274448613206</v>
      </c>
      <c r="L1297" s="483"/>
      <c r="M1297" s="484" t="n">
        <v>1693.06</v>
      </c>
      <c r="N1297" s="485" t="n">
        <v>1822.32</v>
      </c>
      <c r="O1297" s="481" t="n">
        <f aca="false">N1297-M1297</f>
        <v>129.26</v>
      </c>
      <c r="P1297" s="486" t="n">
        <f aca="false">IF(M1297=0,IF(N1297=0,0,100),+O1297/M1297*100)</f>
        <v>7.63469693926973</v>
      </c>
      <c r="Q1297" s="486"/>
    </row>
    <row r="1298" s="438" customFormat="true" ht="15" hidden="false" customHeight="true" outlineLevel="0" collapsed="false">
      <c r="A1298" s="456" t="s">
        <v>272</v>
      </c>
      <c r="B1298" s="478" t="n">
        <v>0</v>
      </c>
      <c r="C1298" s="487" t="n">
        <v>0</v>
      </c>
      <c r="D1298" s="480" t="n">
        <v>270</v>
      </c>
      <c r="E1298" s="478" t="n">
        <v>0</v>
      </c>
      <c r="F1298" s="480" t="n">
        <v>524</v>
      </c>
      <c r="G1298" s="480" t="n">
        <v>0</v>
      </c>
      <c r="H1298" s="481"/>
      <c r="I1298" s="482" t="n">
        <v>0</v>
      </c>
      <c r="J1298" s="481" t="n">
        <f aca="false">+G1298-I1298</f>
        <v>0</v>
      </c>
      <c r="K1298" s="483" t="n">
        <f aca="false">IF(I1298=0,IF(G1298=0,0,100),+J1298/I1298*100)</f>
        <v>0</v>
      </c>
      <c r="L1298" s="483"/>
      <c r="M1298" s="484" t="n">
        <v>452</v>
      </c>
      <c r="N1298" s="485" t="n">
        <v>794</v>
      </c>
      <c r="O1298" s="481" t="n">
        <f aca="false">N1298-M1298</f>
        <v>342</v>
      </c>
      <c r="P1298" s="486" t="n">
        <f aca="false">IF(M1298=0,IF(N1298=0,0,100),+O1298/M1298*100)</f>
        <v>75.6637168141593</v>
      </c>
      <c r="Q1298" s="486"/>
    </row>
    <row r="1299" s="438" customFormat="true" ht="15" hidden="false" customHeight="true" outlineLevel="0" collapsed="false">
      <c r="A1299" s="456" t="s">
        <v>273</v>
      </c>
      <c r="B1299" s="478" t="n">
        <v>2132.89</v>
      </c>
      <c r="C1299" s="479" t="n">
        <v>1821.33</v>
      </c>
      <c r="D1299" s="480" t="n">
        <v>1787.95</v>
      </c>
      <c r="E1299" s="478" t="n">
        <v>1995.12</v>
      </c>
      <c r="F1299" s="480" t="n">
        <v>2139.85</v>
      </c>
      <c r="G1299" s="480" t="n">
        <v>3204.68</v>
      </c>
      <c r="H1299" s="481"/>
      <c r="I1299" s="482" t="n">
        <v>0</v>
      </c>
      <c r="J1299" s="481" t="n">
        <f aca="false">+G1299-I1299</f>
        <v>3204.68</v>
      </c>
      <c r="K1299" s="483" t="n">
        <f aca="false">IF(I1299=0,IF(G1299=0,0,100),+J1299/I1299*100)</f>
        <v>100</v>
      </c>
      <c r="L1299" s="483"/>
      <c r="M1299" s="484" t="n">
        <v>14903.54</v>
      </c>
      <c r="N1299" s="485" t="n">
        <v>13081.82</v>
      </c>
      <c r="O1299" s="481" t="n">
        <f aca="false">N1299-M1299</f>
        <v>-1821.72</v>
      </c>
      <c r="P1299" s="486" t="n">
        <f aca="false">IF(M1299=0,IF(N1299=0,0,100),+O1299/M1299*100)</f>
        <v>-12.2234046407766</v>
      </c>
      <c r="Q1299" s="486"/>
    </row>
    <row r="1300" s="438" customFormat="true" ht="15" hidden="false" customHeight="true" outlineLevel="0" collapsed="false">
      <c r="A1300" s="456" t="s">
        <v>274</v>
      </c>
      <c r="B1300" s="478" t="n">
        <v>1609.56</v>
      </c>
      <c r="C1300" s="479" t="n">
        <v>96.6000000000001</v>
      </c>
      <c r="D1300" s="480" t="n">
        <v>922.59</v>
      </c>
      <c r="E1300" s="478" t="n">
        <v>0</v>
      </c>
      <c r="F1300" s="480" t="n">
        <v>1997.28</v>
      </c>
      <c r="G1300" s="480" t="n">
        <v>0</v>
      </c>
      <c r="H1300" s="481"/>
      <c r="I1300" s="482" t="n">
        <v>493.62</v>
      </c>
      <c r="J1300" s="481" t="n">
        <f aca="false">+G1300-I1300</f>
        <v>-493.62</v>
      </c>
      <c r="K1300" s="483" t="n">
        <f aca="false">IF(I1300=0,IF(G1300=0,0,100),+J1300/I1300*100)</f>
        <v>-100</v>
      </c>
      <c r="L1300" s="483"/>
      <c r="M1300" s="484" t="n">
        <v>3766.22</v>
      </c>
      <c r="N1300" s="485" t="n">
        <v>4626.03</v>
      </c>
      <c r="O1300" s="481" t="n">
        <f aca="false">N1300-M1300</f>
        <v>859.81</v>
      </c>
      <c r="P1300" s="486" t="n">
        <f aca="false">IF(M1300=0,IF(N1300=0,0,100),+O1300/M1300*100)</f>
        <v>22.8295213768712</v>
      </c>
      <c r="Q1300" s="486"/>
    </row>
    <row r="1301" s="438" customFormat="true" ht="15" hidden="false" customHeight="true" outlineLevel="0" collapsed="false">
      <c r="A1301" s="110" t="s">
        <v>275</v>
      </c>
      <c r="B1301" s="478" t="n">
        <v>229.58</v>
      </c>
      <c r="C1301" s="479" t="n">
        <v>1136.04</v>
      </c>
      <c r="D1301" s="480" t="n">
        <v>4982.66</v>
      </c>
      <c r="E1301" s="478" t="n">
        <v>2003.31</v>
      </c>
      <c r="F1301" s="480" t="n">
        <v>287.039999999999</v>
      </c>
      <c r="G1301" s="480" t="n">
        <v>2212.94</v>
      </c>
      <c r="H1301" s="481"/>
      <c r="I1301" s="482" t="n">
        <v>4135.22</v>
      </c>
      <c r="J1301" s="481" t="n">
        <f aca="false">+G1301-I1301</f>
        <v>-1922.28</v>
      </c>
      <c r="K1301" s="483" t="n">
        <f aca="false">IF(I1301=0,IF(G1301=0,0,100),+J1301/I1301*100)</f>
        <v>-46.4855557866329</v>
      </c>
      <c r="L1301" s="483"/>
      <c r="M1301" s="484" t="n">
        <v>12610.88</v>
      </c>
      <c r="N1301" s="485" t="n">
        <v>10851.57</v>
      </c>
      <c r="O1301" s="481" t="n">
        <f aca="false">N1301-M1301</f>
        <v>-1759.31</v>
      </c>
      <c r="P1301" s="486" t="n">
        <f aca="false">IF(M1301=0,IF(N1301=0,0,100),+O1301/M1301*100)</f>
        <v>-13.9507314319064</v>
      </c>
      <c r="Q1301" s="486"/>
    </row>
    <row r="1302" s="438" customFormat="true" ht="15" hidden="false" customHeight="true" outlineLevel="0" collapsed="false">
      <c r="A1302" s="110" t="s">
        <v>276</v>
      </c>
      <c r="B1302" s="478" t="n">
        <v>1118.2</v>
      </c>
      <c r="C1302" s="479" t="n">
        <v>233.62</v>
      </c>
      <c r="D1302" s="480" t="n">
        <v>548.75</v>
      </c>
      <c r="E1302" s="478" t="n">
        <v>902.11</v>
      </c>
      <c r="F1302" s="480" t="n">
        <v>889.5</v>
      </c>
      <c r="G1302" s="480" t="n">
        <v>0</v>
      </c>
      <c r="H1302" s="481"/>
      <c r="I1302" s="482" t="n">
        <v>1323.31</v>
      </c>
      <c r="J1302" s="481" t="n">
        <f aca="false">+G1302-I1302</f>
        <v>-1323.31</v>
      </c>
      <c r="K1302" s="483" t="n">
        <f aca="false">IF(I1302=0,IF(G1302=0,0,100),+J1302/I1302*100)</f>
        <v>-100</v>
      </c>
      <c r="L1302" s="483"/>
      <c r="M1302" s="484" t="n">
        <v>3253.89</v>
      </c>
      <c r="N1302" s="485" t="n">
        <v>3692.18</v>
      </c>
      <c r="O1302" s="481" t="n">
        <f aca="false">N1302-M1302</f>
        <v>438.29</v>
      </c>
      <c r="P1302" s="486" t="n">
        <f aca="false">IF(M1302=0,IF(N1302=0,0,100),+O1302/M1302*100)</f>
        <v>13.469723930434</v>
      </c>
      <c r="Q1302" s="486"/>
    </row>
    <row r="1303" s="438" customFormat="true" ht="15" hidden="false" customHeight="true" outlineLevel="0" collapsed="false">
      <c r="A1303" s="110" t="s">
        <v>277</v>
      </c>
      <c r="B1303" s="478" t="n">
        <v>640</v>
      </c>
      <c r="C1303" s="479" t="n">
        <v>0</v>
      </c>
      <c r="D1303" s="480" t="n">
        <v>0</v>
      </c>
      <c r="E1303" s="478" t="n">
        <v>0</v>
      </c>
      <c r="F1303" s="480" t="n">
        <v>0</v>
      </c>
      <c r="G1303" s="480" t="n">
        <v>0</v>
      </c>
      <c r="H1303" s="481"/>
      <c r="I1303" s="482" t="n">
        <v>0</v>
      </c>
      <c r="J1303" s="481" t="n">
        <f aca="false">+G1303-I1303</f>
        <v>0</v>
      </c>
      <c r="K1303" s="483" t="n">
        <f aca="false">IF(I1303=0,IF(G1303=0,0,100),+J1303/I1303*100)</f>
        <v>0</v>
      </c>
      <c r="L1303" s="483"/>
      <c r="M1303" s="484" t="n">
        <v>640</v>
      </c>
      <c r="N1303" s="485" t="n">
        <v>640</v>
      </c>
      <c r="O1303" s="481" t="n">
        <f aca="false">N1303-M1303</f>
        <v>0</v>
      </c>
      <c r="P1303" s="486" t="n">
        <f aca="false">IF(M1303=0,IF(N1303=0,0,100),+O1303/M1303*100)</f>
        <v>0</v>
      </c>
      <c r="Q1303" s="486"/>
    </row>
    <row r="1304" s="438" customFormat="true" ht="15" hidden="false" customHeight="true" outlineLevel="0" collapsed="false">
      <c r="A1304" s="0" t="s">
        <v>278</v>
      </c>
      <c r="B1304" s="478" t="n">
        <v>526.96</v>
      </c>
      <c r="C1304" s="479" t="n">
        <v>2183.24</v>
      </c>
      <c r="D1304" s="480" t="n">
        <v>2428.45</v>
      </c>
      <c r="E1304" s="478" t="n">
        <v>3254.79</v>
      </c>
      <c r="F1304" s="480" t="n">
        <v>183.75</v>
      </c>
      <c r="G1304" s="480" t="n">
        <v>4184</v>
      </c>
      <c r="H1304" s="481"/>
      <c r="I1304" s="482" t="n">
        <v>0</v>
      </c>
      <c r="J1304" s="481" t="n">
        <f aca="false">+G1304-I1304</f>
        <v>4184</v>
      </c>
      <c r="K1304" s="483" t="n">
        <f aca="false">IF(I1304=0,IF(G1304=0,0,100),+J1304/I1304*100)</f>
        <v>100</v>
      </c>
      <c r="L1304" s="483"/>
      <c r="M1304" s="484" t="n">
        <v>0</v>
      </c>
      <c r="N1304" s="485" t="n">
        <v>12761.19</v>
      </c>
      <c r="O1304" s="481" t="n">
        <f aca="false">N1304-M1304</f>
        <v>12761.19</v>
      </c>
      <c r="P1304" s="486" t="n">
        <f aca="false">IF(M1304=0,IF(N1304=0,0,100),+O1304/M1304*100)</f>
        <v>100</v>
      </c>
      <c r="Q1304" s="486"/>
    </row>
    <row r="1305" s="438" customFormat="true" ht="15" hidden="false" customHeight="true" outlineLevel="0" collapsed="false">
      <c r="A1305" s="110" t="s">
        <v>279</v>
      </c>
      <c r="B1305" s="478" t="n">
        <v>0</v>
      </c>
      <c r="C1305" s="479" t="n">
        <v>0</v>
      </c>
      <c r="D1305" s="480" t="n">
        <v>0</v>
      </c>
      <c r="E1305" s="478" t="n">
        <v>0</v>
      </c>
      <c r="F1305" s="480" t="n">
        <v>0</v>
      </c>
      <c r="G1305" s="480" t="n">
        <v>0</v>
      </c>
      <c r="H1305" s="481"/>
      <c r="I1305" s="482" t="n">
        <v>2155.17</v>
      </c>
      <c r="J1305" s="481" t="n">
        <f aca="false">+G1305-I1305</f>
        <v>-2155.17</v>
      </c>
      <c r="K1305" s="483" t="n">
        <f aca="false">IF(I1305=0,IF(G1305=0,0,100),+J1305/I1305*100)</f>
        <v>-100</v>
      </c>
      <c r="L1305" s="483"/>
      <c r="M1305" s="484" t="n">
        <v>2155.17</v>
      </c>
      <c r="N1305" s="485" t="n">
        <v>0</v>
      </c>
      <c r="O1305" s="481" t="n">
        <f aca="false">N1305-M1305</f>
        <v>-2155.17</v>
      </c>
      <c r="P1305" s="486" t="n">
        <f aca="false">IF(M1305=0,IF(N1305=0,0,100),+O1305/M1305*100)</f>
        <v>-100</v>
      </c>
      <c r="Q1305" s="486"/>
    </row>
    <row r="1306" s="438" customFormat="true" ht="15" hidden="false" customHeight="true" outlineLevel="0" collapsed="false">
      <c r="A1306" s="489" t="s">
        <v>282</v>
      </c>
      <c r="B1306" s="478" t="n">
        <v>0</v>
      </c>
      <c r="C1306" s="479" t="n">
        <v>0</v>
      </c>
      <c r="D1306" s="480" t="n">
        <v>948.28</v>
      </c>
      <c r="E1306" s="478" t="n">
        <v>0</v>
      </c>
      <c r="F1306" s="480" t="n">
        <v>0</v>
      </c>
      <c r="G1306" s="480" t="n">
        <v>0</v>
      </c>
      <c r="H1306" s="481"/>
      <c r="I1306" s="482" t="n">
        <v>0</v>
      </c>
      <c r="J1306" s="481" t="n">
        <f aca="false">+G1306-I1306</f>
        <v>0</v>
      </c>
      <c r="K1306" s="483" t="n">
        <f aca="false">IF(I1306=0,IF(G1306=0,0,100),+J1306/I1306*100)</f>
        <v>0</v>
      </c>
      <c r="L1306" s="483"/>
      <c r="M1306" s="484" t="n">
        <v>0</v>
      </c>
      <c r="N1306" s="485" t="n">
        <v>948.28</v>
      </c>
      <c r="O1306" s="481" t="n">
        <f aca="false">N1306-M1306</f>
        <v>948.28</v>
      </c>
      <c r="P1306" s="486" t="n">
        <f aca="false">IF(M1306=0,IF(N1306=0,0,100),+O1306/M1306*100)</f>
        <v>100</v>
      </c>
      <c r="Q1306" s="486"/>
    </row>
    <row r="1307" s="438" customFormat="true" ht="15" hidden="false" customHeight="true" outlineLevel="0" collapsed="false">
      <c r="A1307" s="489" t="s">
        <v>283</v>
      </c>
      <c r="B1307" s="478" t="n">
        <v>0</v>
      </c>
      <c r="C1307" s="479" t="n">
        <v>0</v>
      </c>
      <c r="D1307" s="480" t="n">
        <v>59.48</v>
      </c>
      <c r="E1307" s="478" t="n">
        <v>0</v>
      </c>
      <c r="F1307" s="480" t="n">
        <v>0</v>
      </c>
      <c r="G1307" s="480" t="n">
        <v>4428.28</v>
      </c>
      <c r="H1307" s="481"/>
      <c r="I1307" s="482" t="n">
        <v>0</v>
      </c>
      <c r="J1307" s="481" t="n">
        <f aca="false">+G1307-I1307</f>
        <v>4428.28</v>
      </c>
      <c r="K1307" s="483" t="n">
        <f aca="false">IF(I1307=0,IF(G1307=0,0,100),+J1307/I1307*100)</f>
        <v>100</v>
      </c>
      <c r="L1307" s="483"/>
      <c r="M1307" s="484" t="n">
        <v>1895.69</v>
      </c>
      <c r="N1307" s="485" t="n">
        <v>4487.76</v>
      </c>
      <c r="O1307" s="481" t="n">
        <f aca="false">N1307-M1307</f>
        <v>2592.07</v>
      </c>
      <c r="P1307" s="486" t="n">
        <f aca="false">IF(M1307=0,IF(N1307=0,0,100),+O1307/M1307*100)</f>
        <v>136.734909188739</v>
      </c>
      <c r="Q1307" s="486"/>
    </row>
    <row r="1308" s="438" customFormat="true" ht="15" hidden="false" customHeight="true" outlineLevel="0" collapsed="false">
      <c r="A1308" s="110" t="s">
        <v>284</v>
      </c>
      <c r="B1308" s="478" t="n">
        <v>616.38</v>
      </c>
      <c r="C1308" s="479" t="n">
        <v>235</v>
      </c>
      <c r="D1308" s="480" t="n">
        <v>11019.84</v>
      </c>
      <c r="E1308" s="478" t="n">
        <v>3664.34</v>
      </c>
      <c r="F1308" s="480" t="n">
        <v>0</v>
      </c>
      <c r="G1308" s="480" t="n">
        <v>320</v>
      </c>
      <c r="H1308" s="481"/>
      <c r="I1308" s="482" t="n">
        <v>0</v>
      </c>
      <c r="J1308" s="481" t="n">
        <f aca="false">+G1308-I1308</f>
        <v>320</v>
      </c>
      <c r="K1308" s="483" t="n">
        <f aca="false">IF(I1308=0,IF(G1308=0,0,100),+J1308/I1308*100)</f>
        <v>100</v>
      </c>
      <c r="L1308" s="483"/>
      <c r="M1308" s="484" t="n">
        <v>0</v>
      </c>
      <c r="N1308" s="485" t="n">
        <v>15855.56</v>
      </c>
      <c r="O1308" s="481" t="n">
        <f aca="false">N1308-M1308</f>
        <v>15855.56</v>
      </c>
      <c r="P1308" s="486" t="n">
        <f aca="false">IF(M1308=0,IF(N1308=0,0,100),+O1308/M1308*100)</f>
        <v>100</v>
      </c>
      <c r="Q1308" s="486"/>
    </row>
    <row r="1309" s="438" customFormat="true" ht="15" hidden="false" customHeight="true" outlineLevel="0" collapsed="false">
      <c r="A1309" s="110" t="s">
        <v>285</v>
      </c>
      <c r="B1309" s="478" t="n">
        <v>0</v>
      </c>
      <c r="C1309" s="479" t="n">
        <v>0</v>
      </c>
      <c r="D1309" s="480" t="n">
        <v>0</v>
      </c>
      <c r="E1309" s="478" t="n">
        <v>0</v>
      </c>
      <c r="F1309" s="480" t="n">
        <v>0</v>
      </c>
      <c r="G1309" s="480" t="n">
        <v>0</v>
      </c>
      <c r="H1309" s="481"/>
      <c r="I1309" s="482" t="n">
        <v>0</v>
      </c>
      <c r="J1309" s="481" t="n">
        <f aca="false">+G1309-I1309</f>
        <v>0</v>
      </c>
      <c r="K1309" s="483" t="n">
        <f aca="false">IF(I1309=0,IF(G1309=0,0,100),+J1309/I1309*100)</f>
        <v>0</v>
      </c>
      <c r="L1309" s="483"/>
      <c r="M1309" s="484" t="n">
        <v>564.05</v>
      </c>
      <c r="N1309" s="485" t="n">
        <v>0</v>
      </c>
      <c r="O1309" s="481" t="n">
        <f aca="false">N1309-M1309</f>
        <v>-564.05</v>
      </c>
      <c r="P1309" s="486" t="n">
        <f aca="false">IF(M1309=0,IF(N1309=0,0,100),+O1309/M1309*100)</f>
        <v>-100</v>
      </c>
      <c r="Q1309" s="486"/>
    </row>
    <row r="1310" s="438" customFormat="true" ht="15" hidden="false" customHeight="true" outlineLevel="0" collapsed="false">
      <c r="A1310" s="110" t="s">
        <v>286</v>
      </c>
      <c r="B1310" s="478" t="n">
        <v>0</v>
      </c>
      <c r="C1310" s="479" t="n">
        <v>0</v>
      </c>
      <c r="D1310" s="480" t="n">
        <v>0</v>
      </c>
      <c r="E1310" s="478" t="n">
        <v>2619.6</v>
      </c>
      <c r="F1310" s="480" t="n">
        <v>0</v>
      </c>
      <c r="G1310" s="480" t="n">
        <v>0</v>
      </c>
      <c r="H1310" s="481"/>
      <c r="I1310" s="482" t="n">
        <v>1309.8</v>
      </c>
      <c r="J1310" s="481" t="n">
        <f aca="false">+G1310-I1310</f>
        <v>-1309.8</v>
      </c>
      <c r="K1310" s="483" t="n">
        <f aca="false">IF(I1310=0,IF(G1310=0,0,100),+J1310/I1310*100)</f>
        <v>-100</v>
      </c>
      <c r="L1310" s="483"/>
      <c r="M1310" s="484" t="n">
        <v>1309.8</v>
      </c>
      <c r="N1310" s="485" t="n">
        <v>2619.6</v>
      </c>
      <c r="O1310" s="481" t="n">
        <f aca="false">N1310-M1310</f>
        <v>1309.8</v>
      </c>
      <c r="P1310" s="486" t="n">
        <f aca="false">IF(M1310=0,IF(N1310=0,0,100),+O1310/M1310*100)</f>
        <v>100</v>
      </c>
      <c r="Q1310" s="486"/>
    </row>
    <row r="1311" s="438" customFormat="true" ht="15" hidden="false" customHeight="true" outlineLevel="0" collapsed="false">
      <c r="A1311" s="489" t="s">
        <v>287</v>
      </c>
      <c r="B1311" s="478" t="n">
        <v>0</v>
      </c>
      <c r="C1311" s="479" t="n">
        <v>0</v>
      </c>
      <c r="D1311" s="480" t="n">
        <v>1004.1</v>
      </c>
      <c r="E1311" s="478" t="n">
        <v>0</v>
      </c>
      <c r="F1311" s="480" t="n">
        <v>0</v>
      </c>
      <c r="G1311" s="480" t="n">
        <v>0</v>
      </c>
      <c r="H1311" s="481"/>
      <c r="I1311" s="482" t="n">
        <v>315</v>
      </c>
      <c r="J1311" s="481" t="n">
        <f aca="false">+G1311-I1311</f>
        <v>-315</v>
      </c>
      <c r="K1311" s="483" t="n">
        <f aca="false">IF(I1311=0,IF(G1311=0,0,100),+J1311/I1311*100)</f>
        <v>-100</v>
      </c>
      <c r="L1311" s="483"/>
      <c r="M1311" s="484" t="n">
        <v>570</v>
      </c>
      <c r="N1311" s="485" t="n">
        <v>1004.1</v>
      </c>
      <c r="O1311" s="481" t="n">
        <f aca="false">N1311-M1311</f>
        <v>434.1</v>
      </c>
      <c r="P1311" s="486" t="n">
        <f aca="false">IF(M1311=0,IF(N1311=0,0,100),+O1311/M1311*100)</f>
        <v>76.1578947368421</v>
      </c>
      <c r="Q1311" s="486"/>
    </row>
    <row r="1312" s="438" customFormat="true" ht="15" hidden="false" customHeight="true" outlineLevel="0" collapsed="false">
      <c r="A1312" s="456" t="s">
        <v>289</v>
      </c>
      <c r="B1312" s="478" t="n">
        <v>29.85</v>
      </c>
      <c r="C1312" s="479" t="n">
        <v>13.57</v>
      </c>
      <c r="D1312" s="480" t="n">
        <v>0</v>
      </c>
      <c r="E1312" s="478" t="n">
        <v>0</v>
      </c>
      <c r="F1312" s="480" t="n">
        <v>20</v>
      </c>
      <c r="G1312" s="480" t="n">
        <v>0</v>
      </c>
      <c r="H1312" s="481"/>
      <c r="I1312" s="482" t="n">
        <v>0</v>
      </c>
      <c r="J1312" s="481" t="n">
        <f aca="false">+G1312-I1312</f>
        <v>0</v>
      </c>
      <c r="K1312" s="483" t="n">
        <f aca="false">IF(I1312=0,IF(G1312=0,0,100),+J1312/I1312*100)</f>
        <v>0</v>
      </c>
      <c r="L1312" s="483"/>
      <c r="M1312" s="484" t="n">
        <v>40</v>
      </c>
      <c r="N1312" s="485" t="n">
        <v>63.42</v>
      </c>
      <c r="O1312" s="481" t="n">
        <f aca="false">N1312-M1312</f>
        <v>23.42</v>
      </c>
      <c r="P1312" s="486" t="n">
        <f aca="false">IF(M1312=0,IF(N1312=0,0,100),+O1312/M1312*100)</f>
        <v>58.55</v>
      </c>
      <c r="Q1312" s="486"/>
    </row>
    <row r="1313" s="438" customFormat="true" ht="15" hidden="false" customHeight="true" outlineLevel="0" collapsed="false">
      <c r="A1313" s="110" t="s">
        <v>290</v>
      </c>
      <c r="B1313" s="478" t="n">
        <v>1376</v>
      </c>
      <c r="C1313" s="479" t="n">
        <v>3549</v>
      </c>
      <c r="D1313" s="480" t="n">
        <v>1962</v>
      </c>
      <c r="E1313" s="478" t="n">
        <v>0</v>
      </c>
      <c r="F1313" s="480" t="n">
        <v>4042</v>
      </c>
      <c r="G1313" s="480" t="n">
        <v>210</v>
      </c>
      <c r="H1313" s="481"/>
      <c r="I1313" s="482" t="n">
        <v>0</v>
      </c>
      <c r="J1313" s="481" t="n">
        <f aca="false">+G1313-I1313</f>
        <v>210</v>
      </c>
      <c r="K1313" s="483" t="n">
        <f aca="false">IF(I1313=0,IF(G1313=0,0,100),+J1313/I1313*100)</f>
        <v>100</v>
      </c>
      <c r="L1313" s="483"/>
      <c r="M1313" s="484" t="n">
        <v>7976.95</v>
      </c>
      <c r="N1313" s="485" t="n">
        <v>11139</v>
      </c>
      <c r="O1313" s="481" t="n">
        <f aca="false">N1313-M1313</f>
        <v>3162.05</v>
      </c>
      <c r="P1313" s="486" t="n">
        <f aca="false">IF(M1313=0,IF(N1313=0,0,100),+O1313/M1313*100)</f>
        <v>39.6398372811664</v>
      </c>
      <c r="Q1313" s="486"/>
    </row>
    <row r="1314" s="438" customFormat="true" ht="15" hidden="false" customHeight="true" outlineLevel="0" collapsed="false">
      <c r="A1314" s="456" t="s">
        <v>293</v>
      </c>
      <c r="B1314" s="478" t="n">
        <v>3293.41</v>
      </c>
      <c r="C1314" s="479" t="n">
        <v>4692.86</v>
      </c>
      <c r="D1314" s="480" t="n">
        <v>3759.89</v>
      </c>
      <c r="E1314" s="478" t="n">
        <v>3759.89</v>
      </c>
      <c r="F1314" s="480" t="n">
        <v>5551.7</v>
      </c>
      <c r="G1314" s="480" t="n">
        <v>5551.7</v>
      </c>
      <c r="H1314" s="481"/>
      <c r="I1314" s="482" t="n">
        <v>3293.41</v>
      </c>
      <c r="J1314" s="481" t="n">
        <f aca="false">+G1314-I1314</f>
        <v>2258.29</v>
      </c>
      <c r="K1314" s="483" t="n">
        <f aca="false">IF(I1314=0,IF(G1314=0,0,100),+J1314/I1314*100)</f>
        <v>68.5699624401456</v>
      </c>
      <c r="L1314" s="483"/>
      <c r="M1314" s="484" t="n">
        <v>19878.94</v>
      </c>
      <c r="N1314" s="485" t="n">
        <v>26609.45</v>
      </c>
      <c r="O1314" s="481" t="n">
        <f aca="false">N1314-M1314</f>
        <v>6730.51</v>
      </c>
      <c r="P1314" s="486" t="n">
        <f aca="false">IF(M1314=0,IF(N1314=0,0,100),+O1314/M1314*100)</f>
        <v>33.8574893832367</v>
      </c>
      <c r="Q1314" s="486"/>
    </row>
    <row r="1315" s="438" customFormat="true" ht="15" hidden="false" customHeight="true" outlineLevel="0" collapsed="false">
      <c r="A1315" s="456" t="s">
        <v>294</v>
      </c>
      <c r="B1315" s="478" t="n">
        <v>2195.99</v>
      </c>
      <c r="C1315" s="479" t="n">
        <v>-780.36</v>
      </c>
      <c r="D1315" s="480" t="n">
        <v>1203.87</v>
      </c>
      <c r="E1315" s="478" t="n">
        <v>1203.87</v>
      </c>
      <c r="F1315" s="480" t="n">
        <v>1203.87</v>
      </c>
      <c r="G1315" s="480" t="n">
        <v>1203.87</v>
      </c>
      <c r="H1315" s="481"/>
      <c r="I1315" s="482" t="n">
        <v>2665.94</v>
      </c>
      <c r="J1315" s="481" t="n">
        <f aca="false">+G1315-I1315</f>
        <v>-1462.07</v>
      </c>
      <c r="K1315" s="483" t="n">
        <f aca="false">IF(I1315=0,IF(G1315=0,0,100),+J1315/I1315*100)</f>
        <v>-54.8425696002161</v>
      </c>
      <c r="L1315" s="483"/>
      <c r="M1315" s="484" t="n">
        <v>14932.75</v>
      </c>
      <c r="N1315" s="485" t="n">
        <v>6231.11</v>
      </c>
      <c r="O1315" s="481" t="n">
        <f aca="false">N1315-M1315</f>
        <v>-8701.64</v>
      </c>
      <c r="P1315" s="486" t="n">
        <f aca="false">IF(M1315=0,IF(N1315=0,0,100),+O1315/M1315*100)</f>
        <v>-58.2721869715893</v>
      </c>
      <c r="Q1315" s="486"/>
    </row>
    <row r="1316" s="438" customFormat="true" ht="15" hidden="false" customHeight="true" outlineLevel="0" collapsed="false">
      <c r="A1316" s="456" t="s">
        <v>296</v>
      </c>
      <c r="B1316" s="478" t="n">
        <v>387.71</v>
      </c>
      <c r="C1316" s="479" t="n">
        <v>1025.84</v>
      </c>
      <c r="D1316" s="480" t="n">
        <v>600.42</v>
      </c>
      <c r="E1316" s="478" t="n">
        <v>600.42</v>
      </c>
      <c r="F1316" s="480" t="n">
        <v>600.42</v>
      </c>
      <c r="G1316" s="480" t="n">
        <v>600.42</v>
      </c>
      <c r="H1316" s="481"/>
      <c r="I1316" s="482" t="n">
        <v>387.71</v>
      </c>
      <c r="J1316" s="481" t="n">
        <f aca="false">+G1316-I1316</f>
        <v>212.71</v>
      </c>
      <c r="K1316" s="483" t="n">
        <f aca="false">IF(I1316=0,IF(G1316=0,0,100),+J1316/I1316*100)</f>
        <v>54.8631709267236</v>
      </c>
      <c r="L1316" s="483"/>
      <c r="M1316" s="484" t="n">
        <v>2322.26</v>
      </c>
      <c r="N1316" s="485" t="n">
        <v>3815.23</v>
      </c>
      <c r="O1316" s="481" t="n">
        <f aca="false">N1316-M1316</f>
        <v>1492.97</v>
      </c>
      <c r="P1316" s="486" t="n">
        <f aca="false">IF(M1316=0,IF(N1316=0,0,100),+O1316/M1316*100)</f>
        <v>64.2895283043242</v>
      </c>
      <c r="Q1316" s="486"/>
    </row>
    <row r="1317" s="438" customFormat="true" ht="15" hidden="false" customHeight="true" outlineLevel="0" collapsed="false">
      <c r="A1317" s="110" t="s">
        <v>300</v>
      </c>
      <c r="B1317" s="478" t="n">
        <v>356</v>
      </c>
      <c r="C1317" s="479" t="n">
        <v>0</v>
      </c>
      <c r="D1317" s="480" t="n">
        <v>0</v>
      </c>
      <c r="E1317" s="478" t="n">
        <v>0</v>
      </c>
      <c r="F1317" s="480" t="n">
        <v>0</v>
      </c>
      <c r="G1317" s="480" t="n">
        <v>0</v>
      </c>
      <c r="H1317" s="481"/>
      <c r="I1317" s="482" t="n">
        <v>0</v>
      </c>
      <c r="J1317" s="481" t="n">
        <f aca="false">+G1317-I1317</f>
        <v>0</v>
      </c>
      <c r="K1317" s="483" t="n">
        <f aca="false">IF(I1317=0,IF(G1317=0,0,100),+J1317/I1317*100)</f>
        <v>0</v>
      </c>
      <c r="L1317" s="483"/>
      <c r="M1317" s="484" t="n">
        <v>0</v>
      </c>
      <c r="N1317" s="485" t="n">
        <v>356</v>
      </c>
      <c r="O1317" s="481" t="n">
        <f aca="false">N1317-M1317</f>
        <v>356</v>
      </c>
      <c r="P1317" s="486" t="n">
        <f aca="false">IF(M1317=0,IF(N1317=0,0,100),+O1317/M1317*100)</f>
        <v>100</v>
      </c>
      <c r="Q1317" s="486"/>
    </row>
    <row r="1318" s="438" customFormat="true" ht="15" hidden="false" customHeight="true" outlineLevel="0" collapsed="false">
      <c r="A1318" s="456" t="s">
        <v>303</v>
      </c>
      <c r="B1318" s="478" t="n">
        <v>3173.4</v>
      </c>
      <c r="C1318" s="479" t="n">
        <v>3173.4</v>
      </c>
      <c r="D1318" s="480" t="n">
        <v>3173.4</v>
      </c>
      <c r="E1318" s="478" t="n">
        <v>3173.4</v>
      </c>
      <c r="F1318" s="480" t="n">
        <v>3703.03</v>
      </c>
      <c r="G1318" s="480" t="n">
        <v>7245.88</v>
      </c>
      <c r="H1318" s="481"/>
      <c r="I1318" s="482" t="n">
        <v>5757.78</v>
      </c>
      <c r="J1318" s="481" t="n">
        <f aca="false">+G1318-I1318</f>
        <v>1488.1</v>
      </c>
      <c r="K1318" s="483" t="n">
        <f aca="false">IF(I1318=0,IF(G1318=0,0,100),+J1318/I1318*100)</f>
        <v>25.8450305499689</v>
      </c>
      <c r="L1318" s="483"/>
      <c r="M1318" s="484" t="n">
        <v>34546.68</v>
      </c>
      <c r="N1318" s="485" t="n">
        <v>23642.51</v>
      </c>
      <c r="O1318" s="481" t="n">
        <f aca="false">N1318-M1318</f>
        <v>-10904.17</v>
      </c>
      <c r="P1318" s="486" t="n">
        <f aca="false">IF(M1318=0,IF(N1318=0,0,100),+O1318/M1318*100)</f>
        <v>-31.5635829550047</v>
      </c>
      <c r="Q1318" s="486"/>
    </row>
    <row r="1319" s="438" customFormat="true" ht="15" hidden="false" customHeight="true" outlineLevel="0" collapsed="false">
      <c r="A1319" s="456" t="s">
        <v>304</v>
      </c>
      <c r="B1319" s="478" t="n">
        <v>175.78</v>
      </c>
      <c r="C1319" s="479" t="n">
        <v>175.78</v>
      </c>
      <c r="D1319" s="480" t="n">
        <v>175.78</v>
      </c>
      <c r="E1319" s="478" t="n">
        <v>175.78</v>
      </c>
      <c r="F1319" s="480" t="n">
        <v>175.78</v>
      </c>
      <c r="G1319" s="480" t="n">
        <v>175.78</v>
      </c>
      <c r="H1319" s="481"/>
      <c r="I1319" s="482" t="n">
        <v>175.78</v>
      </c>
      <c r="J1319" s="481" t="n">
        <f aca="false">+G1319-I1319</f>
        <v>0</v>
      </c>
      <c r="K1319" s="483" t="n">
        <f aca="false">IF(I1319=0,IF(G1319=0,0,100),+J1319/I1319*100)</f>
        <v>0</v>
      </c>
      <c r="L1319" s="483"/>
      <c r="M1319" s="484" t="n">
        <v>1054.68</v>
      </c>
      <c r="N1319" s="485" t="n">
        <v>1054.68</v>
      </c>
      <c r="O1319" s="481" t="n">
        <f aca="false">N1319-M1319</f>
        <v>0</v>
      </c>
      <c r="P1319" s="486" t="n">
        <f aca="false">IF(M1319=0,IF(N1319=0,0,100),+O1319/M1319*100)</f>
        <v>0</v>
      </c>
      <c r="Q1319" s="486"/>
    </row>
    <row r="1320" s="438" customFormat="true" ht="15" hidden="false" customHeight="true" outlineLevel="0" collapsed="false">
      <c r="A1320" s="456" t="s">
        <v>305</v>
      </c>
      <c r="B1320" s="478" t="n">
        <v>704.73</v>
      </c>
      <c r="C1320" s="479" t="n">
        <v>704.73</v>
      </c>
      <c r="D1320" s="480" t="n">
        <v>467.23</v>
      </c>
      <c r="E1320" s="478" t="n">
        <v>467.23</v>
      </c>
      <c r="F1320" s="480" t="n">
        <v>467.23</v>
      </c>
      <c r="G1320" s="480" t="n">
        <v>467.23</v>
      </c>
      <c r="H1320" s="481"/>
      <c r="I1320" s="482" t="n">
        <v>461.25</v>
      </c>
      <c r="J1320" s="481" t="n">
        <f aca="false">+G1320-I1320</f>
        <v>5.98000000000002</v>
      </c>
      <c r="K1320" s="483" t="n">
        <f aca="false">IF(I1320=0,IF(G1320=0,0,100),+J1320/I1320*100)</f>
        <v>1.29647696476965</v>
      </c>
      <c r="L1320" s="483"/>
      <c r="M1320" s="484" t="n">
        <v>2767.5</v>
      </c>
      <c r="N1320" s="485" t="n">
        <v>3278.38</v>
      </c>
      <c r="O1320" s="481" t="n">
        <f aca="false">N1320-M1320</f>
        <v>510.88</v>
      </c>
      <c r="P1320" s="486" t="n">
        <f aca="false">IF(M1320=0,IF(N1320=0,0,100),+O1320/M1320*100)</f>
        <v>18.4599819331527</v>
      </c>
      <c r="Q1320" s="486"/>
    </row>
    <row r="1321" s="438" customFormat="true" ht="15" hidden="false" customHeight="true" outlineLevel="0" collapsed="false">
      <c r="A1321" s="456" t="s">
        <v>307</v>
      </c>
      <c r="B1321" s="478" t="n">
        <v>62.37</v>
      </c>
      <c r="C1321" s="479" t="n">
        <v>62.37</v>
      </c>
      <c r="D1321" s="480" t="n">
        <v>62.37</v>
      </c>
      <c r="E1321" s="478" t="n">
        <v>62.37</v>
      </c>
      <c r="F1321" s="480" t="n">
        <v>62.37</v>
      </c>
      <c r="G1321" s="480" t="n">
        <v>62.37</v>
      </c>
      <c r="H1321" s="481"/>
      <c r="I1321" s="482" t="n">
        <v>62.37</v>
      </c>
      <c r="J1321" s="481" t="n">
        <f aca="false">+G1321-I1321</f>
        <v>0</v>
      </c>
      <c r="K1321" s="483" t="n">
        <f aca="false">IF(I1321=0,IF(G1321=0,0,100),+J1321/I1321*100)</f>
        <v>0</v>
      </c>
      <c r="L1321" s="483"/>
      <c r="M1321" s="484" t="n">
        <v>374.22</v>
      </c>
      <c r="N1321" s="485" t="n">
        <v>374.22</v>
      </c>
      <c r="O1321" s="481" t="n">
        <f aca="false">N1321-M1321</f>
        <v>0</v>
      </c>
      <c r="P1321" s="486" t="n">
        <f aca="false">IF(M1321=0,IF(N1321=0,0,100),+O1321/M1321*100)</f>
        <v>0</v>
      </c>
      <c r="Q1321" s="486"/>
    </row>
    <row r="1322" s="438" customFormat="true" ht="15" hidden="false" customHeight="true" outlineLevel="0" collapsed="false">
      <c r="A1322" s="489" t="s">
        <v>311</v>
      </c>
      <c r="B1322" s="478" t="n">
        <v>0</v>
      </c>
      <c r="C1322" s="479" t="n">
        <v>0</v>
      </c>
      <c r="D1322" s="480" t="n">
        <v>0</v>
      </c>
      <c r="E1322" s="478" t="n">
        <v>0</v>
      </c>
      <c r="F1322" s="480" t="n">
        <v>0</v>
      </c>
      <c r="G1322" s="480" t="n">
        <v>60.37</v>
      </c>
      <c r="H1322" s="481"/>
      <c r="I1322" s="482" t="n">
        <v>0</v>
      </c>
      <c r="J1322" s="481" t="n">
        <f aca="false">+G1322-I1322</f>
        <v>60.37</v>
      </c>
      <c r="K1322" s="483" t="n">
        <f aca="false">IF(I1322=0,IF(G1322=0,0,100),+J1322/I1322*100)</f>
        <v>100</v>
      </c>
      <c r="L1322" s="483"/>
      <c r="M1322" s="484" t="n">
        <v>0</v>
      </c>
      <c r="N1322" s="485" t="n">
        <v>60.37</v>
      </c>
      <c r="O1322" s="481" t="n">
        <f aca="false">N1322-M1322</f>
        <v>60.37</v>
      </c>
      <c r="P1322" s="486" t="n">
        <f aca="false">IF(M1322=0,IF(N1322=0,0,100),+O1322/M1322*100)</f>
        <v>100</v>
      </c>
      <c r="Q1322" s="486"/>
    </row>
    <row r="1323" s="438" customFormat="true" ht="15" hidden="false" customHeight="true" outlineLevel="0" collapsed="false">
      <c r="A1323" s="110" t="s">
        <v>313</v>
      </c>
      <c r="B1323" s="478" t="n">
        <v>153.33</v>
      </c>
      <c r="C1323" s="479" t="n">
        <v>153.33</v>
      </c>
      <c r="D1323" s="480" t="n">
        <v>0</v>
      </c>
      <c r="E1323" s="478" t="n">
        <v>153.33</v>
      </c>
      <c r="F1323" s="480" t="n">
        <v>314.84</v>
      </c>
      <c r="G1323" s="480" t="n">
        <v>168.33</v>
      </c>
      <c r="H1323" s="481"/>
      <c r="I1323" s="482" t="n">
        <v>0</v>
      </c>
      <c r="J1323" s="481" t="n">
        <f aca="false">+G1323-I1323</f>
        <v>168.33</v>
      </c>
      <c r="K1323" s="483" t="n">
        <f aca="false">IF(I1323=0,IF(G1323=0,0,100),+J1323/I1323*100)</f>
        <v>100</v>
      </c>
      <c r="L1323" s="483"/>
      <c r="M1323" s="484" t="n">
        <v>359.19</v>
      </c>
      <c r="N1323" s="485" t="n">
        <v>943.16</v>
      </c>
      <c r="O1323" s="481" t="n">
        <f aca="false">N1323-M1323</f>
        <v>583.97</v>
      </c>
      <c r="P1323" s="486" t="n">
        <f aca="false">IF(M1323=0,IF(N1323=0,0,100),+O1323/M1323*100)</f>
        <v>162.579693198586</v>
      </c>
      <c r="Q1323" s="486"/>
    </row>
    <row r="1324" s="438" customFormat="true" ht="15" hidden="false" customHeight="true" outlineLevel="0" collapsed="false">
      <c r="A1324" s="456" t="s">
        <v>315</v>
      </c>
      <c r="B1324" s="478" t="n">
        <v>9036.13</v>
      </c>
      <c r="C1324" s="479" t="n">
        <v>9036.13</v>
      </c>
      <c r="D1324" s="480" t="n">
        <v>9036.13</v>
      </c>
      <c r="E1324" s="478" t="n">
        <v>9036.13</v>
      </c>
      <c r="F1324" s="480" t="n">
        <v>-21820.37</v>
      </c>
      <c r="G1324" s="480" t="n">
        <v>2864.83</v>
      </c>
      <c r="H1324" s="481"/>
      <c r="I1324" s="482" t="n">
        <v>2864.83</v>
      </c>
      <c r="J1324" s="481" t="n">
        <f aca="false">+G1324-I1324</f>
        <v>0</v>
      </c>
      <c r="K1324" s="483" t="n">
        <f aca="false">IF(I1324=0,IF(G1324=0,0,100),+J1324/I1324*100)</f>
        <v>0</v>
      </c>
      <c r="L1324" s="483"/>
      <c r="M1324" s="484" t="n">
        <v>17188.98</v>
      </c>
      <c r="N1324" s="485" t="n">
        <v>17188.98</v>
      </c>
      <c r="O1324" s="481" t="n">
        <f aca="false">N1324-M1324</f>
        <v>0</v>
      </c>
      <c r="P1324" s="486" t="n">
        <f aca="false">IF(M1324=0,IF(N1324=0,0,100),+O1324/M1324*100)</f>
        <v>0</v>
      </c>
      <c r="Q1324" s="486"/>
    </row>
    <row r="1325" s="438" customFormat="true" ht="15" hidden="false" customHeight="true" outlineLevel="0" collapsed="false">
      <c r="A1325" s="493" t="s">
        <v>189</v>
      </c>
      <c r="B1325" s="494" t="n">
        <f aca="false">SUM(B1274:B1324)</f>
        <v>275577.9</v>
      </c>
      <c r="C1325" s="494" t="n">
        <f aca="false">SUM(C1274:C1324)</f>
        <v>205023.39</v>
      </c>
      <c r="D1325" s="494" t="n">
        <f aca="false">SUM(D1274:D1324)</f>
        <v>269365.88</v>
      </c>
      <c r="E1325" s="494" t="n">
        <f aca="false">SUM(E1274:E1324)</f>
        <v>249680.91</v>
      </c>
      <c r="F1325" s="494" t="n">
        <f aca="false">SUM(F1274:F1324)</f>
        <v>245623.1</v>
      </c>
      <c r="G1325" s="494" t="n">
        <f aca="false">SUM(G1274:G1324)</f>
        <v>242283.58</v>
      </c>
      <c r="H1325" s="495"/>
      <c r="I1325" s="500" t="n">
        <f aca="false">SUM(I1274:I1324)</f>
        <v>242081.33</v>
      </c>
      <c r="J1325" s="577" t="n">
        <f aca="false">+G1325-I1325</f>
        <v>202.25</v>
      </c>
      <c r="K1325" s="497" t="n">
        <f aca="false">IF(I1325=0,IF(G1325=0,0,100),+J1325/I1325*100)</f>
        <v>0.0835463023934973</v>
      </c>
      <c r="L1325" s="498"/>
      <c r="M1325" s="561" t="n">
        <f aca="false">SUM(M1274:M1324)</f>
        <v>1478123.98</v>
      </c>
      <c r="N1325" s="561" t="n">
        <f aca="false">SUM(N1274:N1324)</f>
        <v>1487554.76</v>
      </c>
      <c r="O1325" s="496" t="n">
        <f aca="false">SUM(O1266:O1324)</f>
        <v>9430.78000000002</v>
      </c>
      <c r="P1325" s="501" t="n">
        <f aca="false">IF(M1325=0,IF(N1325=0,0,100),+O1325/M1325*100)</f>
        <v>0.638023611524118</v>
      </c>
      <c r="Q1325" s="502"/>
    </row>
    <row r="1326" s="438" customFormat="true" ht="15" hidden="false" customHeight="true" outlineLevel="0" collapsed="false">
      <c r="A1326" s="430"/>
      <c r="B1326" s="431"/>
      <c r="C1326" s="431"/>
      <c r="D1326" s="431"/>
      <c r="E1326" s="431"/>
      <c r="F1326" s="431"/>
      <c r="G1326" s="431"/>
      <c r="H1326" s="432"/>
      <c r="I1326" s="433"/>
      <c r="J1326" s="433"/>
      <c r="K1326" s="434"/>
      <c r="L1326" s="435"/>
      <c r="M1326" s="436"/>
      <c r="N1326" s="477"/>
      <c r="O1326" s="433"/>
      <c r="P1326" s="430"/>
      <c r="Q1326" s="430"/>
    </row>
    <row r="1327" s="438" customFormat="true" ht="15" hidden="false" customHeight="true" outlineLevel="0" collapsed="false">
      <c r="A1327" s="503" t="s">
        <v>113</v>
      </c>
      <c r="B1327" s="504" t="n">
        <v>3072.03</v>
      </c>
      <c r="C1327" s="504" t="n">
        <v>1746.73</v>
      </c>
      <c r="D1327" s="504" t="n">
        <v>2917.36</v>
      </c>
      <c r="E1327" s="504" t="n">
        <v>3638.43</v>
      </c>
      <c r="F1327" s="504" t="n">
        <v>4615.84</v>
      </c>
      <c r="G1327" s="504" t="n">
        <v>4538.1</v>
      </c>
      <c r="H1327" s="432"/>
      <c r="I1327" s="505" t="n">
        <v>8590.5</v>
      </c>
      <c r="J1327" s="432" t="n">
        <f aca="false">+G1327-I1327</f>
        <v>-4052.4</v>
      </c>
      <c r="K1327" s="435" t="n">
        <f aca="false">IF(I1327=0,IF(G1327=0,0,100),+J1327/I1327*100)</f>
        <v>-47.1730399860311</v>
      </c>
      <c r="L1327" s="435"/>
      <c r="M1327" s="554" t="n">
        <v>31293.55</v>
      </c>
      <c r="N1327" s="504" t="n">
        <v>20528.49</v>
      </c>
      <c r="O1327" s="481" t="n">
        <f aca="false">+N1327-M1327</f>
        <v>-10765.06</v>
      </c>
      <c r="P1327" s="486" t="n">
        <f aca="false">IF(M1327=0,IF(N1327=0,0,100),+O1327/M1327*100)</f>
        <v>-34.4002518090789</v>
      </c>
      <c r="Q1327" s="486"/>
    </row>
    <row r="1328" s="438" customFormat="true" ht="15" hidden="false" customHeight="true" outlineLevel="0" collapsed="false">
      <c r="A1328" s="531" t="s">
        <v>338</v>
      </c>
      <c r="B1328" s="504" t="n">
        <v>37469.84</v>
      </c>
      <c r="C1328" s="504" t="n">
        <v>29023.54</v>
      </c>
      <c r="D1328" s="504" t="n">
        <v>21493.16</v>
      </c>
      <c r="E1328" s="504" t="n">
        <v>29834.49</v>
      </c>
      <c r="F1328" s="504" t="n">
        <v>37522.87</v>
      </c>
      <c r="G1328" s="504" t="n">
        <v>28899.93</v>
      </c>
      <c r="H1328" s="432"/>
      <c r="I1328" s="505" t="n">
        <v>25474.45</v>
      </c>
      <c r="J1328" s="432" t="n">
        <f aca="false">+G1328-I1328</f>
        <v>3425.48</v>
      </c>
      <c r="K1328" s="435" t="n">
        <f aca="false">IF(I1328=0,IF(G1328=0,0,100),+J1328/I1328*100)</f>
        <v>13.4467279960902</v>
      </c>
      <c r="L1328" s="435"/>
      <c r="M1328" s="554" t="n">
        <v>161502.68</v>
      </c>
      <c r="N1328" s="504" t="n">
        <v>184243.84</v>
      </c>
      <c r="O1328" s="481" t="n">
        <f aca="false">+N1328-M1328</f>
        <v>22741.16</v>
      </c>
      <c r="P1328" s="486" t="n">
        <f aca="false">IF(M1328=0,IF(N1328=0,0,100),+O1328/M1328*100)</f>
        <v>14.0809799564936</v>
      </c>
      <c r="Q1328" s="486"/>
    </row>
    <row r="1329" s="438" customFormat="true" ht="15" hidden="false" customHeight="true" outlineLevel="0" collapsed="false">
      <c r="A1329" s="503" t="s">
        <v>330</v>
      </c>
      <c r="B1329" s="504" t="n">
        <v>328.34</v>
      </c>
      <c r="C1329" s="504" t="n">
        <v>981.04</v>
      </c>
      <c r="D1329" s="504" t="n">
        <v>1734.49</v>
      </c>
      <c r="E1329" s="504" t="n">
        <v>4402.01</v>
      </c>
      <c r="F1329" s="504" t="n">
        <v>576.66</v>
      </c>
      <c r="G1329" s="504" t="n">
        <v>1866.58</v>
      </c>
      <c r="H1329" s="432"/>
      <c r="I1329" s="505" t="n">
        <v>712.23</v>
      </c>
      <c r="J1329" s="432" t="n">
        <f aca="false">+G1329-I1329</f>
        <v>1154.35</v>
      </c>
      <c r="K1329" s="435" t="n">
        <f aca="false">IF(I1329=0,IF(G1329=0,0,100),+J1329/I1329*100)</f>
        <v>162.075453154178</v>
      </c>
      <c r="L1329" s="483"/>
      <c r="M1329" s="554" t="n">
        <v>10100.01</v>
      </c>
      <c r="N1329" s="504" t="n">
        <v>9889.12</v>
      </c>
      <c r="O1329" s="481" t="n">
        <f aca="false">+N1329-M1329</f>
        <v>-210.889999999999</v>
      </c>
      <c r="P1329" s="486" t="n">
        <f aca="false">IF(M1329=0,IF(N1329=0,0,100),+O1329/M1329*100)</f>
        <v>-2.0880177346359</v>
      </c>
      <c r="Q1329" s="486"/>
    </row>
    <row r="1330" s="438" customFormat="true" ht="15" hidden="false" customHeight="true" outlineLevel="0" collapsed="false">
      <c r="A1330" s="503" t="s">
        <v>114</v>
      </c>
      <c r="B1330" s="504" t="n">
        <v>-7572.84</v>
      </c>
      <c r="C1330" s="504" t="n">
        <v>-3945.93</v>
      </c>
      <c r="D1330" s="504" t="n">
        <v>-5048.05</v>
      </c>
      <c r="E1330" s="504" t="n">
        <v>-4254.3</v>
      </c>
      <c r="F1330" s="504" t="n">
        <v>-6833.77</v>
      </c>
      <c r="G1330" s="504" t="n">
        <v>-9661.67</v>
      </c>
      <c r="H1330" s="432"/>
      <c r="I1330" s="505" t="n">
        <v>-10125.21</v>
      </c>
      <c r="J1330" s="432" t="n">
        <f aca="false">+G1330-I1330</f>
        <v>463.539999999999</v>
      </c>
      <c r="K1330" s="432" t="n">
        <f aca="false">IF(I1330=0,IF(G1330=0,0,100),+J1330/I1330*100)</f>
        <v>-4.57807788677962</v>
      </c>
      <c r="L1330" s="481"/>
      <c r="M1330" s="554" t="n">
        <v>-23839.27</v>
      </c>
      <c r="N1330" s="504" t="n">
        <v>-37316.56</v>
      </c>
      <c r="O1330" s="481" t="n">
        <f aca="false">+N1330-M1330</f>
        <v>-13477.29</v>
      </c>
      <c r="P1330" s="486" t="n">
        <f aca="false">IF(M1330=0,IF(N1330=0,0,100),+O1330/M1330*100)</f>
        <v>56.5339878276474</v>
      </c>
      <c r="Q1330" s="486"/>
    </row>
    <row r="1331" s="512" customFormat="true" ht="15" hidden="false" customHeight="true" outlineLevel="0" collapsed="false">
      <c r="A1331" s="513" t="s">
        <v>331</v>
      </c>
      <c r="B1331" s="540" t="n">
        <f aca="false">SUM(B1325:B1330)</f>
        <v>308875.27</v>
      </c>
      <c r="C1331" s="540" t="n">
        <f aca="false">SUM(C1325:C1330)</f>
        <v>232828.77</v>
      </c>
      <c r="D1331" s="540" t="n">
        <f aca="false">SUM(D1325:D1330)</f>
        <v>290462.84</v>
      </c>
      <c r="E1331" s="540" t="n">
        <f aca="false">SUM(E1325:E1330)</f>
        <v>283301.54</v>
      </c>
      <c r="F1331" s="540" t="n">
        <f aca="false">SUM(F1325:F1330)</f>
        <v>281504.7</v>
      </c>
      <c r="G1331" s="540" t="n">
        <f aca="false">SUM(G1325:G1330)</f>
        <v>267926.52</v>
      </c>
      <c r="H1331" s="541"/>
      <c r="I1331" s="542" t="n">
        <f aca="false">SUM(I1325:I1330)</f>
        <v>266733.3</v>
      </c>
      <c r="J1331" s="520" t="n">
        <f aca="false">+G1331-I1331</f>
        <v>1193.22000000003</v>
      </c>
      <c r="K1331" s="521" t="n">
        <f aca="false">IF(I1331=0,IF(G1331=0,0,100),+J1331/I1331*100)</f>
        <v>0.447345719488354</v>
      </c>
      <c r="L1331" s="511"/>
      <c r="M1331" s="543" t="n">
        <f aca="false">SUM(M1325:M1330)</f>
        <v>1657180.95</v>
      </c>
      <c r="N1331" s="544" t="n">
        <f aca="false">SUM(N1325:N1330)</f>
        <v>1664899.65</v>
      </c>
      <c r="O1331" s="520" t="n">
        <f aca="false">+M1331-N1331</f>
        <v>-7718.69999999995</v>
      </c>
      <c r="P1331" s="521" t="n">
        <f aca="false">IF(N1331=0,IF(M1331=0,0,100),+O1331/N1331*100)</f>
        <v>-0.463613527698198</v>
      </c>
      <c r="Q1331" s="522"/>
      <c r="R1331" s="523"/>
    </row>
    <row r="1332" customFormat="false" ht="15" hidden="false" customHeight="true" outlineLevel="0" collapsed="false">
      <c r="A1332" s="448"/>
      <c r="B1332" s="504"/>
      <c r="C1332" s="504"/>
      <c r="D1332" s="504"/>
      <c r="E1332" s="504"/>
      <c r="F1332" s="504"/>
      <c r="G1332" s="504"/>
      <c r="H1332" s="578"/>
      <c r="I1332" s="578"/>
      <c r="J1332" s="578"/>
      <c r="K1332" s="498"/>
      <c r="L1332" s="498"/>
      <c r="M1332" s="579"/>
      <c r="N1332" s="533"/>
      <c r="O1332" s="432"/>
    </row>
    <row r="1333" customFormat="false" ht="15" hidden="false" customHeight="true" outlineLevel="0" collapsed="false">
      <c r="A1333" s="456"/>
      <c r="B1333" s="504"/>
      <c r="C1333" s="504"/>
      <c r="D1333" s="504"/>
      <c r="E1333" s="504"/>
      <c r="F1333" s="504"/>
      <c r="G1333" s="504"/>
      <c r="I1333" s="432"/>
      <c r="J1333" s="432"/>
      <c r="K1333" s="498"/>
      <c r="L1333" s="498"/>
      <c r="M1333" s="505"/>
      <c r="N1333" s="545"/>
      <c r="O1333" s="432"/>
    </row>
    <row r="1334" customFormat="false" ht="12.75" hidden="false" customHeight="true" outlineLevel="0" collapsed="false">
      <c r="A1334" s="441" t="s">
        <v>69</v>
      </c>
      <c r="B1334" s="441"/>
      <c r="C1334" s="441"/>
      <c r="D1334" s="441"/>
      <c r="E1334" s="441"/>
      <c r="F1334" s="441"/>
      <c r="G1334" s="441"/>
      <c r="H1334" s="441"/>
      <c r="I1334" s="441"/>
      <c r="J1334" s="441"/>
      <c r="K1334" s="441"/>
      <c r="L1334" s="441"/>
      <c r="M1334" s="441"/>
      <c r="N1334" s="441"/>
      <c r="O1334" s="441"/>
      <c r="P1334" s="441"/>
      <c r="Q1334" s="441"/>
    </row>
    <row r="1335" customFormat="false" ht="12.75" hidden="false" customHeight="true" outlineLevel="0" collapsed="false">
      <c r="A1335" s="441" t="s">
        <v>214</v>
      </c>
      <c r="B1335" s="441"/>
      <c r="C1335" s="441"/>
      <c r="D1335" s="441"/>
      <c r="E1335" s="441"/>
      <c r="F1335" s="441"/>
      <c r="G1335" s="441"/>
      <c r="H1335" s="441"/>
      <c r="I1335" s="441"/>
      <c r="J1335" s="441"/>
      <c r="K1335" s="441"/>
      <c r="L1335" s="441"/>
      <c r="M1335" s="441"/>
      <c r="N1335" s="441"/>
      <c r="O1335" s="441"/>
      <c r="P1335" s="441"/>
      <c r="Q1335" s="441"/>
    </row>
    <row r="1336" customFormat="false" ht="12.75" hidden="false" customHeight="true" outlineLevel="0" collapsed="false">
      <c r="A1336" s="442" t="s">
        <v>73</v>
      </c>
      <c r="B1336" s="442"/>
      <c r="C1336" s="442"/>
      <c r="D1336" s="442"/>
      <c r="E1336" s="442"/>
      <c r="F1336" s="442"/>
      <c r="G1336" s="442"/>
      <c r="H1336" s="442"/>
      <c r="I1336" s="442"/>
      <c r="J1336" s="442"/>
      <c r="K1336" s="442"/>
      <c r="L1336" s="442"/>
      <c r="M1336" s="442"/>
      <c r="N1336" s="442"/>
      <c r="O1336" s="442"/>
      <c r="P1336" s="442"/>
      <c r="Q1336" s="442"/>
    </row>
    <row r="1337" customFormat="false" ht="13.5" hidden="false" customHeight="false" outlineLevel="0" collapsed="false">
      <c r="A1337" s="443"/>
      <c r="J1337" s="444"/>
      <c r="K1337" s="445"/>
      <c r="L1337" s="445"/>
      <c r="N1337" s="446"/>
      <c r="O1337" s="444"/>
      <c r="P1337" s="447"/>
      <c r="Q1337" s="447"/>
    </row>
    <row r="1338" customFormat="false" ht="39" hidden="false" customHeight="true" outlineLevel="0" collapsed="false">
      <c r="A1338" s="448"/>
      <c r="B1338" s="449" t="s">
        <v>215</v>
      </c>
      <c r="C1338" s="449"/>
      <c r="D1338" s="449"/>
      <c r="E1338" s="449"/>
      <c r="F1338" s="449"/>
      <c r="G1338" s="449"/>
      <c r="H1338" s="450"/>
      <c r="I1338" s="451" t="s">
        <v>71</v>
      </c>
      <c r="J1338" s="452" t="s">
        <v>216</v>
      </c>
      <c r="K1338" s="452"/>
      <c r="L1338" s="453"/>
      <c r="M1338" s="454" t="s">
        <v>121</v>
      </c>
      <c r="N1338" s="454"/>
      <c r="O1338" s="455" t="s">
        <v>217</v>
      </c>
      <c r="P1338" s="455"/>
      <c r="Q1338" s="453"/>
    </row>
    <row r="1339" customFormat="false" ht="13.5" hidden="false" customHeight="true" outlineLevel="0" collapsed="false">
      <c r="A1339" s="456"/>
      <c r="B1339" s="457" t="s">
        <v>218</v>
      </c>
      <c r="C1339" s="457" t="s">
        <v>219</v>
      </c>
      <c r="D1339" s="457" t="s">
        <v>220</v>
      </c>
      <c r="E1339" s="457" t="s">
        <v>221</v>
      </c>
      <c r="F1339" s="457" t="s">
        <v>222</v>
      </c>
      <c r="G1339" s="457" t="s">
        <v>223</v>
      </c>
      <c r="H1339" s="450"/>
      <c r="I1339" s="458" t="s">
        <v>224</v>
      </c>
      <c r="J1339" s="459" t="s">
        <v>225</v>
      </c>
      <c r="K1339" s="460" t="s">
        <v>226</v>
      </c>
      <c r="L1339" s="461"/>
      <c r="M1339" s="462" t="n">
        <v>2017</v>
      </c>
      <c r="N1339" s="463" t="n">
        <v>2018</v>
      </c>
      <c r="O1339" s="464" t="s">
        <v>225</v>
      </c>
      <c r="P1339" s="465" t="s">
        <v>227</v>
      </c>
      <c r="Q1339" s="466"/>
    </row>
    <row r="1340" customFormat="false" ht="13.5" hidden="false" customHeight="false" outlineLevel="0" collapsed="false">
      <c r="A1340" s="456"/>
      <c r="B1340" s="467"/>
      <c r="C1340" s="467"/>
      <c r="D1340" s="467"/>
      <c r="E1340" s="467"/>
      <c r="F1340" s="467"/>
      <c r="G1340" s="467"/>
      <c r="H1340" s="450"/>
      <c r="I1340" s="468"/>
      <c r="J1340" s="450"/>
      <c r="K1340" s="469"/>
      <c r="L1340" s="461"/>
      <c r="M1340" s="470"/>
      <c r="N1340" s="471"/>
      <c r="O1340" s="450"/>
      <c r="P1340" s="469"/>
      <c r="Q1340" s="461"/>
    </row>
    <row r="1341" customFormat="false" ht="13.5" hidden="false" customHeight="false" outlineLevel="0" collapsed="false">
      <c r="A1341" s="472" t="s">
        <v>345</v>
      </c>
      <c r="B1341" s="473"/>
      <c r="C1341" s="473"/>
      <c r="D1341" s="473"/>
      <c r="E1341" s="473"/>
      <c r="F1341" s="473"/>
      <c r="G1341" s="473"/>
      <c r="H1341" s="474"/>
      <c r="I1341" s="474"/>
      <c r="J1341" s="474"/>
      <c r="K1341" s="475"/>
      <c r="L1341" s="475"/>
      <c r="M1341" s="476"/>
      <c r="N1341" s="477"/>
      <c r="O1341" s="474"/>
      <c r="P1341" s="48"/>
      <c r="Q1341" s="48"/>
      <c r="R1341" s="438" t="str">
        <f aca="false">A1341</f>
        <v>SURESTE</v>
      </c>
    </row>
    <row r="1342" customFormat="false" ht="12.75" hidden="false" customHeight="false" outlineLevel="0" collapsed="false">
      <c r="A1342" s="448"/>
      <c r="B1342" s="473"/>
      <c r="C1342" s="473"/>
      <c r="D1342" s="473"/>
      <c r="E1342" s="473"/>
      <c r="F1342" s="473"/>
      <c r="G1342" s="473"/>
      <c r="H1342" s="474"/>
      <c r="I1342" s="474"/>
      <c r="J1342" s="474"/>
      <c r="K1342" s="475"/>
      <c r="L1342" s="475"/>
      <c r="M1342" s="476"/>
      <c r="N1342" s="477"/>
      <c r="O1342" s="474"/>
      <c r="P1342" s="48"/>
      <c r="Q1342" s="48"/>
    </row>
    <row r="1343" customFormat="false" ht="12.75" hidden="false" customHeight="false" outlineLevel="0" collapsed="false">
      <c r="A1343" s="456" t="s">
        <v>228</v>
      </c>
      <c r="B1343" s="478" t="n">
        <v>0</v>
      </c>
      <c r="C1343" s="479" t="n">
        <v>7000</v>
      </c>
      <c r="D1343" s="480" t="n">
        <v>0</v>
      </c>
      <c r="E1343" s="478" t="n">
        <v>0</v>
      </c>
      <c r="F1343" s="480" t="n">
        <v>0</v>
      </c>
      <c r="G1343" s="480" t="n">
        <v>2800</v>
      </c>
      <c r="H1343" s="481"/>
      <c r="I1343" s="482" t="n">
        <v>0</v>
      </c>
      <c r="J1343" s="481" t="n">
        <f aca="false">+G1343-I1343</f>
        <v>2800</v>
      </c>
      <c r="K1343" s="483" t="n">
        <f aca="false">IF(I1343=0,IF(G1343=0,0,100),+J1343/I1343*100)</f>
        <v>100</v>
      </c>
      <c r="L1343" s="483"/>
      <c r="M1343" s="484" t="n">
        <v>26107.29</v>
      </c>
      <c r="N1343" s="485" t="n">
        <v>9800</v>
      </c>
      <c r="O1343" s="481" t="n">
        <f aca="false">N1343-M1343</f>
        <v>-16307.29</v>
      </c>
      <c r="P1343" s="486" t="n">
        <f aca="false">IF(M1343=0,IF(N1343=0,0,100),+O1343/M1343*100)</f>
        <v>-62.4625918661033</v>
      </c>
      <c r="Q1343" s="486"/>
      <c r="R1343" s="430"/>
    </row>
    <row r="1344" customFormat="false" ht="12.75" hidden="false" customHeight="false" outlineLevel="0" collapsed="false">
      <c r="A1344" s="110" t="s">
        <v>229</v>
      </c>
      <c r="B1344" s="478" t="n">
        <v>6000</v>
      </c>
      <c r="C1344" s="479" t="n">
        <v>0</v>
      </c>
      <c r="D1344" s="480" t="n">
        <v>0</v>
      </c>
      <c r="E1344" s="478" t="n">
        <v>0</v>
      </c>
      <c r="F1344" s="480" t="n">
        <v>0</v>
      </c>
      <c r="G1344" s="480" t="n">
        <v>0</v>
      </c>
      <c r="H1344" s="481"/>
      <c r="I1344" s="482" t="n">
        <v>23051.71</v>
      </c>
      <c r="J1344" s="481" t="n">
        <f aca="false">+G1344-I1344</f>
        <v>-23051.71</v>
      </c>
      <c r="K1344" s="483" t="n">
        <f aca="false">IF(I1344=0,IF(G1344=0,0,100),+J1344/I1344*100)</f>
        <v>-100</v>
      </c>
      <c r="L1344" s="483"/>
      <c r="M1344" s="484" t="n">
        <v>38051.71</v>
      </c>
      <c r="N1344" s="485" t="n">
        <v>6000</v>
      </c>
      <c r="O1344" s="481" t="n">
        <f aca="false">N1344-M1344</f>
        <v>-32051.71</v>
      </c>
      <c r="P1344" s="486" t="n">
        <f aca="false">IF(M1344=0,IF(N1344=0,0,100),+O1344/M1344*100)</f>
        <v>-84.2319832669807</v>
      </c>
      <c r="Q1344" s="486"/>
      <c r="R1344" s="430"/>
    </row>
    <row r="1345" customFormat="false" ht="12.75" hidden="false" customHeight="false" outlineLevel="0" collapsed="false">
      <c r="A1345" s="456" t="s">
        <v>231</v>
      </c>
      <c r="B1345" s="478" t="n">
        <v>0</v>
      </c>
      <c r="C1345" s="487" t="n">
        <v>0</v>
      </c>
      <c r="D1345" s="480" t="n">
        <v>0</v>
      </c>
      <c r="E1345" s="478" t="n">
        <v>0</v>
      </c>
      <c r="F1345" s="480" t="n">
        <v>0</v>
      </c>
      <c r="G1345" s="480" t="n">
        <v>0</v>
      </c>
      <c r="H1345" s="481"/>
      <c r="I1345" s="482" t="n">
        <v>163961.35</v>
      </c>
      <c r="J1345" s="481" t="n">
        <f aca="false">+G1345-I1345</f>
        <v>-163961.35</v>
      </c>
      <c r="K1345" s="483" t="n">
        <f aca="false">IF(I1345=0,IF(G1345=0,0,100),+J1345/I1345*100)</f>
        <v>-100</v>
      </c>
      <c r="L1345" s="483"/>
      <c r="M1345" s="484" t="n">
        <v>1022925.7</v>
      </c>
      <c r="N1345" s="485" t="n">
        <v>0</v>
      </c>
      <c r="O1345" s="481" t="n">
        <f aca="false">N1345-M1345</f>
        <v>-1022925.7</v>
      </c>
      <c r="P1345" s="486" t="n">
        <f aca="false">IF(M1345=0,IF(N1345=0,0,100),+O1345/M1345*100)</f>
        <v>-100</v>
      </c>
      <c r="Q1345" s="486"/>
      <c r="R1345" s="430"/>
    </row>
    <row r="1346" customFormat="false" ht="12.75" hidden="false" customHeight="false" outlineLevel="0" collapsed="false">
      <c r="A1346" s="456" t="s">
        <v>234</v>
      </c>
      <c r="B1346" s="478" t="n">
        <v>2204819.27</v>
      </c>
      <c r="C1346" s="479" t="n">
        <v>1476169.26</v>
      </c>
      <c r="D1346" s="480" t="n">
        <v>1508687.09</v>
      </c>
      <c r="E1346" s="478" t="n">
        <v>1569203.89</v>
      </c>
      <c r="F1346" s="480" t="n">
        <v>1915849.74</v>
      </c>
      <c r="G1346" s="480" t="n">
        <v>1645821.69</v>
      </c>
      <c r="H1346" s="481"/>
      <c r="I1346" s="482" t="n">
        <v>1452766.05</v>
      </c>
      <c r="J1346" s="481" t="n">
        <f aca="false">+G1346-I1346</f>
        <v>193055.64</v>
      </c>
      <c r="K1346" s="483" t="n">
        <f aca="false">IF(I1346=0,IF(G1346=0,0,100),+J1346/I1346*100)</f>
        <v>13.2888320180665</v>
      </c>
      <c r="L1346" s="483"/>
      <c r="M1346" s="484" t="n">
        <v>8962501.12</v>
      </c>
      <c r="N1346" s="485" t="n">
        <v>10320550.94</v>
      </c>
      <c r="O1346" s="481" t="n">
        <f aca="false">N1346-M1346</f>
        <v>1358049.82</v>
      </c>
      <c r="P1346" s="486" t="n">
        <f aca="false">IF(M1346=0,IF(N1346=0,0,100),+O1346/M1346*100)</f>
        <v>15.1525762933461</v>
      </c>
      <c r="Q1346" s="486"/>
      <c r="R1346" s="430"/>
    </row>
    <row r="1347" customFormat="false" ht="12.75" hidden="false" customHeight="false" outlineLevel="0" collapsed="false">
      <c r="A1347" s="456" t="s">
        <v>235</v>
      </c>
      <c r="B1347" s="478" t="n">
        <v>156646.72</v>
      </c>
      <c r="C1347" s="479" t="n">
        <v>52130</v>
      </c>
      <c r="D1347" s="480" t="n">
        <v>50880</v>
      </c>
      <c r="E1347" s="478" t="n">
        <v>127164.3</v>
      </c>
      <c r="F1347" s="480" t="n">
        <v>136833.5</v>
      </c>
      <c r="G1347" s="480" t="n">
        <v>55560</v>
      </c>
      <c r="H1347" s="481"/>
      <c r="I1347" s="482" t="n">
        <v>61680</v>
      </c>
      <c r="J1347" s="481" t="n">
        <f aca="false">+G1347-I1347</f>
        <v>-6120</v>
      </c>
      <c r="K1347" s="483" t="n">
        <f aca="false">IF(I1347=0,IF(G1347=0,0,100),+J1347/I1347*100)</f>
        <v>-9.92217898832685</v>
      </c>
      <c r="L1347" s="483"/>
      <c r="M1347" s="484" t="n">
        <v>640353.88</v>
      </c>
      <c r="N1347" s="485" t="n">
        <v>579214.52</v>
      </c>
      <c r="O1347" s="481" t="n">
        <f aca="false">N1347-M1347</f>
        <v>-61139.36</v>
      </c>
      <c r="P1347" s="486" t="n">
        <f aca="false">IF(M1347=0,IF(N1347=0,0,100),+O1347/M1347*100)</f>
        <v>-9.54774569336567</v>
      </c>
      <c r="Q1347" s="486"/>
      <c r="R1347" s="430"/>
    </row>
    <row r="1348" customFormat="false" ht="12.75" hidden="false" customHeight="false" outlineLevel="0" collapsed="false">
      <c r="A1348" s="110" t="s">
        <v>237</v>
      </c>
      <c r="B1348" s="478" t="n">
        <v>326418.76</v>
      </c>
      <c r="C1348" s="479" t="n">
        <v>335482.31</v>
      </c>
      <c r="D1348" s="480" t="n">
        <v>320814.03</v>
      </c>
      <c r="E1348" s="478" t="n">
        <v>340526.45</v>
      </c>
      <c r="F1348" s="480" t="n">
        <v>448992.7</v>
      </c>
      <c r="G1348" s="480" t="n">
        <v>312093.51</v>
      </c>
      <c r="H1348" s="481"/>
      <c r="I1348" s="482" t="n">
        <v>381985.49</v>
      </c>
      <c r="J1348" s="481" t="n">
        <f aca="false">+G1348-I1348</f>
        <v>-69891.98</v>
      </c>
      <c r="K1348" s="483" t="n">
        <f aca="false">IF(I1348=0,IF(G1348=0,0,100),+J1348/I1348*100)</f>
        <v>-18.2970248424881</v>
      </c>
      <c r="L1348" s="483"/>
      <c r="M1348" s="484" t="n">
        <v>2073777.79</v>
      </c>
      <c r="N1348" s="485" t="n">
        <v>2084327.76</v>
      </c>
      <c r="O1348" s="481" t="n">
        <f aca="false">N1348-M1348</f>
        <v>10549.97</v>
      </c>
      <c r="P1348" s="486" t="n">
        <f aca="false">IF(M1348=0,IF(N1348=0,0,100),+O1348/M1348*100)</f>
        <v>0.508731940850807</v>
      </c>
      <c r="Q1348" s="486"/>
      <c r="R1348" s="430"/>
    </row>
    <row r="1349" s="438" customFormat="true" ht="12.75" hidden="false" customHeight="false" outlineLevel="0" collapsed="false">
      <c r="A1349" s="456" t="s">
        <v>238</v>
      </c>
      <c r="B1349" s="478" t="n">
        <v>751446.5</v>
      </c>
      <c r="C1349" s="479" t="n">
        <v>731112.05</v>
      </c>
      <c r="D1349" s="480" t="n">
        <v>606209.88</v>
      </c>
      <c r="E1349" s="478" t="n">
        <v>680208.44</v>
      </c>
      <c r="F1349" s="480" t="n">
        <v>668309.01</v>
      </c>
      <c r="G1349" s="480" t="n">
        <v>638369.34</v>
      </c>
      <c r="H1349" s="481"/>
      <c r="I1349" s="482" t="n">
        <v>546806.05</v>
      </c>
      <c r="J1349" s="481" t="n">
        <f aca="false">+G1349-I1349</f>
        <v>91563.2899999999</v>
      </c>
      <c r="K1349" s="483" t="n">
        <f aca="false">IF(I1349=0,IF(G1349=0,0,100),+J1349/I1349*100)</f>
        <v>16.7451128238248</v>
      </c>
      <c r="L1349" s="483"/>
      <c r="M1349" s="484" t="n">
        <v>3212268.81</v>
      </c>
      <c r="N1349" s="485" t="n">
        <v>4075655.22</v>
      </c>
      <c r="O1349" s="481" t="n">
        <f aca="false">N1349-M1349</f>
        <v>863386.41</v>
      </c>
      <c r="P1349" s="486" t="n">
        <f aca="false">IF(M1349=0,IF(N1349=0,0,100),+O1349/M1349*100)</f>
        <v>26.8777758359519</v>
      </c>
      <c r="Q1349" s="486"/>
    </row>
    <row r="1350" s="438" customFormat="true" ht="12.75" hidden="false" customHeight="false" outlineLevel="0" collapsed="false">
      <c r="A1350" s="456" t="s">
        <v>240</v>
      </c>
      <c r="B1350" s="478" t="n">
        <v>24340.71</v>
      </c>
      <c r="C1350" s="479" t="n">
        <v>17998.01</v>
      </c>
      <c r="D1350" s="480" t="n">
        <v>41552.77</v>
      </c>
      <c r="E1350" s="478" t="n">
        <v>19897.25</v>
      </c>
      <c r="F1350" s="480" t="n">
        <v>20784.28</v>
      </c>
      <c r="G1350" s="480" t="n">
        <v>36231.76</v>
      </c>
      <c r="H1350" s="481"/>
      <c r="I1350" s="482" t="n">
        <v>44969.12</v>
      </c>
      <c r="J1350" s="481" t="n">
        <f aca="false">+G1350-I1350</f>
        <v>-8737.36</v>
      </c>
      <c r="K1350" s="483" t="n">
        <f aca="false">IF(I1350=0,IF(G1350=0,0,100),+J1350/I1350*100)</f>
        <v>-19.429688639671</v>
      </c>
      <c r="L1350" s="483"/>
      <c r="M1350" s="484" t="n">
        <v>176009.18</v>
      </c>
      <c r="N1350" s="485" t="n">
        <v>160804.78</v>
      </c>
      <c r="O1350" s="481" t="n">
        <f aca="false">N1350-M1350</f>
        <v>-15204.4</v>
      </c>
      <c r="P1350" s="486" t="n">
        <f aca="false">IF(M1350=0,IF(N1350=0,0,100),+O1350/M1350*100)</f>
        <v>-8.63841306459129</v>
      </c>
      <c r="Q1350" s="486"/>
    </row>
    <row r="1351" s="438" customFormat="true" ht="12.75" hidden="false" customHeight="false" outlineLevel="0" collapsed="false">
      <c r="A1351" s="456" t="s">
        <v>241</v>
      </c>
      <c r="B1351" s="478" t="n">
        <v>5625.58</v>
      </c>
      <c r="C1351" s="479" t="n">
        <v>3628</v>
      </c>
      <c r="D1351" s="480" t="n">
        <v>11438.75</v>
      </c>
      <c r="E1351" s="478" t="n">
        <v>850</v>
      </c>
      <c r="F1351" s="480" t="n">
        <v>3968.3</v>
      </c>
      <c r="G1351" s="480" t="n">
        <v>6660</v>
      </c>
      <c r="H1351" s="481"/>
      <c r="I1351" s="482" t="n">
        <v>4077.94000000001</v>
      </c>
      <c r="J1351" s="481" t="n">
        <f aca="false">+G1351-I1351</f>
        <v>2582.05999999999</v>
      </c>
      <c r="K1351" s="483" t="n">
        <f aca="false">IF(I1351=0,IF(G1351=0,0,100),+J1351/I1351*100)</f>
        <v>63.3177535716559</v>
      </c>
      <c r="L1351" s="483"/>
      <c r="M1351" s="484" t="n">
        <v>180037.15</v>
      </c>
      <c r="N1351" s="485" t="n">
        <v>32170.63</v>
      </c>
      <c r="O1351" s="481" t="n">
        <f aca="false">N1351-M1351</f>
        <v>-147866.52</v>
      </c>
      <c r="P1351" s="486" t="n">
        <f aca="false">IF(M1351=0,IF(N1351=0,0,100),+O1351/M1351*100)</f>
        <v>-82.1311157169506</v>
      </c>
      <c r="Q1351" s="486"/>
    </row>
    <row r="1352" s="438" customFormat="true" ht="12.75" hidden="false" customHeight="false" outlineLevel="0" collapsed="false">
      <c r="A1352" s="456" t="s">
        <v>242</v>
      </c>
      <c r="B1352" s="478" t="n">
        <v>0</v>
      </c>
      <c r="C1352" s="479" t="n">
        <v>6964</v>
      </c>
      <c r="D1352" s="480" t="n">
        <v>4752.8</v>
      </c>
      <c r="E1352" s="478" t="n">
        <v>7308.4</v>
      </c>
      <c r="F1352" s="480" t="n">
        <v>10957.92</v>
      </c>
      <c r="G1352" s="480" t="n">
        <v>1398.93</v>
      </c>
      <c r="H1352" s="481"/>
      <c r="I1352" s="482" t="n">
        <v>1043.97</v>
      </c>
      <c r="J1352" s="481" t="n">
        <f aca="false">+G1352-I1352</f>
        <v>354.96</v>
      </c>
      <c r="K1352" s="483" t="n">
        <f aca="false">IF(I1352=0,IF(G1352=0,0,100),+J1352/I1352*100)</f>
        <v>34.0009770395701</v>
      </c>
      <c r="L1352" s="483"/>
      <c r="M1352" s="484" t="n">
        <v>60345.22</v>
      </c>
      <c r="N1352" s="485" t="n">
        <v>31382.05</v>
      </c>
      <c r="O1352" s="481" t="n">
        <f aca="false">N1352-M1352</f>
        <v>-28963.17</v>
      </c>
      <c r="P1352" s="486" t="n">
        <f aca="false">IF(M1352=0,IF(N1352=0,0,100),+O1352/M1352*100)</f>
        <v>-47.9957981758953</v>
      </c>
      <c r="Q1352" s="486"/>
    </row>
    <row r="1353" s="438" customFormat="true" ht="12.75" hidden="false" customHeight="false" outlineLevel="0" collapsed="false">
      <c r="A1353" s="110" t="s">
        <v>243</v>
      </c>
      <c r="B1353" s="478" t="n">
        <v>3300</v>
      </c>
      <c r="C1353" s="479" t="n">
        <v>2582.49</v>
      </c>
      <c r="D1353" s="480" t="n">
        <v>6623.82</v>
      </c>
      <c r="E1353" s="478" t="n">
        <v>2256.94</v>
      </c>
      <c r="F1353" s="480" t="n">
        <v>11963.81</v>
      </c>
      <c r="G1353" s="480" t="n">
        <v>7782.6</v>
      </c>
      <c r="H1353" s="481"/>
      <c r="I1353" s="482" t="n">
        <v>7361.65</v>
      </c>
      <c r="J1353" s="481" t="n">
        <f aca="false">+G1353-I1353</f>
        <v>420.950000000001</v>
      </c>
      <c r="K1353" s="483" t="n">
        <f aca="false">IF(I1353=0,IF(G1353=0,0,100),+J1353/I1353*100)</f>
        <v>5.71814742618843</v>
      </c>
      <c r="L1353" s="483"/>
      <c r="M1353" s="484" t="n">
        <v>15245.17</v>
      </c>
      <c r="N1353" s="485" t="n">
        <v>34509.66</v>
      </c>
      <c r="O1353" s="481" t="n">
        <f aca="false">N1353-M1353</f>
        <v>19264.49</v>
      </c>
      <c r="P1353" s="486" t="n">
        <f aca="false">IF(M1353=0,IF(N1353=0,0,100),+O1353/M1353*100)</f>
        <v>126.364546935193</v>
      </c>
      <c r="Q1353" s="486"/>
    </row>
    <row r="1354" s="438" customFormat="true" ht="12.75" hidden="false" customHeight="false" outlineLevel="0" collapsed="false">
      <c r="A1354" s="456" t="s">
        <v>244</v>
      </c>
      <c r="B1354" s="478" t="n">
        <v>4893.56</v>
      </c>
      <c r="C1354" s="479" t="n">
        <v>9883.81</v>
      </c>
      <c r="D1354" s="480" t="n">
        <v>35883.63</v>
      </c>
      <c r="E1354" s="478" t="n">
        <v>30532.65</v>
      </c>
      <c r="F1354" s="480" t="n">
        <v>25330.46</v>
      </c>
      <c r="G1354" s="480" t="n">
        <v>12276.73</v>
      </c>
      <c r="H1354" s="481"/>
      <c r="I1354" s="482" t="n">
        <v>103682.2</v>
      </c>
      <c r="J1354" s="481" t="n">
        <f aca="false">+G1354-I1354</f>
        <v>-91405.47</v>
      </c>
      <c r="K1354" s="483" t="n">
        <f aca="false">IF(I1354=0,IF(G1354=0,0,100),+J1354/I1354*100)</f>
        <v>-88.159269382787</v>
      </c>
      <c r="L1354" s="483"/>
      <c r="M1354" s="484" t="n">
        <v>639025.01</v>
      </c>
      <c r="N1354" s="485" t="n">
        <v>118800.84</v>
      </c>
      <c r="O1354" s="481" t="n">
        <f aca="false">N1354-M1354</f>
        <v>-520224.17</v>
      </c>
      <c r="P1354" s="486" t="n">
        <f aca="false">IF(M1354=0,IF(N1354=0,0,100),+O1354/M1354*100)</f>
        <v>-81.4090468853481</v>
      </c>
      <c r="Q1354" s="486"/>
    </row>
    <row r="1355" s="438" customFormat="true" ht="12.75" hidden="false" customHeight="false" outlineLevel="0" collapsed="false">
      <c r="A1355" s="456" t="s">
        <v>245</v>
      </c>
      <c r="B1355" s="478" t="n">
        <v>49827.91</v>
      </c>
      <c r="C1355" s="479" t="n">
        <v>45917.83</v>
      </c>
      <c r="D1355" s="480" t="n">
        <v>45020.29</v>
      </c>
      <c r="E1355" s="478" t="n">
        <v>54160.29</v>
      </c>
      <c r="F1355" s="480" t="n">
        <v>36483.66</v>
      </c>
      <c r="G1355" s="480" t="n">
        <v>72827.15</v>
      </c>
      <c r="H1355" s="481"/>
      <c r="I1355" s="482" t="n">
        <v>49500.1</v>
      </c>
      <c r="J1355" s="481" t="n">
        <f aca="false">+G1355-I1355</f>
        <v>23327.05</v>
      </c>
      <c r="K1355" s="483" t="n">
        <f aca="false">IF(I1355=0,IF(G1355=0,0,100),+J1355/I1355*100)</f>
        <v>47.1252583328114</v>
      </c>
      <c r="L1355" s="483"/>
      <c r="M1355" s="484" t="n">
        <v>294425.98</v>
      </c>
      <c r="N1355" s="485" t="n">
        <v>304237.13</v>
      </c>
      <c r="O1355" s="481" t="n">
        <f aca="false">N1355-M1355</f>
        <v>9811.15000000002</v>
      </c>
      <c r="P1355" s="486" t="n">
        <f aca="false">IF(M1355=0,IF(N1355=0,0,100),+O1355/M1355*100)</f>
        <v>3.33229764574445</v>
      </c>
      <c r="Q1355" s="486"/>
    </row>
    <row r="1356" s="438" customFormat="true" ht="12.75" hidden="false" customHeight="false" outlineLevel="0" collapsed="false">
      <c r="A1356" s="456" t="s">
        <v>246</v>
      </c>
      <c r="B1356" s="478" t="n">
        <v>3071.24</v>
      </c>
      <c r="C1356" s="479" t="n">
        <v>0</v>
      </c>
      <c r="D1356" s="480" t="n">
        <v>0</v>
      </c>
      <c r="E1356" s="478" t="n">
        <v>0</v>
      </c>
      <c r="F1356" s="480" t="n">
        <v>0</v>
      </c>
      <c r="G1356" s="480" t="n">
        <v>0</v>
      </c>
      <c r="H1356" s="481"/>
      <c r="I1356" s="482" t="n">
        <v>4721.37</v>
      </c>
      <c r="J1356" s="481" t="n">
        <f aca="false">+G1356-I1356</f>
        <v>-4721.37</v>
      </c>
      <c r="K1356" s="483" t="n">
        <f aca="false">IF(I1356=0,IF(G1356=0,0,100),+J1356/I1356*100)</f>
        <v>-100</v>
      </c>
      <c r="L1356" s="483"/>
      <c r="M1356" s="484" t="n">
        <v>33085.48</v>
      </c>
      <c r="N1356" s="485" t="n">
        <v>3071.24</v>
      </c>
      <c r="O1356" s="481" t="n">
        <f aca="false">N1356-M1356</f>
        <v>-30014.24</v>
      </c>
      <c r="P1356" s="486" t="n">
        <f aca="false">IF(M1356=0,IF(N1356=0,0,100),+O1356/M1356*100)</f>
        <v>-90.7172572379183</v>
      </c>
      <c r="Q1356" s="486"/>
    </row>
    <row r="1357" s="438" customFormat="true" ht="12.75" hidden="false" customHeight="false" outlineLevel="0" collapsed="false">
      <c r="A1357" s="456" t="s">
        <v>247</v>
      </c>
      <c r="B1357" s="478" t="n">
        <v>5073.89</v>
      </c>
      <c r="C1357" s="479" t="n">
        <v>0</v>
      </c>
      <c r="D1357" s="480" t="n">
        <v>0</v>
      </c>
      <c r="E1357" s="478" t="n">
        <v>0</v>
      </c>
      <c r="F1357" s="480" t="n">
        <v>0</v>
      </c>
      <c r="G1357" s="480" t="n">
        <v>0</v>
      </c>
      <c r="H1357" s="481"/>
      <c r="I1357" s="482" t="n">
        <v>9197.2</v>
      </c>
      <c r="J1357" s="481" t="n">
        <f aca="false">+G1357-I1357</f>
        <v>-9197.2</v>
      </c>
      <c r="K1357" s="483" t="n">
        <f aca="false">IF(I1357=0,IF(G1357=0,0,100),+J1357/I1357*100)</f>
        <v>-100</v>
      </c>
      <c r="L1357" s="483"/>
      <c r="M1357" s="484" t="n">
        <v>49749.59</v>
      </c>
      <c r="N1357" s="485" t="n">
        <v>5073.89</v>
      </c>
      <c r="O1357" s="481" t="n">
        <f aca="false">N1357-M1357</f>
        <v>-44675.7</v>
      </c>
      <c r="P1357" s="486" t="n">
        <f aca="false">IF(M1357=0,IF(N1357=0,0,100),+O1357/M1357*100)</f>
        <v>-89.8011420797639</v>
      </c>
      <c r="Q1357" s="486"/>
    </row>
    <row r="1358" s="438" customFormat="true" ht="12.75" hidden="false" customHeight="false" outlineLevel="0" collapsed="false">
      <c r="A1358" s="456" t="s">
        <v>248</v>
      </c>
      <c r="B1358" s="478" t="n">
        <v>454.48</v>
      </c>
      <c r="C1358" s="479" t="n">
        <v>0</v>
      </c>
      <c r="D1358" s="480" t="n">
        <v>0</v>
      </c>
      <c r="E1358" s="478" t="n">
        <v>0</v>
      </c>
      <c r="F1358" s="480" t="n">
        <v>0</v>
      </c>
      <c r="G1358" s="480" t="n">
        <v>0</v>
      </c>
      <c r="H1358" s="481"/>
      <c r="I1358" s="482" t="n">
        <v>2521.35</v>
      </c>
      <c r="J1358" s="481" t="n">
        <f aca="false">+G1358-I1358</f>
        <v>-2521.35</v>
      </c>
      <c r="K1358" s="483" t="n">
        <f aca="false">IF(I1358=0,IF(G1358=0,0,100),+J1358/I1358*100)</f>
        <v>-100</v>
      </c>
      <c r="L1358" s="483"/>
      <c r="M1358" s="484" t="n">
        <v>30463.31</v>
      </c>
      <c r="N1358" s="485" t="n">
        <v>454.48</v>
      </c>
      <c r="O1358" s="481" t="n">
        <f aca="false">N1358-M1358</f>
        <v>-30008.83</v>
      </c>
      <c r="P1358" s="486" t="n">
        <f aca="false">IF(M1358=0,IF(N1358=0,0,100),+O1358/M1358*100)</f>
        <v>-98.5081069653954</v>
      </c>
      <c r="Q1358" s="486"/>
    </row>
    <row r="1359" s="438" customFormat="true" ht="12.75" hidden="false" customHeight="false" outlineLevel="0" collapsed="false">
      <c r="A1359" s="456" t="s">
        <v>249</v>
      </c>
      <c r="B1359" s="478" t="n">
        <v>20907.33</v>
      </c>
      <c r="C1359" s="479" t="n">
        <v>17573.96</v>
      </c>
      <c r="D1359" s="480" t="n">
        <v>12989.33</v>
      </c>
      <c r="E1359" s="478" t="n">
        <v>14325.05</v>
      </c>
      <c r="F1359" s="480" t="n">
        <v>6594.84</v>
      </c>
      <c r="G1359" s="480" t="n">
        <v>8632.78</v>
      </c>
      <c r="H1359" s="481"/>
      <c r="I1359" s="482" t="n">
        <v>26471.37</v>
      </c>
      <c r="J1359" s="481" t="n">
        <f aca="false">+G1359-I1359</f>
        <v>-17838.59</v>
      </c>
      <c r="K1359" s="483" t="n">
        <f aca="false">IF(I1359=0,IF(G1359=0,0,100),+J1359/I1359*100)</f>
        <v>-67.3882386895729</v>
      </c>
      <c r="L1359" s="483"/>
      <c r="M1359" s="484" t="n">
        <v>131743.27</v>
      </c>
      <c r="N1359" s="485" t="n">
        <v>81023.29</v>
      </c>
      <c r="O1359" s="481" t="n">
        <f aca="false">N1359-M1359</f>
        <v>-50719.98</v>
      </c>
      <c r="P1359" s="486" t="n">
        <f aca="false">IF(M1359=0,IF(N1359=0,0,100),+O1359/M1359*100)</f>
        <v>-38.4991051155782</v>
      </c>
      <c r="Q1359" s="486"/>
    </row>
    <row r="1360" s="438" customFormat="true" ht="12.75" hidden="false" customHeight="false" outlineLevel="0" collapsed="false">
      <c r="A1360" s="456" t="s">
        <v>250</v>
      </c>
      <c r="B1360" s="478" t="n">
        <v>831.02</v>
      </c>
      <c r="C1360" s="479" t="n">
        <v>0</v>
      </c>
      <c r="D1360" s="480" t="n">
        <v>0</v>
      </c>
      <c r="E1360" s="478" t="n">
        <v>0</v>
      </c>
      <c r="F1360" s="480" t="n">
        <v>0</v>
      </c>
      <c r="G1360" s="480" t="n">
        <v>0</v>
      </c>
      <c r="H1360" s="481"/>
      <c r="I1360" s="482" t="n">
        <v>999.96</v>
      </c>
      <c r="J1360" s="481" t="n">
        <f aca="false">+G1360-I1360</f>
        <v>-999.96</v>
      </c>
      <c r="K1360" s="483" t="n">
        <f aca="false">IF(I1360=0,IF(G1360=0,0,100),+J1360/I1360*100)</f>
        <v>-100</v>
      </c>
      <c r="L1360" s="483"/>
      <c r="M1360" s="484" t="n">
        <v>2735.28</v>
      </c>
      <c r="N1360" s="485" t="n">
        <v>831.02</v>
      </c>
      <c r="O1360" s="481" t="n">
        <f aca="false">N1360-M1360</f>
        <v>-1904.26</v>
      </c>
      <c r="P1360" s="486" t="n">
        <f aca="false">IF(M1360=0,IF(N1360=0,0,100),+O1360/M1360*100)</f>
        <v>-69.6184668480009</v>
      </c>
      <c r="Q1360" s="486"/>
    </row>
    <row r="1361" s="438" customFormat="true" ht="12.75" hidden="false" customHeight="false" outlineLevel="0" collapsed="false">
      <c r="A1361" s="110" t="s">
        <v>251</v>
      </c>
      <c r="B1361" s="478" t="n">
        <v>0</v>
      </c>
      <c r="C1361" s="487" t="n">
        <v>0</v>
      </c>
      <c r="D1361" s="480" t="n">
        <v>0</v>
      </c>
      <c r="E1361" s="478" t="n">
        <v>0</v>
      </c>
      <c r="F1361" s="480" t="n">
        <v>0</v>
      </c>
      <c r="G1361" s="480" t="n">
        <v>0</v>
      </c>
      <c r="H1361" s="481"/>
      <c r="I1361" s="482" t="n">
        <v>0</v>
      </c>
      <c r="J1361" s="481" t="n">
        <f aca="false">+G1361-I1361</f>
        <v>0</v>
      </c>
      <c r="K1361" s="483" t="n">
        <f aca="false">IF(I1361=0,IF(G1361=0,0,100),+J1361/I1361*100)</f>
        <v>0</v>
      </c>
      <c r="L1361" s="483"/>
      <c r="M1361" s="484" t="n">
        <v>5781.29</v>
      </c>
      <c r="N1361" s="485" t="n">
        <v>0</v>
      </c>
      <c r="O1361" s="481" t="n">
        <f aca="false">N1361-M1361</f>
        <v>-5781.29</v>
      </c>
      <c r="P1361" s="486" t="n">
        <f aca="false">IF(M1361=0,IF(N1361=0,0,100),+O1361/M1361*100)</f>
        <v>-100</v>
      </c>
      <c r="Q1361" s="486"/>
    </row>
    <row r="1362" s="438" customFormat="true" ht="12.75" hidden="false" customHeight="false" outlineLevel="0" collapsed="false">
      <c r="A1362" s="456" t="s">
        <v>253</v>
      </c>
      <c r="B1362" s="478" t="n">
        <v>48000</v>
      </c>
      <c r="C1362" s="479" t="n">
        <v>48000</v>
      </c>
      <c r="D1362" s="480" t="n">
        <v>48000</v>
      </c>
      <c r="E1362" s="478" t="n">
        <v>48000</v>
      </c>
      <c r="F1362" s="480" t="n">
        <v>48000</v>
      </c>
      <c r="G1362" s="480" t="n">
        <v>48000</v>
      </c>
      <c r="H1362" s="481"/>
      <c r="I1362" s="482" t="n">
        <v>48000</v>
      </c>
      <c r="J1362" s="481" t="n">
        <f aca="false">+G1362-I1362</f>
        <v>0</v>
      </c>
      <c r="K1362" s="483" t="n">
        <f aca="false">IF(I1362=0,IF(G1362=0,0,100),+J1362/I1362*100)</f>
        <v>0</v>
      </c>
      <c r="L1362" s="483"/>
      <c r="M1362" s="484" t="n">
        <v>240000</v>
      </c>
      <c r="N1362" s="485" t="n">
        <v>288000</v>
      </c>
      <c r="O1362" s="481" t="n">
        <f aca="false">N1362-M1362</f>
        <v>48000</v>
      </c>
      <c r="P1362" s="486" t="n">
        <f aca="false">IF(M1362=0,IF(N1362=0,0,100),+O1362/M1362*100)</f>
        <v>20</v>
      </c>
      <c r="Q1362" s="486"/>
    </row>
    <row r="1363" s="438" customFormat="true" ht="12.75" hidden="false" customHeight="false" outlineLevel="0" collapsed="false">
      <c r="A1363" s="110" t="s">
        <v>254</v>
      </c>
      <c r="B1363" s="478" t="n">
        <v>255427.5</v>
      </c>
      <c r="C1363" s="479" t="n">
        <v>263574.75</v>
      </c>
      <c r="D1363" s="480" t="n">
        <v>263574.75</v>
      </c>
      <c r="E1363" s="478" t="n">
        <v>270290.53</v>
      </c>
      <c r="F1363" s="480" t="n">
        <v>270290.53</v>
      </c>
      <c r="G1363" s="480" t="n">
        <v>270290.53</v>
      </c>
      <c r="H1363" s="481"/>
      <c r="I1363" s="482" t="n">
        <v>249982.5</v>
      </c>
      <c r="J1363" s="481" t="n">
        <f aca="false">+G1363-I1363</f>
        <v>20308.03</v>
      </c>
      <c r="K1363" s="483" t="n">
        <f aca="false">IF(I1363=0,IF(G1363=0,0,100),+J1363/I1363*100)</f>
        <v>8.12378066464654</v>
      </c>
      <c r="L1363" s="483"/>
      <c r="M1363" s="484" t="n">
        <v>1266322.88</v>
      </c>
      <c r="N1363" s="485" t="n">
        <v>1593448.59</v>
      </c>
      <c r="O1363" s="481" t="n">
        <f aca="false">N1363-M1363</f>
        <v>327125.71</v>
      </c>
      <c r="P1363" s="486" t="n">
        <f aca="false">IF(M1363=0,IF(N1363=0,0,100),+O1363/M1363*100)</f>
        <v>25.8327252209168</v>
      </c>
      <c r="Q1363" s="486"/>
    </row>
    <row r="1364" s="438" customFormat="true" ht="12.75" hidden="false" customHeight="false" outlineLevel="0" collapsed="false">
      <c r="A1364" s="456" t="s">
        <v>255</v>
      </c>
      <c r="B1364" s="478" t="n">
        <v>0</v>
      </c>
      <c r="C1364" s="487" t="n">
        <v>0</v>
      </c>
      <c r="D1364" s="480" t="n">
        <v>0</v>
      </c>
      <c r="E1364" s="478" t="n">
        <v>0</v>
      </c>
      <c r="F1364" s="480" t="n">
        <v>0</v>
      </c>
      <c r="G1364" s="480" t="n">
        <v>0</v>
      </c>
      <c r="H1364" s="481"/>
      <c r="I1364" s="482" t="n">
        <v>7.27595761418343E-012</v>
      </c>
      <c r="J1364" s="481" t="n">
        <f aca="false">+G1364-I1364</f>
        <v>-7.27595761418343E-012</v>
      </c>
      <c r="K1364" s="483" t="n">
        <f aca="false">IF(I1364=0,IF(G1364=0,0,100),+J1364/I1364*100)</f>
        <v>-100</v>
      </c>
      <c r="L1364" s="483"/>
      <c r="M1364" s="484" t="n">
        <v>222156.65</v>
      </c>
      <c r="N1364" s="485" t="n">
        <v>0</v>
      </c>
      <c r="O1364" s="481" t="n">
        <f aca="false">N1364-M1364</f>
        <v>-222156.65</v>
      </c>
      <c r="P1364" s="486" t="n">
        <f aca="false">IF(M1364=0,IF(N1364=0,0,100),+O1364/M1364*100)</f>
        <v>-100</v>
      </c>
      <c r="Q1364" s="486"/>
    </row>
    <row r="1365" s="438" customFormat="true" ht="12.75" hidden="false" customHeight="false" outlineLevel="0" collapsed="false">
      <c r="A1365" s="110" t="s">
        <v>256</v>
      </c>
      <c r="B1365" s="478" t="n">
        <v>0</v>
      </c>
      <c r="C1365" s="479" t="n">
        <v>30188.57</v>
      </c>
      <c r="D1365" s="480" t="n">
        <v>20870.21</v>
      </c>
      <c r="E1365" s="478" t="n">
        <v>45252.38</v>
      </c>
      <c r="F1365" s="480" t="n">
        <v>0</v>
      </c>
      <c r="G1365" s="480" t="n">
        <v>25070.09</v>
      </c>
      <c r="H1365" s="481"/>
      <c r="I1365" s="482" t="n">
        <v>93392.04</v>
      </c>
      <c r="J1365" s="481" t="n">
        <f aca="false">+G1365-I1365</f>
        <v>-68321.95</v>
      </c>
      <c r="K1365" s="483" t="n">
        <f aca="false">IF(I1365=0,IF(G1365=0,0,100),+J1365/I1365*100)</f>
        <v>-73.1560741150959</v>
      </c>
      <c r="L1365" s="483"/>
      <c r="M1365" s="484" t="n">
        <v>93392.04</v>
      </c>
      <c r="N1365" s="485" t="n">
        <v>121381.25</v>
      </c>
      <c r="O1365" s="481" t="n">
        <f aca="false">N1365-M1365</f>
        <v>27989.21</v>
      </c>
      <c r="P1365" s="486" t="n">
        <f aca="false">IF(M1365=0,IF(N1365=0,0,100),+O1365/M1365*100)</f>
        <v>29.9695884146015</v>
      </c>
      <c r="Q1365" s="486"/>
    </row>
    <row r="1366" s="438" customFormat="true" ht="12.75" hidden="false" customHeight="false" outlineLevel="0" collapsed="false">
      <c r="A1366" s="456" t="s">
        <v>257</v>
      </c>
      <c r="B1366" s="478" t="n">
        <v>244543.51</v>
      </c>
      <c r="C1366" s="479" t="n">
        <v>263160.19</v>
      </c>
      <c r="D1366" s="480" t="n">
        <v>297140.27</v>
      </c>
      <c r="E1366" s="478" t="n">
        <v>382764.06</v>
      </c>
      <c r="F1366" s="480" t="n">
        <v>319329.32</v>
      </c>
      <c r="G1366" s="480" t="n">
        <v>341374.76</v>
      </c>
      <c r="H1366" s="481"/>
      <c r="I1366" s="482" t="n">
        <v>167953.11</v>
      </c>
      <c r="J1366" s="481" t="n">
        <f aca="false">+G1366-I1366</f>
        <v>173421.65</v>
      </c>
      <c r="K1366" s="483" t="n">
        <f aca="false">IF(I1366=0,IF(G1366=0,0,100),+J1366/I1366*100)</f>
        <v>103.255992103987</v>
      </c>
      <c r="L1366" s="483"/>
      <c r="M1366" s="484" t="n">
        <v>824728.46</v>
      </c>
      <c r="N1366" s="485" t="n">
        <v>1848312.11</v>
      </c>
      <c r="O1366" s="481" t="n">
        <f aca="false">N1366-M1366</f>
        <v>1023583.65</v>
      </c>
      <c r="P1366" s="486" t="n">
        <f aca="false">IF(M1366=0,IF(N1366=0,0,100),+O1366/M1366*100)</f>
        <v>124.111595469859</v>
      </c>
      <c r="Q1366" s="486"/>
    </row>
    <row r="1367" s="438" customFormat="true" ht="12.75" hidden="false" customHeight="false" outlineLevel="0" collapsed="false">
      <c r="A1367" s="456" t="s">
        <v>258</v>
      </c>
      <c r="B1367" s="478" t="n">
        <v>58746.06</v>
      </c>
      <c r="C1367" s="479" t="n">
        <v>104250.09</v>
      </c>
      <c r="D1367" s="480" t="n">
        <v>54993.4</v>
      </c>
      <c r="E1367" s="478" t="n">
        <v>37208.59</v>
      </c>
      <c r="F1367" s="480" t="n">
        <v>36993.84</v>
      </c>
      <c r="G1367" s="480" t="n">
        <v>94580.65</v>
      </c>
      <c r="H1367" s="481"/>
      <c r="I1367" s="482" t="n">
        <v>30934.98</v>
      </c>
      <c r="J1367" s="481" t="n">
        <f aca="false">+G1367-I1367</f>
        <v>63645.67</v>
      </c>
      <c r="K1367" s="483" t="n">
        <f aca="false">IF(I1367=0,IF(G1367=0,0,100),+J1367/I1367*100)</f>
        <v>205.740136247058</v>
      </c>
      <c r="L1367" s="483"/>
      <c r="M1367" s="484" t="n">
        <v>160356.31</v>
      </c>
      <c r="N1367" s="485" t="n">
        <v>386772.63</v>
      </c>
      <c r="O1367" s="481" t="n">
        <f aca="false">N1367-M1367</f>
        <v>226416.32</v>
      </c>
      <c r="P1367" s="486" t="n">
        <f aca="false">IF(M1367=0,IF(N1367=0,0,100),+O1367/M1367*100)</f>
        <v>141.195765854178</v>
      </c>
      <c r="Q1367" s="486"/>
    </row>
    <row r="1368" s="438" customFormat="true" ht="12.75" hidden="false" customHeight="false" outlineLevel="0" collapsed="false">
      <c r="A1368" s="110" t="s">
        <v>259</v>
      </c>
      <c r="B1368" s="478" t="n">
        <v>747.66</v>
      </c>
      <c r="C1368" s="479" t="n">
        <v>82941.15</v>
      </c>
      <c r="D1368" s="480" t="n">
        <v>8670.09</v>
      </c>
      <c r="E1368" s="478" t="n">
        <v>80410.84</v>
      </c>
      <c r="F1368" s="480" t="n">
        <v>10567.72</v>
      </c>
      <c r="G1368" s="480" t="n">
        <v>40771.2</v>
      </c>
      <c r="H1368" s="481"/>
      <c r="I1368" s="482" t="n">
        <v>45287.35</v>
      </c>
      <c r="J1368" s="481" t="n">
        <f aca="false">+G1368-I1368</f>
        <v>-4516.15</v>
      </c>
      <c r="K1368" s="483" t="n">
        <f aca="false">IF(I1368=0,IF(G1368=0,0,100),+J1368/I1368*100)</f>
        <v>-9.97221078292283</v>
      </c>
      <c r="L1368" s="483"/>
      <c r="M1368" s="484" t="n">
        <v>302368.29</v>
      </c>
      <c r="N1368" s="485" t="n">
        <v>224108.66</v>
      </c>
      <c r="O1368" s="481" t="n">
        <f aca="false">N1368-M1368</f>
        <v>-78259.63</v>
      </c>
      <c r="P1368" s="486" t="n">
        <f aca="false">IF(M1368=0,IF(N1368=0,0,100),+O1368/M1368*100)</f>
        <v>-25.8822213136172</v>
      </c>
      <c r="Q1368" s="486"/>
    </row>
    <row r="1369" s="438" customFormat="true" ht="12.75" hidden="false" customHeight="false" outlineLevel="0" collapsed="false">
      <c r="A1369" s="110" t="s">
        <v>264</v>
      </c>
      <c r="B1369" s="478" t="n">
        <v>0</v>
      </c>
      <c r="C1369" s="487" t="n">
        <v>0</v>
      </c>
      <c r="D1369" s="480" t="n">
        <v>0</v>
      </c>
      <c r="E1369" s="478" t="n">
        <v>0</v>
      </c>
      <c r="F1369" s="480" t="n">
        <v>0</v>
      </c>
      <c r="G1369" s="480" t="n">
        <v>0</v>
      </c>
      <c r="H1369" s="481"/>
      <c r="I1369" s="482" t="n">
        <v>0</v>
      </c>
      <c r="J1369" s="481" t="n">
        <f aca="false">+G1369-I1369</f>
        <v>0</v>
      </c>
      <c r="K1369" s="483" t="n">
        <f aca="false">IF(I1369=0,IF(G1369=0,0,100),+J1369/I1369*100)</f>
        <v>0</v>
      </c>
      <c r="L1369" s="483"/>
      <c r="M1369" s="484" t="n">
        <v>4243.5</v>
      </c>
      <c r="N1369" s="485" t="n">
        <v>0</v>
      </c>
      <c r="O1369" s="481" t="n">
        <f aca="false">N1369-M1369</f>
        <v>-4243.5</v>
      </c>
      <c r="P1369" s="486" t="n">
        <f aca="false">IF(M1369=0,IF(N1369=0,0,100),+O1369/M1369*100)</f>
        <v>-100</v>
      </c>
      <c r="Q1369" s="486"/>
    </row>
    <row r="1370" s="438" customFormat="true" ht="12.75" hidden="false" customHeight="false" outlineLevel="0" collapsed="false">
      <c r="A1370" s="110" t="s">
        <v>265</v>
      </c>
      <c r="B1370" s="478" t="n">
        <v>39081.54</v>
      </c>
      <c r="C1370" s="479" t="n">
        <v>1.47792889038101E-012</v>
      </c>
      <c r="D1370" s="480" t="n">
        <v>78443.34</v>
      </c>
      <c r="E1370" s="478" t="n">
        <v>37743.59</v>
      </c>
      <c r="F1370" s="480" t="n">
        <v>39552.35</v>
      </c>
      <c r="G1370" s="480" t="n">
        <v>38290.87</v>
      </c>
      <c r="H1370" s="481"/>
      <c r="I1370" s="482" t="n">
        <v>37589.95</v>
      </c>
      <c r="J1370" s="481" t="n">
        <f aca="false">+G1370-I1370</f>
        <v>700.920000000006</v>
      </c>
      <c r="K1370" s="483" t="n">
        <f aca="false">IF(I1370=0,IF(G1370=0,0,100),+J1370/I1370*100)</f>
        <v>1.86464733259822</v>
      </c>
      <c r="L1370" s="483"/>
      <c r="M1370" s="484" t="n">
        <v>195585.39</v>
      </c>
      <c r="N1370" s="485" t="n">
        <v>233111.69</v>
      </c>
      <c r="O1370" s="481" t="n">
        <f aca="false">N1370-M1370</f>
        <v>37526.3</v>
      </c>
      <c r="P1370" s="486" t="n">
        <f aca="false">IF(M1370=0,IF(N1370=0,0,100),+O1370/M1370*100)</f>
        <v>19.186658062752</v>
      </c>
      <c r="Q1370" s="486"/>
    </row>
    <row r="1371" s="438" customFormat="true" ht="12.75" hidden="false" customHeight="false" outlineLevel="0" collapsed="false">
      <c r="A1371" s="110" t="s">
        <v>267</v>
      </c>
      <c r="B1371" s="478" t="n">
        <v>0</v>
      </c>
      <c r="C1371" s="479" t="n">
        <v>2171.44</v>
      </c>
      <c r="D1371" s="480" t="n">
        <v>2061.21</v>
      </c>
      <c r="E1371" s="478" t="n">
        <v>2858.51</v>
      </c>
      <c r="F1371" s="480" t="n">
        <v>2384.85</v>
      </c>
      <c r="G1371" s="480" t="n">
        <v>3967.26</v>
      </c>
      <c r="H1371" s="481"/>
      <c r="I1371" s="482" t="n">
        <v>2061.21</v>
      </c>
      <c r="J1371" s="481" t="n">
        <f aca="false">+G1371-I1371</f>
        <v>1906.05</v>
      </c>
      <c r="K1371" s="483" t="n">
        <f aca="false">IF(I1371=0,IF(G1371=0,0,100),+J1371/I1371*100)</f>
        <v>92.4723827266509</v>
      </c>
      <c r="L1371" s="483"/>
      <c r="M1371" s="484" t="n">
        <v>14072.81</v>
      </c>
      <c r="N1371" s="485" t="n">
        <v>13443.27</v>
      </c>
      <c r="O1371" s="481" t="n">
        <f aca="false">N1371-M1371</f>
        <v>-629.539999999999</v>
      </c>
      <c r="P1371" s="486" t="n">
        <f aca="false">IF(M1371=0,IF(N1371=0,0,100),+O1371/M1371*100)</f>
        <v>-4.47344915478855</v>
      </c>
      <c r="Q1371" s="486"/>
    </row>
    <row r="1372" s="438" customFormat="true" ht="12.75" hidden="false" customHeight="false" outlineLevel="0" collapsed="false">
      <c r="A1372" s="534" t="s">
        <v>268</v>
      </c>
      <c r="B1372" s="478" t="n">
        <v>0</v>
      </c>
      <c r="C1372" s="479" t="n">
        <v>1975.03</v>
      </c>
      <c r="D1372" s="480" t="n">
        <v>1975.03</v>
      </c>
      <c r="E1372" s="478" t="n">
        <v>2239.31</v>
      </c>
      <c r="F1372" s="480" t="n">
        <v>2134.06</v>
      </c>
      <c r="G1372" s="480" t="n">
        <v>0</v>
      </c>
      <c r="H1372" s="481"/>
      <c r="I1372" s="482" t="n">
        <v>2231.1</v>
      </c>
      <c r="J1372" s="481" t="n">
        <f aca="false">+G1372-I1372</f>
        <v>-2231.1</v>
      </c>
      <c r="K1372" s="483" t="n">
        <f aca="false">IF(I1372=0,IF(G1372=0,0,100),+J1372/I1372*100)</f>
        <v>-100</v>
      </c>
      <c r="L1372" s="483"/>
      <c r="M1372" s="484" t="n">
        <v>9797.64</v>
      </c>
      <c r="N1372" s="485" t="n">
        <v>8323.43</v>
      </c>
      <c r="O1372" s="481" t="n">
        <f aca="false">N1372-M1372</f>
        <v>-1474.21</v>
      </c>
      <c r="P1372" s="486" t="n">
        <f aca="false">IF(M1372=0,IF(N1372=0,0,100),+O1372/M1372*100)</f>
        <v>-15.0465826464332</v>
      </c>
      <c r="Q1372" s="486"/>
    </row>
    <row r="1373" s="438" customFormat="true" ht="12.75" hidden="false" customHeight="false" outlineLevel="0" collapsed="false">
      <c r="A1373" s="456" t="s">
        <v>269</v>
      </c>
      <c r="B1373" s="478" t="n">
        <v>431.05</v>
      </c>
      <c r="C1373" s="479" t="n">
        <v>86.21</v>
      </c>
      <c r="D1373" s="480" t="n">
        <v>0</v>
      </c>
      <c r="E1373" s="478" t="n">
        <v>86.21</v>
      </c>
      <c r="F1373" s="480" t="n">
        <v>258.63</v>
      </c>
      <c r="G1373" s="480" t="n">
        <v>258.63</v>
      </c>
      <c r="H1373" s="481"/>
      <c r="I1373" s="482" t="n">
        <v>1034.52</v>
      </c>
      <c r="J1373" s="481" t="n">
        <f aca="false">+G1373-I1373</f>
        <v>-775.89</v>
      </c>
      <c r="K1373" s="483" t="n">
        <f aca="false">IF(I1373=0,IF(G1373=0,0,100),+J1373/I1373*100)</f>
        <v>-75</v>
      </c>
      <c r="L1373" s="483"/>
      <c r="M1373" s="484" t="n">
        <v>5000.18</v>
      </c>
      <c r="N1373" s="485" t="n">
        <v>1120.73</v>
      </c>
      <c r="O1373" s="481" t="n">
        <f aca="false">N1373-M1373</f>
        <v>-3879.45</v>
      </c>
      <c r="P1373" s="486" t="n">
        <f aca="false">IF(M1373=0,IF(N1373=0,0,100),+O1373/M1373*100)</f>
        <v>-77.5862068965517</v>
      </c>
      <c r="Q1373" s="486"/>
    </row>
    <row r="1374" s="438" customFormat="true" ht="12.75" hidden="false" customHeight="false" outlineLevel="0" collapsed="false">
      <c r="A1374" s="489" t="s">
        <v>270</v>
      </c>
      <c r="B1374" s="478" t="n">
        <v>0</v>
      </c>
      <c r="C1374" s="479" t="n">
        <v>0</v>
      </c>
      <c r="D1374" s="480" t="n">
        <v>86.21</v>
      </c>
      <c r="E1374" s="478" t="n">
        <v>0</v>
      </c>
      <c r="F1374" s="480" t="n">
        <v>0</v>
      </c>
      <c r="G1374" s="480" t="n">
        <v>0</v>
      </c>
      <c r="H1374" s="481"/>
      <c r="I1374" s="482" t="n">
        <v>0</v>
      </c>
      <c r="J1374" s="481" t="n">
        <f aca="false">+G1374-I1374</f>
        <v>0</v>
      </c>
      <c r="K1374" s="483" t="n">
        <f aca="false">IF(I1374=0,IF(G1374=0,0,100),+J1374/I1374*100)</f>
        <v>0</v>
      </c>
      <c r="L1374" s="483"/>
      <c r="M1374" s="484" t="n">
        <v>0</v>
      </c>
      <c r="N1374" s="485" t="n">
        <v>86.21</v>
      </c>
      <c r="O1374" s="481" t="n">
        <f aca="false">N1374-M1374</f>
        <v>86.21</v>
      </c>
      <c r="P1374" s="486" t="n">
        <f aca="false">IF(M1374=0,IF(N1374=0,0,100),+O1374/M1374*100)</f>
        <v>100</v>
      </c>
      <c r="Q1374" s="486"/>
    </row>
    <row r="1375" s="438" customFormat="true" ht="12.75" hidden="false" customHeight="false" outlineLevel="0" collapsed="false">
      <c r="A1375" s="456" t="s">
        <v>271</v>
      </c>
      <c r="B1375" s="478" t="n">
        <v>1478.47</v>
      </c>
      <c r="C1375" s="479" t="n">
        <v>815.2</v>
      </c>
      <c r="D1375" s="480" t="n">
        <v>495.86</v>
      </c>
      <c r="E1375" s="478" t="n">
        <v>151.87</v>
      </c>
      <c r="F1375" s="480" t="n">
        <v>536.4</v>
      </c>
      <c r="G1375" s="480" t="n">
        <v>-1.13686837721616E-013</v>
      </c>
      <c r="H1375" s="481"/>
      <c r="I1375" s="482" t="n">
        <v>1105.99</v>
      </c>
      <c r="J1375" s="481" t="n">
        <f aca="false">+G1375-I1375</f>
        <v>-1105.99</v>
      </c>
      <c r="K1375" s="483" t="n">
        <f aca="false">IF(I1375=0,IF(G1375=0,0,100),+J1375/I1375*100)</f>
        <v>-100</v>
      </c>
      <c r="L1375" s="483"/>
      <c r="M1375" s="484" t="n">
        <v>5319.07</v>
      </c>
      <c r="N1375" s="485" t="n">
        <v>3477.8</v>
      </c>
      <c r="O1375" s="481" t="n">
        <f aca="false">N1375-M1375</f>
        <v>-1841.27</v>
      </c>
      <c r="P1375" s="486" t="n">
        <f aca="false">IF(M1375=0,IF(N1375=0,0,100),+O1375/M1375*100)</f>
        <v>-34.6163897072232</v>
      </c>
      <c r="Q1375" s="486"/>
    </row>
    <row r="1376" s="438" customFormat="true" ht="12.75" hidden="false" customHeight="false" outlineLevel="0" collapsed="false">
      <c r="A1376" s="456" t="s">
        <v>272</v>
      </c>
      <c r="B1376" s="478" t="n">
        <v>3246.8</v>
      </c>
      <c r="C1376" s="479" t="n">
        <v>4501.45</v>
      </c>
      <c r="D1376" s="480" t="n">
        <v>4436.05</v>
      </c>
      <c r="E1376" s="478" t="n">
        <v>4319</v>
      </c>
      <c r="F1376" s="480" t="n">
        <v>5478</v>
      </c>
      <c r="G1376" s="480" t="n">
        <v>4292.5</v>
      </c>
      <c r="H1376" s="481"/>
      <c r="I1376" s="482" t="n">
        <v>6367.5</v>
      </c>
      <c r="J1376" s="481" t="n">
        <f aca="false">+G1376-I1376</f>
        <v>-2075</v>
      </c>
      <c r="K1376" s="483" t="n">
        <f aca="false">IF(I1376=0,IF(G1376=0,0,100),+J1376/I1376*100)</f>
        <v>-32.5873576756969</v>
      </c>
      <c r="L1376" s="483"/>
      <c r="M1376" s="484" t="n">
        <v>26574.4</v>
      </c>
      <c r="N1376" s="485" t="n">
        <v>26273.8</v>
      </c>
      <c r="O1376" s="481" t="n">
        <f aca="false">N1376-M1376</f>
        <v>-300.600000000002</v>
      </c>
      <c r="P1376" s="486" t="n">
        <f aca="false">IF(M1376=0,IF(N1376=0,0,100),+O1376/M1376*100)</f>
        <v>-1.13116382684088</v>
      </c>
      <c r="Q1376" s="486"/>
    </row>
    <row r="1377" s="438" customFormat="true" ht="12.75" hidden="false" customHeight="false" outlineLevel="0" collapsed="false">
      <c r="A1377" s="456" t="s">
        <v>273</v>
      </c>
      <c r="B1377" s="478" t="n">
        <v>14094.63</v>
      </c>
      <c r="C1377" s="479" t="n">
        <v>20609.84</v>
      </c>
      <c r="D1377" s="480" t="n">
        <v>4667.35</v>
      </c>
      <c r="E1377" s="478" t="n">
        <v>21118.92</v>
      </c>
      <c r="F1377" s="480" t="n">
        <v>30564.68</v>
      </c>
      <c r="G1377" s="480" t="n">
        <v>21393.32</v>
      </c>
      <c r="H1377" s="481"/>
      <c r="I1377" s="482" t="n">
        <v>41234.74</v>
      </c>
      <c r="J1377" s="481" t="n">
        <f aca="false">+G1377-I1377</f>
        <v>-19841.42</v>
      </c>
      <c r="K1377" s="483" t="n">
        <f aca="false">IF(I1377=0,IF(G1377=0,0,100),+J1377/I1377*100)</f>
        <v>-48.118212943746</v>
      </c>
      <c r="L1377" s="483"/>
      <c r="M1377" s="484" t="n">
        <v>206626.24</v>
      </c>
      <c r="N1377" s="485" t="n">
        <v>112448.74</v>
      </c>
      <c r="O1377" s="481" t="n">
        <f aca="false">N1377-M1377</f>
        <v>-94177.5</v>
      </c>
      <c r="P1377" s="486" t="n">
        <f aca="false">IF(M1377=0,IF(N1377=0,0,100),+O1377/M1377*100)</f>
        <v>-45.5786738412314</v>
      </c>
      <c r="Q1377" s="486"/>
    </row>
    <row r="1378" s="438" customFormat="true" ht="12.75" hidden="false" customHeight="false" outlineLevel="0" collapsed="false">
      <c r="A1378" s="456" t="s">
        <v>274</v>
      </c>
      <c r="B1378" s="478" t="n">
        <v>12138</v>
      </c>
      <c r="C1378" s="479" t="n">
        <v>20940.16</v>
      </c>
      <c r="D1378" s="480" t="n">
        <v>28164.53</v>
      </c>
      <c r="E1378" s="478" t="n">
        <v>20424.11</v>
      </c>
      <c r="F1378" s="480" t="n">
        <v>24541.71</v>
      </c>
      <c r="G1378" s="480" t="n">
        <v>12456.42</v>
      </c>
      <c r="H1378" s="481"/>
      <c r="I1378" s="482" t="n">
        <v>24956.2</v>
      </c>
      <c r="J1378" s="481" t="n">
        <f aca="false">+G1378-I1378</f>
        <v>-12499.78</v>
      </c>
      <c r="K1378" s="483" t="n">
        <f aca="false">IF(I1378=0,IF(G1378=0,0,100),+J1378/I1378*100)</f>
        <v>-50.0868722000946</v>
      </c>
      <c r="L1378" s="483"/>
      <c r="M1378" s="484" t="n">
        <v>114825.05</v>
      </c>
      <c r="N1378" s="485" t="n">
        <v>118664.93</v>
      </c>
      <c r="O1378" s="481" t="n">
        <f aca="false">N1378-M1378</f>
        <v>3839.87999999999</v>
      </c>
      <c r="P1378" s="486" t="n">
        <f aca="false">IF(M1378=0,IF(N1378=0,0,100),+O1378/M1378*100)</f>
        <v>3.34411350136576</v>
      </c>
      <c r="Q1378" s="486"/>
    </row>
    <row r="1379" s="438" customFormat="true" ht="12.75" hidden="false" customHeight="false" outlineLevel="0" collapsed="false">
      <c r="A1379" s="456" t="s">
        <v>275</v>
      </c>
      <c r="B1379" s="478" t="n">
        <v>6149.09</v>
      </c>
      <c r="C1379" s="479" t="n">
        <v>12699.75</v>
      </c>
      <c r="D1379" s="480" t="n">
        <v>42766.67</v>
      </c>
      <c r="E1379" s="478" t="n">
        <v>13137.64</v>
      </c>
      <c r="F1379" s="480" t="n">
        <v>5998.53000000001</v>
      </c>
      <c r="G1379" s="480" t="n">
        <v>70002.01</v>
      </c>
      <c r="H1379" s="481"/>
      <c r="I1379" s="482" t="n">
        <v>65339.18</v>
      </c>
      <c r="J1379" s="481" t="n">
        <f aca="false">+G1379-I1379</f>
        <v>4662.82999999999</v>
      </c>
      <c r="K1379" s="483" t="n">
        <f aca="false">IF(I1379=0,IF(G1379=0,0,100),+J1379/I1379*100)</f>
        <v>7.1363460637247</v>
      </c>
      <c r="L1379" s="483"/>
      <c r="M1379" s="484" t="n">
        <v>128627.72</v>
      </c>
      <c r="N1379" s="485" t="n">
        <v>150753.69</v>
      </c>
      <c r="O1379" s="481" t="n">
        <f aca="false">N1379-M1379</f>
        <v>22125.97</v>
      </c>
      <c r="P1379" s="486" t="n">
        <f aca="false">IF(M1379=0,IF(N1379=0,0,100),+O1379/M1379*100)</f>
        <v>17.2015565540616</v>
      </c>
      <c r="Q1379" s="486"/>
    </row>
    <row r="1380" s="438" customFormat="true" ht="12.75" hidden="false" customHeight="false" outlineLevel="0" collapsed="false">
      <c r="A1380" s="456" t="s">
        <v>276</v>
      </c>
      <c r="B1380" s="478" t="n">
        <v>4423.73</v>
      </c>
      <c r="C1380" s="479" t="n">
        <v>4208.35</v>
      </c>
      <c r="D1380" s="480" t="n">
        <v>7064.53</v>
      </c>
      <c r="E1380" s="478" t="n">
        <v>2962.21</v>
      </c>
      <c r="F1380" s="480" t="n">
        <v>3413.29</v>
      </c>
      <c r="G1380" s="480" t="n">
        <v>2954.46</v>
      </c>
      <c r="H1380" s="481"/>
      <c r="I1380" s="482" t="n">
        <v>5670.7</v>
      </c>
      <c r="J1380" s="481" t="n">
        <f aca="false">+G1380-I1380</f>
        <v>-2716.24</v>
      </c>
      <c r="K1380" s="483" t="n">
        <f aca="false">IF(I1380=0,IF(G1380=0,0,100),+J1380/I1380*100)</f>
        <v>-47.8995538469678</v>
      </c>
      <c r="L1380" s="483"/>
      <c r="M1380" s="484" t="n">
        <v>26035.66</v>
      </c>
      <c r="N1380" s="485" t="n">
        <v>25026.57</v>
      </c>
      <c r="O1380" s="481" t="n">
        <f aca="false">N1380-M1380</f>
        <v>-1009.09</v>
      </c>
      <c r="P1380" s="486" t="n">
        <f aca="false">IF(M1380=0,IF(N1380=0,0,100),+O1380/M1380*100)</f>
        <v>-3.8757995764271</v>
      </c>
      <c r="Q1380" s="486"/>
    </row>
    <row r="1381" s="438" customFormat="true" ht="12.75" hidden="false" customHeight="false" outlineLevel="0" collapsed="false">
      <c r="A1381" s="110" t="s">
        <v>277</v>
      </c>
      <c r="B1381" s="478" t="n">
        <v>640</v>
      </c>
      <c r="C1381" s="479" t="n">
        <v>0</v>
      </c>
      <c r="D1381" s="480" t="n">
        <v>640</v>
      </c>
      <c r="E1381" s="478" t="n">
        <v>0</v>
      </c>
      <c r="F1381" s="480" t="n">
        <v>0</v>
      </c>
      <c r="G1381" s="480" t="n">
        <v>0</v>
      </c>
      <c r="H1381" s="481"/>
      <c r="I1381" s="482" t="n">
        <v>0</v>
      </c>
      <c r="J1381" s="481" t="n">
        <f aca="false">+G1381-I1381</f>
        <v>0</v>
      </c>
      <c r="K1381" s="483" t="n">
        <f aca="false">IF(I1381=0,IF(G1381=0,0,100),+J1381/I1381*100)</f>
        <v>0</v>
      </c>
      <c r="L1381" s="483"/>
      <c r="M1381" s="484" t="n">
        <v>1280</v>
      </c>
      <c r="N1381" s="485" t="n">
        <v>1280</v>
      </c>
      <c r="O1381" s="481" t="n">
        <f aca="false">N1381-M1381</f>
        <v>0</v>
      </c>
      <c r="P1381" s="486" t="n">
        <f aca="false">IF(M1381=0,IF(N1381=0,0,100),+O1381/M1381*100)</f>
        <v>0</v>
      </c>
      <c r="Q1381" s="486"/>
    </row>
    <row r="1382" s="438" customFormat="true" ht="12.75" hidden="false" customHeight="false" outlineLevel="0" collapsed="false">
      <c r="A1382" s="110" t="s">
        <v>278</v>
      </c>
      <c r="B1382" s="478" t="n">
        <v>35424.78</v>
      </c>
      <c r="C1382" s="479" t="n">
        <v>29909.72</v>
      </c>
      <c r="D1382" s="480" t="n">
        <v>34476.19</v>
      </c>
      <c r="E1382" s="478" t="n">
        <v>32968.86</v>
      </c>
      <c r="F1382" s="480" t="n">
        <v>32974.14</v>
      </c>
      <c r="G1382" s="480" t="n">
        <v>32976.92</v>
      </c>
      <c r="H1382" s="481"/>
      <c r="I1382" s="482" t="n">
        <v>29218.44</v>
      </c>
      <c r="J1382" s="481" t="n">
        <f aca="false">+G1382-I1382</f>
        <v>3758.48</v>
      </c>
      <c r="K1382" s="483" t="n">
        <f aca="false">IF(I1382=0,IF(G1382=0,0,100),+J1382/I1382*100)</f>
        <v>12.8633835345077</v>
      </c>
      <c r="L1382" s="483"/>
      <c r="M1382" s="484" t="n">
        <v>178176.54</v>
      </c>
      <c r="N1382" s="485" t="n">
        <v>198730.61</v>
      </c>
      <c r="O1382" s="481" t="n">
        <f aca="false">N1382-M1382</f>
        <v>20554.07</v>
      </c>
      <c r="P1382" s="486" t="n">
        <f aca="false">IF(M1382=0,IF(N1382=0,0,100),+O1382/M1382*100)</f>
        <v>11.5357891673056</v>
      </c>
      <c r="Q1382" s="486"/>
    </row>
    <row r="1383" s="438" customFormat="true" ht="12.75" hidden="false" customHeight="false" outlineLevel="0" collapsed="false">
      <c r="A1383" s="110" t="s">
        <v>279</v>
      </c>
      <c r="B1383" s="478" t="n">
        <v>0</v>
      </c>
      <c r="C1383" s="479" t="n">
        <v>217.8</v>
      </c>
      <c r="D1383" s="480" t="n">
        <v>217.8</v>
      </c>
      <c r="E1383" s="478" t="n">
        <v>435.6</v>
      </c>
      <c r="F1383" s="480" t="n">
        <v>435.6</v>
      </c>
      <c r="G1383" s="480" t="n">
        <v>217.8</v>
      </c>
      <c r="H1383" s="481"/>
      <c r="I1383" s="482" t="n">
        <v>0</v>
      </c>
      <c r="J1383" s="481" t="n">
        <f aca="false">+G1383-I1383</f>
        <v>217.8</v>
      </c>
      <c r="K1383" s="483" t="n">
        <f aca="false">IF(I1383=0,IF(G1383=0,0,100),+J1383/I1383*100)</f>
        <v>100</v>
      </c>
      <c r="L1383" s="483"/>
      <c r="M1383" s="484" t="n">
        <v>0</v>
      </c>
      <c r="N1383" s="485" t="n">
        <v>1524.6</v>
      </c>
      <c r="O1383" s="481" t="n">
        <f aca="false">N1383-M1383</f>
        <v>1524.6</v>
      </c>
      <c r="P1383" s="486" t="n">
        <f aca="false">IF(M1383=0,IF(N1383=0,0,100),+O1383/M1383*100)</f>
        <v>100</v>
      </c>
      <c r="Q1383" s="486"/>
    </row>
    <row r="1384" s="438" customFormat="true" ht="12.75" hidden="false" customHeight="false" outlineLevel="0" collapsed="false">
      <c r="A1384" s="110" t="s">
        <v>280</v>
      </c>
      <c r="B1384" s="478" t="n">
        <v>0</v>
      </c>
      <c r="C1384" s="479" t="n">
        <v>0</v>
      </c>
      <c r="D1384" s="480" t="n">
        <v>431.05</v>
      </c>
      <c r="E1384" s="478" t="n">
        <v>0</v>
      </c>
      <c r="F1384" s="480" t="n">
        <v>0</v>
      </c>
      <c r="G1384" s="480" t="n">
        <v>0</v>
      </c>
      <c r="H1384" s="481"/>
      <c r="I1384" s="482" t="n">
        <v>0</v>
      </c>
      <c r="J1384" s="481" t="n">
        <f aca="false">+G1384-I1384</f>
        <v>0</v>
      </c>
      <c r="K1384" s="483" t="n">
        <f aca="false">IF(I1384=0,IF(G1384=0,0,100),+J1384/I1384*100)</f>
        <v>0</v>
      </c>
      <c r="L1384" s="483"/>
      <c r="M1384" s="484" t="n">
        <v>1056.05</v>
      </c>
      <c r="N1384" s="485" t="n">
        <v>431.05</v>
      </c>
      <c r="O1384" s="481" t="n">
        <f aca="false">N1384-M1384</f>
        <v>-625</v>
      </c>
      <c r="P1384" s="486" t="n">
        <f aca="false">IF(M1384=0,IF(N1384=0,0,100),+O1384/M1384*100)</f>
        <v>-59.1828038445149</v>
      </c>
      <c r="Q1384" s="486"/>
    </row>
    <row r="1385" s="438" customFormat="true" ht="12.75" hidden="false" customHeight="false" outlineLevel="0" collapsed="false">
      <c r="A1385" s="110" t="s">
        <v>282</v>
      </c>
      <c r="B1385" s="478" t="n">
        <v>68.97</v>
      </c>
      <c r="C1385" s="479" t="n">
        <v>1418.1</v>
      </c>
      <c r="D1385" s="480" t="n">
        <v>228.44</v>
      </c>
      <c r="E1385" s="478" t="n">
        <v>3560.32</v>
      </c>
      <c r="F1385" s="480" t="n">
        <v>37935.77</v>
      </c>
      <c r="G1385" s="480" t="n">
        <v>3332.87</v>
      </c>
      <c r="H1385" s="481"/>
      <c r="I1385" s="482" t="n">
        <v>642.28</v>
      </c>
      <c r="J1385" s="481" t="n">
        <f aca="false">+G1385-I1385</f>
        <v>2690.59</v>
      </c>
      <c r="K1385" s="483" t="n">
        <f aca="false">IF(I1385=0,IF(G1385=0,0,100),+J1385/I1385*100)</f>
        <v>418.912312387121</v>
      </c>
      <c r="L1385" s="483"/>
      <c r="M1385" s="484" t="n">
        <v>7099.18</v>
      </c>
      <c r="N1385" s="485" t="n">
        <v>46544.47</v>
      </c>
      <c r="O1385" s="481" t="n">
        <f aca="false">N1385-M1385</f>
        <v>39445.29</v>
      </c>
      <c r="P1385" s="486" t="n">
        <f aca="false">IF(M1385=0,IF(N1385=0,0,100),+O1385/M1385*100)</f>
        <v>555.63163632983</v>
      </c>
      <c r="Q1385" s="486"/>
    </row>
    <row r="1386" s="438" customFormat="true" ht="12.75" hidden="false" customHeight="false" outlineLevel="0" collapsed="false">
      <c r="A1386" s="456" t="s">
        <v>283</v>
      </c>
      <c r="B1386" s="478" t="n">
        <v>6628.48</v>
      </c>
      <c r="C1386" s="479" t="n">
        <v>2204.39</v>
      </c>
      <c r="D1386" s="480" t="n">
        <v>4409.48</v>
      </c>
      <c r="E1386" s="478" t="n">
        <v>4146.47</v>
      </c>
      <c r="F1386" s="480" t="n">
        <v>2987.94</v>
      </c>
      <c r="G1386" s="480" t="n">
        <v>5625.59</v>
      </c>
      <c r="H1386" s="481"/>
      <c r="I1386" s="482" t="n">
        <v>8748.68</v>
      </c>
      <c r="J1386" s="481" t="n">
        <f aca="false">+G1386-I1386</f>
        <v>-3123.09</v>
      </c>
      <c r="K1386" s="483" t="n">
        <f aca="false">IF(I1386=0,IF(G1386=0,0,100),+J1386/I1386*100)</f>
        <v>-35.6978424173704</v>
      </c>
      <c r="L1386" s="483"/>
      <c r="M1386" s="484" t="n">
        <v>61591.73</v>
      </c>
      <c r="N1386" s="485" t="n">
        <v>26002.35</v>
      </c>
      <c r="O1386" s="481" t="n">
        <f aca="false">N1386-M1386</f>
        <v>-35589.38</v>
      </c>
      <c r="P1386" s="486" t="n">
        <f aca="false">IF(M1386=0,IF(N1386=0,0,100),+O1386/M1386*100)</f>
        <v>-57.7827250509119</v>
      </c>
      <c r="Q1386" s="486"/>
    </row>
    <row r="1387" s="438" customFormat="true" ht="12.75" hidden="false" customHeight="false" outlineLevel="0" collapsed="false">
      <c r="A1387" s="456" t="s">
        <v>284</v>
      </c>
      <c r="B1387" s="478" t="n">
        <v>71.56</v>
      </c>
      <c r="C1387" s="479" t="n">
        <v>1382</v>
      </c>
      <c r="D1387" s="480" t="n">
        <v>6940.93</v>
      </c>
      <c r="E1387" s="478" t="n">
        <v>3916.21</v>
      </c>
      <c r="F1387" s="480" t="n">
        <v>2774.18</v>
      </c>
      <c r="G1387" s="480" t="n">
        <v>6835.73</v>
      </c>
      <c r="H1387" s="481"/>
      <c r="I1387" s="482" t="n">
        <v>1637.98</v>
      </c>
      <c r="J1387" s="481" t="n">
        <f aca="false">+G1387-I1387</f>
        <v>5197.75</v>
      </c>
      <c r="K1387" s="483" t="n">
        <f aca="false">IF(I1387=0,IF(G1387=0,0,100),+J1387/I1387*100)</f>
        <v>317.326829387416</v>
      </c>
      <c r="L1387" s="483"/>
      <c r="M1387" s="484" t="n">
        <v>7004.36</v>
      </c>
      <c r="N1387" s="485" t="n">
        <v>21920.61</v>
      </c>
      <c r="O1387" s="481" t="n">
        <f aca="false">N1387-M1387</f>
        <v>14916.25</v>
      </c>
      <c r="P1387" s="486" t="n">
        <f aca="false">IF(M1387=0,IF(N1387=0,0,100),+O1387/M1387*100)</f>
        <v>212.95664414736</v>
      </c>
      <c r="Q1387" s="486"/>
    </row>
    <row r="1388" s="438" customFormat="true" ht="12.75" hidden="false" customHeight="false" outlineLevel="0" collapsed="false">
      <c r="A1388" s="456" t="s">
        <v>285</v>
      </c>
      <c r="B1388" s="478" t="n">
        <v>1062.84</v>
      </c>
      <c r="C1388" s="479" t="n">
        <v>16161.14</v>
      </c>
      <c r="D1388" s="480" t="n">
        <v>2002.49</v>
      </c>
      <c r="E1388" s="478" t="n">
        <v>4041.29</v>
      </c>
      <c r="F1388" s="480" t="n">
        <v>1231.5</v>
      </c>
      <c r="G1388" s="480" t="n">
        <v>1031.32</v>
      </c>
      <c r="H1388" s="481"/>
      <c r="I1388" s="482" t="n">
        <v>3995.57</v>
      </c>
      <c r="J1388" s="481" t="n">
        <f aca="false">+G1388-I1388</f>
        <v>-2964.25</v>
      </c>
      <c r="K1388" s="483" t="n">
        <f aca="false">IF(I1388=0,IF(G1388=0,0,100),+J1388/I1388*100)</f>
        <v>-74.1884136681375</v>
      </c>
      <c r="L1388" s="483"/>
      <c r="M1388" s="484" t="n">
        <v>23813.61</v>
      </c>
      <c r="N1388" s="485" t="n">
        <v>25530.58</v>
      </c>
      <c r="O1388" s="481" t="n">
        <f aca="false">N1388-M1388</f>
        <v>1716.97</v>
      </c>
      <c r="P1388" s="486" t="n">
        <f aca="false">IF(M1388=0,IF(N1388=0,0,100),+O1388/M1388*100)</f>
        <v>7.21003661351639</v>
      </c>
      <c r="Q1388" s="486"/>
    </row>
    <row r="1389" s="438" customFormat="true" ht="12.75" hidden="false" customHeight="false" outlineLevel="0" collapsed="false">
      <c r="A1389" s="456" t="s">
        <v>286</v>
      </c>
      <c r="B1389" s="478" t="n">
        <v>1049.14</v>
      </c>
      <c r="C1389" s="479" t="n">
        <v>26245.52</v>
      </c>
      <c r="D1389" s="480" t="n">
        <v>35886.34</v>
      </c>
      <c r="E1389" s="478" t="n">
        <v>23253.47</v>
      </c>
      <c r="F1389" s="480" t="n">
        <v>50114.86</v>
      </c>
      <c r="G1389" s="480" t="n">
        <v>18834.33</v>
      </c>
      <c r="H1389" s="481"/>
      <c r="I1389" s="482" t="n">
        <v>17912.05</v>
      </c>
      <c r="J1389" s="481" t="n">
        <f aca="false">+G1389-I1389</f>
        <v>922.280000000002</v>
      </c>
      <c r="K1389" s="483" t="n">
        <f aca="false">IF(I1389=0,IF(G1389=0,0,100),+J1389/I1389*100)</f>
        <v>5.14893605142908</v>
      </c>
      <c r="L1389" s="483"/>
      <c r="M1389" s="484" t="n">
        <v>117017.95</v>
      </c>
      <c r="N1389" s="485" t="n">
        <v>155383.66</v>
      </c>
      <c r="O1389" s="481" t="n">
        <f aca="false">N1389-M1389</f>
        <v>38365.71</v>
      </c>
      <c r="P1389" s="486" t="n">
        <f aca="false">IF(M1389=0,IF(N1389=0,0,100),+O1389/M1389*100)</f>
        <v>32.7861751124507</v>
      </c>
      <c r="Q1389" s="486"/>
    </row>
    <row r="1390" s="438" customFormat="true" ht="12.75" hidden="false" customHeight="false" outlineLevel="0" collapsed="false">
      <c r="A1390" s="456" t="s">
        <v>287</v>
      </c>
      <c r="B1390" s="478" t="n">
        <v>5425</v>
      </c>
      <c r="C1390" s="479" t="n">
        <v>0</v>
      </c>
      <c r="D1390" s="480" t="n">
        <v>3513</v>
      </c>
      <c r="E1390" s="478" t="n">
        <v>1673.6</v>
      </c>
      <c r="F1390" s="480" t="n">
        <v>0</v>
      </c>
      <c r="G1390" s="480" t="n">
        <v>2904.78</v>
      </c>
      <c r="H1390" s="481"/>
      <c r="I1390" s="482" t="n">
        <v>4602.52</v>
      </c>
      <c r="J1390" s="481" t="n">
        <f aca="false">+G1390-I1390</f>
        <v>-1697.74</v>
      </c>
      <c r="K1390" s="483" t="n">
        <f aca="false">IF(I1390=0,IF(G1390=0,0,100),+J1390/I1390*100)</f>
        <v>-36.8871835429287</v>
      </c>
      <c r="L1390" s="483"/>
      <c r="M1390" s="484" t="n">
        <v>19611.42</v>
      </c>
      <c r="N1390" s="485" t="n">
        <v>13516.38</v>
      </c>
      <c r="O1390" s="481" t="n">
        <f aca="false">N1390-M1390</f>
        <v>-6095.04</v>
      </c>
      <c r="P1390" s="486" t="n">
        <f aca="false">IF(M1390=0,IF(N1390=0,0,100),+O1390/M1390*100)</f>
        <v>-31.0790345625151</v>
      </c>
      <c r="Q1390" s="486"/>
    </row>
    <row r="1391" s="438" customFormat="true" ht="12.75" hidden="false" customHeight="false" outlineLevel="0" collapsed="false">
      <c r="A1391" s="456" t="s">
        <v>288</v>
      </c>
      <c r="B1391" s="478" t="n">
        <v>0</v>
      </c>
      <c r="C1391" s="479" t="n">
        <v>109.5</v>
      </c>
      <c r="D1391" s="480" t="n">
        <v>60.86</v>
      </c>
      <c r="E1391" s="478" t="n">
        <v>468.94</v>
      </c>
      <c r="F1391" s="480" t="n">
        <v>93.06</v>
      </c>
      <c r="G1391" s="480" t="n">
        <v>0</v>
      </c>
      <c r="H1391" s="481"/>
      <c r="I1391" s="482" t="n">
        <v>45.36</v>
      </c>
      <c r="J1391" s="481" t="n">
        <f aca="false">+G1391-I1391</f>
        <v>-45.36</v>
      </c>
      <c r="K1391" s="483" t="n">
        <f aca="false">IF(I1391=0,IF(G1391=0,0,100),+J1391/I1391*100)</f>
        <v>-100</v>
      </c>
      <c r="L1391" s="483"/>
      <c r="M1391" s="484" t="n">
        <v>871.33</v>
      </c>
      <c r="N1391" s="485" t="n">
        <v>732.36</v>
      </c>
      <c r="O1391" s="481" t="n">
        <f aca="false">N1391-M1391</f>
        <v>-138.97</v>
      </c>
      <c r="P1391" s="486" t="n">
        <f aca="false">IF(M1391=0,IF(N1391=0,0,100),+O1391/M1391*100)</f>
        <v>-15.9491811368827</v>
      </c>
      <c r="Q1391" s="486"/>
    </row>
    <row r="1392" s="438" customFormat="true" ht="12.75" hidden="false" customHeight="false" outlineLevel="0" collapsed="false">
      <c r="A1392" s="456" t="s">
        <v>289</v>
      </c>
      <c r="B1392" s="478" t="n">
        <v>9045.73</v>
      </c>
      <c r="C1392" s="479" t="n">
        <v>7901.82</v>
      </c>
      <c r="D1392" s="480" t="n">
        <v>8859.87</v>
      </c>
      <c r="E1392" s="478" t="n">
        <v>11967.65</v>
      </c>
      <c r="F1392" s="480" t="n">
        <v>12114.09</v>
      </c>
      <c r="G1392" s="480" t="n">
        <v>8809.75</v>
      </c>
      <c r="H1392" s="481"/>
      <c r="I1392" s="482" t="n">
        <v>11651.21</v>
      </c>
      <c r="J1392" s="481" t="n">
        <f aca="false">+G1392-I1392</f>
        <v>-2841.46</v>
      </c>
      <c r="K1392" s="483" t="n">
        <f aca="false">IF(I1392=0,IF(G1392=0,0,100),+J1392/I1392*100)</f>
        <v>-24.3876816227671</v>
      </c>
      <c r="L1392" s="483"/>
      <c r="M1392" s="484" t="n">
        <v>43897.38</v>
      </c>
      <c r="N1392" s="485" t="n">
        <v>58698.91</v>
      </c>
      <c r="O1392" s="481" t="n">
        <f aca="false">N1392-M1392</f>
        <v>14801.53</v>
      </c>
      <c r="P1392" s="486" t="n">
        <f aca="false">IF(M1392=0,IF(N1392=0,0,100),+O1392/M1392*100)</f>
        <v>33.7184816041413</v>
      </c>
      <c r="Q1392" s="486"/>
    </row>
    <row r="1393" s="438" customFormat="true" ht="12.75" hidden="false" customHeight="false" outlineLevel="0" collapsed="false">
      <c r="A1393" s="110" t="s">
        <v>290</v>
      </c>
      <c r="B1393" s="478" t="n">
        <v>1777</v>
      </c>
      <c r="C1393" s="479" t="n">
        <v>6468</v>
      </c>
      <c r="D1393" s="480" t="n">
        <v>14763.82</v>
      </c>
      <c r="E1393" s="478" t="n">
        <v>14149.38</v>
      </c>
      <c r="F1393" s="480" t="n">
        <v>8547</v>
      </c>
      <c r="G1393" s="480" t="n">
        <v>129.189999999997</v>
      </c>
      <c r="H1393" s="481"/>
      <c r="I1393" s="482" t="n">
        <v>3086.73</v>
      </c>
      <c r="J1393" s="481" t="n">
        <f aca="false">+G1393-I1393</f>
        <v>-2957.54</v>
      </c>
      <c r="K1393" s="483" t="n">
        <f aca="false">IF(I1393=0,IF(G1393=0,0,100),+J1393/I1393*100)</f>
        <v>-95.8146647099035</v>
      </c>
      <c r="L1393" s="483"/>
      <c r="M1393" s="484" t="n">
        <v>53189.15</v>
      </c>
      <c r="N1393" s="485" t="n">
        <v>45834.39</v>
      </c>
      <c r="O1393" s="481" t="n">
        <f aca="false">N1393-M1393</f>
        <v>-7354.76</v>
      </c>
      <c r="P1393" s="486" t="n">
        <f aca="false">IF(M1393=0,IF(N1393=0,0,100),+O1393/M1393*100)</f>
        <v>-13.827556935954</v>
      </c>
      <c r="Q1393" s="486"/>
    </row>
    <row r="1394" s="438" customFormat="true" ht="12.75" hidden="false" customHeight="false" outlineLevel="0" collapsed="false">
      <c r="A1394" s="110" t="s">
        <v>291</v>
      </c>
      <c r="B1394" s="478" t="n">
        <v>1800</v>
      </c>
      <c r="C1394" s="479" t="n">
        <v>0</v>
      </c>
      <c r="D1394" s="480" t="n">
        <v>0</v>
      </c>
      <c r="E1394" s="478" t="n">
        <v>0</v>
      </c>
      <c r="F1394" s="480" t="n">
        <v>0</v>
      </c>
      <c r="G1394" s="480" t="n">
        <v>0</v>
      </c>
      <c r="H1394" s="481"/>
      <c r="I1394" s="482" t="n">
        <v>0</v>
      </c>
      <c r="J1394" s="481" t="n">
        <f aca="false">+G1394-I1394</f>
        <v>0</v>
      </c>
      <c r="K1394" s="483" t="n">
        <f aca="false">IF(I1394=0,IF(G1394=0,0,100),+J1394/I1394*100)</f>
        <v>0</v>
      </c>
      <c r="L1394" s="483"/>
      <c r="M1394" s="484" t="n">
        <v>0</v>
      </c>
      <c r="N1394" s="485" t="n">
        <v>1800</v>
      </c>
      <c r="O1394" s="481" t="n">
        <f aca="false">N1394-M1394</f>
        <v>1800</v>
      </c>
      <c r="P1394" s="486" t="n">
        <f aca="false">IF(M1394=0,IF(N1394=0,0,100),+O1394/M1394*100)</f>
        <v>100</v>
      </c>
      <c r="Q1394" s="486"/>
    </row>
    <row r="1395" s="438" customFormat="true" ht="12.75" hidden="false" customHeight="false" outlineLevel="0" collapsed="false">
      <c r="A1395" s="456" t="s">
        <v>292</v>
      </c>
      <c r="B1395" s="478" t="n">
        <v>6175.43</v>
      </c>
      <c r="C1395" s="479" t="n">
        <v>4558.67</v>
      </c>
      <c r="D1395" s="480" t="n">
        <v>3416.67</v>
      </c>
      <c r="E1395" s="478" t="n">
        <v>3019.67</v>
      </c>
      <c r="F1395" s="480" t="n">
        <v>3609.17</v>
      </c>
      <c r="G1395" s="480" t="n">
        <v>2862.67</v>
      </c>
      <c r="H1395" s="481"/>
      <c r="I1395" s="482" t="n">
        <v>3162.92</v>
      </c>
      <c r="J1395" s="481" t="n">
        <f aca="false">+G1395-I1395</f>
        <v>-300.25</v>
      </c>
      <c r="K1395" s="483" t="n">
        <f aca="false">IF(I1395=0,IF(G1395=0,0,100),+J1395/I1395*100)</f>
        <v>-9.49281044098491</v>
      </c>
      <c r="L1395" s="483"/>
      <c r="M1395" s="484" t="n">
        <v>18967.52</v>
      </c>
      <c r="N1395" s="485" t="n">
        <v>23642.28</v>
      </c>
      <c r="O1395" s="481" t="n">
        <f aca="false">N1395-M1395</f>
        <v>4674.76</v>
      </c>
      <c r="P1395" s="486" t="n">
        <f aca="false">IF(M1395=0,IF(N1395=0,0,100),+O1395/M1395*100)</f>
        <v>24.6461319139244</v>
      </c>
      <c r="Q1395" s="486"/>
    </row>
    <row r="1396" s="438" customFormat="true" ht="12.75" hidden="false" customHeight="false" outlineLevel="0" collapsed="false">
      <c r="A1396" s="456" t="s">
        <v>293</v>
      </c>
      <c r="B1396" s="478" t="n">
        <v>23673.61</v>
      </c>
      <c r="C1396" s="479" t="n">
        <v>40966.36</v>
      </c>
      <c r="D1396" s="480" t="n">
        <v>29437.86</v>
      </c>
      <c r="E1396" s="478" t="n">
        <v>29437.86</v>
      </c>
      <c r="F1396" s="480" t="n">
        <v>30126.63</v>
      </c>
      <c r="G1396" s="480" t="n">
        <v>31402.57</v>
      </c>
      <c r="H1396" s="481"/>
      <c r="I1396" s="482" t="n">
        <v>27462.03</v>
      </c>
      <c r="J1396" s="481" t="n">
        <f aca="false">+G1396-I1396</f>
        <v>3940.54</v>
      </c>
      <c r="K1396" s="483" t="n">
        <f aca="false">IF(I1396=0,IF(G1396=0,0,100),+J1396/I1396*100)</f>
        <v>14.349048486219</v>
      </c>
      <c r="L1396" s="483"/>
      <c r="M1396" s="484" t="n">
        <v>156668.72</v>
      </c>
      <c r="N1396" s="485" t="n">
        <v>185044.89</v>
      </c>
      <c r="O1396" s="481" t="n">
        <f aca="false">N1396-M1396</f>
        <v>28376.17</v>
      </c>
      <c r="P1396" s="486" t="n">
        <f aca="false">IF(M1396=0,IF(N1396=0,0,100),+O1396/M1396*100)</f>
        <v>18.112211550589</v>
      </c>
      <c r="Q1396" s="486"/>
    </row>
    <row r="1397" s="438" customFormat="true" ht="12.75" hidden="false" customHeight="false" outlineLevel="0" collapsed="false">
      <c r="A1397" s="456" t="s">
        <v>294</v>
      </c>
      <c r="B1397" s="478" t="n">
        <v>13439.83</v>
      </c>
      <c r="C1397" s="479" t="n">
        <v>33859.79</v>
      </c>
      <c r="D1397" s="480" t="n">
        <v>20246.48</v>
      </c>
      <c r="E1397" s="478" t="n">
        <v>20246.48</v>
      </c>
      <c r="F1397" s="480" t="n">
        <v>20246.48</v>
      </c>
      <c r="G1397" s="480" t="n">
        <v>20246.48</v>
      </c>
      <c r="H1397" s="481"/>
      <c r="I1397" s="482" t="n">
        <v>16316.78</v>
      </c>
      <c r="J1397" s="481" t="n">
        <f aca="false">+G1397-I1397</f>
        <v>3929.7</v>
      </c>
      <c r="K1397" s="483" t="n">
        <f aca="false">IF(I1397=0,IF(G1397=0,0,100),+J1397/I1397*100)</f>
        <v>24.0837959450333</v>
      </c>
      <c r="L1397" s="483"/>
      <c r="M1397" s="484" t="n">
        <v>78189.49</v>
      </c>
      <c r="N1397" s="485" t="n">
        <v>128285.54</v>
      </c>
      <c r="O1397" s="481" t="n">
        <f aca="false">N1397-M1397</f>
        <v>50096.05</v>
      </c>
      <c r="P1397" s="486" t="n">
        <f aca="false">IF(M1397=0,IF(N1397=0,0,100),+O1397/M1397*100)</f>
        <v>64.0700559627643</v>
      </c>
      <c r="Q1397" s="486"/>
    </row>
    <row r="1398" s="438" customFormat="true" ht="12.75" hidden="false" customHeight="false" outlineLevel="0" collapsed="false">
      <c r="A1398" s="456" t="s">
        <v>295</v>
      </c>
      <c r="B1398" s="478" t="n">
        <v>0</v>
      </c>
      <c r="C1398" s="487" t="n">
        <v>0</v>
      </c>
      <c r="D1398" s="480" t="n">
        <v>0</v>
      </c>
      <c r="E1398" s="478" t="n">
        <v>0</v>
      </c>
      <c r="F1398" s="480" t="n">
        <v>0</v>
      </c>
      <c r="G1398" s="480" t="n">
        <v>0</v>
      </c>
      <c r="H1398" s="481"/>
      <c r="I1398" s="482" t="n">
        <v>2406.54</v>
      </c>
      <c r="J1398" s="481" t="n">
        <f aca="false">+G1398-I1398</f>
        <v>-2406.54</v>
      </c>
      <c r="K1398" s="483" t="n">
        <f aca="false">IF(I1398=0,IF(G1398=0,0,100),+J1398/I1398*100)</f>
        <v>-100</v>
      </c>
      <c r="L1398" s="483"/>
      <c r="M1398" s="484" t="n">
        <v>14536.61</v>
      </c>
      <c r="N1398" s="485" t="n">
        <v>0</v>
      </c>
      <c r="O1398" s="481" t="n">
        <f aca="false">N1398-M1398</f>
        <v>-14536.61</v>
      </c>
      <c r="P1398" s="486" t="n">
        <f aca="false">IF(M1398=0,IF(N1398=0,0,100),+O1398/M1398*100)</f>
        <v>-100</v>
      </c>
      <c r="Q1398" s="486"/>
    </row>
    <row r="1399" s="438" customFormat="true" ht="12.75" hidden="false" customHeight="false" outlineLevel="0" collapsed="false">
      <c r="A1399" s="456" t="s">
        <v>296</v>
      </c>
      <c r="B1399" s="478" t="n">
        <v>6685.26</v>
      </c>
      <c r="C1399" s="479" t="n">
        <v>17662.15</v>
      </c>
      <c r="D1399" s="480" t="n">
        <v>10344.23</v>
      </c>
      <c r="E1399" s="478" t="n">
        <v>10344.23</v>
      </c>
      <c r="F1399" s="480" t="n">
        <v>10344.23</v>
      </c>
      <c r="G1399" s="480" t="n">
        <v>10344.23</v>
      </c>
      <c r="H1399" s="481"/>
      <c r="I1399" s="482" t="n">
        <v>6685.26</v>
      </c>
      <c r="J1399" s="481" t="n">
        <f aca="false">+G1399-I1399</f>
        <v>3658.97</v>
      </c>
      <c r="K1399" s="483" t="n">
        <f aca="false">IF(I1399=0,IF(G1399=0,0,100),+J1399/I1399*100)</f>
        <v>54.7319027233047</v>
      </c>
      <c r="L1399" s="483"/>
      <c r="M1399" s="484" t="n">
        <v>38558.1</v>
      </c>
      <c r="N1399" s="485" t="n">
        <v>65724.33</v>
      </c>
      <c r="O1399" s="481" t="n">
        <f aca="false">N1399-M1399</f>
        <v>27166.23</v>
      </c>
      <c r="P1399" s="486" t="n">
        <f aca="false">IF(M1399=0,IF(N1399=0,0,100),+O1399/M1399*100)</f>
        <v>70.4553128914547</v>
      </c>
      <c r="Q1399" s="486"/>
    </row>
    <row r="1400" s="438" customFormat="true" ht="12.75" hidden="false" customHeight="false" outlineLevel="0" collapsed="false">
      <c r="A1400" s="456" t="s">
        <v>298</v>
      </c>
      <c r="B1400" s="478" t="n">
        <v>19956.26</v>
      </c>
      <c r="C1400" s="479" t="n">
        <v>19526.33</v>
      </c>
      <c r="D1400" s="480" t="n">
        <v>21097.59</v>
      </c>
      <c r="E1400" s="478" t="n">
        <v>20310.83</v>
      </c>
      <c r="F1400" s="480" t="n">
        <v>23873.89</v>
      </c>
      <c r="G1400" s="480" t="n">
        <v>6414.98999999999</v>
      </c>
      <c r="H1400" s="481"/>
      <c r="I1400" s="482" t="n">
        <v>9692.4</v>
      </c>
      <c r="J1400" s="481" t="n">
        <f aca="false">+G1400-I1400</f>
        <v>-3277.41000000001</v>
      </c>
      <c r="K1400" s="483" t="n">
        <f aca="false">IF(I1400=0,IF(G1400=0,0,100),+J1400/I1400*100)</f>
        <v>-33.8142255788041</v>
      </c>
      <c r="L1400" s="483"/>
      <c r="M1400" s="484" t="n">
        <v>113604.15</v>
      </c>
      <c r="N1400" s="485" t="n">
        <v>111179.89</v>
      </c>
      <c r="O1400" s="481" t="n">
        <f aca="false">N1400-M1400</f>
        <v>-2424.25999999999</v>
      </c>
      <c r="P1400" s="486" t="n">
        <f aca="false">IF(M1400=0,IF(N1400=0,0,100),+O1400/M1400*100)</f>
        <v>-2.13395373320428</v>
      </c>
      <c r="Q1400" s="486"/>
    </row>
    <row r="1401" s="438" customFormat="true" ht="12.75" hidden="false" customHeight="false" outlineLevel="0" collapsed="false">
      <c r="A1401" s="456" t="s">
        <v>300</v>
      </c>
      <c r="B1401" s="478" t="n">
        <v>197.42</v>
      </c>
      <c r="C1401" s="479" t="n">
        <v>96</v>
      </c>
      <c r="D1401" s="480" t="n">
        <v>120</v>
      </c>
      <c r="E1401" s="478" t="n">
        <v>256.04</v>
      </c>
      <c r="F1401" s="480" t="n">
        <v>99.14</v>
      </c>
      <c r="G1401" s="480" t="n">
        <v>36</v>
      </c>
      <c r="H1401" s="481"/>
      <c r="I1401" s="482" t="n">
        <v>0</v>
      </c>
      <c r="J1401" s="481" t="n">
        <f aca="false">+G1401-I1401</f>
        <v>36</v>
      </c>
      <c r="K1401" s="483" t="n">
        <f aca="false">IF(I1401=0,IF(G1401=0,0,100),+J1401/I1401*100)</f>
        <v>100</v>
      </c>
      <c r="L1401" s="483"/>
      <c r="M1401" s="484" t="n">
        <v>56.239999999998</v>
      </c>
      <c r="N1401" s="485" t="n">
        <v>804.600000000006</v>
      </c>
      <c r="O1401" s="481" t="n">
        <f aca="false">N1401-M1401</f>
        <v>748.360000000008</v>
      </c>
      <c r="P1401" s="486" t="n">
        <f aca="false">IF(M1401=0,IF(N1401=0,0,100),+O1401/M1401*100)</f>
        <v>1330.65433854914</v>
      </c>
      <c r="Q1401" s="486"/>
    </row>
    <row r="1402" s="438" customFormat="true" ht="12.75" hidden="false" customHeight="false" outlineLevel="0" collapsed="false">
      <c r="A1402" s="110" t="s">
        <v>301</v>
      </c>
      <c r="B1402" s="478" t="n">
        <v>0</v>
      </c>
      <c r="C1402" s="479" t="n">
        <v>0</v>
      </c>
      <c r="D1402" s="480" t="n">
        <v>0</v>
      </c>
      <c r="E1402" s="478" t="n">
        <v>0</v>
      </c>
      <c r="F1402" s="480" t="n">
        <v>0</v>
      </c>
      <c r="G1402" s="480" t="n">
        <v>0</v>
      </c>
      <c r="H1402" s="481"/>
      <c r="I1402" s="482" t="n">
        <v>0</v>
      </c>
      <c r="J1402" s="481" t="n">
        <f aca="false">+G1402-I1402</f>
        <v>0</v>
      </c>
      <c r="K1402" s="483" t="n">
        <f aca="false">IF(I1402=0,IF(G1402=0,0,100),+J1402/I1402*100)</f>
        <v>0</v>
      </c>
      <c r="L1402" s="483"/>
      <c r="M1402" s="484" t="n">
        <v>492.6</v>
      </c>
      <c r="N1402" s="485" t="n">
        <v>0</v>
      </c>
      <c r="O1402" s="481" t="n">
        <f aca="false">N1402-M1402</f>
        <v>-492.6</v>
      </c>
      <c r="P1402" s="486" t="n">
        <f aca="false">IF(M1402=0,IF(N1402=0,0,100),+O1402/M1402*100)</f>
        <v>-100</v>
      </c>
      <c r="Q1402" s="486"/>
    </row>
    <row r="1403" s="438" customFormat="true" ht="12.75" hidden="false" customHeight="false" outlineLevel="0" collapsed="false">
      <c r="A1403" s="110" t="s">
        <v>302</v>
      </c>
      <c r="B1403" s="478" t="n">
        <v>0</v>
      </c>
      <c r="C1403" s="487" t="n">
        <v>0</v>
      </c>
      <c r="D1403" s="480" t="n">
        <v>0</v>
      </c>
      <c r="E1403" s="478" t="n">
        <v>0</v>
      </c>
      <c r="F1403" s="480" t="n">
        <v>0</v>
      </c>
      <c r="G1403" s="480" t="n">
        <v>0</v>
      </c>
      <c r="H1403" s="481"/>
      <c r="I1403" s="482" t="n">
        <v>0</v>
      </c>
      <c r="J1403" s="481" t="n">
        <f aca="false">+G1403-I1403</f>
        <v>0</v>
      </c>
      <c r="K1403" s="483" t="n">
        <f aca="false">IF(I1403=0,IF(G1403=0,0,100),+J1403/I1403*100)</f>
        <v>0</v>
      </c>
      <c r="L1403" s="483"/>
      <c r="M1403" s="484" t="n">
        <v>40742.05</v>
      </c>
      <c r="N1403" s="485" t="n">
        <v>0</v>
      </c>
      <c r="O1403" s="481" t="n">
        <f aca="false">N1403-M1403</f>
        <v>-40742.05</v>
      </c>
      <c r="P1403" s="486" t="n">
        <f aca="false">IF(M1403=0,IF(N1403=0,0,100),+O1403/M1403*100)</f>
        <v>-100</v>
      </c>
      <c r="Q1403" s="486"/>
    </row>
    <row r="1404" s="438" customFormat="true" ht="12.75" hidden="false" customHeight="false" outlineLevel="0" collapsed="false">
      <c r="A1404" s="456" t="s">
        <v>303</v>
      </c>
      <c r="B1404" s="478" t="n">
        <v>60362.27</v>
      </c>
      <c r="C1404" s="479" t="n">
        <v>60361.87</v>
      </c>
      <c r="D1404" s="480" t="n">
        <v>60362.19</v>
      </c>
      <c r="E1404" s="478" t="n">
        <v>60362.19</v>
      </c>
      <c r="F1404" s="480" t="n">
        <v>60362.19</v>
      </c>
      <c r="G1404" s="480" t="n">
        <v>70828.49</v>
      </c>
      <c r="H1404" s="481"/>
      <c r="I1404" s="482" t="n">
        <v>48153.87</v>
      </c>
      <c r="J1404" s="481" t="n">
        <f aca="false">+G1404-I1404</f>
        <v>22674.62</v>
      </c>
      <c r="K1404" s="483" t="n">
        <f aca="false">IF(I1404=0,IF(G1404=0,0,100),+J1404/I1404*100)</f>
        <v>47.0878456913224</v>
      </c>
      <c r="L1404" s="483"/>
      <c r="M1404" s="484" t="n">
        <v>290543.35</v>
      </c>
      <c r="N1404" s="485" t="n">
        <v>372639.2</v>
      </c>
      <c r="O1404" s="481" t="n">
        <f aca="false">N1404-M1404</f>
        <v>82095.85</v>
      </c>
      <c r="P1404" s="486" t="n">
        <f aca="false">IF(M1404=0,IF(N1404=0,0,100),+O1404/M1404*100)</f>
        <v>28.2559728178256</v>
      </c>
      <c r="Q1404" s="486"/>
    </row>
    <row r="1405" s="438" customFormat="true" ht="12.75" hidden="false" customHeight="false" outlineLevel="0" collapsed="false">
      <c r="A1405" s="456" t="s">
        <v>304</v>
      </c>
      <c r="B1405" s="478" t="n">
        <v>4115.33</v>
      </c>
      <c r="C1405" s="479" t="n">
        <v>4115.33</v>
      </c>
      <c r="D1405" s="480" t="n">
        <v>4115.72</v>
      </c>
      <c r="E1405" s="478" t="n">
        <v>4090.71</v>
      </c>
      <c r="F1405" s="480" t="n">
        <v>4090.73</v>
      </c>
      <c r="G1405" s="480" t="n">
        <v>4052.1</v>
      </c>
      <c r="H1405" s="481"/>
      <c r="I1405" s="482" t="n">
        <v>4453.49</v>
      </c>
      <c r="J1405" s="481" t="n">
        <f aca="false">+G1405-I1405</f>
        <v>-401.39</v>
      </c>
      <c r="K1405" s="483" t="n">
        <f aca="false">IF(I1405=0,IF(G1405=0,0,100),+J1405/I1405*100)</f>
        <v>-9.01293143130444</v>
      </c>
      <c r="L1405" s="483"/>
      <c r="M1405" s="484" t="n">
        <v>27386.17</v>
      </c>
      <c r="N1405" s="485" t="n">
        <v>24579.92</v>
      </c>
      <c r="O1405" s="481" t="n">
        <f aca="false">N1405-M1405</f>
        <v>-2806.25</v>
      </c>
      <c r="P1405" s="486" t="n">
        <f aca="false">IF(M1405=0,IF(N1405=0,0,100),+O1405/M1405*100)</f>
        <v>-10.2469604183425</v>
      </c>
      <c r="Q1405" s="486"/>
    </row>
    <row r="1406" s="438" customFormat="true" ht="12.75" hidden="false" customHeight="false" outlineLevel="0" collapsed="false">
      <c r="A1406" s="456" t="s">
        <v>305</v>
      </c>
      <c r="B1406" s="478" t="n">
        <v>16583.01</v>
      </c>
      <c r="C1406" s="479" t="n">
        <v>16583.01</v>
      </c>
      <c r="D1406" s="480" t="n">
        <v>17144.99</v>
      </c>
      <c r="E1406" s="478" t="n">
        <v>17339.74</v>
      </c>
      <c r="F1406" s="480" t="n">
        <v>17117.56</v>
      </c>
      <c r="G1406" s="480" t="n">
        <v>16861.68</v>
      </c>
      <c r="H1406" s="481"/>
      <c r="I1406" s="482" t="n">
        <v>17164.63</v>
      </c>
      <c r="J1406" s="481" t="n">
        <f aca="false">+G1406-I1406</f>
        <v>-302.950000000001</v>
      </c>
      <c r="K1406" s="483" t="n">
        <f aca="false">IF(I1406=0,IF(G1406=0,0,100),+J1406/I1406*100)</f>
        <v>-1.764966678571</v>
      </c>
      <c r="L1406" s="483"/>
      <c r="M1406" s="484" t="n">
        <v>104920.47</v>
      </c>
      <c r="N1406" s="485" t="n">
        <v>101629.99</v>
      </c>
      <c r="O1406" s="481" t="n">
        <f aca="false">N1406-M1406</f>
        <v>-3290.48</v>
      </c>
      <c r="P1406" s="486" t="n">
        <f aca="false">IF(M1406=0,IF(N1406=0,0,100),+O1406/M1406*100)</f>
        <v>-3.13616589784624</v>
      </c>
      <c r="Q1406" s="486"/>
    </row>
    <row r="1407" s="438" customFormat="true" ht="12.75" hidden="false" customHeight="false" outlineLevel="0" collapsed="false">
      <c r="A1407" s="456" t="s">
        <v>306</v>
      </c>
      <c r="B1407" s="478" t="n">
        <v>37178.19</v>
      </c>
      <c r="C1407" s="479" t="n">
        <v>37178.19</v>
      </c>
      <c r="D1407" s="480" t="n">
        <v>37178.19</v>
      </c>
      <c r="E1407" s="478" t="n">
        <v>37178.19</v>
      </c>
      <c r="F1407" s="480" t="n">
        <v>37178.19</v>
      </c>
      <c r="G1407" s="480" t="n">
        <v>37178.19</v>
      </c>
      <c r="H1407" s="481"/>
      <c r="I1407" s="482" t="n">
        <v>45291.81</v>
      </c>
      <c r="J1407" s="481" t="n">
        <f aca="false">+G1407-I1407</f>
        <v>-8113.62</v>
      </c>
      <c r="K1407" s="483" t="n">
        <f aca="false">IF(I1407=0,IF(G1407=0,0,100),+J1407/I1407*100)</f>
        <v>-17.9140997014692</v>
      </c>
      <c r="L1407" s="483"/>
      <c r="M1407" s="484" t="n">
        <v>254338.2</v>
      </c>
      <c r="N1407" s="485" t="n">
        <v>223069.14</v>
      </c>
      <c r="O1407" s="481" t="n">
        <f aca="false">N1407-M1407</f>
        <v>-31269.06</v>
      </c>
      <c r="P1407" s="486" t="n">
        <f aca="false">IF(M1407=0,IF(N1407=0,0,100),+O1407/M1407*100)</f>
        <v>-12.2942837528928</v>
      </c>
      <c r="Q1407" s="486"/>
    </row>
    <row r="1408" s="438" customFormat="true" ht="12.75" hidden="false" customHeight="false" outlineLevel="0" collapsed="false">
      <c r="A1408" s="456" t="s">
        <v>307</v>
      </c>
      <c r="B1408" s="478" t="n">
        <v>15705.64</v>
      </c>
      <c r="C1408" s="479" t="n">
        <v>15705.64</v>
      </c>
      <c r="D1408" s="480" t="n">
        <v>16257</v>
      </c>
      <c r="E1408" s="478" t="n">
        <v>16808.36</v>
      </c>
      <c r="F1408" s="480" t="n">
        <v>16808.36</v>
      </c>
      <c r="G1408" s="480" t="n">
        <v>16808.36</v>
      </c>
      <c r="H1408" s="481"/>
      <c r="I1408" s="482" t="n">
        <v>15705.64</v>
      </c>
      <c r="J1408" s="481" t="n">
        <f aca="false">+G1408-I1408</f>
        <v>1102.72</v>
      </c>
      <c r="K1408" s="483" t="n">
        <f aca="false">IF(I1408=0,IF(G1408=0,0,100),+J1408/I1408*100)</f>
        <v>7.02117201209248</v>
      </c>
      <c r="L1408" s="483"/>
      <c r="M1408" s="484" t="n">
        <v>93488.32</v>
      </c>
      <c r="N1408" s="485" t="n">
        <v>98093.36</v>
      </c>
      <c r="O1408" s="481" t="n">
        <f aca="false">N1408-M1408</f>
        <v>4605.03999999999</v>
      </c>
      <c r="P1408" s="486" t="n">
        <f aca="false">IF(M1408=0,IF(N1408=0,0,100),+O1408/M1408*100)</f>
        <v>4.92579179944617</v>
      </c>
      <c r="Q1408" s="486"/>
    </row>
    <row r="1409" s="438" customFormat="true" ht="12.75" hidden="false" customHeight="false" outlineLevel="0" collapsed="false">
      <c r="A1409" s="456" t="s">
        <v>308</v>
      </c>
      <c r="B1409" s="478" t="n">
        <v>8997.19</v>
      </c>
      <c r="C1409" s="479" t="n">
        <v>8997.19</v>
      </c>
      <c r="D1409" s="480" t="n">
        <v>8997.19</v>
      </c>
      <c r="E1409" s="478" t="n">
        <v>8997.19</v>
      </c>
      <c r="F1409" s="480" t="n">
        <v>8997.19</v>
      </c>
      <c r="G1409" s="480" t="n">
        <v>8997.19</v>
      </c>
      <c r="H1409" s="481"/>
      <c r="I1409" s="482" t="n">
        <v>8997.19000000001</v>
      </c>
      <c r="J1409" s="481" t="n">
        <f aca="false">+G1409-I1409</f>
        <v>0</v>
      </c>
      <c r="K1409" s="483" t="n">
        <f aca="false">IF(I1409=0,IF(G1409=0,0,100),+J1409/I1409*100)</f>
        <v>0</v>
      </c>
      <c r="L1409" s="483"/>
      <c r="M1409" s="484" t="n">
        <v>48993.99</v>
      </c>
      <c r="N1409" s="485" t="n">
        <v>53983.14</v>
      </c>
      <c r="O1409" s="481" t="n">
        <f aca="false">N1409-M1409</f>
        <v>4989.15</v>
      </c>
      <c r="P1409" s="486" t="n">
        <f aca="false">IF(M1409=0,IF(N1409=0,0,100),+O1409/M1409*100)</f>
        <v>10.1831877746638</v>
      </c>
      <c r="Q1409" s="486"/>
    </row>
    <row r="1410" s="438" customFormat="true" ht="12.75" hidden="false" customHeight="false" outlineLevel="0" collapsed="false">
      <c r="A1410" s="110" t="s">
        <v>310</v>
      </c>
      <c r="B1410" s="478" t="n">
        <v>0</v>
      </c>
      <c r="C1410" s="479" t="n">
        <v>0</v>
      </c>
      <c r="D1410" s="480" t="n">
        <v>0</v>
      </c>
      <c r="E1410" s="478" t="n">
        <v>0</v>
      </c>
      <c r="F1410" s="480" t="n">
        <v>0</v>
      </c>
      <c r="G1410" s="480" t="n">
        <v>0</v>
      </c>
      <c r="H1410" s="481"/>
      <c r="I1410" s="482" t="n">
        <v>0</v>
      </c>
      <c r="J1410" s="481" t="n">
        <f aca="false">+G1410-I1410</f>
        <v>0</v>
      </c>
      <c r="K1410" s="483" t="n">
        <f aca="false">IF(I1410=0,IF(G1410=0,0,100),+J1410/I1410*100)</f>
        <v>0</v>
      </c>
      <c r="L1410" s="483"/>
      <c r="M1410" s="484" t="n">
        <v>3950</v>
      </c>
      <c r="N1410" s="485" t="n">
        <v>0</v>
      </c>
      <c r="O1410" s="481" t="n">
        <f aca="false">N1410-M1410</f>
        <v>-3950</v>
      </c>
      <c r="P1410" s="486" t="n">
        <f aca="false">IF(M1410=0,IF(N1410=0,0,100),+O1410/M1410*100)</f>
        <v>-100</v>
      </c>
      <c r="Q1410" s="486"/>
    </row>
    <row r="1411" s="438" customFormat="true" ht="12.75" hidden="false" customHeight="false" outlineLevel="0" collapsed="false">
      <c r="A1411" s="456" t="s">
        <v>311</v>
      </c>
      <c r="B1411" s="478" t="n">
        <v>855.11</v>
      </c>
      <c r="C1411" s="479" t="n">
        <v>909.42</v>
      </c>
      <c r="D1411" s="480" t="n">
        <v>1089.85</v>
      </c>
      <c r="E1411" s="478" t="n">
        <v>833.2</v>
      </c>
      <c r="F1411" s="480" t="n">
        <v>633.84</v>
      </c>
      <c r="G1411" s="480" t="n">
        <v>1249.18</v>
      </c>
      <c r="H1411" s="481"/>
      <c r="I1411" s="482" t="n">
        <v>1025.15</v>
      </c>
      <c r="J1411" s="481" t="n">
        <f aca="false">+G1411-I1411</f>
        <v>224.03</v>
      </c>
      <c r="K1411" s="483" t="n">
        <f aca="false">IF(I1411=0,IF(G1411=0,0,100),+J1411/I1411*100)</f>
        <v>21.8533873091743</v>
      </c>
      <c r="L1411" s="483"/>
      <c r="M1411" s="484" t="n">
        <v>5619.32</v>
      </c>
      <c r="N1411" s="485" t="n">
        <v>5570.6</v>
      </c>
      <c r="O1411" s="481" t="n">
        <f aca="false">N1411-M1411</f>
        <v>-48.7199999999993</v>
      </c>
      <c r="P1411" s="486" t="n">
        <f aca="false">IF(M1411=0,IF(N1411=0,0,100),+O1411/M1411*100)</f>
        <v>-0.867008819572463</v>
      </c>
      <c r="Q1411" s="486"/>
    </row>
    <row r="1412" s="438" customFormat="true" ht="12.75" hidden="false" customHeight="false" outlineLevel="0" collapsed="false">
      <c r="A1412" s="110" t="s">
        <v>313</v>
      </c>
      <c r="B1412" s="478" t="n">
        <v>1993.29</v>
      </c>
      <c r="C1412" s="479" t="n">
        <v>1993.29</v>
      </c>
      <c r="D1412" s="480" t="n">
        <v>0</v>
      </c>
      <c r="E1412" s="478" t="n">
        <v>1993.29</v>
      </c>
      <c r="F1412" s="480" t="n">
        <v>4092.92</v>
      </c>
      <c r="G1412" s="480" t="n">
        <v>2188.29</v>
      </c>
      <c r="H1412" s="481"/>
      <c r="I1412" s="482" t="n">
        <v>0</v>
      </c>
      <c r="J1412" s="481" t="n">
        <f aca="false">+G1412-I1412</f>
        <v>2188.29</v>
      </c>
      <c r="K1412" s="483" t="n">
        <f aca="false">IF(I1412=0,IF(G1412=0,0,100),+J1412/I1412*100)</f>
        <v>100</v>
      </c>
      <c r="L1412" s="483"/>
      <c r="M1412" s="484" t="n">
        <v>8979.75</v>
      </c>
      <c r="N1412" s="485" t="n">
        <v>12261.08</v>
      </c>
      <c r="O1412" s="481" t="n">
        <f aca="false">N1412-M1412</f>
        <v>3281.33</v>
      </c>
      <c r="P1412" s="486" t="n">
        <f aca="false">IF(M1412=0,IF(N1412=0,0,100),+O1412/M1412*100)</f>
        <v>36.5414404632646</v>
      </c>
      <c r="Q1412" s="486"/>
    </row>
    <row r="1413" customFormat="false" ht="12.75" hidden="false" customHeight="false" outlineLevel="0" collapsed="false">
      <c r="A1413" s="456" t="s">
        <v>315</v>
      </c>
      <c r="B1413" s="478" t="n">
        <v>49544.99</v>
      </c>
      <c r="C1413" s="479" t="n">
        <v>49544.99</v>
      </c>
      <c r="D1413" s="480" t="n">
        <v>49544.99</v>
      </c>
      <c r="E1413" s="478" t="n">
        <v>49544.99</v>
      </c>
      <c r="F1413" s="480" t="n">
        <v>-76176.11</v>
      </c>
      <c r="G1413" s="480" t="n">
        <v>24400.77</v>
      </c>
      <c r="H1413" s="481"/>
      <c r="I1413" s="482" t="n">
        <v>24400.77</v>
      </c>
      <c r="J1413" s="481" t="n">
        <f aca="false">+G1413-I1413</f>
        <v>0</v>
      </c>
      <c r="K1413" s="483" t="n">
        <f aca="false">IF(I1413=0,IF(G1413=0,0,100),+J1413/I1413*100)</f>
        <v>0</v>
      </c>
      <c r="L1413" s="483"/>
      <c r="M1413" s="484" t="n">
        <v>146404.62</v>
      </c>
      <c r="N1413" s="485" t="n">
        <v>146404.62</v>
      </c>
      <c r="O1413" s="481" t="n">
        <f aca="false">N1413-M1413</f>
        <v>0</v>
      </c>
      <c r="P1413" s="486" t="n">
        <f aca="false">IF(M1413=0,IF(N1413=0,0,100),+O1413/M1413*100)</f>
        <v>0</v>
      </c>
      <c r="Q1413" s="486"/>
      <c r="R1413" s="430"/>
    </row>
    <row r="1414" customFormat="false" ht="12.75" hidden="false" customHeight="false" outlineLevel="0" collapsed="false">
      <c r="A1414" s="489" t="s">
        <v>316</v>
      </c>
      <c r="B1414" s="478" t="n">
        <v>0</v>
      </c>
      <c r="C1414" s="479" t="n">
        <v>0</v>
      </c>
      <c r="D1414" s="480" t="n">
        <v>0</v>
      </c>
      <c r="E1414" s="478" t="n">
        <v>0</v>
      </c>
      <c r="F1414" s="480" t="n">
        <v>0</v>
      </c>
      <c r="G1414" s="480" t="n">
        <v>69636.64</v>
      </c>
      <c r="H1414" s="481"/>
      <c r="I1414" s="482" t="n">
        <v>0</v>
      </c>
      <c r="J1414" s="481" t="n">
        <f aca="false">+G1414-I1414</f>
        <v>69636.64</v>
      </c>
      <c r="K1414" s="483" t="n">
        <f aca="false">IF(I1414=0,IF(G1414=0,0,100),+J1414/I1414*100)</f>
        <v>100</v>
      </c>
      <c r="L1414" s="483"/>
      <c r="M1414" s="484" t="n">
        <v>0</v>
      </c>
      <c r="N1414" s="485" t="n">
        <v>69636.64</v>
      </c>
      <c r="O1414" s="481" t="n">
        <f aca="false">N1414-M1414</f>
        <v>69636.64</v>
      </c>
      <c r="P1414" s="486" t="n">
        <f aca="false">IF(M1414=0,IF(N1414=0,0,100),+O1414/M1414*100)</f>
        <v>100</v>
      </c>
      <c r="Q1414" s="486"/>
      <c r="R1414" s="430"/>
    </row>
    <row r="1415" customFormat="false" ht="12.75" hidden="false" customHeight="false" outlineLevel="0" collapsed="false">
      <c r="A1415" s="110" t="s">
        <v>317</v>
      </c>
      <c r="B1415" s="478" t="n">
        <v>0</v>
      </c>
      <c r="C1415" s="487" t="n">
        <v>0</v>
      </c>
      <c r="D1415" s="480" t="n">
        <v>0</v>
      </c>
      <c r="E1415" s="478" t="n">
        <v>0</v>
      </c>
      <c r="F1415" s="480" t="n">
        <v>0</v>
      </c>
      <c r="G1415" s="480" t="n">
        <v>0</v>
      </c>
      <c r="H1415" s="481"/>
      <c r="I1415" s="482" t="n">
        <v>0</v>
      </c>
      <c r="J1415" s="481" t="n">
        <f aca="false">+G1415-I1415</f>
        <v>0</v>
      </c>
      <c r="K1415" s="483" t="n">
        <f aca="false">IF(I1415=0,IF(G1415=0,0,100),+J1415/I1415*100)</f>
        <v>0</v>
      </c>
      <c r="L1415" s="483"/>
      <c r="M1415" s="484" t="n">
        <v>6555.53</v>
      </c>
      <c r="N1415" s="485" t="n">
        <v>0</v>
      </c>
      <c r="O1415" s="481" t="n">
        <f aca="false">N1415-M1415</f>
        <v>-6555.53</v>
      </c>
      <c r="P1415" s="486" t="n">
        <f aca="false">IF(M1415=0,IF(N1415=0,0,100),+O1415/M1415*100)</f>
        <v>-100</v>
      </c>
      <c r="Q1415" s="486"/>
      <c r="R1415" s="430"/>
    </row>
    <row r="1416" customFormat="false" ht="12.75" hidden="false" customHeight="false" outlineLevel="0" collapsed="false">
      <c r="A1416" s="110" t="s">
        <v>328</v>
      </c>
      <c r="B1416" s="478" t="n">
        <v>0</v>
      </c>
      <c r="C1416" s="487" t="n">
        <v>0</v>
      </c>
      <c r="D1416" s="480" t="n">
        <v>0</v>
      </c>
      <c r="E1416" s="478" t="n">
        <v>36750</v>
      </c>
      <c r="F1416" s="480" t="n">
        <v>147148.59</v>
      </c>
      <c r="G1416" s="480" t="n">
        <v>216545.6</v>
      </c>
      <c r="H1416" s="481"/>
      <c r="I1416" s="482" t="n">
        <v>0</v>
      </c>
      <c r="J1416" s="481" t="n">
        <f aca="false">+G1416-I1416</f>
        <v>216545.6</v>
      </c>
      <c r="K1416" s="483" t="n">
        <f aca="false">IF(I1416=0,IF(G1416=0,0,100),+J1416/I1416*100)</f>
        <v>100</v>
      </c>
      <c r="L1416" s="483"/>
      <c r="M1416" s="484" t="n">
        <v>361108.81</v>
      </c>
      <c r="N1416" s="485" t="n">
        <v>400444.19</v>
      </c>
      <c r="O1416" s="481" t="n">
        <f aca="false">N1416-M1416</f>
        <v>39335.38</v>
      </c>
      <c r="P1416" s="486" t="n">
        <f aca="false">IF(M1416=0,IF(N1416=0,0,100),+O1416/M1416*100)</f>
        <v>10.8929438747285</v>
      </c>
      <c r="Q1416" s="486"/>
      <c r="R1416" s="430"/>
    </row>
    <row r="1417" customFormat="false" ht="13.5" hidden="false" customHeight="false" outlineLevel="0" collapsed="false">
      <c r="A1417" s="493" t="s">
        <v>189</v>
      </c>
      <c r="B1417" s="494" t="n">
        <f aca="false">SUM(B1343:B1416)</f>
        <v>4580621.34</v>
      </c>
      <c r="C1417" s="494" t="n">
        <f aca="false">SUM(C1343:C1416)</f>
        <v>3970640.12</v>
      </c>
      <c r="D1417" s="494" t="n">
        <f aca="false">SUM(D1343:D1416)</f>
        <v>3900045.11</v>
      </c>
      <c r="E1417" s="494" t="n">
        <f aca="false">SUM(E1343:E1416)</f>
        <v>4233496.19</v>
      </c>
      <c r="F1417" s="494" t="n">
        <f aca="false">SUM(F1343:F1416)</f>
        <v>4543873.27</v>
      </c>
      <c r="G1417" s="494" t="n">
        <f aca="false">SUM(G1343:G1416)</f>
        <v>4394908.9</v>
      </c>
      <c r="H1417" s="495"/>
      <c r="I1417" s="496" t="n">
        <f aca="false">SUM(I1343:I1416)</f>
        <v>4020397.25</v>
      </c>
      <c r="J1417" s="577" t="n">
        <f aca="false">+G1417-I1417</f>
        <v>374511.65</v>
      </c>
      <c r="K1417" s="497" t="n">
        <f aca="false">IF(I1417=0,IF(G1417=0,0,100),+J1417/I1417*100)</f>
        <v>9.31528967690942</v>
      </c>
      <c r="L1417" s="498"/>
      <c r="M1417" s="499" t="n">
        <f aca="false">SUM(M1343:M1416)</f>
        <v>23769377.23</v>
      </c>
      <c r="N1417" s="500" t="n">
        <f aca="false">SUM(N1343:N1416)</f>
        <v>25623584.93</v>
      </c>
      <c r="O1417" s="496" t="n">
        <f aca="false">SUM(O1343:O1416)</f>
        <v>1854207.7</v>
      </c>
      <c r="P1417" s="501" t="n">
        <f aca="false">IF(M1417=0,IF(N1417=0,0,100),+O1417/M1417*100)</f>
        <v>7.80082575179863</v>
      </c>
      <c r="Q1417" s="502"/>
      <c r="R1417" s="430"/>
    </row>
    <row r="1418" customFormat="false" ht="13.5" hidden="false" customHeight="true" outlineLevel="0" collapsed="false">
      <c r="N1418" s="477"/>
      <c r="R1418" s="430"/>
    </row>
    <row r="1419" customFormat="false" ht="12.75" hidden="false" customHeight="false" outlineLevel="0" collapsed="false">
      <c r="A1419" s="503" t="s">
        <v>113</v>
      </c>
      <c r="B1419" s="504" t="n">
        <v>17701.47</v>
      </c>
      <c r="C1419" s="504" t="n">
        <v>76102.48</v>
      </c>
      <c r="D1419" s="504" t="n">
        <v>55432.74</v>
      </c>
      <c r="E1419" s="504" t="n">
        <v>40211.61</v>
      </c>
      <c r="F1419" s="504" t="n">
        <v>65603.63</v>
      </c>
      <c r="G1419" s="504" t="n">
        <v>35925.83</v>
      </c>
      <c r="I1419" s="505" t="n">
        <v>11743.81</v>
      </c>
      <c r="J1419" s="432" t="n">
        <f aca="false">+G1419-I1419</f>
        <v>24182.02</v>
      </c>
      <c r="K1419" s="435" t="n">
        <f aca="false">IF(I1419=0,IF(G1419=0,0,100),+J1419/I1419*100)</f>
        <v>205.912902201245</v>
      </c>
      <c r="M1419" s="554" t="n">
        <v>55787.38</v>
      </c>
      <c r="N1419" s="504" t="n">
        <v>290977.76</v>
      </c>
      <c r="O1419" s="481" t="n">
        <f aca="false">+N1419-M1419</f>
        <v>235190.38</v>
      </c>
      <c r="P1419" s="486" t="n">
        <f aca="false">IF(M1419=0,IF(N1419=0,0,100),+O1419/M1419*100)</f>
        <v>421.583483576393</v>
      </c>
      <c r="Q1419" s="486"/>
      <c r="R1419" s="430"/>
    </row>
    <row r="1420" customFormat="false" ht="12.75" hidden="false" customHeight="false" outlineLevel="0" collapsed="false">
      <c r="A1420" s="531" t="s">
        <v>346</v>
      </c>
      <c r="B1420" s="504" t="n">
        <v>604750.77</v>
      </c>
      <c r="C1420" s="504" t="n">
        <v>420261.1</v>
      </c>
      <c r="D1420" s="504" t="n">
        <v>384133.65</v>
      </c>
      <c r="E1420" s="504" t="n">
        <v>510046.04</v>
      </c>
      <c r="F1420" s="504" t="n">
        <v>582374.32</v>
      </c>
      <c r="G1420" s="504" t="n">
        <v>550256.79</v>
      </c>
      <c r="I1420" s="505" t="n">
        <v>424361.93</v>
      </c>
      <c r="J1420" s="432" t="n">
        <f aca="false">+G1420-I1420</f>
        <v>125894.86</v>
      </c>
      <c r="K1420" s="435" t="n">
        <f aca="false">IF(I1420=0,IF(G1420=0,0,100),+J1420/I1420*100)</f>
        <v>29.6668600786126</v>
      </c>
      <c r="L1420" s="483"/>
      <c r="M1420" s="554" t="n">
        <v>2664143.51</v>
      </c>
      <c r="N1420" s="504" t="n">
        <v>3051822.68</v>
      </c>
      <c r="O1420" s="481" t="n">
        <f aca="false">+N1420-M1420</f>
        <v>387679.17</v>
      </c>
      <c r="P1420" s="486" t="n">
        <f aca="false">IF(M1420=0,IF(N1420=0,0,100),+O1420/M1420*100)</f>
        <v>14.5517374925497</v>
      </c>
      <c r="Q1420" s="486"/>
      <c r="R1420" s="430"/>
    </row>
    <row r="1421" customFormat="false" ht="12.75" hidden="false" customHeight="false" outlineLevel="0" collapsed="false">
      <c r="A1421" s="503" t="s">
        <v>330</v>
      </c>
      <c r="B1421" s="504" t="n">
        <v>5528.67</v>
      </c>
      <c r="C1421" s="504" t="n">
        <v>16888.21</v>
      </c>
      <c r="D1421" s="504" t="n">
        <v>39879.22</v>
      </c>
      <c r="E1421" s="504" t="n">
        <v>76953.1</v>
      </c>
      <c r="F1421" s="504" t="n">
        <v>9818.02</v>
      </c>
      <c r="G1421" s="504" t="n">
        <v>33517.66</v>
      </c>
      <c r="I1421" s="505" t="n">
        <v>13366.77</v>
      </c>
      <c r="J1421" s="432" t="n">
        <f aca="false">+G1421-I1421</f>
        <v>20150.89</v>
      </c>
      <c r="K1421" s="435" t="n">
        <f aca="false">IF(I1421=0,IF(G1421=0,0,100),+J1421/I1421*100)</f>
        <v>150.753622602918</v>
      </c>
      <c r="L1421" s="483"/>
      <c r="M1421" s="554" t="n">
        <v>148369.63</v>
      </c>
      <c r="N1421" s="504" t="n">
        <v>182584.89</v>
      </c>
      <c r="O1421" s="481" t="n">
        <f aca="false">+N1421-M1421</f>
        <v>34215.26</v>
      </c>
      <c r="P1421" s="486" t="n">
        <f aca="false">IF(M1421=0,IF(N1421=0,0,100),+O1421/M1421*100)</f>
        <v>23.0608245097059</v>
      </c>
      <c r="Q1421" s="486"/>
    </row>
    <row r="1422" s="512" customFormat="true" ht="15" hidden="false" customHeight="false" outlineLevel="0" collapsed="false">
      <c r="A1422" s="503" t="s">
        <v>114</v>
      </c>
      <c r="B1422" s="504" t="n">
        <v>-31706.08</v>
      </c>
      <c r="C1422" s="504" t="n">
        <v>-159353.91</v>
      </c>
      <c r="D1422" s="504" t="n">
        <v>-117531.82</v>
      </c>
      <c r="E1422" s="504" t="n">
        <v>-77049.32</v>
      </c>
      <c r="F1422" s="504" t="n">
        <v>-186719.21</v>
      </c>
      <c r="G1422" s="504" t="n">
        <v>-183740.19</v>
      </c>
      <c r="H1422" s="432"/>
      <c r="I1422" s="505" t="n">
        <v>-66482.4</v>
      </c>
      <c r="J1422" s="432" t="n">
        <f aca="false">+G1422-I1422</f>
        <v>-117257.79</v>
      </c>
      <c r="K1422" s="435" t="n">
        <f aca="false">IF(I1422=0,IF(G1422=0,0,100),+J1422/I1422*100)</f>
        <v>176.374183242482</v>
      </c>
      <c r="L1422" s="483"/>
      <c r="M1422" s="554" t="n">
        <v>-527921.96</v>
      </c>
      <c r="N1422" s="504" t="n">
        <v>-756100.53</v>
      </c>
      <c r="O1422" s="481" t="n">
        <f aca="false">+N1422-M1422</f>
        <v>-228178.57</v>
      </c>
      <c r="P1422" s="486" t="n">
        <f aca="false">IF(M1422=0,IF(N1422=0,0,100),+O1422/M1422*100)</f>
        <v>43.2220266040837</v>
      </c>
      <c r="Q1422" s="486"/>
      <c r="R1422" s="511"/>
    </row>
    <row r="1423" customFormat="false" ht="16.5" hidden="false" customHeight="false" outlineLevel="0" collapsed="false">
      <c r="A1423" s="513" t="s">
        <v>331</v>
      </c>
      <c r="B1423" s="540" t="n">
        <f aca="false">SUM(B1417:B1422)</f>
        <v>5176896.17</v>
      </c>
      <c r="C1423" s="540" t="n">
        <f aca="false">SUM(C1417:C1422)</f>
        <v>4324538</v>
      </c>
      <c r="D1423" s="540" t="n">
        <f aca="false">SUM(D1417:D1422)</f>
        <v>4261958.9</v>
      </c>
      <c r="E1423" s="540" t="n">
        <f aca="false">SUM(E1417:E1422)</f>
        <v>4783657.62</v>
      </c>
      <c r="F1423" s="540" t="n">
        <f aca="false">SUM(F1417:F1422)</f>
        <v>5014950.03</v>
      </c>
      <c r="G1423" s="540" t="n">
        <f aca="false">SUM(G1417:G1422)</f>
        <v>4830868.99</v>
      </c>
      <c r="H1423" s="541"/>
      <c r="I1423" s="542" t="n">
        <f aca="false">SUM(I1417:I1422)</f>
        <v>4403387.36</v>
      </c>
      <c r="J1423" s="520" t="n">
        <f aca="false">+G1423-I1423</f>
        <v>427481.63</v>
      </c>
      <c r="K1423" s="521" t="n">
        <f aca="false">IF(I1423=0,IF(G1423=0,0,100),+J1423/I1423*100)</f>
        <v>9.70801782925588</v>
      </c>
      <c r="L1423" s="511"/>
      <c r="M1423" s="543" t="n">
        <f aca="false">SUM(M1417:M1422)</f>
        <v>26109755.79</v>
      </c>
      <c r="N1423" s="544" t="n">
        <f aca="false">SUM(N1417:N1422)</f>
        <v>28392869.73</v>
      </c>
      <c r="O1423" s="520" t="n">
        <f aca="false">+M1423-N1423</f>
        <v>-2283113.94</v>
      </c>
      <c r="P1423" s="521" t="n">
        <f aca="false">IF(N1423=0,IF(M1423=0,0,100),+O1423/N1423*100)</f>
        <v>-8.04115245028457</v>
      </c>
      <c r="Q1423" s="522"/>
      <c r="R1423" s="523"/>
    </row>
    <row r="1424" customFormat="false" ht="13.5" hidden="false" customHeight="false" outlineLevel="0" collapsed="false">
      <c r="A1424" s="456"/>
      <c r="B1424" s="504"/>
      <c r="C1424" s="504"/>
      <c r="D1424" s="504"/>
      <c r="E1424" s="504"/>
      <c r="F1424" s="504"/>
      <c r="G1424" s="504"/>
      <c r="I1424" s="432"/>
      <c r="J1424" s="432"/>
      <c r="K1424" s="532"/>
      <c r="L1424" s="532"/>
      <c r="M1424" s="505"/>
      <c r="N1424" s="533"/>
      <c r="O1424" s="432"/>
      <c r="P1424" s="456"/>
      <c r="Q1424" s="456"/>
    </row>
    <row r="1425" customFormat="false" ht="12.75" hidden="false" customHeight="false" outlineLevel="0" collapsed="false">
      <c r="B1425" s="548"/>
      <c r="C1425" s="548"/>
      <c r="D1425" s="548"/>
      <c r="E1425" s="548"/>
      <c r="F1425" s="548"/>
      <c r="G1425" s="548"/>
      <c r="H1425" s="546"/>
      <c r="I1425" s="546"/>
      <c r="K1425" s="532"/>
      <c r="L1425" s="532"/>
      <c r="M1425" s="549"/>
      <c r="N1425" s="533"/>
    </row>
    <row r="1426" customFormat="false" ht="12.75" hidden="false" customHeight="true" outlineLevel="0" collapsed="false">
      <c r="A1426" s="441" t="s">
        <v>69</v>
      </c>
      <c r="B1426" s="441"/>
      <c r="C1426" s="441"/>
      <c r="D1426" s="441"/>
      <c r="E1426" s="441"/>
      <c r="F1426" s="441"/>
      <c r="G1426" s="441"/>
      <c r="H1426" s="441"/>
      <c r="I1426" s="441"/>
      <c r="J1426" s="441"/>
      <c r="K1426" s="441"/>
      <c r="L1426" s="441"/>
      <c r="M1426" s="441"/>
      <c r="N1426" s="441"/>
      <c r="O1426" s="441"/>
      <c r="P1426" s="441"/>
      <c r="Q1426" s="441"/>
    </row>
    <row r="1427" customFormat="false" ht="12.75" hidden="false" customHeight="true" outlineLevel="0" collapsed="false">
      <c r="A1427" s="441" t="s">
        <v>214</v>
      </c>
      <c r="B1427" s="441"/>
      <c r="C1427" s="441"/>
      <c r="D1427" s="441"/>
      <c r="E1427" s="441"/>
      <c r="F1427" s="441"/>
      <c r="G1427" s="441"/>
      <c r="H1427" s="441"/>
      <c r="I1427" s="441"/>
      <c r="J1427" s="441"/>
      <c r="K1427" s="441"/>
      <c r="L1427" s="441"/>
      <c r="M1427" s="441"/>
      <c r="N1427" s="441"/>
      <c r="O1427" s="441"/>
      <c r="P1427" s="441"/>
      <c r="Q1427" s="441"/>
    </row>
    <row r="1428" customFormat="false" ht="12.75" hidden="false" customHeight="true" outlineLevel="0" collapsed="false">
      <c r="A1428" s="442" t="s">
        <v>73</v>
      </c>
      <c r="B1428" s="442"/>
      <c r="C1428" s="442"/>
      <c r="D1428" s="442"/>
      <c r="E1428" s="442"/>
      <c r="F1428" s="442"/>
      <c r="G1428" s="442"/>
      <c r="H1428" s="442"/>
      <c r="I1428" s="442"/>
      <c r="J1428" s="442"/>
      <c r="K1428" s="442"/>
      <c r="L1428" s="442"/>
      <c r="M1428" s="442"/>
      <c r="N1428" s="442"/>
      <c r="O1428" s="442"/>
      <c r="P1428" s="442"/>
      <c r="Q1428" s="442"/>
    </row>
    <row r="1429" customFormat="false" ht="13.5" hidden="false" customHeight="false" outlineLevel="0" collapsed="false">
      <c r="A1429" s="443"/>
      <c r="J1429" s="444"/>
      <c r="K1429" s="445"/>
      <c r="L1429" s="445"/>
      <c r="N1429" s="446"/>
      <c r="O1429" s="444"/>
      <c r="P1429" s="447"/>
      <c r="Q1429" s="447"/>
    </row>
    <row r="1430" customFormat="false" ht="39" hidden="false" customHeight="true" outlineLevel="0" collapsed="false">
      <c r="A1430" s="448"/>
      <c r="B1430" s="449" t="s">
        <v>215</v>
      </c>
      <c r="C1430" s="449"/>
      <c r="D1430" s="449"/>
      <c r="E1430" s="449"/>
      <c r="F1430" s="449"/>
      <c r="G1430" s="449"/>
      <c r="H1430" s="450"/>
      <c r="I1430" s="451" t="s">
        <v>71</v>
      </c>
      <c r="J1430" s="452" t="s">
        <v>216</v>
      </c>
      <c r="K1430" s="452"/>
      <c r="L1430" s="453"/>
      <c r="M1430" s="454" t="s">
        <v>121</v>
      </c>
      <c r="N1430" s="454"/>
      <c r="O1430" s="455" t="s">
        <v>217</v>
      </c>
      <c r="P1430" s="455"/>
      <c r="Q1430" s="453"/>
    </row>
    <row r="1431" customFormat="false" ht="13.5" hidden="false" customHeight="true" outlineLevel="0" collapsed="false">
      <c r="A1431" s="456"/>
      <c r="B1431" s="457" t="s">
        <v>218</v>
      </c>
      <c r="C1431" s="457" t="s">
        <v>219</v>
      </c>
      <c r="D1431" s="457" t="s">
        <v>220</v>
      </c>
      <c r="E1431" s="457" t="s">
        <v>221</v>
      </c>
      <c r="F1431" s="457" t="s">
        <v>222</v>
      </c>
      <c r="G1431" s="457" t="s">
        <v>223</v>
      </c>
      <c r="H1431" s="450"/>
      <c r="I1431" s="458" t="s">
        <v>224</v>
      </c>
      <c r="J1431" s="459" t="s">
        <v>225</v>
      </c>
      <c r="K1431" s="460" t="s">
        <v>226</v>
      </c>
      <c r="L1431" s="461"/>
      <c r="M1431" s="462" t="n">
        <v>2017</v>
      </c>
      <c r="N1431" s="463" t="n">
        <v>2018</v>
      </c>
      <c r="O1431" s="464" t="s">
        <v>225</v>
      </c>
      <c r="P1431" s="465" t="s">
        <v>227</v>
      </c>
      <c r="Q1431" s="466"/>
    </row>
    <row r="1432" customFormat="false" ht="13.5" hidden="false" customHeight="false" outlineLevel="0" collapsed="false">
      <c r="A1432" s="456"/>
      <c r="B1432" s="467"/>
      <c r="C1432" s="467"/>
      <c r="D1432" s="467"/>
      <c r="E1432" s="467"/>
      <c r="F1432" s="467"/>
      <c r="G1432" s="467"/>
      <c r="H1432" s="450"/>
      <c r="I1432" s="468"/>
      <c r="J1432" s="450"/>
      <c r="K1432" s="469"/>
      <c r="L1432" s="461"/>
      <c r="M1432" s="470"/>
      <c r="N1432" s="471"/>
      <c r="O1432" s="450"/>
      <c r="P1432" s="469"/>
      <c r="Q1432" s="461"/>
    </row>
    <row r="1433" customFormat="false" ht="13.5" hidden="false" customHeight="false" outlineLevel="0" collapsed="false">
      <c r="A1433" s="472" t="s">
        <v>144</v>
      </c>
      <c r="B1433" s="473"/>
      <c r="C1433" s="473"/>
      <c r="D1433" s="473"/>
      <c r="E1433" s="473"/>
      <c r="F1433" s="473"/>
      <c r="G1433" s="473"/>
      <c r="H1433" s="474"/>
      <c r="I1433" s="474"/>
      <c r="J1433" s="474"/>
      <c r="K1433" s="475"/>
      <c r="L1433" s="475"/>
      <c r="M1433" s="476"/>
      <c r="N1433" s="477"/>
      <c r="O1433" s="474"/>
      <c r="P1433" s="48"/>
      <c r="Q1433" s="48"/>
      <c r="R1433" s="438" t="str">
        <f aca="false">A1433</f>
        <v>MERIDA</v>
      </c>
    </row>
    <row r="1434" customFormat="false" ht="12.75" hidden="false" customHeight="false" outlineLevel="0" collapsed="false">
      <c r="A1434" s="448"/>
      <c r="B1434" s="473"/>
      <c r="C1434" s="473"/>
      <c r="D1434" s="473"/>
      <c r="E1434" s="473"/>
      <c r="F1434" s="473"/>
      <c r="G1434" s="473"/>
      <c r="H1434" s="474"/>
      <c r="I1434" s="474"/>
      <c r="J1434" s="474"/>
      <c r="K1434" s="475"/>
      <c r="L1434" s="475"/>
      <c r="M1434" s="476"/>
      <c r="N1434" s="477"/>
      <c r="O1434" s="474"/>
      <c r="P1434" s="48"/>
      <c r="Q1434" s="48"/>
    </row>
    <row r="1435" customFormat="false" ht="12.75" hidden="false" customHeight="false" outlineLevel="0" collapsed="false">
      <c r="A1435" s="456" t="s">
        <v>228</v>
      </c>
      <c r="B1435" s="473" t="n">
        <v>0</v>
      </c>
      <c r="C1435" s="487" t="n">
        <v>0</v>
      </c>
      <c r="D1435" s="480" t="n">
        <v>0</v>
      </c>
      <c r="E1435" s="478" t="n">
        <v>0</v>
      </c>
      <c r="F1435" s="480" t="n">
        <v>0</v>
      </c>
      <c r="G1435" s="480" t="n">
        <v>2800</v>
      </c>
      <c r="H1435" s="474"/>
      <c r="I1435" s="482" t="n">
        <v>0</v>
      </c>
      <c r="J1435" s="481" t="n">
        <f aca="false">+G1435-I1435</f>
        <v>2800</v>
      </c>
      <c r="K1435" s="483" t="n">
        <f aca="false">IF(I1435=0,IF(G1435=0,0,100),+J1435/I1435*100)</f>
        <v>100</v>
      </c>
      <c r="L1435" s="475"/>
      <c r="M1435" s="484" t="n">
        <v>14002.43</v>
      </c>
      <c r="N1435" s="485" t="n">
        <v>2800</v>
      </c>
      <c r="O1435" s="481" t="n">
        <f aca="false">N1435-M1435</f>
        <v>-11202.43</v>
      </c>
      <c r="P1435" s="486" t="n">
        <f aca="false">IF(M1435=0,IF(N1435=0,0,100),+O1435/M1435*100)</f>
        <v>-80.0034708261352</v>
      </c>
      <c r="Q1435" s="48"/>
    </row>
    <row r="1436" customFormat="false" ht="12.75" hidden="false" customHeight="false" outlineLevel="0" collapsed="false">
      <c r="A1436" s="110" t="s">
        <v>229</v>
      </c>
      <c r="B1436" s="473" t="n">
        <v>0</v>
      </c>
      <c r="C1436" s="487" t="n">
        <v>0</v>
      </c>
      <c r="D1436" s="480" t="n">
        <v>0</v>
      </c>
      <c r="E1436" s="478" t="n">
        <v>0</v>
      </c>
      <c r="F1436" s="480" t="n">
        <v>0</v>
      </c>
      <c r="G1436" s="480" t="n">
        <v>0</v>
      </c>
      <c r="H1436" s="474"/>
      <c r="I1436" s="482" t="n">
        <v>1500</v>
      </c>
      <c r="J1436" s="481" t="n">
        <f aca="false">+G1436-I1436</f>
        <v>-1500</v>
      </c>
      <c r="K1436" s="483" t="n">
        <f aca="false">IF(I1436=0,IF(G1436=0,0,100),+J1436/I1436*100)</f>
        <v>-100</v>
      </c>
      <c r="L1436" s="475"/>
      <c r="M1436" s="484" t="n">
        <v>1500</v>
      </c>
      <c r="N1436" s="485" t="n">
        <v>0</v>
      </c>
      <c r="O1436" s="481" t="n">
        <f aca="false">N1436-M1436</f>
        <v>-1500</v>
      </c>
      <c r="P1436" s="486" t="n">
        <f aca="false">IF(M1436=0,IF(N1436=0,0,100),+O1436/M1436*100)</f>
        <v>-100</v>
      </c>
      <c r="Q1436" s="48"/>
    </row>
    <row r="1437" customFormat="false" ht="12.75" hidden="false" customHeight="false" outlineLevel="0" collapsed="false">
      <c r="A1437" s="456" t="s">
        <v>231</v>
      </c>
      <c r="B1437" s="473" t="n">
        <v>0</v>
      </c>
      <c r="C1437" s="487" t="n">
        <v>0</v>
      </c>
      <c r="D1437" s="480" t="n">
        <v>0</v>
      </c>
      <c r="E1437" s="478" t="n">
        <v>0</v>
      </c>
      <c r="F1437" s="480" t="n">
        <v>0</v>
      </c>
      <c r="G1437" s="480" t="n">
        <v>0</v>
      </c>
      <c r="H1437" s="474"/>
      <c r="I1437" s="482" t="n">
        <v>41102.99</v>
      </c>
      <c r="J1437" s="481" t="n">
        <f aca="false">+G1437-I1437</f>
        <v>-41102.99</v>
      </c>
      <c r="K1437" s="483" t="n">
        <f aca="false">IF(I1437=0,IF(G1437=0,0,100),+J1437/I1437*100)</f>
        <v>-100</v>
      </c>
      <c r="L1437" s="475"/>
      <c r="M1437" s="484" t="n">
        <v>245483.54</v>
      </c>
      <c r="N1437" s="485" t="n">
        <v>0</v>
      </c>
      <c r="O1437" s="481" t="n">
        <f aca="false">N1437-M1437</f>
        <v>-245483.54</v>
      </c>
      <c r="P1437" s="486" t="n">
        <f aca="false">IF(M1437=0,IF(N1437=0,0,100),+O1437/M1437*100)</f>
        <v>-100</v>
      </c>
      <c r="Q1437" s="48"/>
    </row>
    <row r="1438" customFormat="false" ht="12.75" hidden="false" customHeight="false" outlineLevel="0" collapsed="false">
      <c r="A1438" s="456" t="s">
        <v>234</v>
      </c>
      <c r="B1438" s="478" t="n">
        <v>599674.8</v>
      </c>
      <c r="C1438" s="479" t="n">
        <v>421628.85</v>
      </c>
      <c r="D1438" s="480" t="n">
        <v>411051.83</v>
      </c>
      <c r="E1438" s="478" t="n">
        <v>449219.11</v>
      </c>
      <c r="F1438" s="480" t="n">
        <v>531574.1</v>
      </c>
      <c r="G1438" s="480" t="n">
        <v>456735.27</v>
      </c>
      <c r="H1438" s="481"/>
      <c r="I1438" s="482" t="n">
        <v>372668.93</v>
      </c>
      <c r="J1438" s="481" t="n">
        <f aca="false">+G1438-I1438</f>
        <v>84066.34</v>
      </c>
      <c r="K1438" s="483" t="n">
        <f aca="false">IF(I1438=0,IF(G1438=0,0,100),+J1438/I1438*100)</f>
        <v>22.5579148763488</v>
      </c>
      <c r="L1438" s="483"/>
      <c r="M1438" s="484" t="n">
        <v>2441879.48</v>
      </c>
      <c r="N1438" s="485" t="n">
        <v>2869883.96</v>
      </c>
      <c r="O1438" s="481" t="n">
        <f aca="false">N1438-M1438</f>
        <v>428004.48</v>
      </c>
      <c r="P1438" s="486" t="n">
        <f aca="false">IF(M1438=0,IF(N1438=0,0,100),+O1438/M1438*100)</f>
        <v>17.5276660255157</v>
      </c>
      <c r="Q1438" s="486"/>
      <c r="R1438" s="430"/>
    </row>
    <row r="1439" customFormat="false" ht="12.75" hidden="false" customHeight="false" outlineLevel="0" collapsed="false">
      <c r="A1439" s="456" t="s">
        <v>235</v>
      </c>
      <c r="B1439" s="478" t="n">
        <v>33036.3</v>
      </c>
      <c r="C1439" s="479" t="n">
        <v>12960</v>
      </c>
      <c r="D1439" s="480" t="n">
        <v>12960</v>
      </c>
      <c r="E1439" s="478" t="n">
        <v>29323.1</v>
      </c>
      <c r="F1439" s="480" t="n">
        <v>32960.1</v>
      </c>
      <c r="G1439" s="480" t="n">
        <v>12960</v>
      </c>
      <c r="H1439" s="481"/>
      <c r="I1439" s="482" t="n">
        <v>12960</v>
      </c>
      <c r="J1439" s="481" t="n">
        <f aca="false">+G1439-I1439</f>
        <v>0</v>
      </c>
      <c r="K1439" s="483" t="n">
        <f aca="false">IF(I1439=0,IF(G1439=0,0,100),+J1439/I1439*100)</f>
        <v>0</v>
      </c>
      <c r="L1439" s="483"/>
      <c r="M1439" s="484" t="n">
        <v>129339.08</v>
      </c>
      <c r="N1439" s="485" t="n">
        <v>134199.5</v>
      </c>
      <c r="O1439" s="481" t="n">
        <f aca="false">N1439-M1439</f>
        <v>4860.42</v>
      </c>
      <c r="P1439" s="486" t="n">
        <f aca="false">IF(M1439=0,IF(N1439=0,0,100),+O1439/M1439*100)</f>
        <v>3.75788972675544</v>
      </c>
      <c r="Q1439" s="486"/>
      <c r="R1439" s="430"/>
    </row>
    <row r="1440" customFormat="false" ht="12.75" hidden="false" customHeight="false" outlineLevel="0" collapsed="false">
      <c r="A1440" s="110" t="s">
        <v>237</v>
      </c>
      <c r="B1440" s="478" t="n">
        <v>93775.92</v>
      </c>
      <c r="C1440" s="479" t="n">
        <v>88871.5</v>
      </c>
      <c r="D1440" s="480" t="n">
        <v>84591.05</v>
      </c>
      <c r="E1440" s="478" t="n">
        <v>89861.17</v>
      </c>
      <c r="F1440" s="480" t="n">
        <v>99149.5</v>
      </c>
      <c r="G1440" s="480" t="n">
        <v>77304.35</v>
      </c>
      <c r="H1440" s="481"/>
      <c r="I1440" s="482" t="n">
        <v>110132.74</v>
      </c>
      <c r="J1440" s="481" t="n">
        <f aca="false">+G1440-I1440</f>
        <v>-32828.39</v>
      </c>
      <c r="K1440" s="483" t="n">
        <f aca="false">IF(I1440=0,IF(G1440=0,0,100),+J1440/I1440*100)</f>
        <v>-29.8080207574968</v>
      </c>
      <c r="L1440" s="483"/>
      <c r="M1440" s="484" t="n">
        <v>561869.04</v>
      </c>
      <c r="N1440" s="485" t="n">
        <v>533553.49</v>
      </c>
      <c r="O1440" s="481" t="n">
        <f aca="false">N1440-M1440</f>
        <v>-28315.55</v>
      </c>
      <c r="P1440" s="486" t="n">
        <f aca="false">IF(M1440=0,IF(N1440=0,0,100),+O1440/M1440*100)</f>
        <v>-5.03952842819032</v>
      </c>
      <c r="Q1440" s="486"/>
      <c r="R1440" s="430"/>
    </row>
    <row r="1441" customFormat="false" ht="12.75" hidden="false" customHeight="false" outlineLevel="0" collapsed="false">
      <c r="A1441" s="456" t="s">
        <v>238</v>
      </c>
      <c r="B1441" s="478" t="n">
        <v>208705.79</v>
      </c>
      <c r="C1441" s="479" t="n">
        <v>203237.35</v>
      </c>
      <c r="D1441" s="480" t="n">
        <v>157297.99</v>
      </c>
      <c r="E1441" s="478" t="n">
        <v>171481.85</v>
      </c>
      <c r="F1441" s="480" t="n">
        <v>167172.91</v>
      </c>
      <c r="G1441" s="480" t="n">
        <v>163478.07</v>
      </c>
      <c r="H1441" s="481"/>
      <c r="I1441" s="482" t="n">
        <v>144482.84</v>
      </c>
      <c r="J1441" s="481" t="n">
        <f aca="false">+G1441-I1441</f>
        <v>18995.23</v>
      </c>
      <c r="K1441" s="483" t="n">
        <f aca="false">IF(I1441=0,IF(G1441=0,0,100),+J1441/I1441*100)</f>
        <v>13.1470491582253</v>
      </c>
      <c r="L1441" s="483"/>
      <c r="M1441" s="484" t="n">
        <v>788826.36</v>
      </c>
      <c r="N1441" s="485" t="n">
        <v>1071373.96</v>
      </c>
      <c r="O1441" s="481" t="n">
        <f aca="false">N1441-M1441</f>
        <v>282547.6</v>
      </c>
      <c r="P1441" s="486" t="n">
        <f aca="false">IF(M1441=0,IF(N1441=0,0,100),+O1441/M1441*100)</f>
        <v>35.8187320210749</v>
      </c>
      <c r="Q1441" s="486"/>
      <c r="R1441" s="430"/>
    </row>
    <row r="1442" customFormat="false" ht="12.75" hidden="false" customHeight="false" outlineLevel="0" collapsed="false">
      <c r="A1442" s="456" t="s">
        <v>240</v>
      </c>
      <c r="B1442" s="478" t="n">
        <v>7435.85</v>
      </c>
      <c r="C1442" s="479" t="n">
        <v>3345.25</v>
      </c>
      <c r="D1442" s="480" t="n">
        <v>14317.31</v>
      </c>
      <c r="E1442" s="478" t="n">
        <v>4235.47</v>
      </c>
      <c r="F1442" s="480" t="n">
        <v>4405.92</v>
      </c>
      <c r="G1442" s="480" t="n">
        <v>5681.84</v>
      </c>
      <c r="H1442" s="481"/>
      <c r="I1442" s="482" t="n">
        <v>4947.08</v>
      </c>
      <c r="J1442" s="481" t="n">
        <f aca="false">+G1442-I1442</f>
        <v>734.76</v>
      </c>
      <c r="K1442" s="483" t="n">
        <f aca="false">IF(I1442=0,IF(G1442=0,0,100),+J1442/I1442*100)</f>
        <v>14.8523977780832</v>
      </c>
      <c r="L1442" s="483"/>
      <c r="M1442" s="484" t="n">
        <v>20029.75</v>
      </c>
      <c r="N1442" s="485" t="n">
        <v>39421.64</v>
      </c>
      <c r="O1442" s="481" t="n">
        <f aca="false">N1442-M1442</f>
        <v>19391.89</v>
      </c>
      <c r="P1442" s="486" t="n">
        <f aca="false">IF(M1442=0,IF(N1442=0,0,100),+O1442/M1442*100)</f>
        <v>96.8154370374069</v>
      </c>
      <c r="Q1442" s="486"/>
      <c r="R1442" s="430"/>
    </row>
    <row r="1443" customFormat="false" ht="12.75" hidden="false" customHeight="false" outlineLevel="0" collapsed="false">
      <c r="A1443" s="110" t="s">
        <v>241</v>
      </c>
      <c r="B1443" s="478" t="n">
        <v>1040</v>
      </c>
      <c r="C1443" s="479" t="n">
        <v>1800</v>
      </c>
      <c r="D1443" s="480" t="n">
        <v>7900</v>
      </c>
      <c r="E1443" s="478" t="n">
        <v>0</v>
      </c>
      <c r="F1443" s="480" t="n">
        <v>2410</v>
      </c>
      <c r="G1443" s="480" t="n">
        <v>1200</v>
      </c>
      <c r="H1443" s="481"/>
      <c r="I1443" s="482" t="n">
        <v>732.760000000009</v>
      </c>
      <c r="J1443" s="481" t="n">
        <f aca="false">+G1443-I1443</f>
        <v>467.239999999991</v>
      </c>
      <c r="K1443" s="483" t="n">
        <f aca="false">IF(I1443=0,IF(G1443=0,0,100),+J1443/I1443*100)</f>
        <v>63.7643976199554</v>
      </c>
      <c r="L1443" s="483"/>
      <c r="M1443" s="484" t="n">
        <v>165708.46</v>
      </c>
      <c r="N1443" s="485" t="n">
        <v>14350</v>
      </c>
      <c r="O1443" s="481" t="n">
        <f aca="false">N1443-M1443</f>
        <v>-151358.46</v>
      </c>
      <c r="P1443" s="486" t="n">
        <f aca="false">IF(M1443=0,IF(N1443=0,0,100),+O1443/M1443*100)</f>
        <v>-91.3402128050674</v>
      </c>
      <c r="Q1443" s="486"/>
      <c r="R1443" s="430"/>
    </row>
    <row r="1444" customFormat="false" ht="12.75" hidden="false" customHeight="false" outlineLevel="0" collapsed="false">
      <c r="A1444" s="110" t="s">
        <v>242</v>
      </c>
      <c r="B1444" s="478" t="n">
        <v>0</v>
      </c>
      <c r="C1444" s="479" t="n">
        <v>2414</v>
      </c>
      <c r="D1444" s="480" t="n">
        <v>0</v>
      </c>
      <c r="E1444" s="478" t="n">
        <v>1448.4</v>
      </c>
      <c r="F1444" s="480" t="n">
        <v>0</v>
      </c>
      <c r="G1444" s="480" t="n">
        <v>0</v>
      </c>
      <c r="H1444" s="481"/>
      <c r="I1444" s="482" t="n">
        <v>0</v>
      </c>
      <c r="J1444" s="481" t="n">
        <f aca="false">+G1444-I1444</f>
        <v>0</v>
      </c>
      <c r="K1444" s="483" t="n">
        <f aca="false">IF(I1444=0,IF(G1444=0,0,100),+J1444/I1444*100)</f>
        <v>0</v>
      </c>
      <c r="L1444" s="483"/>
      <c r="M1444" s="484" t="n">
        <v>2816.34</v>
      </c>
      <c r="N1444" s="485" t="n">
        <v>3862.4</v>
      </c>
      <c r="O1444" s="481" t="n">
        <f aca="false">N1444-M1444</f>
        <v>1046.06</v>
      </c>
      <c r="P1444" s="486" t="n">
        <f aca="false">IF(M1444=0,IF(N1444=0,0,100),+O1444/M1444*100)</f>
        <v>37.1425325067286</v>
      </c>
      <c r="Q1444" s="486"/>
      <c r="R1444" s="430"/>
    </row>
    <row r="1445" customFormat="false" ht="12.75" hidden="false" customHeight="false" outlineLevel="0" collapsed="false">
      <c r="A1445" s="489" t="s">
        <v>243</v>
      </c>
      <c r="B1445" s="478" t="n">
        <v>0</v>
      </c>
      <c r="C1445" s="479" t="n">
        <v>0</v>
      </c>
      <c r="D1445" s="480" t="n">
        <v>1333.22</v>
      </c>
      <c r="E1445" s="478" t="n">
        <v>0</v>
      </c>
      <c r="F1445" s="480" t="n">
        <v>4430.53</v>
      </c>
      <c r="G1445" s="480" t="n">
        <v>0</v>
      </c>
      <c r="H1445" s="481"/>
      <c r="I1445" s="482" t="n">
        <v>1972.15</v>
      </c>
      <c r="J1445" s="481" t="n">
        <f aca="false">+G1445-I1445</f>
        <v>-1972.15</v>
      </c>
      <c r="K1445" s="483" t="n">
        <f aca="false">IF(I1445=0,IF(G1445=0,0,100),+J1445/I1445*100)</f>
        <v>-100</v>
      </c>
      <c r="L1445" s="483"/>
      <c r="M1445" s="484" t="n">
        <v>1972.15</v>
      </c>
      <c r="N1445" s="485" t="n">
        <v>5763.75</v>
      </c>
      <c r="O1445" s="481" t="n">
        <f aca="false">N1445-M1445</f>
        <v>3791.6</v>
      </c>
      <c r="P1445" s="486" t="n">
        <f aca="false">IF(M1445=0,IF(N1445=0,0,100),+O1445/M1445*100)</f>
        <v>192.257181248891</v>
      </c>
      <c r="Q1445" s="486"/>
      <c r="R1445" s="430"/>
    </row>
    <row r="1446" customFormat="false" ht="12.75" hidden="false" customHeight="false" outlineLevel="0" collapsed="false">
      <c r="A1446" s="456" t="s">
        <v>244</v>
      </c>
      <c r="B1446" s="478" t="n">
        <v>1500.24</v>
      </c>
      <c r="C1446" s="479" t="n">
        <v>6462.94</v>
      </c>
      <c r="D1446" s="480" t="n">
        <v>19912</v>
      </c>
      <c r="E1446" s="478" t="n">
        <v>14572.31</v>
      </c>
      <c r="F1446" s="480" t="n">
        <v>2350.21</v>
      </c>
      <c r="G1446" s="480" t="n">
        <v>1476.73</v>
      </c>
      <c r="H1446" s="481"/>
      <c r="I1446" s="482" t="n">
        <v>9508.65000000002</v>
      </c>
      <c r="J1446" s="481" t="n">
        <f aca="false">+G1446-I1446</f>
        <v>-8031.92000000002</v>
      </c>
      <c r="K1446" s="483" t="n">
        <f aca="false">IF(I1446=0,IF(G1446=0,0,100),+J1446/I1446*100)</f>
        <v>-84.4696145088946</v>
      </c>
      <c r="L1446" s="483"/>
      <c r="M1446" s="484" t="n">
        <v>488208.75</v>
      </c>
      <c r="N1446" s="485" t="n">
        <v>46274.43</v>
      </c>
      <c r="O1446" s="481" t="n">
        <f aca="false">N1446-M1446</f>
        <v>-441934.32</v>
      </c>
      <c r="P1446" s="486" t="n">
        <f aca="false">IF(M1446=0,IF(N1446=0,0,100),+O1446/M1446*100)</f>
        <v>-90.5215893815914</v>
      </c>
      <c r="Q1446" s="486"/>
      <c r="R1446" s="430"/>
    </row>
    <row r="1447" customFormat="false" ht="12.75" hidden="false" customHeight="false" outlineLevel="0" collapsed="false">
      <c r="A1447" s="456" t="s">
        <v>245</v>
      </c>
      <c r="B1447" s="478" t="n">
        <v>7945.19</v>
      </c>
      <c r="C1447" s="479" t="n">
        <v>3284.51</v>
      </c>
      <c r="D1447" s="480" t="n">
        <v>5224.54</v>
      </c>
      <c r="E1447" s="478" t="n">
        <v>7613.49</v>
      </c>
      <c r="F1447" s="480" t="n">
        <v>4690</v>
      </c>
      <c r="G1447" s="480" t="n">
        <v>16674.05</v>
      </c>
      <c r="H1447" s="481"/>
      <c r="I1447" s="482" t="n">
        <v>5276.34</v>
      </c>
      <c r="J1447" s="481" t="n">
        <f aca="false">+G1447-I1447</f>
        <v>11397.71</v>
      </c>
      <c r="K1447" s="483" t="n">
        <f aca="false">IF(I1447=0,IF(G1447=0,0,100),+J1447/I1447*100)</f>
        <v>216.015457684683</v>
      </c>
      <c r="L1447" s="483"/>
      <c r="M1447" s="484" t="n">
        <v>33990.01</v>
      </c>
      <c r="N1447" s="485" t="n">
        <v>45431.78</v>
      </c>
      <c r="O1447" s="481" t="n">
        <f aca="false">N1447-M1447</f>
        <v>11441.77</v>
      </c>
      <c r="P1447" s="486" t="n">
        <f aca="false">IF(M1447=0,IF(N1447=0,0,100),+O1447/M1447*100)</f>
        <v>33.6621554392011</v>
      </c>
      <c r="Q1447" s="486"/>
      <c r="R1447" s="430"/>
    </row>
    <row r="1448" customFormat="false" ht="12.75" hidden="false" customHeight="false" outlineLevel="0" collapsed="false">
      <c r="A1448" s="110" t="s">
        <v>334</v>
      </c>
      <c r="B1448" s="478" t="n">
        <v>0</v>
      </c>
      <c r="C1448" s="487" t="n">
        <v>0</v>
      </c>
      <c r="D1448" s="480" t="n">
        <v>0</v>
      </c>
      <c r="E1448" s="478" t="n">
        <v>0</v>
      </c>
      <c r="F1448" s="480" t="n">
        <v>0</v>
      </c>
      <c r="G1448" s="480" t="n">
        <v>0</v>
      </c>
      <c r="H1448" s="481"/>
      <c r="I1448" s="482" t="n">
        <v>0</v>
      </c>
      <c r="J1448" s="481" t="n">
        <f aca="false">+G1448-I1448</f>
        <v>0</v>
      </c>
      <c r="K1448" s="483" t="n">
        <f aca="false">IF(I1448=0,IF(G1448=0,0,100),+J1448/I1448*100)</f>
        <v>0</v>
      </c>
      <c r="L1448" s="483"/>
      <c r="M1448" s="484" t="n">
        <v>351.72</v>
      </c>
      <c r="N1448" s="485" t="n">
        <v>0</v>
      </c>
      <c r="O1448" s="481" t="n">
        <f aca="false">N1448-M1448</f>
        <v>-351.72</v>
      </c>
      <c r="P1448" s="486" t="n">
        <f aca="false">IF(M1448=0,IF(N1448=0,0,100),+O1448/M1448*100)</f>
        <v>-100</v>
      </c>
      <c r="Q1448" s="486"/>
      <c r="R1448" s="430"/>
    </row>
    <row r="1449" customFormat="false" ht="12.75" hidden="false" customHeight="false" outlineLevel="0" collapsed="false">
      <c r="A1449" s="110" t="s">
        <v>341</v>
      </c>
      <c r="B1449" s="478" t="n">
        <v>0</v>
      </c>
      <c r="C1449" s="487" t="n">
        <v>0</v>
      </c>
      <c r="D1449" s="480" t="n">
        <v>0</v>
      </c>
      <c r="E1449" s="478" t="n">
        <v>0</v>
      </c>
      <c r="F1449" s="480" t="n">
        <v>0</v>
      </c>
      <c r="G1449" s="480" t="n">
        <v>0</v>
      </c>
      <c r="H1449" s="481"/>
      <c r="I1449" s="482" t="n">
        <v>0</v>
      </c>
      <c r="J1449" s="481" t="n">
        <f aca="false">+G1449-I1449</f>
        <v>0</v>
      </c>
      <c r="K1449" s="483" t="n">
        <f aca="false">IF(I1449=0,IF(G1449=0,0,100),+J1449/I1449*100)</f>
        <v>0</v>
      </c>
      <c r="L1449" s="483"/>
      <c r="M1449" s="484" t="n">
        <v>320</v>
      </c>
      <c r="N1449" s="485" t="n">
        <v>0</v>
      </c>
      <c r="O1449" s="481" t="n">
        <f aca="false">N1449-M1449</f>
        <v>-320</v>
      </c>
      <c r="P1449" s="486" t="n">
        <f aca="false">IF(M1449=0,IF(N1449=0,0,100),+O1449/M1449*100)</f>
        <v>-100</v>
      </c>
      <c r="Q1449" s="486"/>
      <c r="R1449" s="430"/>
    </row>
    <row r="1450" s="438" customFormat="true" ht="12.75" hidden="false" customHeight="false" outlineLevel="0" collapsed="false">
      <c r="A1450" s="456" t="s">
        <v>249</v>
      </c>
      <c r="B1450" s="478" t="n">
        <v>10483.24</v>
      </c>
      <c r="C1450" s="479" t="n">
        <v>12451.11</v>
      </c>
      <c r="D1450" s="480" t="n">
        <v>11315.76</v>
      </c>
      <c r="E1450" s="478" t="n">
        <v>10390.22</v>
      </c>
      <c r="F1450" s="480" t="n">
        <v>4180.16</v>
      </c>
      <c r="G1450" s="480" t="n">
        <v>6106.82</v>
      </c>
      <c r="H1450" s="481"/>
      <c r="I1450" s="482" t="n">
        <v>16326.89</v>
      </c>
      <c r="J1450" s="481" t="n">
        <f aca="false">+G1450-I1450</f>
        <v>-10220.07</v>
      </c>
      <c r="K1450" s="483" t="n">
        <f aca="false">IF(I1450=0,IF(G1450=0,0,100),+J1450/I1450*100)</f>
        <v>-62.5965508434246</v>
      </c>
      <c r="L1450" s="483"/>
      <c r="M1450" s="484" t="n">
        <v>82736</v>
      </c>
      <c r="N1450" s="485" t="n">
        <v>54927.31</v>
      </c>
      <c r="O1450" s="481" t="n">
        <f aca="false">N1450-M1450</f>
        <v>-27808.69</v>
      </c>
      <c r="P1450" s="486" t="n">
        <f aca="false">IF(M1450=0,IF(N1450=0,0,100),+O1450/M1450*100)</f>
        <v>-33.6113541868111</v>
      </c>
      <c r="Q1450" s="486"/>
    </row>
    <row r="1451" s="438" customFormat="true" ht="12.75" hidden="false" customHeight="false" outlineLevel="0" collapsed="false">
      <c r="A1451" s="110" t="s">
        <v>251</v>
      </c>
      <c r="B1451" s="478" t="n">
        <v>0</v>
      </c>
      <c r="C1451" s="487" t="n">
        <v>0</v>
      </c>
      <c r="D1451" s="480" t="n">
        <v>0</v>
      </c>
      <c r="E1451" s="478" t="n">
        <v>0</v>
      </c>
      <c r="F1451" s="480" t="n">
        <v>0</v>
      </c>
      <c r="G1451" s="480" t="n">
        <v>0</v>
      </c>
      <c r="H1451" s="481"/>
      <c r="I1451" s="482" t="n">
        <v>0</v>
      </c>
      <c r="J1451" s="481" t="n">
        <f aca="false">+G1451-I1451</f>
        <v>0</v>
      </c>
      <c r="K1451" s="483" t="n">
        <f aca="false">IF(I1451=0,IF(G1451=0,0,100),+J1451/I1451*100)</f>
        <v>0</v>
      </c>
      <c r="L1451" s="483"/>
      <c r="M1451" s="484" t="n">
        <v>4052.35</v>
      </c>
      <c r="N1451" s="485" t="n">
        <v>0</v>
      </c>
      <c r="O1451" s="481" t="n">
        <f aca="false">N1451-M1451</f>
        <v>-4052.35</v>
      </c>
      <c r="P1451" s="486" t="n">
        <f aca="false">IF(M1451=0,IF(N1451=0,0,100),+O1451/M1451*100)</f>
        <v>-100</v>
      </c>
      <c r="Q1451" s="486"/>
    </row>
    <row r="1452" s="438" customFormat="true" ht="12.75" hidden="false" customHeight="false" outlineLevel="0" collapsed="false">
      <c r="A1452" s="110" t="s">
        <v>254</v>
      </c>
      <c r="B1452" s="478" t="n">
        <v>49350</v>
      </c>
      <c r="C1452" s="479" t="n">
        <v>57497.25</v>
      </c>
      <c r="D1452" s="480" t="n">
        <v>57497.25</v>
      </c>
      <c r="E1452" s="478" t="n">
        <v>61119.55</v>
      </c>
      <c r="F1452" s="480" t="n">
        <v>61119.55</v>
      </c>
      <c r="G1452" s="480" t="n">
        <v>61119.55</v>
      </c>
      <c r="H1452" s="481"/>
      <c r="I1452" s="482" t="n">
        <v>56850</v>
      </c>
      <c r="J1452" s="481" t="n">
        <f aca="false">+G1452-I1452</f>
        <v>4269.55</v>
      </c>
      <c r="K1452" s="483" t="n">
        <f aca="false">IF(I1452=0,IF(G1452=0,0,100),+J1452/I1452*100)</f>
        <v>7.51020228671944</v>
      </c>
      <c r="L1452" s="483"/>
      <c r="M1452" s="484" t="n">
        <v>222955.64</v>
      </c>
      <c r="N1452" s="485" t="n">
        <v>347703.15</v>
      </c>
      <c r="O1452" s="481" t="n">
        <f aca="false">N1452-M1452</f>
        <v>124747.51</v>
      </c>
      <c r="P1452" s="486" t="n">
        <f aca="false">IF(M1452=0,IF(N1452=0,0,100),+O1452/M1452*100)</f>
        <v>55.9517175703651</v>
      </c>
      <c r="Q1452" s="486"/>
    </row>
    <row r="1453" s="438" customFormat="true" ht="12.75" hidden="false" customHeight="false" outlineLevel="0" collapsed="false">
      <c r="A1453" s="456" t="s">
        <v>255</v>
      </c>
      <c r="B1453" s="478" t="n">
        <v>0</v>
      </c>
      <c r="C1453" s="487" t="n">
        <v>0</v>
      </c>
      <c r="D1453" s="480" t="n">
        <v>0</v>
      </c>
      <c r="E1453" s="478" t="n">
        <v>0</v>
      </c>
      <c r="F1453" s="480" t="n">
        <v>0</v>
      </c>
      <c r="G1453" s="480" t="n">
        <v>0</v>
      </c>
      <c r="H1453" s="481"/>
      <c r="I1453" s="482" t="n">
        <v>7.27595761418343E-012</v>
      </c>
      <c r="J1453" s="481" t="n">
        <f aca="false">+G1453-I1453</f>
        <v>-7.27595761418343E-012</v>
      </c>
      <c r="K1453" s="483" t="n">
        <f aca="false">IF(I1453=0,IF(G1453=0,0,100),+J1453/I1453*100)</f>
        <v>-100</v>
      </c>
      <c r="L1453" s="483"/>
      <c r="M1453" s="484" t="n">
        <v>116472.87</v>
      </c>
      <c r="N1453" s="485" t="n">
        <v>0</v>
      </c>
      <c r="O1453" s="481" t="n">
        <f aca="false">N1453-M1453</f>
        <v>-116472.87</v>
      </c>
      <c r="P1453" s="486" t="n">
        <f aca="false">IF(M1453=0,IF(N1453=0,0,100),+O1453/M1453*100)</f>
        <v>-100</v>
      </c>
      <c r="Q1453" s="486"/>
    </row>
    <row r="1454" s="438" customFormat="true" ht="12.75" hidden="false" customHeight="false" outlineLevel="0" collapsed="false">
      <c r="A1454" s="110" t="s">
        <v>256</v>
      </c>
      <c r="B1454" s="478" t="n">
        <v>0</v>
      </c>
      <c r="C1454" s="479" t="n">
        <v>7725.53</v>
      </c>
      <c r="D1454" s="480" t="n">
        <v>6184.03</v>
      </c>
      <c r="E1454" s="478" t="n">
        <v>14323.54</v>
      </c>
      <c r="F1454" s="480" t="n">
        <v>0</v>
      </c>
      <c r="G1454" s="480" t="n">
        <v>6381.91</v>
      </c>
      <c r="H1454" s="481"/>
      <c r="I1454" s="482" t="n">
        <v>29017.51</v>
      </c>
      <c r="J1454" s="481" t="n">
        <f aca="false">+G1454-I1454</f>
        <v>-22635.6</v>
      </c>
      <c r="K1454" s="483" t="n">
        <f aca="false">IF(I1454=0,IF(G1454=0,0,100),+J1454/I1454*100)</f>
        <v>-78.0066932000713</v>
      </c>
      <c r="L1454" s="483"/>
      <c r="M1454" s="484" t="n">
        <v>29017.51</v>
      </c>
      <c r="N1454" s="485" t="n">
        <v>34615.01</v>
      </c>
      <c r="O1454" s="481" t="n">
        <f aca="false">N1454-M1454</f>
        <v>5597.5</v>
      </c>
      <c r="P1454" s="486" t="n">
        <f aca="false">IF(M1454=0,IF(N1454=0,0,100),+O1454/M1454*100)</f>
        <v>19.2900769225202</v>
      </c>
      <c r="Q1454" s="486"/>
    </row>
    <row r="1455" s="438" customFormat="true" ht="12.75" hidden="false" customHeight="false" outlineLevel="0" collapsed="false">
      <c r="A1455" s="456" t="s">
        <v>257</v>
      </c>
      <c r="B1455" s="478" t="n">
        <v>19680.66</v>
      </c>
      <c r="C1455" s="479" t="n">
        <v>45637.12</v>
      </c>
      <c r="D1455" s="480" t="n">
        <v>45349.65</v>
      </c>
      <c r="E1455" s="478" t="n">
        <v>39946.56</v>
      </c>
      <c r="F1455" s="480" t="n">
        <v>21149.37</v>
      </c>
      <c r="G1455" s="480" t="n">
        <v>63018.6</v>
      </c>
      <c r="H1455" s="481"/>
      <c r="I1455" s="482" t="n">
        <v>22410.99</v>
      </c>
      <c r="J1455" s="481" t="n">
        <f aca="false">+G1455-I1455</f>
        <v>40607.61</v>
      </c>
      <c r="K1455" s="483" t="n">
        <f aca="false">IF(I1455=0,IF(G1455=0,0,100),+J1455/I1455*100)</f>
        <v>181.195074380918</v>
      </c>
      <c r="L1455" s="483"/>
      <c r="M1455" s="484" t="n">
        <v>114434.55</v>
      </c>
      <c r="N1455" s="485" t="n">
        <v>234781.96</v>
      </c>
      <c r="O1455" s="481" t="n">
        <f aca="false">N1455-M1455</f>
        <v>120347.41</v>
      </c>
      <c r="P1455" s="486" t="n">
        <f aca="false">IF(M1455=0,IF(N1455=0,0,100),+O1455/M1455*100)</f>
        <v>105.167023420811</v>
      </c>
      <c r="Q1455" s="486"/>
    </row>
    <row r="1456" s="438" customFormat="true" ht="12.75" hidden="false" customHeight="false" outlineLevel="0" collapsed="false">
      <c r="A1456" s="456" t="s">
        <v>258</v>
      </c>
      <c r="B1456" s="478" t="n">
        <v>19849.36</v>
      </c>
      <c r="C1456" s="479" t="n">
        <v>34560.28</v>
      </c>
      <c r="D1456" s="480" t="n">
        <v>15686.43</v>
      </c>
      <c r="E1456" s="478" t="n">
        <v>20023.78</v>
      </c>
      <c r="F1456" s="480" t="n">
        <v>17978.97</v>
      </c>
      <c r="G1456" s="480" t="n">
        <v>30823.47</v>
      </c>
      <c r="H1456" s="481"/>
      <c r="I1456" s="482" t="n">
        <v>10162.02</v>
      </c>
      <c r="J1456" s="481" t="n">
        <f aca="false">+G1456-I1456</f>
        <v>20661.45</v>
      </c>
      <c r="K1456" s="483" t="n">
        <f aca="false">IF(I1456=0,IF(G1456=0,0,100),+J1456/I1456*100)</f>
        <v>203.320304427663</v>
      </c>
      <c r="L1456" s="483"/>
      <c r="M1456" s="484" t="n">
        <v>50604.98</v>
      </c>
      <c r="N1456" s="485" t="n">
        <v>138922.29</v>
      </c>
      <c r="O1456" s="481" t="n">
        <f aca="false">N1456-M1456</f>
        <v>88317.31</v>
      </c>
      <c r="P1456" s="486" t="n">
        <f aca="false">IF(M1456=0,IF(N1456=0,0,100),+O1456/M1456*100)</f>
        <v>174.522961969356</v>
      </c>
      <c r="Q1456" s="486"/>
    </row>
    <row r="1457" s="438" customFormat="true" ht="12.75" hidden="false" customHeight="false" outlineLevel="0" collapsed="false">
      <c r="A1457" s="110" t="s">
        <v>259</v>
      </c>
      <c r="B1457" s="478" t="n">
        <v>352.83</v>
      </c>
      <c r="C1457" s="479" t="n">
        <v>2665.47</v>
      </c>
      <c r="D1457" s="480" t="n">
        <v>2588.71</v>
      </c>
      <c r="E1457" s="478" t="n">
        <v>3275.63</v>
      </c>
      <c r="F1457" s="480" t="n">
        <v>4702.62</v>
      </c>
      <c r="G1457" s="480" t="n">
        <v>3283.62</v>
      </c>
      <c r="H1457" s="481"/>
      <c r="I1457" s="482" t="n">
        <v>2196.2</v>
      </c>
      <c r="J1457" s="481" t="n">
        <f aca="false">+G1457-I1457</f>
        <v>1087.42</v>
      </c>
      <c r="K1457" s="483" t="n">
        <f aca="false">IF(I1457=0,IF(G1457=0,0,100),+J1457/I1457*100)</f>
        <v>49.5137054913032</v>
      </c>
      <c r="L1457" s="483"/>
      <c r="M1457" s="484" t="n">
        <v>15454.44</v>
      </c>
      <c r="N1457" s="485" t="n">
        <v>16868.88</v>
      </c>
      <c r="O1457" s="481" t="n">
        <f aca="false">N1457-M1457</f>
        <v>1414.44</v>
      </c>
      <c r="P1457" s="486" t="n">
        <f aca="false">IF(M1457=0,IF(N1457=0,0,100),+O1457/M1457*100)</f>
        <v>9.15232127466282</v>
      </c>
      <c r="Q1457" s="486"/>
    </row>
    <row r="1458" s="438" customFormat="true" ht="12.75" hidden="false" customHeight="false" outlineLevel="0" collapsed="false">
      <c r="A1458" s="110" t="s">
        <v>265</v>
      </c>
      <c r="B1458" s="478" t="n">
        <v>2401.66</v>
      </c>
      <c r="C1458" s="479" t="n">
        <v>0</v>
      </c>
      <c r="D1458" s="480" t="n">
        <v>5004.26</v>
      </c>
      <c r="E1458" s="478" t="n">
        <v>2248.19</v>
      </c>
      <c r="F1458" s="480" t="n">
        <v>-9.09494701772928E-013</v>
      </c>
      <c r="G1458" s="480" t="n">
        <v>-9.09494701772928E-013</v>
      </c>
      <c r="H1458" s="481"/>
      <c r="I1458" s="482" t="n">
        <v>2931.63</v>
      </c>
      <c r="J1458" s="481" t="n">
        <f aca="false">+G1458-I1458</f>
        <v>-2931.63</v>
      </c>
      <c r="K1458" s="483" t="n">
        <f aca="false">IF(I1458=0,IF(G1458=0,0,100),+J1458/I1458*100)</f>
        <v>-100</v>
      </c>
      <c r="L1458" s="483"/>
      <c r="M1458" s="484" t="n">
        <v>14660.55</v>
      </c>
      <c r="N1458" s="485" t="n">
        <v>9654.11</v>
      </c>
      <c r="O1458" s="481" t="n">
        <f aca="false">N1458-M1458</f>
        <v>-5006.44</v>
      </c>
      <c r="P1458" s="486" t="n">
        <f aca="false">IF(M1458=0,IF(N1458=0,0,100),+O1458/M1458*100)</f>
        <v>-34.1490598920231</v>
      </c>
      <c r="Q1458" s="486"/>
    </row>
    <row r="1459" s="438" customFormat="true" ht="12.75" hidden="false" customHeight="false" outlineLevel="0" collapsed="false">
      <c r="A1459" s="110" t="s">
        <v>267</v>
      </c>
      <c r="B1459" s="478" t="n">
        <v>0</v>
      </c>
      <c r="C1459" s="479" t="n">
        <v>968.85</v>
      </c>
      <c r="D1459" s="480" t="n">
        <v>858.62</v>
      </c>
      <c r="E1459" s="478" t="n">
        <v>858.62</v>
      </c>
      <c r="F1459" s="480" t="n">
        <v>805.78</v>
      </c>
      <c r="G1459" s="480" t="n">
        <v>1197.86</v>
      </c>
      <c r="H1459" s="481"/>
      <c r="I1459" s="482" t="n">
        <v>858.619999999999</v>
      </c>
      <c r="J1459" s="481" t="n">
        <f aca="false">+G1459-I1459</f>
        <v>339.240000000001</v>
      </c>
      <c r="K1459" s="483" t="n">
        <f aca="false">IF(I1459=0,IF(G1459=0,0,100),+J1459/I1459*100)</f>
        <v>39.5099112529409</v>
      </c>
      <c r="L1459" s="483"/>
      <c r="M1459" s="484" t="n">
        <v>8059.89</v>
      </c>
      <c r="N1459" s="485" t="n">
        <v>4689.73</v>
      </c>
      <c r="O1459" s="481" t="n">
        <f aca="false">N1459-M1459</f>
        <v>-3370.16</v>
      </c>
      <c r="P1459" s="486" t="n">
        <f aca="false">IF(M1459=0,IF(N1459=0,0,100),+O1459/M1459*100)</f>
        <v>-41.8139701658459</v>
      </c>
      <c r="Q1459" s="486"/>
    </row>
    <row r="1460" s="438" customFormat="true" ht="12.75" hidden="false" customHeight="false" outlineLevel="0" collapsed="false">
      <c r="A1460" s="534" t="s">
        <v>268</v>
      </c>
      <c r="B1460" s="478" t="n">
        <v>0</v>
      </c>
      <c r="C1460" s="479" t="n">
        <v>858.63</v>
      </c>
      <c r="D1460" s="480" t="n">
        <v>858.63</v>
      </c>
      <c r="E1460" s="478" t="n">
        <v>901.74</v>
      </c>
      <c r="F1460" s="480" t="n">
        <v>858.64</v>
      </c>
      <c r="G1460" s="480" t="n">
        <v>0</v>
      </c>
      <c r="H1460" s="481"/>
      <c r="I1460" s="482" t="n">
        <v>1115.55</v>
      </c>
      <c r="J1460" s="481" t="n">
        <f aca="false">+G1460-I1460</f>
        <v>-1115.55</v>
      </c>
      <c r="K1460" s="483" t="n">
        <f aca="false">IF(I1460=0,IF(G1460=0,0,100),+J1460/I1460*100)</f>
        <v>-100</v>
      </c>
      <c r="L1460" s="483"/>
      <c r="M1460" s="484" t="n">
        <v>4219.89</v>
      </c>
      <c r="N1460" s="485" t="n">
        <v>3477.64</v>
      </c>
      <c r="O1460" s="481" t="n">
        <f aca="false">N1460-M1460</f>
        <v>-742.250000000001</v>
      </c>
      <c r="P1460" s="486" t="n">
        <f aca="false">IF(M1460=0,IF(N1460=0,0,100),+O1460/M1460*100)</f>
        <v>-17.5893210486529</v>
      </c>
      <c r="Q1460" s="486"/>
    </row>
    <row r="1461" s="438" customFormat="true" ht="12.75" hidden="false" customHeight="false" outlineLevel="0" collapsed="false">
      <c r="A1461" s="456" t="s">
        <v>269</v>
      </c>
      <c r="B1461" s="478" t="n">
        <v>0</v>
      </c>
      <c r="C1461" s="479" t="n">
        <v>86.21</v>
      </c>
      <c r="D1461" s="480" t="n">
        <v>0</v>
      </c>
      <c r="E1461" s="478" t="n">
        <v>86.21</v>
      </c>
      <c r="F1461" s="480" t="n">
        <v>172.42</v>
      </c>
      <c r="G1461" s="480" t="n">
        <v>86.21</v>
      </c>
      <c r="H1461" s="481"/>
      <c r="I1461" s="482" t="n">
        <v>86.21</v>
      </c>
      <c r="J1461" s="481" t="n">
        <f aca="false">+G1461-I1461</f>
        <v>0</v>
      </c>
      <c r="K1461" s="483" t="n">
        <f aca="false">IF(I1461=0,IF(G1461=0,0,100),+J1461/I1461*100)</f>
        <v>0</v>
      </c>
      <c r="L1461" s="483"/>
      <c r="M1461" s="484" t="n">
        <v>517.26</v>
      </c>
      <c r="N1461" s="485" t="n">
        <v>431.05</v>
      </c>
      <c r="O1461" s="481" t="n">
        <f aca="false">N1461-M1461</f>
        <v>-86.21</v>
      </c>
      <c r="P1461" s="486" t="n">
        <f aca="false">IF(M1461=0,IF(N1461=0,0,100),+O1461/M1461*100)</f>
        <v>-16.6666666666667</v>
      </c>
      <c r="Q1461" s="486"/>
    </row>
    <row r="1462" s="438" customFormat="true" ht="12.75" hidden="false" customHeight="false" outlineLevel="0" collapsed="false">
      <c r="A1462" s="489" t="s">
        <v>270</v>
      </c>
      <c r="B1462" s="478" t="n">
        <v>0</v>
      </c>
      <c r="C1462" s="479" t="n">
        <v>0</v>
      </c>
      <c r="D1462" s="480" t="n">
        <v>86.21</v>
      </c>
      <c r="E1462" s="478" t="n">
        <v>0</v>
      </c>
      <c r="F1462" s="480" t="n">
        <v>0</v>
      </c>
      <c r="G1462" s="480" t="n">
        <v>0</v>
      </c>
      <c r="H1462" s="481"/>
      <c r="I1462" s="482" t="n">
        <v>0</v>
      </c>
      <c r="J1462" s="481" t="n">
        <f aca="false">+G1462-I1462</f>
        <v>0</v>
      </c>
      <c r="K1462" s="483" t="n">
        <f aca="false">IF(I1462=0,IF(G1462=0,0,100),+J1462/I1462*100)</f>
        <v>0</v>
      </c>
      <c r="L1462" s="483"/>
      <c r="M1462" s="484" t="n">
        <v>0</v>
      </c>
      <c r="N1462" s="485" t="n">
        <v>86.21</v>
      </c>
      <c r="O1462" s="481" t="n">
        <f aca="false">N1462-M1462</f>
        <v>86.21</v>
      </c>
      <c r="P1462" s="486" t="n">
        <f aca="false">IF(M1462=0,IF(N1462=0,0,100),+O1462/M1462*100)</f>
        <v>100</v>
      </c>
      <c r="Q1462" s="486"/>
    </row>
    <row r="1463" s="438" customFormat="true" ht="12.75" hidden="false" customHeight="false" outlineLevel="0" collapsed="false">
      <c r="A1463" s="110" t="s">
        <v>271</v>
      </c>
      <c r="B1463" s="478" t="n">
        <v>206.12</v>
      </c>
      <c r="C1463" s="479" t="n">
        <v>0</v>
      </c>
      <c r="D1463" s="480" t="n">
        <v>147.42</v>
      </c>
      <c r="E1463" s="478" t="n">
        <v>0</v>
      </c>
      <c r="F1463" s="480" t="n">
        <v>148.36</v>
      </c>
      <c r="G1463" s="480" t="n">
        <v>0</v>
      </c>
      <c r="H1463" s="481"/>
      <c r="I1463" s="482" t="n">
        <v>0</v>
      </c>
      <c r="J1463" s="481" t="n">
        <f aca="false">+G1463-I1463</f>
        <v>0</v>
      </c>
      <c r="K1463" s="483" t="n">
        <f aca="false">IF(I1463=0,IF(G1463=0,0,100),+J1463/I1463*100)</f>
        <v>0</v>
      </c>
      <c r="L1463" s="483"/>
      <c r="M1463" s="484" t="n">
        <v>768.16</v>
      </c>
      <c r="N1463" s="485" t="n">
        <v>501.9</v>
      </c>
      <c r="O1463" s="481" t="n">
        <f aca="false">N1463-M1463</f>
        <v>-266.26</v>
      </c>
      <c r="P1463" s="486" t="n">
        <f aca="false">IF(M1463=0,IF(N1463=0,0,100),+O1463/M1463*100)</f>
        <v>-34.6620495730056</v>
      </c>
      <c r="Q1463" s="486"/>
    </row>
    <row r="1464" s="438" customFormat="true" ht="12.75" hidden="false" customHeight="false" outlineLevel="0" collapsed="false">
      <c r="A1464" s="456" t="s">
        <v>272</v>
      </c>
      <c r="B1464" s="478" t="n">
        <v>1285.2</v>
      </c>
      <c r="C1464" s="479" t="n">
        <v>1738.8</v>
      </c>
      <c r="D1464" s="480" t="n">
        <v>1580.2</v>
      </c>
      <c r="E1464" s="478" t="n">
        <v>1325</v>
      </c>
      <c r="F1464" s="480" t="n">
        <v>2125</v>
      </c>
      <c r="G1464" s="480" t="n">
        <v>1350</v>
      </c>
      <c r="H1464" s="481"/>
      <c r="I1464" s="482" t="n">
        <v>2044.5</v>
      </c>
      <c r="J1464" s="481" t="n">
        <f aca="false">+G1464-I1464</f>
        <v>-694.5</v>
      </c>
      <c r="K1464" s="483" t="n">
        <f aca="false">IF(I1464=0,IF(G1464=0,0,100),+J1464/I1464*100)</f>
        <v>-33.969185619956</v>
      </c>
      <c r="L1464" s="483"/>
      <c r="M1464" s="484" t="n">
        <v>7097</v>
      </c>
      <c r="N1464" s="485" t="n">
        <v>9404.2</v>
      </c>
      <c r="O1464" s="481" t="n">
        <f aca="false">N1464-M1464</f>
        <v>2307.2</v>
      </c>
      <c r="P1464" s="486" t="n">
        <f aca="false">IF(M1464=0,IF(N1464=0,0,100),+O1464/M1464*100)</f>
        <v>32.5095110610117</v>
      </c>
      <c r="Q1464" s="486"/>
    </row>
    <row r="1465" s="438" customFormat="true" ht="12.75" hidden="false" customHeight="false" outlineLevel="0" collapsed="false">
      <c r="A1465" s="456" t="s">
        <v>273</v>
      </c>
      <c r="B1465" s="478" t="n">
        <v>0</v>
      </c>
      <c r="C1465" s="479" t="n">
        <v>6343.06</v>
      </c>
      <c r="D1465" s="480" t="n">
        <v>470.31</v>
      </c>
      <c r="E1465" s="478" t="n">
        <v>2143.48</v>
      </c>
      <c r="F1465" s="480" t="n">
        <v>7201.83</v>
      </c>
      <c r="G1465" s="480" t="n">
        <v>4713.82</v>
      </c>
      <c r="H1465" s="481"/>
      <c r="I1465" s="482" t="n">
        <v>4991.06</v>
      </c>
      <c r="J1465" s="481" t="n">
        <f aca="false">+G1465-I1465</f>
        <v>-277.240000000001</v>
      </c>
      <c r="K1465" s="483" t="n">
        <f aca="false">IF(I1465=0,IF(G1465=0,0,100),+J1465/I1465*100)</f>
        <v>-5.55473186056671</v>
      </c>
      <c r="L1465" s="483"/>
      <c r="M1465" s="484" t="n">
        <v>58572.34</v>
      </c>
      <c r="N1465" s="485" t="n">
        <v>20872.5</v>
      </c>
      <c r="O1465" s="481" t="n">
        <f aca="false">N1465-M1465</f>
        <v>-37699.84</v>
      </c>
      <c r="P1465" s="486" t="n">
        <f aca="false">IF(M1465=0,IF(N1465=0,0,100),+O1465/M1465*100)</f>
        <v>-64.3645789121623</v>
      </c>
      <c r="Q1465" s="486"/>
    </row>
    <row r="1466" s="438" customFormat="true" ht="13.5" hidden="false" customHeight="true" outlineLevel="0" collapsed="false">
      <c r="A1466" s="456" t="s">
        <v>274</v>
      </c>
      <c r="B1466" s="478" t="n">
        <v>4564.95</v>
      </c>
      <c r="C1466" s="479" t="n">
        <v>4513.74</v>
      </c>
      <c r="D1466" s="480" t="n">
        <v>8302.05</v>
      </c>
      <c r="E1466" s="478" t="n">
        <v>3850.82</v>
      </c>
      <c r="F1466" s="480" t="n">
        <v>6878.48</v>
      </c>
      <c r="G1466" s="480" t="n">
        <v>4342.47</v>
      </c>
      <c r="H1466" s="481"/>
      <c r="I1466" s="482" t="n">
        <v>9530.03</v>
      </c>
      <c r="J1466" s="481" t="n">
        <f aca="false">+G1466-I1466</f>
        <v>-5187.56</v>
      </c>
      <c r="K1466" s="483" t="n">
        <f aca="false">IF(I1466=0,IF(G1466=0,0,100),+J1466/I1466*100)</f>
        <v>-54.4338265461914</v>
      </c>
      <c r="L1466" s="483"/>
      <c r="M1466" s="484" t="n">
        <v>32646.76</v>
      </c>
      <c r="N1466" s="485" t="n">
        <v>32452.51</v>
      </c>
      <c r="O1466" s="481" t="n">
        <f aca="false">N1466-M1466</f>
        <v>-194.25</v>
      </c>
      <c r="P1466" s="486" t="n">
        <f aca="false">IF(M1466=0,IF(N1466=0,0,100),+O1466/M1466*100)</f>
        <v>-0.595005446175976</v>
      </c>
      <c r="Q1466" s="486"/>
    </row>
    <row r="1467" s="438" customFormat="true" ht="13.5" hidden="false" customHeight="true" outlineLevel="0" collapsed="false">
      <c r="A1467" s="456" t="s">
        <v>275</v>
      </c>
      <c r="B1467" s="478" t="n">
        <v>1656.99</v>
      </c>
      <c r="C1467" s="479" t="n">
        <v>4659.76</v>
      </c>
      <c r="D1467" s="480" t="n">
        <v>11945.4</v>
      </c>
      <c r="E1467" s="478" t="n">
        <v>4747.49</v>
      </c>
      <c r="F1467" s="480" t="n">
        <v>1618.85</v>
      </c>
      <c r="G1467" s="480" t="n">
        <v>21364.32</v>
      </c>
      <c r="H1467" s="481"/>
      <c r="I1467" s="482" t="n">
        <v>17029.46</v>
      </c>
      <c r="J1467" s="481" t="n">
        <f aca="false">+G1467-I1467</f>
        <v>4334.86</v>
      </c>
      <c r="K1467" s="483" t="n">
        <f aca="false">IF(I1467=0,IF(G1467=0,0,100),+J1467/I1467*100)</f>
        <v>25.4550643414412</v>
      </c>
      <c r="L1467" s="483"/>
      <c r="M1467" s="484" t="n">
        <v>37062.84</v>
      </c>
      <c r="N1467" s="485" t="n">
        <v>45992.81</v>
      </c>
      <c r="O1467" s="481" t="n">
        <f aca="false">N1467-M1467</f>
        <v>8929.97</v>
      </c>
      <c r="P1467" s="486" t="n">
        <f aca="false">IF(M1467=0,IF(N1467=0,0,100),+O1467/M1467*100)</f>
        <v>24.0941330993523</v>
      </c>
      <c r="Q1467" s="486"/>
    </row>
    <row r="1468" s="438" customFormat="true" ht="12.75" hidden="false" customHeight="false" outlineLevel="0" collapsed="false">
      <c r="A1468" s="456" t="s">
        <v>276</v>
      </c>
      <c r="B1468" s="478" t="n">
        <v>2559.8</v>
      </c>
      <c r="C1468" s="479" t="n">
        <v>1627.45</v>
      </c>
      <c r="D1468" s="480" t="n">
        <v>2942.1</v>
      </c>
      <c r="E1468" s="478" t="n">
        <v>1135.76</v>
      </c>
      <c r="F1468" s="480" t="n">
        <v>1554.18</v>
      </c>
      <c r="G1468" s="480" t="n">
        <v>1563.57</v>
      </c>
      <c r="H1468" s="481"/>
      <c r="I1468" s="482" t="n">
        <v>1833.13</v>
      </c>
      <c r="J1468" s="481" t="n">
        <f aca="false">+G1468-I1468</f>
        <v>-269.56</v>
      </c>
      <c r="K1468" s="483" t="n">
        <f aca="false">IF(I1468=0,IF(G1468=0,0,100),+J1468/I1468*100)</f>
        <v>-14.7049036347668</v>
      </c>
      <c r="L1468" s="483"/>
      <c r="M1468" s="484" t="n">
        <v>10872.14</v>
      </c>
      <c r="N1468" s="485" t="n">
        <v>11382.86</v>
      </c>
      <c r="O1468" s="481" t="n">
        <f aca="false">N1468-M1468</f>
        <v>510.720000000001</v>
      </c>
      <c r="P1468" s="486" t="n">
        <f aca="false">IF(M1468=0,IF(N1468=0,0,100),+O1468/M1468*100)</f>
        <v>4.69751125353427</v>
      </c>
      <c r="Q1468" s="486"/>
    </row>
    <row r="1469" s="438" customFormat="true" ht="12.75" hidden="false" customHeight="false" outlineLevel="0" collapsed="false">
      <c r="A1469" s="110" t="s">
        <v>277</v>
      </c>
      <c r="B1469" s="478" t="n">
        <v>640</v>
      </c>
      <c r="C1469" s="479" t="n">
        <v>0</v>
      </c>
      <c r="D1469" s="480" t="n">
        <v>0</v>
      </c>
      <c r="E1469" s="478" t="n">
        <v>0</v>
      </c>
      <c r="F1469" s="480" t="n">
        <v>0</v>
      </c>
      <c r="G1469" s="480" t="n">
        <v>0</v>
      </c>
      <c r="H1469" s="481"/>
      <c r="I1469" s="482" t="n">
        <v>0</v>
      </c>
      <c r="J1469" s="481" t="n">
        <f aca="false">+G1469-I1469</f>
        <v>0</v>
      </c>
      <c r="K1469" s="483" t="n">
        <f aca="false">IF(I1469=0,IF(G1469=0,0,100),+J1469/I1469*100)</f>
        <v>0</v>
      </c>
      <c r="L1469" s="483"/>
      <c r="M1469" s="484" t="n">
        <v>640</v>
      </c>
      <c r="N1469" s="485" t="n">
        <v>640</v>
      </c>
      <c r="O1469" s="481" t="n">
        <f aca="false">N1469-M1469</f>
        <v>0</v>
      </c>
      <c r="P1469" s="486" t="n">
        <f aca="false">IF(M1469=0,IF(N1469=0,0,100),+O1469/M1469*100)</f>
        <v>0</v>
      </c>
      <c r="Q1469" s="486"/>
    </row>
    <row r="1470" s="438" customFormat="true" ht="12.75" hidden="false" customHeight="false" outlineLevel="0" collapsed="false">
      <c r="A1470" s="110" t="s">
        <v>278</v>
      </c>
      <c r="B1470" s="478" t="n">
        <v>17319.74</v>
      </c>
      <c r="C1470" s="479" t="n">
        <v>14014.33</v>
      </c>
      <c r="D1470" s="480" t="n">
        <v>19758.78</v>
      </c>
      <c r="E1470" s="478" t="n">
        <v>17073.18</v>
      </c>
      <c r="F1470" s="480" t="n">
        <v>17075.45</v>
      </c>
      <c r="G1470" s="480" t="n">
        <v>17076.65</v>
      </c>
      <c r="H1470" s="481"/>
      <c r="I1470" s="482" t="n">
        <v>14501.03</v>
      </c>
      <c r="J1470" s="481" t="n">
        <f aca="false">+G1470-I1470</f>
        <v>2575.62</v>
      </c>
      <c r="K1470" s="483" t="n">
        <f aca="false">IF(I1470=0,IF(G1470=0,0,100),+J1470/I1470*100)</f>
        <v>17.7616348631787</v>
      </c>
      <c r="L1470" s="483"/>
      <c r="M1470" s="484" t="n">
        <v>89258.37</v>
      </c>
      <c r="N1470" s="485" t="n">
        <v>102318.13</v>
      </c>
      <c r="O1470" s="481" t="n">
        <f aca="false">N1470-M1470</f>
        <v>13059.76</v>
      </c>
      <c r="P1470" s="486" t="n">
        <f aca="false">IF(M1470=0,IF(N1470=0,0,100),+O1470/M1470*100)</f>
        <v>14.6314121577618</v>
      </c>
      <c r="Q1470" s="486"/>
    </row>
    <row r="1471" s="438" customFormat="true" ht="12.75" hidden="false" customHeight="false" outlineLevel="0" collapsed="false">
      <c r="A1471" s="110" t="s">
        <v>280</v>
      </c>
      <c r="B1471" s="478" t="n">
        <v>0</v>
      </c>
      <c r="C1471" s="479" t="n">
        <v>0</v>
      </c>
      <c r="D1471" s="480" t="n">
        <v>0</v>
      </c>
      <c r="E1471" s="478" t="n">
        <v>0</v>
      </c>
      <c r="F1471" s="480" t="n">
        <v>0</v>
      </c>
      <c r="G1471" s="480" t="n">
        <v>0</v>
      </c>
      <c r="H1471" s="481"/>
      <c r="I1471" s="482" t="n">
        <v>0</v>
      </c>
      <c r="J1471" s="481" t="n">
        <f aca="false">+G1471-I1471</f>
        <v>0</v>
      </c>
      <c r="K1471" s="483" t="n">
        <f aca="false">IF(I1471=0,IF(G1471=0,0,100),+J1471/I1471*100)</f>
        <v>0</v>
      </c>
      <c r="L1471" s="483"/>
      <c r="M1471" s="484" t="n">
        <v>625.01</v>
      </c>
      <c r="N1471" s="485" t="n">
        <v>0</v>
      </c>
      <c r="O1471" s="481" t="n">
        <f aca="false">N1471-M1471</f>
        <v>-625.01</v>
      </c>
      <c r="P1471" s="486" t="n">
        <f aca="false">IF(M1471=0,IF(N1471=0,0,100),+O1471/M1471*100)</f>
        <v>-100</v>
      </c>
      <c r="Q1471" s="486"/>
    </row>
    <row r="1472" s="438" customFormat="true" ht="12.75" hidden="false" customHeight="false" outlineLevel="0" collapsed="false">
      <c r="A1472" s="110" t="s">
        <v>282</v>
      </c>
      <c r="B1472" s="478" t="n">
        <v>0</v>
      </c>
      <c r="C1472" s="479" t="n">
        <v>0</v>
      </c>
      <c r="D1472" s="480" t="n">
        <v>0</v>
      </c>
      <c r="E1472" s="478" t="n">
        <v>206.88</v>
      </c>
      <c r="F1472" s="480" t="n">
        <v>779.74</v>
      </c>
      <c r="G1472" s="480" t="n">
        <v>319.08</v>
      </c>
      <c r="H1472" s="481"/>
      <c r="I1472" s="482" t="n">
        <v>0</v>
      </c>
      <c r="J1472" s="481" t="n">
        <f aca="false">+G1472-I1472</f>
        <v>319.08</v>
      </c>
      <c r="K1472" s="483" t="n">
        <f aca="false">IF(I1472=0,IF(G1472=0,0,100),+J1472/I1472*100)</f>
        <v>100</v>
      </c>
      <c r="L1472" s="483"/>
      <c r="M1472" s="484" t="n">
        <v>0</v>
      </c>
      <c r="N1472" s="485" t="n">
        <v>1305.7</v>
      </c>
      <c r="O1472" s="481" t="n">
        <f aca="false">N1472-M1472</f>
        <v>1305.7</v>
      </c>
      <c r="P1472" s="486" t="n">
        <f aca="false">IF(M1472=0,IF(N1472=0,0,100),+O1472/M1472*100)</f>
        <v>100</v>
      </c>
      <c r="Q1472" s="486"/>
    </row>
    <row r="1473" s="438" customFormat="true" ht="12.75" hidden="false" customHeight="false" outlineLevel="0" collapsed="false">
      <c r="A1473" s="110" t="s">
        <v>283</v>
      </c>
      <c r="B1473" s="478" t="n">
        <v>6499.17</v>
      </c>
      <c r="C1473" s="479" t="n">
        <v>353.39</v>
      </c>
      <c r="D1473" s="480" t="n">
        <v>1047.41</v>
      </c>
      <c r="E1473" s="478" t="n">
        <v>905.149999999999</v>
      </c>
      <c r="F1473" s="480" t="n">
        <v>851.620000000001</v>
      </c>
      <c r="G1473" s="480" t="n">
        <v>3546</v>
      </c>
      <c r="H1473" s="546"/>
      <c r="I1473" s="482" t="n">
        <v>560.860000000001</v>
      </c>
      <c r="J1473" s="481" t="n">
        <f aca="false">+G1473-I1473</f>
        <v>2985.14</v>
      </c>
      <c r="K1473" s="483" t="n">
        <f aca="false">IF(I1473=0,IF(G1473=0,0,100),+J1473/I1473*100)</f>
        <v>532.243340584102</v>
      </c>
      <c r="L1473" s="483"/>
      <c r="M1473" s="484" t="n">
        <v>9710.25</v>
      </c>
      <c r="N1473" s="485" t="n">
        <v>13202.74</v>
      </c>
      <c r="O1473" s="481" t="n">
        <f aca="false">N1473-M1473</f>
        <v>3492.49</v>
      </c>
      <c r="P1473" s="486" t="n">
        <f aca="false">IF(M1473=0,IF(N1473=0,0,100),+O1473/M1473*100)</f>
        <v>35.9670451327206</v>
      </c>
      <c r="Q1473" s="486"/>
    </row>
    <row r="1474" s="438" customFormat="true" ht="12.75" hidden="false" customHeight="false" outlineLevel="0" collapsed="false">
      <c r="A1474" s="456" t="s">
        <v>284</v>
      </c>
      <c r="B1474" s="478" t="n">
        <v>71.56</v>
      </c>
      <c r="C1474" s="479" t="n">
        <v>396</v>
      </c>
      <c r="D1474" s="480" t="n">
        <v>3740.93</v>
      </c>
      <c r="E1474" s="478" t="n">
        <v>5.6843418860808E-014</v>
      </c>
      <c r="F1474" s="480" t="n">
        <v>2774.18</v>
      </c>
      <c r="G1474" s="480" t="n">
        <v>2534.11</v>
      </c>
      <c r="H1474" s="546"/>
      <c r="I1474" s="482" t="n">
        <v>1044.88</v>
      </c>
      <c r="J1474" s="481" t="n">
        <f aca="false">+G1474-I1474</f>
        <v>1489.23</v>
      </c>
      <c r="K1474" s="483" t="n">
        <f aca="false">IF(I1474=0,IF(G1474=0,0,100),+J1474/I1474*100)</f>
        <v>142.5264145165</v>
      </c>
      <c r="L1474" s="483"/>
      <c r="M1474" s="484" t="n">
        <v>4267.74</v>
      </c>
      <c r="N1474" s="485" t="n">
        <v>9516.78</v>
      </c>
      <c r="O1474" s="481" t="n">
        <f aca="false">N1474-M1474</f>
        <v>5249.04</v>
      </c>
      <c r="P1474" s="486" t="n">
        <f aca="false">IF(M1474=0,IF(N1474=0,0,100),+O1474/M1474*100)</f>
        <v>122.993434464143</v>
      </c>
      <c r="Q1474" s="486"/>
    </row>
    <row r="1475" s="438" customFormat="true" ht="12.75" hidden="false" customHeight="false" outlineLevel="0" collapsed="false">
      <c r="A1475" s="456" t="s">
        <v>285</v>
      </c>
      <c r="B1475" s="478" t="n">
        <v>0</v>
      </c>
      <c r="C1475" s="479" t="n">
        <v>1101.66</v>
      </c>
      <c r="D1475" s="480" t="n">
        <v>-9.9475983006414E-014</v>
      </c>
      <c r="E1475" s="478" t="n">
        <v>-9.9475983006414E-014</v>
      </c>
      <c r="F1475" s="480" t="n">
        <v>-9.9475983006414E-014</v>
      </c>
      <c r="G1475" s="480" t="n">
        <v>-9.9475983006414E-014</v>
      </c>
      <c r="H1475" s="546"/>
      <c r="I1475" s="482" t="n">
        <v>3021.94</v>
      </c>
      <c r="J1475" s="481" t="n">
        <f aca="false">+G1475-I1475</f>
        <v>-3021.94</v>
      </c>
      <c r="K1475" s="483" t="n">
        <f aca="false">IF(I1475=0,IF(G1475=0,0,100),+J1475/I1475*100)</f>
        <v>-100</v>
      </c>
      <c r="L1475" s="483"/>
      <c r="M1475" s="484" t="n">
        <v>7975.63</v>
      </c>
      <c r="N1475" s="485" t="n">
        <v>1101.66</v>
      </c>
      <c r="O1475" s="481" t="n">
        <f aca="false">N1475-M1475</f>
        <v>-6873.97</v>
      </c>
      <c r="P1475" s="486" t="n">
        <f aca="false">IF(M1475=0,IF(N1475=0,0,100),+O1475/M1475*100)</f>
        <v>-86.1871726747605</v>
      </c>
      <c r="Q1475" s="486"/>
    </row>
    <row r="1476" s="438" customFormat="true" ht="12.75" hidden="false" customHeight="false" outlineLevel="0" collapsed="false">
      <c r="A1476" s="456" t="s">
        <v>286</v>
      </c>
      <c r="B1476" s="478" t="n">
        <v>0</v>
      </c>
      <c r="C1476" s="479" t="n">
        <v>6283.17</v>
      </c>
      <c r="D1476" s="480" t="n">
        <v>8640.3</v>
      </c>
      <c r="E1476" s="478" t="n">
        <v>3190</v>
      </c>
      <c r="F1476" s="480" t="n">
        <v>12755.04</v>
      </c>
      <c r="G1476" s="480" t="n">
        <v>1981.92</v>
      </c>
      <c r="H1476" s="481"/>
      <c r="I1476" s="482" t="n">
        <v>12037.9</v>
      </c>
      <c r="J1476" s="481" t="n">
        <f aca="false">+G1476-I1476</f>
        <v>-10055.98</v>
      </c>
      <c r="K1476" s="483" t="n">
        <f aca="false">IF(I1476=0,IF(G1476=0,0,100),+J1476/I1476*100)</f>
        <v>-83.5359988037781</v>
      </c>
      <c r="L1476" s="483"/>
      <c r="M1476" s="484" t="n">
        <v>32477.87</v>
      </c>
      <c r="N1476" s="485" t="n">
        <v>32850.43</v>
      </c>
      <c r="O1476" s="481" t="n">
        <f aca="false">N1476-M1476</f>
        <v>372.560000000001</v>
      </c>
      <c r="P1476" s="486" t="n">
        <f aca="false">IF(M1476=0,IF(N1476=0,0,100),+O1476/M1476*100)</f>
        <v>1.14711956172003</v>
      </c>
      <c r="Q1476" s="486"/>
    </row>
    <row r="1477" s="438" customFormat="true" ht="12.75" hidden="false" customHeight="false" outlineLevel="0" collapsed="false">
      <c r="A1477" s="456" t="s">
        <v>287</v>
      </c>
      <c r="B1477" s="478" t="n">
        <v>2785</v>
      </c>
      <c r="C1477" s="479" t="n">
        <v>0</v>
      </c>
      <c r="D1477" s="480" t="n">
        <v>0</v>
      </c>
      <c r="E1477" s="478" t="n">
        <v>1673.6</v>
      </c>
      <c r="F1477" s="480" t="n">
        <v>0</v>
      </c>
      <c r="G1477" s="480" t="n">
        <v>1781.1</v>
      </c>
      <c r="H1477" s="481"/>
      <c r="I1477" s="482" t="n">
        <v>2682.12</v>
      </c>
      <c r="J1477" s="481" t="n">
        <f aca="false">+G1477-I1477</f>
        <v>-901.02</v>
      </c>
      <c r="K1477" s="483" t="n">
        <f aca="false">IF(I1477=0,IF(G1477=0,0,100),+J1477/I1477*100)</f>
        <v>-33.5935752315333</v>
      </c>
      <c r="L1477" s="483"/>
      <c r="M1477" s="484" t="n">
        <v>8907.86</v>
      </c>
      <c r="N1477" s="485" t="n">
        <v>6239.7</v>
      </c>
      <c r="O1477" s="481" t="n">
        <f aca="false">N1477-M1477</f>
        <v>-2668.16</v>
      </c>
      <c r="P1477" s="486" t="n">
        <f aca="false">IF(M1477=0,IF(N1477=0,0,100),+O1477/M1477*100)</f>
        <v>-29.9528730806277</v>
      </c>
      <c r="Q1477" s="486"/>
    </row>
    <row r="1478" s="438" customFormat="true" ht="12.75" hidden="false" customHeight="false" outlineLevel="0" collapsed="false">
      <c r="A1478" s="110" t="s">
        <v>288</v>
      </c>
      <c r="B1478" s="478" t="n">
        <v>0</v>
      </c>
      <c r="C1478" s="479" t="n">
        <v>0.01</v>
      </c>
      <c r="D1478" s="480" t="n">
        <v>0</v>
      </c>
      <c r="E1478" s="478" t="n">
        <v>400</v>
      </c>
      <c r="F1478" s="480" t="n">
        <v>43.06</v>
      </c>
      <c r="G1478" s="480" t="n">
        <v>0</v>
      </c>
      <c r="H1478" s="481"/>
      <c r="I1478" s="482" t="n">
        <v>22.08</v>
      </c>
      <c r="J1478" s="481" t="n">
        <f aca="false">+G1478-I1478</f>
        <v>-22.08</v>
      </c>
      <c r="K1478" s="483" t="n">
        <f aca="false">IF(I1478=0,IF(G1478=0,0,100),+J1478/I1478*100)</f>
        <v>-100</v>
      </c>
      <c r="L1478" s="483"/>
      <c r="M1478" s="484" t="n">
        <v>173.05</v>
      </c>
      <c r="N1478" s="485" t="n">
        <v>443.07</v>
      </c>
      <c r="O1478" s="481" t="n">
        <f aca="false">N1478-M1478</f>
        <v>270.02</v>
      </c>
      <c r="P1478" s="486" t="n">
        <f aca="false">IF(M1478=0,IF(N1478=0,0,100),+O1478/M1478*100)</f>
        <v>156.035827795435</v>
      </c>
      <c r="Q1478" s="486"/>
    </row>
    <row r="1479" s="438" customFormat="true" ht="12.75" hidden="false" customHeight="false" outlineLevel="0" collapsed="false">
      <c r="A1479" s="456" t="s">
        <v>289</v>
      </c>
      <c r="B1479" s="478" t="n">
        <v>2324.76</v>
      </c>
      <c r="C1479" s="479" t="n">
        <v>1759.43</v>
      </c>
      <c r="D1479" s="480" t="n">
        <v>2022.48</v>
      </c>
      <c r="E1479" s="478" t="n">
        <v>2441.81</v>
      </c>
      <c r="F1479" s="480" t="n">
        <v>1605.02</v>
      </c>
      <c r="G1479" s="480" t="n">
        <v>1967.2</v>
      </c>
      <c r="H1479" s="481"/>
      <c r="I1479" s="482" t="n">
        <v>727.8</v>
      </c>
      <c r="J1479" s="481" t="n">
        <f aca="false">+G1479-I1479</f>
        <v>1239.4</v>
      </c>
      <c r="K1479" s="483" t="n">
        <f aca="false">IF(I1479=0,IF(G1479=0,0,100),+J1479/I1479*100)</f>
        <v>170.294036823303</v>
      </c>
      <c r="L1479" s="483"/>
      <c r="M1479" s="484" t="n">
        <v>5669.56</v>
      </c>
      <c r="N1479" s="485" t="n">
        <v>12120.7</v>
      </c>
      <c r="O1479" s="481" t="n">
        <f aca="false">N1479-M1479</f>
        <v>6451.14</v>
      </c>
      <c r="P1479" s="486" t="n">
        <f aca="false">IF(M1479=0,IF(N1479=0,0,100),+O1479/M1479*100)</f>
        <v>113.785549495904</v>
      </c>
      <c r="Q1479" s="486"/>
    </row>
    <row r="1480" s="438" customFormat="true" ht="12.75" hidden="false" customHeight="false" outlineLevel="0" collapsed="false">
      <c r="A1480" s="110" t="s">
        <v>290</v>
      </c>
      <c r="B1480" s="478" t="n">
        <v>0</v>
      </c>
      <c r="C1480" s="479" t="n">
        <v>0.01</v>
      </c>
      <c r="D1480" s="480" t="n">
        <v>0</v>
      </c>
      <c r="E1480" s="478" t="n">
        <v>10000</v>
      </c>
      <c r="F1480" s="480" t="n">
        <v>0</v>
      </c>
      <c r="G1480" s="480" t="n">
        <v>0</v>
      </c>
      <c r="H1480" s="481"/>
      <c r="I1480" s="482" t="n">
        <v>90</v>
      </c>
      <c r="J1480" s="481" t="n">
        <f aca="false">+G1480-I1480</f>
        <v>-90</v>
      </c>
      <c r="K1480" s="483" t="n">
        <f aca="false">IF(I1480=0,IF(G1480=0,0,100),+J1480/I1480*100)</f>
        <v>-100</v>
      </c>
      <c r="L1480" s="483"/>
      <c r="M1480" s="484" t="n">
        <v>16751.5</v>
      </c>
      <c r="N1480" s="485" t="n">
        <v>10000</v>
      </c>
      <c r="O1480" s="481" t="n">
        <f aca="false">N1480-M1480</f>
        <v>-6751.5</v>
      </c>
      <c r="P1480" s="486" t="n">
        <f aca="false">IF(M1480=0,IF(N1480=0,0,100),+O1480/M1480*100)</f>
        <v>-40.3038533862639</v>
      </c>
      <c r="Q1480" s="486"/>
    </row>
    <row r="1481" s="438" customFormat="true" ht="12.75" hidden="false" customHeight="false" outlineLevel="0" collapsed="false">
      <c r="A1481" s="456" t="s">
        <v>292</v>
      </c>
      <c r="B1481" s="478" t="n">
        <v>712.43</v>
      </c>
      <c r="C1481" s="479" t="n">
        <v>783.67</v>
      </c>
      <c r="D1481" s="480" t="n">
        <v>783.67</v>
      </c>
      <c r="E1481" s="478" t="n">
        <v>783.67</v>
      </c>
      <c r="F1481" s="480" t="n">
        <v>783.67</v>
      </c>
      <c r="G1481" s="480" t="n">
        <v>783.67</v>
      </c>
      <c r="H1481" s="546"/>
      <c r="I1481" s="482" t="n">
        <v>712.42</v>
      </c>
      <c r="J1481" s="481" t="n">
        <f aca="false">+G1481-I1481</f>
        <v>71.25</v>
      </c>
      <c r="K1481" s="483" t="n">
        <f aca="false">IF(I1481=0,IF(G1481=0,0,100),+J1481/I1481*100)</f>
        <v>10.0011229331013</v>
      </c>
      <c r="L1481" s="483"/>
      <c r="M1481" s="484" t="n">
        <v>4240.61</v>
      </c>
      <c r="N1481" s="485" t="n">
        <v>4630.78</v>
      </c>
      <c r="O1481" s="481" t="n">
        <f aca="false">N1481-M1481</f>
        <v>390.17</v>
      </c>
      <c r="P1481" s="486" t="n">
        <f aca="false">IF(M1481=0,IF(N1481=0,0,100),+O1481/M1481*100)</f>
        <v>9.2007989416617</v>
      </c>
      <c r="Q1481" s="486"/>
    </row>
    <row r="1482" s="438" customFormat="true" ht="12.75" hidden="false" customHeight="false" outlineLevel="0" collapsed="false">
      <c r="A1482" s="456" t="s">
        <v>293</v>
      </c>
      <c r="B1482" s="478" t="n">
        <v>7730.99</v>
      </c>
      <c r="C1482" s="479" t="n">
        <v>11761.12</v>
      </c>
      <c r="D1482" s="480" t="n">
        <v>9074.35</v>
      </c>
      <c r="E1482" s="478" t="n">
        <v>9074.35</v>
      </c>
      <c r="F1482" s="480" t="n">
        <v>9074.35</v>
      </c>
      <c r="G1482" s="480" t="n">
        <v>9074.35000000001</v>
      </c>
      <c r="H1482" s="481"/>
      <c r="I1482" s="482" t="n">
        <v>8051</v>
      </c>
      <c r="J1482" s="481" t="n">
        <f aca="false">+G1482-I1482</f>
        <v>1023.35000000001</v>
      </c>
      <c r="K1482" s="483" t="n">
        <f aca="false">IF(I1482=0,IF(G1482=0,0,100),+J1482/I1482*100)</f>
        <v>12.7108433734941</v>
      </c>
      <c r="L1482" s="483"/>
      <c r="M1482" s="484" t="n">
        <v>49206.43</v>
      </c>
      <c r="N1482" s="485" t="n">
        <v>55789.51</v>
      </c>
      <c r="O1482" s="481" t="n">
        <f aca="false">N1482-M1482</f>
        <v>6583.08</v>
      </c>
      <c r="P1482" s="486" t="n">
        <f aca="false">IF(M1482=0,IF(N1482=0,0,100),+O1482/M1482*100)</f>
        <v>13.3784954527284</v>
      </c>
      <c r="Q1482" s="486"/>
    </row>
    <row r="1483" s="438" customFormat="true" ht="12.75" hidden="false" customHeight="false" outlineLevel="0" collapsed="false">
      <c r="A1483" s="456" t="s">
        <v>294</v>
      </c>
      <c r="B1483" s="478" t="n">
        <v>3436.38</v>
      </c>
      <c r="C1483" s="479" t="n">
        <v>6308.64</v>
      </c>
      <c r="D1483" s="480" t="n">
        <v>4393.8</v>
      </c>
      <c r="E1483" s="478" t="n">
        <v>4393.8</v>
      </c>
      <c r="F1483" s="480" t="n">
        <v>4393.8</v>
      </c>
      <c r="G1483" s="480" t="n">
        <v>4393.8</v>
      </c>
      <c r="H1483" s="481"/>
      <c r="I1483" s="482" t="n">
        <v>4165.32</v>
      </c>
      <c r="J1483" s="481" t="n">
        <f aca="false">+G1483-I1483</f>
        <v>228.48</v>
      </c>
      <c r="K1483" s="483" t="n">
        <f aca="false">IF(I1483=0,IF(G1483=0,0,100),+J1483/I1483*100)</f>
        <v>5.48529284664805</v>
      </c>
      <c r="L1483" s="483"/>
      <c r="M1483" s="484" t="n">
        <v>20354.89</v>
      </c>
      <c r="N1483" s="485" t="n">
        <v>27320.22</v>
      </c>
      <c r="O1483" s="481" t="n">
        <f aca="false">N1483-M1483</f>
        <v>6965.33</v>
      </c>
      <c r="P1483" s="486" t="n">
        <f aca="false">IF(M1483=0,IF(N1483=0,0,100),+O1483/M1483*100)</f>
        <v>34.2194430920531</v>
      </c>
      <c r="Q1483" s="486"/>
    </row>
    <row r="1484" s="438" customFormat="true" ht="12.75" hidden="false" customHeight="false" outlineLevel="0" collapsed="false">
      <c r="A1484" s="456" t="s">
        <v>295</v>
      </c>
      <c r="B1484" s="478" t="n">
        <v>0</v>
      </c>
      <c r="C1484" s="479" t="n">
        <v>0</v>
      </c>
      <c r="D1484" s="480" t="n">
        <v>0</v>
      </c>
      <c r="E1484" s="478" t="n">
        <v>0</v>
      </c>
      <c r="F1484" s="480" t="n">
        <v>0</v>
      </c>
      <c r="G1484" s="480" t="n">
        <v>0</v>
      </c>
      <c r="H1484" s="481"/>
      <c r="I1484" s="482" t="n">
        <v>572.99</v>
      </c>
      <c r="J1484" s="481" t="n">
        <f aca="false">+G1484-I1484</f>
        <v>-572.99</v>
      </c>
      <c r="K1484" s="483" t="n">
        <f aca="false">IF(I1484=0,IF(G1484=0,0,100),+J1484/I1484*100)</f>
        <v>-100</v>
      </c>
      <c r="L1484" s="483"/>
      <c r="M1484" s="484" t="n">
        <v>3467.59</v>
      </c>
      <c r="N1484" s="485" t="n">
        <v>0</v>
      </c>
      <c r="O1484" s="481" t="n">
        <f aca="false">N1484-M1484</f>
        <v>-3467.59</v>
      </c>
      <c r="P1484" s="486" t="n">
        <f aca="false">IF(M1484=0,IF(N1484=0,0,100),+O1484/M1484*100)</f>
        <v>-100</v>
      </c>
      <c r="Q1484" s="486"/>
    </row>
    <row r="1485" s="438" customFormat="true" ht="12.75" hidden="false" customHeight="false" outlineLevel="0" collapsed="false">
      <c r="A1485" s="456" t="s">
        <v>296</v>
      </c>
      <c r="B1485" s="478" t="n">
        <v>1646.68</v>
      </c>
      <c r="C1485" s="479" t="n">
        <v>4344.65</v>
      </c>
      <c r="D1485" s="480" t="n">
        <v>2546</v>
      </c>
      <c r="E1485" s="478" t="n">
        <v>2546</v>
      </c>
      <c r="F1485" s="480" t="n">
        <v>2546</v>
      </c>
      <c r="G1485" s="480" t="n">
        <v>2546</v>
      </c>
      <c r="H1485" s="481"/>
      <c r="I1485" s="482" t="n">
        <v>1646.68</v>
      </c>
      <c r="J1485" s="481" t="n">
        <f aca="false">+G1485-I1485</f>
        <v>899.32</v>
      </c>
      <c r="K1485" s="483" t="n">
        <f aca="false">IF(I1485=0,IF(G1485=0,0,100),+J1485/I1485*100)</f>
        <v>54.6141326790876</v>
      </c>
      <c r="L1485" s="483"/>
      <c r="M1485" s="484" t="n">
        <v>9483.06</v>
      </c>
      <c r="N1485" s="485" t="n">
        <v>16175.33</v>
      </c>
      <c r="O1485" s="481" t="n">
        <f aca="false">N1485-M1485</f>
        <v>6692.27</v>
      </c>
      <c r="P1485" s="486" t="n">
        <f aca="false">IF(M1485=0,IF(N1485=0,0,100),+O1485/M1485*100)</f>
        <v>70.5707862230124</v>
      </c>
      <c r="Q1485" s="486"/>
    </row>
    <row r="1486" s="438" customFormat="true" ht="12.75" hidden="false" customHeight="false" outlineLevel="0" collapsed="false">
      <c r="A1486" s="456" t="s">
        <v>298</v>
      </c>
      <c r="B1486" s="478" t="n">
        <v>5302.2</v>
      </c>
      <c r="C1486" s="479" t="n">
        <v>5302.2</v>
      </c>
      <c r="D1486" s="480" t="n">
        <v>6449.2</v>
      </c>
      <c r="E1486" s="478" t="n">
        <v>6086.7</v>
      </c>
      <c r="F1486" s="480" t="n">
        <v>9225.5</v>
      </c>
      <c r="G1486" s="480" t="n">
        <v>5771.82999999999</v>
      </c>
      <c r="H1486" s="481"/>
      <c r="I1486" s="482" t="n">
        <v>8401.5</v>
      </c>
      <c r="J1486" s="481" t="n">
        <f aca="false">+G1486-I1486</f>
        <v>-2629.67000000001</v>
      </c>
      <c r="K1486" s="483" t="n">
        <f aca="false">IF(I1486=0,IF(G1486=0,0,100),+J1486/I1486*100)</f>
        <v>-31.3000059513183</v>
      </c>
      <c r="L1486" s="483"/>
      <c r="M1486" s="484" t="n">
        <v>43134.65</v>
      </c>
      <c r="N1486" s="485" t="n">
        <v>38137.63</v>
      </c>
      <c r="O1486" s="481" t="n">
        <f aca="false">N1486-M1486</f>
        <v>-4997.02</v>
      </c>
      <c r="P1486" s="486" t="n">
        <f aca="false">IF(M1486=0,IF(N1486=0,0,100),+O1486/M1486*100)</f>
        <v>-11.5847004670259</v>
      </c>
      <c r="Q1486" s="486"/>
    </row>
    <row r="1487" s="438" customFormat="true" ht="12.75" hidden="false" customHeight="false" outlineLevel="0" collapsed="false">
      <c r="A1487" s="456" t="s">
        <v>300</v>
      </c>
      <c r="B1487" s="478" t="n">
        <v>197.42</v>
      </c>
      <c r="C1487" s="479" t="n">
        <v>96</v>
      </c>
      <c r="D1487" s="480" t="n">
        <v>120</v>
      </c>
      <c r="E1487" s="478" t="n">
        <v>256.04</v>
      </c>
      <c r="F1487" s="480" t="n">
        <v>99.14</v>
      </c>
      <c r="G1487" s="480" t="n">
        <v>36</v>
      </c>
      <c r="H1487" s="481"/>
      <c r="I1487" s="482" t="n">
        <v>0</v>
      </c>
      <c r="J1487" s="481" t="n">
        <f aca="false">+G1487-I1487</f>
        <v>36</v>
      </c>
      <c r="K1487" s="483" t="n">
        <f aca="false">IF(I1487=0,IF(G1487=0,0,100),+J1487/I1487*100)</f>
        <v>100</v>
      </c>
      <c r="L1487" s="483"/>
      <c r="M1487" s="484" t="n">
        <v>56.239999999998</v>
      </c>
      <c r="N1487" s="485" t="n">
        <v>804.600000000006</v>
      </c>
      <c r="O1487" s="481" t="n">
        <f aca="false">N1487-M1487</f>
        <v>748.360000000008</v>
      </c>
      <c r="P1487" s="486" t="n">
        <f aca="false">IF(M1487=0,IF(N1487=0,0,100),+O1487/M1487*100)</f>
        <v>1330.65433854914</v>
      </c>
      <c r="Q1487" s="486"/>
    </row>
    <row r="1488" s="438" customFormat="true" ht="12.75" hidden="false" customHeight="false" outlineLevel="0" collapsed="false">
      <c r="A1488" s="456" t="s">
        <v>303</v>
      </c>
      <c r="B1488" s="478" t="n">
        <v>21237.71</v>
      </c>
      <c r="C1488" s="479" t="n">
        <v>21237.61</v>
      </c>
      <c r="D1488" s="480" t="n">
        <v>21237.69</v>
      </c>
      <c r="E1488" s="478" t="n">
        <v>21237.69</v>
      </c>
      <c r="F1488" s="480" t="n">
        <v>21237.69</v>
      </c>
      <c r="G1488" s="480" t="n">
        <v>21237.61</v>
      </c>
      <c r="H1488" s="481"/>
      <c r="I1488" s="482" t="n">
        <v>8829.48</v>
      </c>
      <c r="J1488" s="481" t="n">
        <f aca="false">+G1488-I1488</f>
        <v>12408.13</v>
      </c>
      <c r="K1488" s="483" t="n">
        <f aca="false">IF(I1488=0,IF(G1488=0,0,100),+J1488/I1488*100)</f>
        <v>140.530699429638</v>
      </c>
      <c r="L1488" s="483"/>
      <c r="M1488" s="484" t="n">
        <v>65740.34</v>
      </c>
      <c r="N1488" s="485" t="n">
        <v>127426</v>
      </c>
      <c r="O1488" s="481" t="n">
        <f aca="false">N1488-M1488</f>
        <v>61685.66</v>
      </c>
      <c r="P1488" s="486" t="n">
        <f aca="false">IF(M1488=0,IF(N1488=0,0,100),+O1488/M1488*100)</f>
        <v>93.8322801494486</v>
      </c>
      <c r="Q1488" s="486"/>
    </row>
    <row r="1489" s="438" customFormat="true" ht="12.75" hidden="false" customHeight="false" outlineLevel="0" collapsed="false">
      <c r="A1489" s="456" t="s">
        <v>304</v>
      </c>
      <c r="B1489" s="478" t="n">
        <v>2281.49</v>
      </c>
      <c r="C1489" s="479" t="n">
        <v>2281.49</v>
      </c>
      <c r="D1489" s="480" t="n">
        <v>2281.49</v>
      </c>
      <c r="E1489" s="478" t="n">
        <v>2281.49</v>
      </c>
      <c r="F1489" s="480" t="n">
        <v>2281.49</v>
      </c>
      <c r="G1489" s="480" t="n">
        <v>2281.49</v>
      </c>
      <c r="H1489" s="481"/>
      <c r="I1489" s="482" t="n">
        <v>2189.36</v>
      </c>
      <c r="J1489" s="481" t="n">
        <f aca="false">+G1489-I1489</f>
        <v>92.1299999999997</v>
      </c>
      <c r="K1489" s="483" t="n">
        <f aca="false">IF(I1489=0,IF(G1489=0,0,100),+J1489/I1489*100)</f>
        <v>4.20807907333648</v>
      </c>
      <c r="L1489" s="483"/>
      <c r="M1489" s="484" t="n">
        <v>12892.43</v>
      </c>
      <c r="N1489" s="485" t="n">
        <v>13688.94</v>
      </c>
      <c r="O1489" s="481" t="n">
        <f aca="false">N1489-M1489</f>
        <v>796.51</v>
      </c>
      <c r="P1489" s="486" t="n">
        <f aca="false">IF(M1489=0,IF(N1489=0,0,100),+O1489/M1489*100)</f>
        <v>6.17812157987284</v>
      </c>
      <c r="Q1489" s="486"/>
    </row>
    <row r="1490" s="438" customFormat="true" ht="12.75" hidden="false" customHeight="false" outlineLevel="0" collapsed="false">
      <c r="A1490" s="456" t="s">
        <v>305</v>
      </c>
      <c r="B1490" s="478" t="n">
        <v>6630.8</v>
      </c>
      <c r="C1490" s="479" t="n">
        <v>6630.8</v>
      </c>
      <c r="D1490" s="480" t="n">
        <v>7192.78</v>
      </c>
      <c r="E1490" s="478" t="n">
        <v>7387.53</v>
      </c>
      <c r="F1490" s="480" t="n">
        <v>7165.03</v>
      </c>
      <c r="G1490" s="480" t="n">
        <v>7165.03</v>
      </c>
      <c r="H1490" s="481"/>
      <c r="I1490" s="482" t="n">
        <v>6875.61</v>
      </c>
      <c r="J1490" s="481" t="n">
        <f aca="false">+G1490-I1490</f>
        <v>289.42</v>
      </c>
      <c r="K1490" s="483" t="n">
        <f aca="false">IF(I1490=0,IF(G1490=0,0,100),+J1490/I1490*100)</f>
        <v>4.2093719684508</v>
      </c>
      <c r="L1490" s="483"/>
      <c r="M1490" s="484" t="n">
        <v>42651.03</v>
      </c>
      <c r="N1490" s="485" t="n">
        <v>42171.97</v>
      </c>
      <c r="O1490" s="481" t="n">
        <f aca="false">N1490-M1490</f>
        <v>-479.059999999998</v>
      </c>
      <c r="P1490" s="486" t="n">
        <f aca="false">IF(M1490=0,IF(N1490=0,0,100),+O1490/M1490*100)</f>
        <v>-1.12320851337001</v>
      </c>
      <c r="Q1490" s="486"/>
    </row>
    <row r="1491" s="438" customFormat="true" ht="12.75" hidden="false" customHeight="false" outlineLevel="0" collapsed="false">
      <c r="A1491" s="110" t="s">
        <v>306</v>
      </c>
      <c r="B1491" s="478" t="n">
        <v>21115.91</v>
      </c>
      <c r="C1491" s="479" t="n">
        <v>21115.91</v>
      </c>
      <c r="D1491" s="480" t="n">
        <v>21115.91</v>
      </c>
      <c r="E1491" s="478" t="n">
        <v>21115.91</v>
      </c>
      <c r="F1491" s="480" t="n">
        <v>21115.91</v>
      </c>
      <c r="G1491" s="480" t="n">
        <v>21115.91</v>
      </c>
      <c r="H1491" s="481"/>
      <c r="I1491" s="482" t="n">
        <v>21115.91</v>
      </c>
      <c r="J1491" s="481" t="n">
        <f aca="false">+G1491-I1491</f>
        <v>0</v>
      </c>
      <c r="K1491" s="483" t="n">
        <f aca="false">IF(I1491=0,IF(G1491=0,0,100),+J1491/I1491*100)</f>
        <v>0</v>
      </c>
      <c r="L1491" s="483"/>
      <c r="M1491" s="484" t="n">
        <v>126695.46</v>
      </c>
      <c r="N1491" s="485" t="n">
        <v>126695.46</v>
      </c>
      <c r="O1491" s="481" t="n">
        <f aca="false">N1491-M1491</f>
        <v>0</v>
      </c>
      <c r="P1491" s="486" t="n">
        <f aca="false">IF(M1491=0,IF(N1491=0,0,100),+O1491/M1491*100)</f>
        <v>0</v>
      </c>
      <c r="Q1491" s="486"/>
    </row>
    <row r="1492" s="438" customFormat="true" ht="12.75" hidden="false" customHeight="false" outlineLevel="0" collapsed="false">
      <c r="A1492" s="456" t="s">
        <v>307</v>
      </c>
      <c r="B1492" s="478" t="n">
        <v>2829.25</v>
      </c>
      <c r="C1492" s="479" t="n">
        <v>2829.25</v>
      </c>
      <c r="D1492" s="480" t="n">
        <v>2829.25</v>
      </c>
      <c r="E1492" s="478" t="n">
        <v>2829.25</v>
      </c>
      <c r="F1492" s="480" t="n">
        <v>2829.25</v>
      </c>
      <c r="G1492" s="480" t="n">
        <v>2829.25</v>
      </c>
      <c r="H1492" s="481"/>
      <c r="I1492" s="482" t="n">
        <v>2829.25</v>
      </c>
      <c r="J1492" s="481" t="n">
        <f aca="false">+G1492-I1492</f>
        <v>0</v>
      </c>
      <c r="K1492" s="483" t="n">
        <f aca="false">IF(I1492=0,IF(G1492=0,0,100),+J1492/I1492*100)</f>
        <v>0</v>
      </c>
      <c r="L1492" s="483"/>
      <c r="M1492" s="484" t="n">
        <v>16229.98</v>
      </c>
      <c r="N1492" s="485" t="n">
        <v>16975.5</v>
      </c>
      <c r="O1492" s="481" t="n">
        <f aca="false">N1492-M1492</f>
        <v>745.52</v>
      </c>
      <c r="P1492" s="486" t="n">
        <f aca="false">IF(M1492=0,IF(N1492=0,0,100),+O1492/M1492*100)</f>
        <v>4.59347454525514</v>
      </c>
      <c r="Q1492" s="486"/>
    </row>
    <row r="1493" s="438" customFormat="true" ht="12.75" hidden="false" customHeight="false" outlineLevel="0" collapsed="false">
      <c r="A1493" s="456" t="s">
        <v>308</v>
      </c>
      <c r="B1493" s="478" t="n">
        <v>8217.42</v>
      </c>
      <c r="C1493" s="479" t="n">
        <v>8217.42</v>
      </c>
      <c r="D1493" s="480" t="n">
        <v>8217.42</v>
      </c>
      <c r="E1493" s="478" t="n">
        <v>8217.42</v>
      </c>
      <c r="F1493" s="480" t="n">
        <v>8217.42</v>
      </c>
      <c r="G1493" s="480" t="n">
        <v>8217.42</v>
      </c>
      <c r="H1493" s="481"/>
      <c r="I1493" s="482" t="n">
        <v>8217.42000000001</v>
      </c>
      <c r="J1493" s="481" t="n">
        <f aca="false">+G1493-I1493</f>
        <v>0</v>
      </c>
      <c r="K1493" s="483" t="n">
        <f aca="false">IF(I1493=0,IF(G1493=0,0,100),+J1493/I1493*100)</f>
        <v>0</v>
      </c>
      <c r="L1493" s="483"/>
      <c r="M1493" s="484" t="n">
        <v>44315.37</v>
      </c>
      <c r="N1493" s="485" t="n">
        <v>49304.52</v>
      </c>
      <c r="O1493" s="481" t="n">
        <f aca="false">N1493-M1493</f>
        <v>4989.14999999999</v>
      </c>
      <c r="P1493" s="486" t="n">
        <f aca="false">IF(M1493=0,IF(N1493=0,0,100),+O1493/M1493*100)</f>
        <v>11.2582835255578</v>
      </c>
      <c r="Q1493" s="486"/>
    </row>
    <row r="1494" s="438" customFormat="true" ht="12.75" hidden="false" customHeight="false" outlineLevel="0" collapsed="false">
      <c r="A1494" s="110" t="s">
        <v>310</v>
      </c>
      <c r="B1494" s="478" t="n">
        <v>0</v>
      </c>
      <c r="C1494" s="479" t="n">
        <v>0</v>
      </c>
      <c r="D1494" s="480" t="n">
        <v>0</v>
      </c>
      <c r="E1494" s="478" t="n">
        <v>0</v>
      </c>
      <c r="F1494" s="480" t="n">
        <v>0</v>
      </c>
      <c r="G1494" s="480" t="n">
        <v>0</v>
      </c>
      <c r="H1494" s="481"/>
      <c r="I1494" s="482" t="n">
        <v>0</v>
      </c>
      <c r="J1494" s="481" t="n">
        <f aca="false">+G1494-I1494</f>
        <v>0</v>
      </c>
      <c r="K1494" s="483" t="n">
        <f aca="false">IF(I1494=0,IF(G1494=0,0,100),+J1494/I1494*100)</f>
        <v>0</v>
      </c>
      <c r="L1494" s="483"/>
      <c r="M1494" s="484" t="n">
        <v>850</v>
      </c>
      <c r="N1494" s="485" t="n">
        <v>0</v>
      </c>
      <c r="O1494" s="481" t="n">
        <f aca="false">N1494-M1494</f>
        <v>-850</v>
      </c>
      <c r="P1494" s="486" t="n">
        <f aca="false">IF(M1494=0,IF(N1494=0,0,100),+O1494/M1494*100)</f>
        <v>-100</v>
      </c>
      <c r="Q1494" s="486"/>
    </row>
    <row r="1495" s="438" customFormat="true" ht="12.75" hidden="false" customHeight="false" outlineLevel="0" collapsed="false">
      <c r="A1495" s="456" t="s">
        <v>311</v>
      </c>
      <c r="B1495" s="478" t="n">
        <v>71.25</v>
      </c>
      <c r="C1495" s="479" t="n">
        <v>170.25</v>
      </c>
      <c r="D1495" s="480" t="n">
        <v>225.07</v>
      </c>
      <c r="E1495" s="478" t="n">
        <v>114.93</v>
      </c>
      <c r="F1495" s="480" t="n">
        <v>77.5</v>
      </c>
      <c r="G1495" s="480" t="n">
        <v>306.13</v>
      </c>
      <c r="H1495" s="481"/>
      <c r="I1495" s="482" t="n">
        <v>104.26</v>
      </c>
      <c r="J1495" s="481" t="n">
        <f aca="false">+G1495-I1495</f>
        <v>201.87</v>
      </c>
      <c r="K1495" s="483" t="n">
        <f aca="false">IF(I1495=0,IF(G1495=0,0,100),+J1495/I1495*100)</f>
        <v>193.621714943411</v>
      </c>
      <c r="L1495" s="483"/>
      <c r="M1495" s="484" t="n">
        <v>574.8</v>
      </c>
      <c r="N1495" s="485" t="n">
        <v>965.13</v>
      </c>
      <c r="O1495" s="481" t="n">
        <f aca="false">N1495-M1495</f>
        <v>390.33</v>
      </c>
      <c r="P1495" s="486" t="n">
        <f aca="false">IF(M1495=0,IF(N1495=0,0,100),+O1495/M1495*100)</f>
        <v>67.9070981210856</v>
      </c>
      <c r="Q1495" s="486"/>
    </row>
    <row r="1496" s="438" customFormat="true" ht="12.75" hidden="false" customHeight="false" outlineLevel="0" collapsed="false">
      <c r="A1496" s="110" t="s">
        <v>313</v>
      </c>
      <c r="B1496" s="478" t="n">
        <v>1226.64</v>
      </c>
      <c r="C1496" s="479" t="n">
        <v>1226.64</v>
      </c>
      <c r="D1496" s="480" t="n">
        <v>0</v>
      </c>
      <c r="E1496" s="478" t="n">
        <v>1226.64</v>
      </c>
      <c r="F1496" s="480" t="n">
        <v>2518.72</v>
      </c>
      <c r="G1496" s="480" t="n">
        <v>1346.64</v>
      </c>
      <c r="H1496" s="481"/>
      <c r="I1496" s="482" t="n">
        <v>0</v>
      </c>
      <c r="J1496" s="481" t="n">
        <f aca="false">+G1496-I1496</f>
        <v>1346.64</v>
      </c>
      <c r="K1496" s="483" t="n">
        <f aca="false">IF(I1496=0,IF(G1496=0,0,100),+J1496/I1496*100)</f>
        <v>100</v>
      </c>
      <c r="L1496" s="483"/>
      <c r="M1496" s="484" t="n">
        <v>4669.47</v>
      </c>
      <c r="N1496" s="485" t="n">
        <v>7545.28</v>
      </c>
      <c r="O1496" s="481" t="n">
        <f aca="false">N1496-M1496</f>
        <v>2875.81</v>
      </c>
      <c r="P1496" s="486" t="n">
        <f aca="false">IF(M1496=0,IF(N1496=0,0,100),+O1496/M1496*100)</f>
        <v>61.587503506822</v>
      </c>
      <c r="Q1496" s="486"/>
    </row>
    <row r="1497" customFormat="false" ht="12.75" hidden="false" customHeight="false" outlineLevel="0" collapsed="false">
      <c r="A1497" s="456" t="s">
        <v>315</v>
      </c>
      <c r="B1497" s="478" t="n">
        <v>15565.25</v>
      </c>
      <c r="C1497" s="479" t="n">
        <v>15565.25</v>
      </c>
      <c r="D1497" s="480" t="n">
        <v>15565.25</v>
      </c>
      <c r="E1497" s="478" t="n">
        <v>15565.25</v>
      </c>
      <c r="F1497" s="480" t="n">
        <v>-19828.95</v>
      </c>
      <c r="G1497" s="480" t="n">
        <v>8486.41</v>
      </c>
      <c r="H1497" s="481"/>
      <c r="I1497" s="482" t="n">
        <v>8486.41</v>
      </c>
      <c r="J1497" s="481" t="n">
        <f aca="false">+G1497-I1497</f>
        <v>0</v>
      </c>
      <c r="K1497" s="483" t="n">
        <f aca="false">IF(I1497=0,IF(G1497=0,0,100),+J1497/I1497*100)</f>
        <v>0</v>
      </c>
      <c r="L1497" s="483"/>
      <c r="M1497" s="484" t="n">
        <v>50918.46</v>
      </c>
      <c r="N1497" s="485" t="n">
        <v>50918.46</v>
      </c>
      <c r="O1497" s="481" t="n">
        <f aca="false">N1497-M1497</f>
        <v>0</v>
      </c>
      <c r="P1497" s="486" t="n">
        <f aca="false">IF(M1497=0,IF(N1497=0,0,100),+O1497/M1497*100)</f>
        <v>0</v>
      </c>
      <c r="Q1497" s="486"/>
    </row>
    <row r="1498" customFormat="false" ht="12.75" hidden="false" customHeight="false" outlineLevel="0" collapsed="false">
      <c r="A1498" s="110" t="s">
        <v>328</v>
      </c>
      <c r="B1498" s="478" t="n">
        <v>0</v>
      </c>
      <c r="C1498" s="479" t="n">
        <v>0</v>
      </c>
      <c r="D1498" s="480" t="n">
        <v>0</v>
      </c>
      <c r="E1498" s="478" t="n">
        <v>0</v>
      </c>
      <c r="F1498" s="480" t="n">
        <v>0</v>
      </c>
      <c r="G1498" s="480" t="n">
        <v>171044.82</v>
      </c>
      <c r="H1498" s="481"/>
      <c r="I1498" s="482" t="n">
        <v>0</v>
      </c>
      <c r="J1498" s="481" t="n">
        <f aca="false">+G1498-I1498</f>
        <v>171044.82</v>
      </c>
      <c r="K1498" s="483" t="n">
        <f aca="false">IF(I1498=0,IF(G1498=0,0,100),+J1498/I1498*100)</f>
        <v>100</v>
      </c>
      <c r="L1498" s="483"/>
      <c r="M1498" s="580" t="n">
        <v>115298.06</v>
      </c>
      <c r="N1498" s="581" t="n">
        <v>171044.82</v>
      </c>
      <c r="O1498" s="481" t="n">
        <f aca="false">N1498-M1498</f>
        <v>55746.76</v>
      </c>
      <c r="P1498" s="486" t="n">
        <f aca="false">IF(M1498=0,IF(N1498=0,0,100),+O1498/M1498*100)</f>
        <v>48.3501283542846</v>
      </c>
      <c r="Q1498" s="486"/>
    </row>
    <row r="1499" customFormat="false" ht="13.5" hidden="false" customHeight="false" outlineLevel="0" collapsed="false">
      <c r="A1499" s="493" t="s">
        <v>189</v>
      </c>
      <c r="B1499" s="494" t="n">
        <f aca="false">SUM(B1435:B1498)</f>
        <v>1193346.95</v>
      </c>
      <c r="C1499" s="494" t="n">
        <f aca="false">SUM(C1435:C1498)</f>
        <v>1057116.56</v>
      </c>
      <c r="D1499" s="494" t="n">
        <f aca="false">SUM(D1435:D1498)</f>
        <v>1022646.75</v>
      </c>
      <c r="E1499" s="494" t="n">
        <f aca="false">SUM(E1435:E1498)</f>
        <v>1073138.78</v>
      </c>
      <c r="F1499" s="494" t="n">
        <f aca="false">SUM(F1435:F1498)</f>
        <v>1087258.11</v>
      </c>
      <c r="G1499" s="494" t="n">
        <f aca="false">SUM(G1435:G1498)</f>
        <v>1239504.95</v>
      </c>
      <c r="H1499" s="495"/>
      <c r="I1499" s="496" t="n">
        <f aca="false">SUM(I1435:I1498)</f>
        <v>999554.5</v>
      </c>
      <c r="J1499" s="577" t="n">
        <f aca="false">+G1499-I1499</f>
        <v>239950.449999999</v>
      </c>
      <c r="K1499" s="497" t="n">
        <f aca="false">IF(I1499=0,IF(G1499=0,0,100),+J1499/I1499*100)</f>
        <v>24.0057395569726</v>
      </c>
      <c r="L1499" s="498"/>
      <c r="M1499" s="499" t="n">
        <f aca="false">SUM(M1435:M1498)</f>
        <v>6493737.99</v>
      </c>
      <c r="N1499" s="496" t="n">
        <f aca="false">SUM(N1435:N1498)</f>
        <v>6673012.09</v>
      </c>
      <c r="O1499" s="496" t="n">
        <f aca="false">SUM(O1427:O1497)</f>
        <v>123527.34</v>
      </c>
      <c r="P1499" s="501" t="n">
        <f aca="false">IF(M1499=0,IF(N1499=0,0,100),+O1499/M1499*100)</f>
        <v>1.90225321979768</v>
      </c>
      <c r="Q1499" s="502"/>
    </row>
    <row r="1500" customFormat="false" ht="13.5" hidden="false" customHeight="false" outlineLevel="0" collapsed="false">
      <c r="N1500" s="477"/>
    </row>
    <row r="1501" customFormat="false" ht="12.75" hidden="false" customHeight="false" outlineLevel="0" collapsed="false">
      <c r="A1501" s="503" t="s">
        <v>113</v>
      </c>
      <c r="B1501" s="504" t="n">
        <v>3688.99</v>
      </c>
      <c r="C1501" s="504" t="n">
        <v>8049.53</v>
      </c>
      <c r="D1501" s="504" t="n">
        <v>1770.95</v>
      </c>
      <c r="E1501" s="504" t="n">
        <v>13822.77</v>
      </c>
      <c r="F1501" s="504" t="n">
        <v>14945.8</v>
      </c>
      <c r="G1501" s="504" t="n">
        <v>390.59</v>
      </c>
      <c r="I1501" s="505" t="n">
        <v>4161.33</v>
      </c>
      <c r="J1501" s="432" t="n">
        <f aca="false">+G1501-I1501</f>
        <v>-3770.74</v>
      </c>
      <c r="K1501" s="435" t="n">
        <f aca="false">IF(I1501=0,IF(G1501=0,0,100),+J1501/I1501*100)</f>
        <v>-90.6138181783228</v>
      </c>
      <c r="M1501" s="554" t="n">
        <v>24814.84</v>
      </c>
      <c r="N1501" s="504" t="n">
        <v>42668.63</v>
      </c>
      <c r="O1501" s="481" t="n">
        <f aca="false">+N1501-M1501</f>
        <v>17853.79</v>
      </c>
      <c r="P1501" s="486" t="n">
        <f aca="false">IF(M1501=0,IF(N1501=0,0,100),+O1501/M1501*100)</f>
        <v>71.9480359333367</v>
      </c>
      <c r="Q1501" s="486"/>
    </row>
    <row r="1502" customFormat="false" ht="12.75" hidden="false" customHeight="false" outlineLevel="0" collapsed="false">
      <c r="A1502" s="531" t="s">
        <v>346</v>
      </c>
      <c r="B1502" s="504" t="n">
        <v>152210.7</v>
      </c>
      <c r="C1502" s="504" t="n">
        <v>104893.48</v>
      </c>
      <c r="D1502" s="504" t="n">
        <v>98518.66</v>
      </c>
      <c r="E1502" s="504" t="n">
        <v>126818.74</v>
      </c>
      <c r="F1502" s="504" t="n">
        <v>137709.17</v>
      </c>
      <c r="G1502" s="504" t="n">
        <v>131579.27</v>
      </c>
      <c r="I1502" s="505" t="n">
        <v>101815.74</v>
      </c>
      <c r="J1502" s="432" t="n">
        <f aca="false">+G1502-I1502</f>
        <v>29763.53</v>
      </c>
      <c r="K1502" s="435" t="n">
        <f aca="false">IF(I1502=0,IF(G1502=0,0,100),+J1502/I1502*100)</f>
        <v>29.2327394565909</v>
      </c>
      <c r="L1502" s="483"/>
      <c r="M1502" s="554" t="n">
        <v>665693.79</v>
      </c>
      <c r="N1502" s="504" t="n">
        <v>751730.13</v>
      </c>
      <c r="O1502" s="481" t="n">
        <f aca="false">+N1502-M1502</f>
        <v>86036.34</v>
      </c>
      <c r="P1502" s="486" t="n">
        <f aca="false">IF(M1502=0,IF(N1502=0,0,100),+O1502/M1502*100)</f>
        <v>12.9243116418436</v>
      </c>
      <c r="Q1502" s="486"/>
    </row>
    <row r="1503" customFormat="false" ht="12.75" hidden="false" customHeight="false" outlineLevel="0" collapsed="false">
      <c r="A1503" s="503" t="s">
        <v>330</v>
      </c>
      <c r="B1503" s="504" t="n">
        <v>1391.52</v>
      </c>
      <c r="C1503" s="504" t="n">
        <v>4215.15</v>
      </c>
      <c r="D1503" s="504" t="n">
        <v>10227.81</v>
      </c>
      <c r="E1503" s="504" t="n">
        <v>19133.75</v>
      </c>
      <c r="F1503" s="504" t="n">
        <v>2321.59</v>
      </c>
      <c r="G1503" s="504" t="n">
        <v>8014.86</v>
      </c>
      <c r="I1503" s="505" t="n">
        <v>3207.04</v>
      </c>
      <c r="J1503" s="432" t="n">
        <f aca="false">+G1503-I1503</f>
        <v>4807.82</v>
      </c>
      <c r="K1503" s="435" t="n">
        <f aca="false">IF(I1503=0,IF(G1503=0,0,100),+J1503/I1503*100)</f>
        <v>149.914562961485</v>
      </c>
      <c r="L1503" s="483"/>
      <c r="M1503" s="554" t="n">
        <v>37448.56</v>
      </c>
      <c r="N1503" s="504" t="n">
        <v>45304.68</v>
      </c>
      <c r="O1503" s="481" t="n">
        <f aca="false">+N1503-M1503</f>
        <v>7856.12</v>
      </c>
      <c r="P1503" s="486" t="n">
        <f aca="false">IF(M1503=0,IF(N1503=0,0,100),+O1503/M1503*100)</f>
        <v>20.9784301452446</v>
      </c>
      <c r="Q1503" s="486"/>
    </row>
    <row r="1504" customFormat="false" ht="12.75" hidden="false" customHeight="true" outlineLevel="0" collapsed="false">
      <c r="A1504" s="503" t="s">
        <v>114</v>
      </c>
      <c r="B1504" s="504" t="n">
        <v>-7226.13</v>
      </c>
      <c r="C1504" s="504" t="n">
        <v>-5274.8</v>
      </c>
      <c r="D1504" s="504" t="n">
        <v>-14910.33</v>
      </c>
      <c r="E1504" s="504" t="n">
        <v>-43220.15</v>
      </c>
      <c r="F1504" s="504" t="n">
        <v>-47872.81</v>
      </c>
      <c r="G1504" s="504" t="n">
        <v>-108446.97</v>
      </c>
      <c r="I1504" s="505" t="n">
        <v>-5283.97</v>
      </c>
      <c r="J1504" s="432" t="n">
        <f aca="false">+G1504-I1504</f>
        <v>-103163</v>
      </c>
      <c r="K1504" s="435" t="n">
        <f aca="false">IF(I1504=0,IF(G1504=0,0,100),+J1504/I1504*100)</f>
        <v>1952.37671674896</v>
      </c>
      <c r="L1504" s="483"/>
      <c r="M1504" s="554" t="n">
        <v>-267435.3</v>
      </c>
      <c r="N1504" s="504" t="n">
        <v>-226951.19</v>
      </c>
      <c r="O1504" s="481" t="n">
        <f aca="false">+N1504-M1504</f>
        <v>40484.11</v>
      </c>
      <c r="P1504" s="486" t="n">
        <f aca="false">IF(M1504=0,IF(N1504=0,0,100),+O1504/M1504*100)</f>
        <v>-15.1379081220766</v>
      </c>
      <c r="Q1504" s="486"/>
    </row>
    <row r="1505" s="512" customFormat="true" ht="16.5" hidden="false" customHeight="false" outlineLevel="0" collapsed="false">
      <c r="A1505" s="513" t="s">
        <v>331</v>
      </c>
      <c r="B1505" s="540" t="n">
        <f aca="false">SUM(B1499:B1504)</f>
        <v>1343412.03</v>
      </c>
      <c r="C1505" s="540" t="n">
        <f aca="false">SUM(C1499:C1504)</f>
        <v>1168999.92</v>
      </c>
      <c r="D1505" s="540" t="n">
        <f aca="false">SUM(D1499:D1504)</f>
        <v>1118253.84</v>
      </c>
      <c r="E1505" s="540" t="n">
        <f aca="false">SUM(E1499:E1504)</f>
        <v>1189693.89</v>
      </c>
      <c r="F1505" s="540" t="n">
        <f aca="false">SUM(F1499:F1504)</f>
        <v>1194361.86</v>
      </c>
      <c r="G1505" s="540" t="n">
        <f aca="false">SUM(G1499:G1504)</f>
        <v>1271042.7</v>
      </c>
      <c r="H1505" s="541"/>
      <c r="I1505" s="542" t="n">
        <f aca="false">SUM(I1499:I1504)</f>
        <v>1103454.64</v>
      </c>
      <c r="J1505" s="520" t="n">
        <f aca="false">+G1505-I1505</f>
        <v>167588.06</v>
      </c>
      <c r="K1505" s="521" t="n">
        <f aca="false">IF(I1505=0,IF(G1505=0,0,100),+J1505/I1505*100)</f>
        <v>15.1875803431303</v>
      </c>
      <c r="L1505" s="511"/>
      <c r="M1505" s="543" t="n">
        <f aca="false">SUM(M1499:M1504)</f>
        <v>6954259.88</v>
      </c>
      <c r="N1505" s="544" t="n">
        <f aca="false">SUM(N1499:N1504)</f>
        <v>7285764.34</v>
      </c>
      <c r="O1505" s="520" t="n">
        <f aca="false">+M1505-N1505</f>
        <v>-331504.460000001</v>
      </c>
      <c r="P1505" s="521" t="n">
        <f aca="false">IF(N1505=0,IF(M1505=0,0,100),+O1505/N1505*100)</f>
        <v>-4.55002995608833</v>
      </c>
      <c r="Q1505" s="522"/>
      <c r="R1505" s="523"/>
    </row>
    <row r="1506" customFormat="false" ht="13.5" hidden="false" customHeight="false" outlineLevel="0" collapsed="false">
      <c r="A1506" s="456"/>
      <c r="J1506" s="432"/>
      <c r="K1506" s="532"/>
      <c r="L1506" s="532"/>
      <c r="N1506" s="533"/>
      <c r="O1506" s="432"/>
    </row>
    <row r="1507" customFormat="false" ht="12.75" hidden="false" customHeight="true" outlineLevel="0" collapsed="false">
      <c r="A1507" s="456"/>
      <c r="J1507" s="432"/>
      <c r="K1507" s="435"/>
      <c r="N1507" s="477"/>
      <c r="O1507" s="432"/>
    </row>
    <row r="1508" customFormat="false" ht="12.75" hidden="false" customHeight="true" outlineLevel="0" collapsed="false">
      <c r="A1508" s="441" t="s">
        <v>69</v>
      </c>
      <c r="B1508" s="441"/>
      <c r="C1508" s="441"/>
      <c r="D1508" s="441"/>
      <c r="E1508" s="441"/>
      <c r="F1508" s="441"/>
      <c r="G1508" s="441"/>
      <c r="H1508" s="441"/>
      <c r="I1508" s="441"/>
      <c r="J1508" s="441"/>
      <c r="K1508" s="441"/>
      <c r="L1508" s="441"/>
      <c r="M1508" s="441"/>
      <c r="N1508" s="441"/>
      <c r="O1508" s="441"/>
      <c r="P1508" s="441"/>
      <c r="Q1508" s="441"/>
    </row>
    <row r="1509" customFormat="false" ht="12.75" hidden="false" customHeight="true" outlineLevel="0" collapsed="false">
      <c r="A1509" s="441" t="s">
        <v>214</v>
      </c>
      <c r="B1509" s="441"/>
      <c r="C1509" s="441"/>
      <c r="D1509" s="441"/>
      <c r="E1509" s="441"/>
      <c r="F1509" s="441"/>
      <c r="G1509" s="441"/>
      <c r="H1509" s="441"/>
      <c r="I1509" s="441"/>
      <c r="J1509" s="441"/>
      <c r="K1509" s="441"/>
      <c r="L1509" s="441"/>
      <c r="M1509" s="441"/>
      <c r="N1509" s="441"/>
      <c r="O1509" s="441"/>
      <c r="P1509" s="441"/>
      <c r="Q1509" s="441"/>
    </row>
    <row r="1510" customFormat="false" ht="12.75" hidden="false" customHeight="true" outlineLevel="0" collapsed="false">
      <c r="A1510" s="442" t="s">
        <v>73</v>
      </c>
      <c r="B1510" s="442"/>
      <c r="C1510" s="442"/>
      <c r="D1510" s="442"/>
      <c r="E1510" s="442"/>
      <c r="F1510" s="442"/>
      <c r="G1510" s="442"/>
      <c r="H1510" s="442"/>
      <c r="I1510" s="442"/>
      <c r="J1510" s="442"/>
      <c r="K1510" s="442"/>
      <c r="L1510" s="442"/>
      <c r="M1510" s="442"/>
      <c r="N1510" s="442"/>
      <c r="O1510" s="442"/>
      <c r="P1510" s="442"/>
      <c r="Q1510" s="442"/>
    </row>
    <row r="1511" customFormat="false" ht="13.5" hidden="false" customHeight="false" outlineLevel="0" collapsed="false">
      <c r="A1511" s="443"/>
      <c r="J1511" s="444"/>
      <c r="K1511" s="445"/>
      <c r="L1511" s="445"/>
      <c r="N1511" s="446"/>
      <c r="O1511" s="444"/>
      <c r="P1511" s="447"/>
      <c r="Q1511" s="447"/>
    </row>
    <row r="1512" customFormat="false" ht="39" hidden="false" customHeight="true" outlineLevel="0" collapsed="false">
      <c r="A1512" s="448"/>
      <c r="B1512" s="449" t="s">
        <v>215</v>
      </c>
      <c r="C1512" s="449"/>
      <c r="D1512" s="449"/>
      <c r="E1512" s="449"/>
      <c r="F1512" s="449"/>
      <c r="G1512" s="449"/>
      <c r="H1512" s="450"/>
      <c r="I1512" s="451" t="s">
        <v>71</v>
      </c>
      <c r="J1512" s="452" t="s">
        <v>216</v>
      </c>
      <c r="K1512" s="452"/>
      <c r="L1512" s="453"/>
      <c r="M1512" s="454" t="s">
        <v>121</v>
      </c>
      <c r="N1512" s="454"/>
      <c r="O1512" s="455" t="s">
        <v>217</v>
      </c>
      <c r="P1512" s="455"/>
      <c r="Q1512" s="453"/>
    </row>
    <row r="1513" customFormat="false" ht="13.5" hidden="false" customHeight="true" outlineLevel="0" collapsed="false">
      <c r="A1513" s="456"/>
      <c r="B1513" s="457" t="s">
        <v>218</v>
      </c>
      <c r="C1513" s="457" t="s">
        <v>219</v>
      </c>
      <c r="D1513" s="457" t="s">
        <v>220</v>
      </c>
      <c r="E1513" s="457" t="s">
        <v>221</v>
      </c>
      <c r="F1513" s="457" t="s">
        <v>222</v>
      </c>
      <c r="G1513" s="457" t="s">
        <v>223</v>
      </c>
      <c r="H1513" s="450"/>
      <c r="I1513" s="458" t="s">
        <v>224</v>
      </c>
      <c r="J1513" s="459" t="s">
        <v>225</v>
      </c>
      <c r="K1513" s="460" t="s">
        <v>226</v>
      </c>
      <c r="L1513" s="461"/>
      <c r="M1513" s="462" t="n">
        <v>2017</v>
      </c>
      <c r="N1513" s="463" t="n">
        <v>2018</v>
      </c>
      <c r="O1513" s="464" t="s">
        <v>225</v>
      </c>
      <c r="P1513" s="465" t="s">
        <v>227</v>
      </c>
      <c r="Q1513" s="466"/>
    </row>
    <row r="1514" customFormat="false" ht="13.5" hidden="false" customHeight="false" outlineLevel="0" collapsed="false">
      <c r="A1514" s="456"/>
      <c r="B1514" s="467"/>
      <c r="C1514" s="467"/>
      <c r="D1514" s="467"/>
      <c r="E1514" s="467"/>
      <c r="F1514" s="467"/>
      <c r="G1514" s="467"/>
      <c r="H1514" s="450"/>
      <c r="I1514" s="468"/>
      <c r="J1514" s="450"/>
      <c r="K1514" s="469"/>
      <c r="L1514" s="461"/>
      <c r="M1514" s="470"/>
      <c r="N1514" s="471"/>
      <c r="O1514" s="450"/>
      <c r="P1514" s="469"/>
      <c r="Q1514" s="461"/>
    </row>
    <row r="1515" customFormat="false" ht="13.5" hidden="false" customHeight="false" outlineLevel="0" collapsed="false">
      <c r="A1515" s="472" t="s">
        <v>145</v>
      </c>
      <c r="B1515" s="473"/>
      <c r="C1515" s="473"/>
      <c r="D1515" s="473"/>
      <c r="E1515" s="473"/>
      <c r="F1515" s="473"/>
      <c r="G1515" s="473"/>
      <c r="H1515" s="474"/>
      <c r="I1515" s="474"/>
      <c r="J1515" s="474"/>
      <c r="K1515" s="475"/>
      <c r="L1515" s="475"/>
      <c r="M1515" s="476"/>
      <c r="N1515" s="477"/>
      <c r="O1515" s="474"/>
      <c r="P1515" s="48"/>
      <c r="Q1515" s="48"/>
      <c r="R1515" s="438" t="str">
        <f aca="false">A1515</f>
        <v>CAMPECHE</v>
      </c>
    </row>
    <row r="1516" customFormat="false" ht="12.75" hidden="false" customHeight="false" outlineLevel="0" collapsed="false">
      <c r="A1516" s="448"/>
      <c r="B1516" s="473"/>
      <c r="C1516" s="473"/>
      <c r="D1516" s="473"/>
      <c r="E1516" s="473"/>
      <c r="F1516" s="473"/>
      <c r="G1516" s="473"/>
      <c r="H1516" s="474"/>
      <c r="I1516" s="474"/>
      <c r="J1516" s="474"/>
      <c r="K1516" s="475"/>
      <c r="L1516" s="475"/>
      <c r="M1516" s="476"/>
      <c r="N1516" s="477"/>
      <c r="O1516" s="474"/>
      <c r="P1516" s="48"/>
      <c r="Q1516" s="48"/>
    </row>
    <row r="1517" customFormat="false" ht="12.75" hidden="false" customHeight="false" outlineLevel="0" collapsed="false">
      <c r="A1517" s="456" t="s">
        <v>228</v>
      </c>
      <c r="B1517" s="473" t="n">
        <v>0</v>
      </c>
      <c r="C1517" s="479" t="n">
        <v>0</v>
      </c>
      <c r="D1517" s="480" t="n">
        <v>0</v>
      </c>
      <c r="E1517" s="478" t="n">
        <v>0</v>
      </c>
      <c r="F1517" s="480" t="n">
        <v>0</v>
      </c>
      <c r="G1517" s="480" t="n">
        <v>0</v>
      </c>
      <c r="H1517" s="474"/>
      <c r="I1517" s="482" t="n">
        <v>0</v>
      </c>
      <c r="J1517" s="481" t="n">
        <f aca="false">+G1517-I1517</f>
        <v>0</v>
      </c>
      <c r="K1517" s="483" t="n">
        <f aca="false">IF(I1517=0,IF(G1517=0,0,100),+J1517/I1517*100)</f>
        <v>0</v>
      </c>
      <c r="L1517" s="475"/>
      <c r="M1517" s="484" t="n">
        <v>3802.43</v>
      </c>
      <c r="N1517" s="485" t="n">
        <v>0</v>
      </c>
      <c r="O1517" s="481" t="n">
        <f aca="false">N1517-M1517</f>
        <v>-3802.43</v>
      </c>
      <c r="P1517" s="486" t="n">
        <f aca="false">IF(M1517=0,IF(N1517=0,0,100),+O1517/M1517*100)</f>
        <v>-100</v>
      </c>
      <c r="Q1517" s="48"/>
    </row>
    <row r="1518" customFormat="false" ht="12.75" hidden="false" customHeight="false" outlineLevel="0" collapsed="false">
      <c r="A1518" s="110" t="s">
        <v>229</v>
      </c>
      <c r="B1518" s="478" t="n">
        <v>6000</v>
      </c>
      <c r="C1518" s="479" t="n">
        <v>0</v>
      </c>
      <c r="D1518" s="480" t="n">
        <v>0</v>
      </c>
      <c r="E1518" s="478" t="n">
        <v>0</v>
      </c>
      <c r="F1518" s="480" t="n">
        <v>0</v>
      </c>
      <c r="G1518" s="480" t="n">
        <v>0</v>
      </c>
      <c r="H1518" s="474"/>
      <c r="I1518" s="482" t="n">
        <v>0</v>
      </c>
      <c r="J1518" s="481" t="n">
        <f aca="false">+G1518-I1518</f>
        <v>0</v>
      </c>
      <c r="K1518" s="483" t="n">
        <f aca="false">IF(I1518=0,IF(G1518=0,0,100),+J1518/I1518*100)</f>
        <v>0</v>
      </c>
      <c r="L1518" s="475"/>
      <c r="M1518" s="484" t="n">
        <v>15000</v>
      </c>
      <c r="N1518" s="485" t="n">
        <v>6000</v>
      </c>
      <c r="O1518" s="481" t="n">
        <f aca="false">N1518-M1518</f>
        <v>-9000</v>
      </c>
      <c r="P1518" s="486" t="n">
        <f aca="false">IF(M1518=0,IF(N1518=0,0,100),+O1518/M1518*100)</f>
        <v>-60</v>
      </c>
      <c r="Q1518" s="48"/>
    </row>
    <row r="1519" customFormat="false" ht="12.75" hidden="false" customHeight="false" outlineLevel="0" collapsed="false">
      <c r="A1519" s="456" t="s">
        <v>231</v>
      </c>
      <c r="B1519" s="478" t="n">
        <v>0</v>
      </c>
      <c r="C1519" s="479" t="n">
        <v>0</v>
      </c>
      <c r="D1519" s="480" t="n">
        <v>0</v>
      </c>
      <c r="E1519" s="478" t="n">
        <v>0</v>
      </c>
      <c r="F1519" s="480" t="n">
        <v>0</v>
      </c>
      <c r="G1519" s="480" t="n">
        <v>0</v>
      </c>
      <c r="H1519" s="474"/>
      <c r="I1519" s="482" t="n">
        <v>22612.39</v>
      </c>
      <c r="J1519" s="481" t="n">
        <f aca="false">+G1519-I1519</f>
        <v>-22612.39</v>
      </c>
      <c r="K1519" s="483" t="n">
        <f aca="false">IF(I1519=0,IF(G1519=0,0,100),+J1519/I1519*100)</f>
        <v>-100</v>
      </c>
      <c r="L1519" s="475"/>
      <c r="M1519" s="484" t="n">
        <v>193657.27</v>
      </c>
      <c r="N1519" s="485" t="n">
        <v>0</v>
      </c>
      <c r="O1519" s="481" t="n">
        <f aca="false">N1519-M1519</f>
        <v>-193657.27</v>
      </c>
      <c r="P1519" s="486" t="n">
        <f aca="false">IF(M1519=0,IF(N1519=0,0,100),+O1519/M1519*100)</f>
        <v>-100</v>
      </c>
      <c r="Q1519" s="48"/>
    </row>
    <row r="1520" customFormat="false" ht="12.75" hidden="false" customHeight="false" outlineLevel="0" collapsed="false">
      <c r="A1520" s="456" t="s">
        <v>234</v>
      </c>
      <c r="B1520" s="478" t="n">
        <v>382683.55</v>
      </c>
      <c r="C1520" s="479" t="n">
        <v>243132.57</v>
      </c>
      <c r="D1520" s="480" t="n">
        <v>256105.94</v>
      </c>
      <c r="E1520" s="478" t="n">
        <v>249638.66</v>
      </c>
      <c r="F1520" s="480" t="n">
        <v>321633.21</v>
      </c>
      <c r="G1520" s="480" t="n">
        <v>262306.63</v>
      </c>
      <c r="H1520" s="481"/>
      <c r="I1520" s="482" t="n">
        <v>245334.54</v>
      </c>
      <c r="J1520" s="481" t="n">
        <f aca="false">+G1520-I1520</f>
        <v>16972.09</v>
      </c>
      <c r="K1520" s="483" t="n">
        <f aca="false">IF(I1520=0,IF(G1520=0,0,100),+J1520/I1520*100)</f>
        <v>6.91793744166639</v>
      </c>
      <c r="L1520" s="483"/>
      <c r="M1520" s="484" t="n">
        <v>1426034.64</v>
      </c>
      <c r="N1520" s="485" t="n">
        <v>1715500.56</v>
      </c>
      <c r="O1520" s="481" t="n">
        <f aca="false">N1520-M1520</f>
        <v>289465.92</v>
      </c>
      <c r="P1520" s="486" t="n">
        <f aca="false">IF(M1520=0,IF(N1520=0,0,100),+O1520/M1520*100)</f>
        <v>20.2986597857118</v>
      </c>
      <c r="Q1520" s="486"/>
    </row>
    <row r="1521" customFormat="false" ht="12.75" hidden="false" customHeight="false" outlineLevel="0" collapsed="false">
      <c r="A1521" s="456" t="s">
        <v>235</v>
      </c>
      <c r="B1521" s="478" t="n">
        <v>0</v>
      </c>
      <c r="C1521" s="479" t="n">
        <v>0</v>
      </c>
      <c r="D1521" s="480" t="n">
        <v>0</v>
      </c>
      <c r="E1521" s="478" t="n">
        <v>0</v>
      </c>
      <c r="F1521" s="480" t="n">
        <v>0</v>
      </c>
      <c r="G1521" s="480" t="n">
        <v>0</v>
      </c>
      <c r="H1521" s="481"/>
      <c r="I1521" s="482" t="n">
        <v>10800</v>
      </c>
      <c r="J1521" s="481" t="n">
        <f aca="false">+G1521-I1521</f>
        <v>-10800</v>
      </c>
      <c r="K1521" s="483" t="n">
        <f aca="false">IF(I1521=0,IF(G1521=0,0,100),+J1521/I1521*100)</f>
        <v>-100</v>
      </c>
      <c r="L1521" s="483"/>
      <c r="M1521" s="484" t="n">
        <v>103938.75</v>
      </c>
      <c r="N1521" s="485" t="n">
        <v>0</v>
      </c>
      <c r="O1521" s="481" t="n">
        <f aca="false">N1521-M1521</f>
        <v>-103938.75</v>
      </c>
      <c r="P1521" s="486" t="n">
        <f aca="false">IF(M1521=0,IF(N1521=0,0,100),+O1521/M1521*100)</f>
        <v>-100</v>
      </c>
      <c r="Q1521" s="486"/>
    </row>
    <row r="1522" customFormat="false" ht="12.75" hidden="false" customHeight="false" outlineLevel="0" collapsed="false">
      <c r="A1522" s="110" t="s">
        <v>237</v>
      </c>
      <c r="B1522" s="478" t="n">
        <v>70357.02</v>
      </c>
      <c r="C1522" s="479" t="n">
        <v>70217.96</v>
      </c>
      <c r="D1522" s="480" t="n">
        <v>64603.82</v>
      </c>
      <c r="E1522" s="478" t="n">
        <v>68162.54</v>
      </c>
      <c r="F1522" s="480" t="n">
        <v>92442.59</v>
      </c>
      <c r="G1522" s="480" t="n">
        <v>66271.04</v>
      </c>
      <c r="H1522" s="481"/>
      <c r="I1522" s="482" t="n">
        <v>96815.02</v>
      </c>
      <c r="J1522" s="481" t="n">
        <f aca="false">+G1522-I1522</f>
        <v>-30543.98</v>
      </c>
      <c r="K1522" s="483" t="n">
        <f aca="false">IF(I1522=0,IF(G1522=0,0,100),+J1522/I1522*100)</f>
        <v>-31.5488030679537</v>
      </c>
      <c r="L1522" s="483"/>
      <c r="M1522" s="484" t="n">
        <v>453617.99</v>
      </c>
      <c r="N1522" s="485" t="n">
        <v>432054.97</v>
      </c>
      <c r="O1522" s="481" t="n">
        <f aca="false">N1522-M1522</f>
        <v>-21563.02</v>
      </c>
      <c r="P1522" s="486" t="n">
        <f aca="false">IF(M1522=0,IF(N1522=0,0,100),+O1522/M1522*100)</f>
        <v>-4.75356367590272</v>
      </c>
      <c r="Q1522" s="486"/>
    </row>
    <row r="1523" customFormat="false" ht="12.75" hidden="false" customHeight="false" outlineLevel="0" collapsed="false">
      <c r="A1523" s="456" t="s">
        <v>238</v>
      </c>
      <c r="B1523" s="478" t="n">
        <v>106970.21</v>
      </c>
      <c r="C1523" s="479" t="n">
        <v>87321.63</v>
      </c>
      <c r="D1523" s="480" t="n">
        <v>76356.72</v>
      </c>
      <c r="E1523" s="478" t="n">
        <v>79308.51</v>
      </c>
      <c r="F1523" s="480" t="n">
        <v>80275.45</v>
      </c>
      <c r="G1523" s="480" t="n">
        <v>79775.09</v>
      </c>
      <c r="H1523" s="481"/>
      <c r="I1523" s="482" t="n">
        <v>81770.61</v>
      </c>
      <c r="J1523" s="481" t="n">
        <f aca="false">+G1523-I1523</f>
        <v>-1995.52</v>
      </c>
      <c r="K1523" s="483" t="n">
        <f aca="false">IF(I1523=0,IF(G1523=0,0,100),+J1523/I1523*100)</f>
        <v>-2.44038781170888</v>
      </c>
      <c r="L1523" s="483"/>
      <c r="M1523" s="484" t="n">
        <v>505020.76</v>
      </c>
      <c r="N1523" s="485" t="n">
        <v>510007.61</v>
      </c>
      <c r="O1523" s="481" t="n">
        <f aca="false">N1523-M1523</f>
        <v>4986.84999999998</v>
      </c>
      <c r="P1523" s="486" t="n">
        <f aca="false">IF(M1523=0,IF(N1523=0,0,100),+O1523/M1523*100)</f>
        <v>0.987454456327692</v>
      </c>
      <c r="Q1523" s="486"/>
    </row>
    <row r="1524" customFormat="false" ht="12.75" hidden="false" customHeight="false" outlineLevel="0" collapsed="false">
      <c r="A1524" s="456" t="s">
        <v>240</v>
      </c>
      <c r="B1524" s="478" t="n">
        <v>2991.25</v>
      </c>
      <c r="C1524" s="479" t="n">
        <v>940</v>
      </c>
      <c r="D1524" s="480" t="n">
        <v>7313.45</v>
      </c>
      <c r="E1524" s="478" t="n">
        <v>942</v>
      </c>
      <c r="F1524" s="480" t="n">
        <v>2185.35</v>
      </c>
      <c r="G1524" s="480" t="n">
        <v>2949.48</v>
      </c>
      <c r="H1524" s="481"/>
      <c r="I1524" s="482" t="n">
        <v>664.000000000001</v>
      </c>
      <c r="J1524" s="481" t="n">
        <f aca="false">+G1524-I1524</f>
        <v>2285.48</v>
      </c>
      <c r="K1524" s="483" t="n">
        <f aca="false">IF(I1524=0,IF(G1524=0,0,100),+J1524/I1524*100)</f>
        <v>344.198795180722</v>
      </c>
      <c r="L1524" s="483"/>
      <c r="M1524" s="484" t="n">
        <v>14650.21</v>
      </c>
      <c r="N1524" s="485" t="n">
        <v>17321.53</v>
      </c>
      <c r="O1524" s="481" t="n">
        <f aca="false">N1524-M1524</f>
        <v>2671.32</v>
      </c>
      <c r="P1524" s="486" t="n">
        <f aca="false">IF(M1524=0,IF(N1524=0,0,100),+O1524/M1524*100)</f>
        <v>18.2340048367907</v>
      </c>
      <c r="Q1524" s="486"/>
    </row>
    <row r="1525" customFormat="false" ht="12.75" hidden="false" customHeight="false" outlineLevel="0" collapsed="false">
      <c r="A1525" s="456" t="s">
        <v>241</v>
      </c>
      <c r="B1525" s="478" t="n">
        <v>2585.58</v>
      </c>
      <c r="C1525" s="479" t="n">
        <v>0</v>
      </c>
      <c r="D1525" s="480" t="n">
        <v>1938.75</v>
      </c>
      <c r="E1525" s="478" t="n">
        <v>0</v>
      </c>
      <c r="F1525" s="480" t="n">
        <v>91.2400000000002</v>
      </c>
      <c r="G1525" s="480" t="n">
        <v>2350</v>
      </c>
      <c r="H1525" s="481"/>
      <c r="I1525" s="482" t="n">
        <v>1345.18</v>
      </c>
      <c r="J1525" s="481" t="n">
        <f aca="false">+G1525-I1525</f>
        <v>1004.82</v>
      </c>
      <c r="K1525" s="483" t="n">
        <f aca="false">IF(I1525=0,IF(G1525=0,0,100),+J1525/I1525*100)</f>
        <v>74.6978099585186</v>
      </c>
      <c r="L1525" s="483"/>
      <c r="M1525" s="484" t="n">
        <v>4281.24</v>
      </c>
      <c r="N1525" s="485" t="n">
        <v>6965.57</v>
      </c>
      <c r="O1525" s="481" t="n">
        <f aca="false">N1525-M1525</f>
        <v>2684.33</v>
      </c>
      <c r="P1525" s="486" t="n">
        <f aca="false">IF(M1525=0,IF(N1525=0,0,100),+O1525/M1525*100)</f>
        <v>62.6998252842635</v>
      </c>
      <c r="Q1525" s="486"/>
    </row>
    <row r="1526" customFormat="false" ht="12.75" hidden="false" customHeight="false" outlineLevel="0" collapsed="false">
      <c r="A1526" s="456" t="s">
        <v>242</v>
      </c>
      <c r="B1526" s="478" t="n">
        <v>0</v>
      </c>
      <c r="C1526" s="479" t="n">
        <v>0</v>
      </c>
      <c r="D1526" s="480" t="n">
        <v>2597.7</v>
      </c>
      <c r="E1526" s="478" t="n">
        <v>0</v>
      </c>
      <c r="F1526" s="480" t="n">
        <v>2597.7</v>
      </c>
      <c r="G1526" s="480" t="n">
        <v>298.93</v>
      </c>
      <c r="H1526" s="481"/>
      <c r="I1526" s="482" t="n">
        <v>0</v>
      </c>
      <c r="J1526" s="481" t="n">
        <f aca="false">+G1526-I1526</f>
        <v>298.93</v>
      </c>
      <c r="K1526" s="483" t="n">
        <f aca="false">IF(I1526=0,IF(G1526=0,0,100),+J1526/I1526*100)</f>
        <v>100</v>
      </c>
      <c r="L1526" s="483"/>
      <c r="M1526" s="484" t="n">
        <v>21094.67</v>
      </c>
      <c r="N1526" s="485" t="n">
        <v>5494.33</v>
      </c>
      <c r="O1526" s="481" t="n">
        <f aca="false">N1526-M1526</f>
        <v>-15600.34</v>
      </c>
      <c r="P1526" s="486" t="n">
        <f aca="false">IF(M1526=0,IF(N1526=0,0,100),+O1526/M1526*100)</f>
        <v>-73.9539419199258</v>
      </c>
      <c r="Q1526" s="486"/>
    </row>
    <row r="1527" customFormat="false" ht="12.75" hidden="false" customHeight="false" outlineLevel="0" collapsed="false">
      <c r="A1527" s="110" t="s">
        <v>243</v>
      </c>
      <c r="B1527" s="478" t="n">
        <v>0</v>
      </c>
      <c r="C1527" s="479" t="n">
        <v>732.49</v>
      </c>
      <c r="D1527" s="480" t="n">
        <v>1015.6</v>
      </c>
      <c r="E1527" s="478" t="n">
        <v>2256.94</v>
      </c>
      <c r="F1527" s="480" t="n">
        <v>1625</v>
      </c>
      <c r="G1527" s="480" t="n">
        <v>2682.6</v>
      </c>
      <c r="H1527" s="481"/>
      <c r="I1527" s="482" t="n">
        <v>866.5</v>
      </c>
      <c r="J1527" s="481" t="n">
        <f aca="false">+G1527-I1527</f>
        <v>1816.1</v>
      </c>
      <c r="K1527" s="483" t="n">
        <f aca="false">IF(I1527=0,IF(G1527=0,0,100),+J1527/I1527*100)</f>
        <v>209.590305828044</v>
      </c>
      <c r="L1527" s="483"/>
      <c r="M1527" s="484" t="n">
        <v>2285.71</v>
      </c>
      <c r="N1527" s="485" t="n">
        <v>8312.63</v>
      </c>
      <c r="O1527" s="481" t="n">
        <f aca="false">N1527-M1527</f>
        <v>6026.92</v>
      </c>
      <c r="P1527" s="486" t="n">
        <f aca="false">IF(M1527=0,IF(N1527=0,0,100),+O1527/M1527*100)</f>
        <v>263.678244396708</v>
      </c>
      <c r="Q1527" s="486"/>
      <c r="R1527" s="430"/>
    </row>
    <row r="1528" customFormat="false" ht="12.75" hidden="false" customHeight="false" outlineLevel="0" collapsed="false">
      <c r="A1528" s="110" t="s">
        <v>244</v>
      </c>
      <c r="B1528" s="478" t="n">
        <v>1133</v>
      </c>
      <c r="C1528" s="479" t="n">
        <v>0</v>
      </c>
      <c r="D1528" s="480" t="n">
        <v>0</v>
      </c>
      <c r="E1528" s="478" t="n">
        <v>0</v>
      </c>
      <c r="F1528" s="480" t="n">
        <v>0</v>
      </c>
      <c r="G1528" s="480" t="n">
        <v>0</v>
      </c>
      <c r="H1528" s="481"/>
      <c r="I1528" s="482" t="n">
        <v>1031.89</v>
      </c>
      <c r="J1528" s="481" t="n">
        <f aca="false">+G1528-I1528</f>
        <v>-1031.89</v>
      </c>
      <c r="K1528" s="483" t="n">
        <f aca="false">IF(I1528=0,IF(G1528=0,0,100),+J1528/I1528*100)</f>
        <v>-100</v>
      </c>
      <c r="L1528" s="483"/>
      <c r="M1528" s="484" t="n">
        <v>10547.4</v>
      </c>
      <c r="N1528" s="485" t="n">
        <v>1133</v>
      </c>
      <c r="O1528" s="481" t="n">
        <f aca="false">N1528-M1528</f>
        <v>-9414.4</v>
      </c>
      <c r="P1528" s="486" t="n">
        <f aca="false">IF(M1528=0,IF(N1528=0,0,100),+O1528/M1528*100)</f>
        <v>-89.2580161935643</v>
      </c>
      <c r="Q1528" s="486"/>
      <c r="R1528" s="430"/>
    </row>
    <row r="1529" s="438" customFormat="true" ht="12.75" hidden="false" customHeight="false" outlineLevel="0" collapsed="false">
      <c r="A1529" s="456" t="s">
        <v>245</v>
      </c>
      <c r="B1529" s="478" t="n">
        <v>6750.28</v>
      </c>
      <c r="C1529" s="479" t="n">
        <v>4586.2</v>
      </c>
      <c r="D1529" s="480" t="n">
        <v>8653</v>
      </c>
      <c r="E1529" s="478" t="n">
        <v>7787.58</v>
      </c>
      <c r="F1529" s="480" t="n">
        <v>865.5</v>
      </c>
      <c r="G1529" s="480" t="n">
        <v>13389.36</v>
      </c>
      <c r="H1529" s="481"/>
      <c r="I1529" s="482" t="n">
        <v>10818.44</v>
      </c>
      <c r="J1529" s="481" t="n">
        <f aca="false">+G1529-I1529</f>
        <v>2570.92</v>
      </c>
      <c r="K1529" s="483" t="n">
        <f aca="false">IF(I1529=0,IF(G1529=0,0,100),+J1529/I1529*100)</f>
        <v>23.7642395761311</v>
      </c>
      <c r="L1529" s="483"/>
      <c r="M1529" s="484" t="n">
        <v>44051.22</v>
      </c>
      <c r="N1529" s="485" t="n">
        <v>42031.92</v>
      </c>
      <c r="O1529" s="481" t="n">
        <f aca="false">N1529-M1529</f>
        <v>-2019.3</v>
      </c>
      <c r="P1529" s="486" t="n">
        <f aca="false">IF(M1529=0,IF(N1529=0,0,100),+O1529/M1529*100)</f>
        <v>-4.58398201003287</v>
      </c>
      <c r="Q1529" s="486"/>
    </row>
    <row r="1530" s="438" customFormat="true" ht="12.75" hidden="false" customHeight="false" outlineLevel="0" collapsed="false">
      <c r="A1530" s="110" t="s">
        <v>334</v>
      </c>
      <c r="B1530" s="478" t="n">
        <v>0</v>
      </c>
      <c r="C1530" s="479" t="n">
        <v>0</v>
      </c>
      <c r="D1530" s="480" t="n">
        <v>0</v>
      </c>
      <c r="E1530" s="478" t="n">
        <v>0</v>
      </c>
      <c r="F1530" s="480" t="n">
        <v>0</v>
      </c>
      <c r="G1530" s="480" t="n">
        <v>0</v>
      </c>
      <c r="H1530" s="481"/>
      <c r="I1530" s="482" t="n">
        <v>0</v>
      </c>
      <c r="J1530" s="481" t="n">
        <f aca="false">+G1530-I1530</f>
        <v>0</v>
      </c>
      <c r="K1530" s="483" t="n">
        <f aca="false">IF(I1530=0,IF(G1530=0,0,100),+J1530/I1530*100)</f>
        <v>0</v>
      </c>
      <c r="L1530" s="483"/>
      <c r="M1530" s="484" t="n">
        <v>383.62</v>
      </c>
      <c r="N1530" s="485" t="n">
        <v>0</v>
      </c>
      <c r="O1530" s="481" t="n">
        <f aca="false">N1530-M1530</f>
        <v>-383.62</v>
      </c>
      <c r="P1530" s="486" t="n">
        <f aca="false">IF(M1530=0,IF(N1530=0,0,100),+O1530/M1530*100)</f>
        <v>-100</v>
      </c>
      <c r="Q1530" s="486"/>
    </row>
    <row r="1531" s="438" customFormat="true" ht="12.75" hidden="false" customHeight="false" outlineLevel="0" collapsed="false">
      <c r="A1531" s="110" t="s">
        <v>341</v>
      </c>
      <c r="B1531" s="478" t="n">
        <v>0</v>
      </c>
      <c r="C1531" s="479" t="n">
        <v>0</v>
      </c>
      <c r="D1531" s="480" t="n">
        <v>0</v>
      </c>
      <c r="E1531" s="478" t="n">
        <v>0</v>
      </c>
      <c r="F1531" s="480" t="n">
        <v>0</v>
      </c>
      <c r="G1531" s="480" t="n">
        <v>0</v>
      </c>
      <c r="H1531" s="481"/>
      <c r="I1531" s="482" t="n">
        <v>279.3</v>
      </c>
      <c r="J1531" s="481" t="n">
        <f aca="false">+G1531-I1531</f>
        <v>-279.3</v>
      </c>
      <c r="K1531" s="483" t="n">
        <f aca="false">IF(I1531=0,IF(G1531=0,0,100),+J1531/I1531*100)</f>
        <v>-100</v>
      </c>
      <c r="L1531" s="483"/>
      <c r="M1531" s="484" t="n">
        <v>279.3</v>
      </c>
      <c r="N1531" s="485" t="n">
        <v>0</v>
      </c>
      <c r="O1531" s="481" t="n">
        <f aca="false">N1531-M1531</f>
        <v>-279.3</v>
      </c>
      <c r="P1531" s="486" t="n">
        <f aca="false">IF(M1531=0,IF(N1531=0,0,100),+O1531/M1531*100)</f>
        <v>-100</v>
      </c>
      <c r="Q1531" s="486"/>
    </row>
    <row r="1532" s="438" customFormat="true" ht="12.75" hidden="false" customHeight="false" outlineLevel="0" collapsed="false">
      <c r="A1532" s="110" t="s">
        <v>335</v>
      </c>
      <c r="B1532" s="478" t="n">
        <v>0</v>
      </c>
      <c r="C1532" s="479" t="n">
        <v>1384.51</v>
      </c>
      <c r="D1532" s="480" t="n">
        <v>0</v>
      </c>
      <c r="E1532" s="478" t="n">
        <v>0</v>
      </c>
      <c r="F1532" s="480" t="n">
        <v>0</v>
      </c>
      <c r="G1532" s="480" t="n">
        <v>1211.5</v>
      </c>
      <c r="H1532" s="481"/>
      <c r="I1532" s="482" t="n">
        <v>0</v>
      </c>
      <c r="J1532" s="481" t="n">
        <f aca="false">+G1532-I1532</f>
        <v>1211.5</v>
      </c>
      <c r="K1532" s="483" t="n">
        <f aca="false">IF(I1532=0,IF(G1532=0,0,100),+J1532/I1532*100)</f>
        <v>100</v>
      </c>
      <c r="L1532" s="483"/>
      <c r="M1532" s="484" t="n">
        <v>692.31</v>
      </c>
      <c r="N1532" s="485" t="n">
        <v>2596.01</v>
      </c>
      <c r="O1532" s="481" t="n">
        <f aca="false">N1532-M1532</f>
        <v>1903.7</v>
      </c>
      <c r="P1532" s="486" t="n">
        <f aca="false">IF(M1532=0,IF(N1532=0,0,100),+O1532/M1532*100)</f>
        <v>274.977972295648</v>
      </c>
      <c r="Q1532" s="486"/>
    </row>
    <row r="1533" s="438" customFormat="true" ht="12.75" hidden="false" customHeight="false" outlineLevel="0" collapsed="false">
      <c r="A1533" s="110" t="s">
        <v>254</v>
      </c>
      <c r="B1533" s="478" t="n">
        <v>43132.5</v>
      </c>
      <c r="C1533" s="479" t="n">
        <v>43132.5</v>
      </c>
      <c r="D1533" s="479" t="n">
        <v>43132.5</v>
      </c>
      <c r="E1533" s="478" t="n">
        <v>46225.98</v>
      </c>
      <c r="F1533" s="480" t="n">
        <v>46225.98</v>
      </c>
      <c r="G1533" s="480" t="n">
        <v>46225.98</v>
      </c>
      <c r="H1533" s="481"/>
      <c r="I1533" s="482" t="n">
        <v>43132.5</v>
      </c>
      <c r="J1533" s="481" t="n">
        <f aca="false">+G1533-I1533</f>
        <v>3093.48</v>
      </c>
      <c r="K1533" s="483" t="n">
        <f aca="false">IF(I1533=0,IF(G1533=0,0,100),+J1533/I1533*100)</f>
        <v>7.17203964527909</v>
      </c>
      <c r="L1533" s="483"/>
      <c r="M1533" s="484" t="n">
        <v>143367.24</v>
      </c>
      <c r="N1533" s="485" t="n">
        <v>268075.44</v>
      </c>
      <c r="O1533" s="481" t="n">
        <f aca="false">N1533-M1533</f>
        <v>124708.2</v>
      </c>
      <c r="P1533" s="486" t="n">
        <f aca="false">IF(M1533=0,IF(N1533=0,0,100),+O1533/M1533*100)</f>
        <v>86.9851438864276</v>
      </c>
      <c r="Q1533" s="486"/>
    </row>
    <row r="1534" s="438" customFormat="true" ht="12.75" hidden="false" customHeight="false" outlineLevel="0" collapsed="false">
      <c r="A1534" s="456" t="s">
        <v>255</v>
      </c>
      <c r="B1534" s="478" t="n">
        <v>0</v>
      </c>
      <c r="C1534" s="479" t="n">
        <v>0</v>
      </c>
      <c r="D1534" s="480" t="n">
        <v>0</v>
      </c>
      <c r="E1534" s="478" t="n">
        <v>0</v>
      </c>
      <c r="F1534" s="480" t="n">
        <v>0</v>
      </c>
      <c r="G1534" s="480" t="n">
        <v>0</v>
      </c>
      <c r="H1534" s="481"/>
      <c r="I1534" s="482" t="n">
        <v>0</v>
      </c>
      <c r="J1534" s="481" t="n">
        <f aca="false">+G1534-I1534</f>
        <v>0</v>
      </c>
      <c r="K1534" s="483" t="n">
        <f aca="false">IF(I1534=0,IF(G1534=0,0,100),+J1534/I1534*100)</f>
        <v>0</v>
      </c>
      <c r="L1534" s="483"/>
      <c r="M1534" s="484" t="n">
        <v>105683.78</v>
      </c>
      <c r="N1534" s="485" t="n">
        <v>0</v>
      </c>
      <c r="O1534" s="481" t="n">
        <f aca="false">N1534-M1534</f>
        <v>-105683.78</v>
      </c>
      <c r="P1534" s="486" t="n">
        <f aca="false">IF(M1534=0,IF(N1534=0,0,100),+O1534/M1534*100)</f>
        <v>-100</v>
      </c>
      <c r="Q1534" s="486"/>
    </row>
    <row r="1535" s="438" customFormat="true" ht="12.75" hidden="false" customHeight="false" outlineLevel="0" collapsed="false">
      <c r="A1535" s="110" t="s">
        <v>256</v>
      </c>
      <c r="B1535" s="478" t="n">
        <v>0</v>
      </c>
      <c r="C1535" s="479" t="n">
        <v>8260.03</v>
      </c>
      <c r="D1535" s="480" t="n">
        <v>5648.18</v>
      </c>
      <c r="E1535" s="478" t="n">
        <v>11863.55</v>
      </c>
      <c r="F1535" s="480" t="n">
        <v>0</v>
      </c>
      <c r="G1535" s="480" t="n">
        <v>6165.92</v>
      </c>
      <c r="H1535" s="481"/>
      <c r="I1535" s="482" t="n">
        <v>23942.38</v>
      </c>
      <c r="J1535" s="481" t="n">
        <f aca="false">+G1535-I1535</f>
        <v>-17776.46</v>
      </c>
      <c r="K1535" s="483" t="n">
        <f aca="false">IF(I1535=0,IF(G1535=0,0,100),+J1535/I1535*100)</f>
        <v>-74.2468376159763</v>
      </c>
      <c r="L1535" s="483"/>
      <c r="M1535" s="484" t="n">
        <v>23942.38</v>
      </c>
      <c r="N1535" s="485" t="n">
        <v>31937.68</v>
      </c>
      <c r="O1535" s="481" t="n">
        <f aca="false">N1535-M1535</f>
        <v>7995.3</v>
      </c>
      <c r="P1535" s="486" t="n">
        <f aca="false">IF(M1535=0,IF(N1535=0,0,100),+O1535/M1535*100)</f>
        <v>33.3939232440551</v>
      </c>
      <c r="Q1535" s="486"/>
    </row>
    <row r="1536" s="438" customFormat="true" ht="12.75" hidden="false" customHeight="false" outlineLevel="0" collapsed="false">
      <c r="A1536" s="456" t="s">
        <v>257</v>
      </c>
      <c r="B1536" s="478" t="n">
        <v>19892.8</v>
      </c>
      <c r="C1536" s="479" t="n">
        <v>31847.72</v>
      </c>
      <c r="D1536" s="480" t="n">
        <v>26388.39</v>
      </c>
      <c r="E1536" s="478" t="n">
        <v>38903.29</v>
      </c>
      <c r="F1536" s="480" t="n">
        <v>27963.21</v>
      </c>
      <c r="G1536" s="480" t="n">
        <v>43867.81</v>
      </c>
      <c r="H1536" s="481"/>
      <c r="I1536" s="482" t="n">
        <v>19254.96</v>
      </c>
      <c r="J1536" s="481" t="n">
        <f aca="false">+G1536-I1536</f>
        <v>24612.85</v>
      </c>
      <c r="K1536" s="483" t="n">
        <f aca="false">IF(I1536=0,IF(G1536=0,0,100),+J1536/I1536*100)</f>
        <v>127.826025086523</v>
      </c>
      <c r="L1536" s="483"/>
      <c r="M1536" s="484" t="n">
        <v>149013.26</v>
      </c>
      <c r="N1536" s="485" t="n">
        <v>188863.22</v>
      </c>
      <c r="O1536" s="481" t="n">
        <f aca="false">N1536-M1536</f>
        <v>39849.96</v>
      </c>
      <c r="P1536" s="486" t="n">
        <f aca="false">IF(M1536=0,IF(N1536=0,0,100),+O1536/M1536*100)</f>
        <v>26.7425596889834</v>
      </c>
      <c r="Q1536" s="486"/>
    </row>
    <row r="1537" s="438" customFormat="true" ht="12.75" hidden="false" customHeight="false" outlineLevel="0" collapsed="false">
      <c r="A1537" s="456" t="s">
        <v>258</v>
      </c>
      <c r="B1537" s="478" t="n">
        <v>7312.45</v>
      </c>
      <c r="C1537" s="479" t="n">
        <v>15506.04</v>
      </c>
      <c r="D1537" s="480" t="n">
        <v>13834.01</v>
      </c>
      <c r="E1537" s="478" t="n">
        <v>7390.08</v>
      </c>
      <c r="F1537" s="480" t="n">
        <v>7738.41</v>
      </c>
      <c r="G1537" s="480" t="n">
        <v>23826.5</v>
      </c>
      <c r="H1537" s="481"/>
      <c r="I1537" s="482" t="n">
        <v>10438.95</v>
      </c>
      <c r="J1537" s="481" t="n">
        <f aca="false">+G1537-I1537</f>
        <v>13387.55</v>
      </c>
      <c r="K1537" s="483" t="n">
        <f aca="false">IF(I1537=0,IF(G1537=0,0,100),+J1537/I1537*100)</f>
        <v>128.246135866155</v>
      </c>
      <c r="L1537" s="483"/>
      <c r="M1537" s="484" t="n">
        <v>44048.75</v>
      </c>
      <c r="N1537" s="485" t="n">
        <v>75607.49</v>
      </c>
      <c r="O1537" s="481" t="n">
        <f aca="false">N1537-M1537</f>
        <v>31558.74</v>
      </c>
      <c r="P1537" s="486" t="n">
        <f aca="false">IF(M1537=0,IF(N1537=0,0,100),+O1537/M1537*100)</f>
        <v>71.645029654644</v>
      </c>
      <c r="Q1537" s="486"/>
    </row>
    <row r="1538" s="438" customFormat="true" ht="12.75" hidden="false" customHeight="false" outlineLevel="0" collapsed="false">
      <c r="A1538" s="534" t="s">
        <v>259</v>
      </c>
      <c r="B1538" s="478" t="n">
        <v>0</v>
      </c>
      <c r="C1538" s="479" t="n">
        <v>2017.22</v>
      </c>
      <c r="D1538" s="480" t="n">
        <v>1633.67</v>
      </c>
      <c r="E1538" s="478" t="n">
        <v>1428.35</v>
      </c>
      <c r="F1538" s="480" t="n">
        <v>1756.46</v>
      </c>
      <c r="G1538" s="480" t="n">
        <v>2565.78</v>
      </c>
      <c r="H1538" s="481"/>
      <c r="I1538" s="482" t="n">
        <v>1121.92</v>
      </c>
      <c r="J1538" s="481" t="n">
        <f aca="false">+G1538-I1538</f>
        <v>1443.86</v>
      </c>
      <c r="K1538" s="483" t="n">
        <f aca="false">IF(I1538=0,IF(G1538=0,0,100),+J1538/I1538*100)</f>
        <v>128.695450656018</v>
      </c>
      <c r="L1538" s="483"/>
      <c r="M1538" s="484" t="n">
        <v>5651.78</v>
      </c>
      <c r="N1538" s="485" t="n">
        <v>9401.48</v>
      </c>
      <c r="O1538" s="481" t="n">
        <f aca="false">N1538-M1538</f>
        <v>3749.7</v>
      </c>
      <c r="P1538" s="486" t="n">
        <f aca="false">IF(M1538=0,IF(N1538=0,0,100),+O1538/M1538*100)</f>
        <v>66.34546992275</v>
      </c>
      <c r="Q1538" s="486"/>
    </row>
    <row r="1539" s="438" customFormat="true" ht="12.75" hidden="false" customHeight="false" outlineLevel="0" collapsed="false">
      <c r="A1539" s="110" t="s">
        <v>265</v>
      </c>
      <c r="B1539" s="478" t="n">
        <v>15658.97</v>
      </c>
      <c r="C1539" s="479" t="n">
        <v>1.13686837721616E-013</v>
      </c>
      <c r="D1539" s="480" t="n">
        <v>31247.72</v>
      </c>
      <c r="E1539" s="478" t="n">
        <v>15564.56</v>
      </c>
      <c r="F1539" s="480" t="n">
        <v>15770.9</v>
      </c>
      <c r="G1539" s="480" t="n">
        <v>15567.73</v>
      </c>
      <c r="H1539" s="481"/>
      <c r="I1539" s="482" t="n">
        <v>15643.66</v>
      </c>
      <c r="J1539" s="481" t="n">
        <f aca="false">+G1539-I1539</f>
        <v>-75.9300000000003</v>
      </c>
      <c r="K1539" s="483" t="n">
        <f aca="false">IF(I1539=0,IF(G1539=0,0,100),+J1539/I1539*100)</f>
        <v>-0.48537234892602</v>
      </c>
      <c r="L1539" s="483"/>
      <c r="M1539" s="484" t="n">
        <v>78433.39</v>
      </c>
      <c r="N1539" s="485" t="n">
        <v>93809.88</v>
      </c>
      <c r="O1539" s="481" t="n">
        <f aca="false">N1539-M1539</f>
        <v>15376.49</v>
      </c>
      <c r="P1539" s="486" t="n">
        <f aca="false">IF(M1539=0,IF(N1539=0,0,100),+O1539/M1539*100)</f>
        <v>19.6045204727221</v>
      </c>
      <c r="Q1539" s="486"/>
    </row>
    <row r="1540" s="438" customFormat="true" ht="12.75" hidden="false" customHeight="false" outlineLevel="0" collapsed="false">
      <c r="A1540" s="110" t="s">
        <v>267</v>
      </c>
      <c r="B1540" s="478" t="n">
        <v>0</v>
      </c>
      <c r="C1540" s="479" t="n">
        <v>171.55</v>
      </c>
      <c r="D1540" s="480" t="n">
        <v>171.55</v>
      </c>
      <c r="E1540" s="478" t="n">
        <v>570.2</v>
      </c>
      <c r="F1540" s="480" t="n">
        <v>386.21</v>
      </c>
      <c r="G1540" s="480" t="n">
        <v>1062.71</v>
      </c>
      <c r="H1540" s="481"/>
      <c r="I1540" s="482" t="n">
        <v>171.55</v>
      </c>
      <c r="J1540" s="481" t="n">
        <f aca="false">+G1540-I1540</f>
        <v>891.16</v>
      </c>
      <c r="K1540" s="483" t="n">
        <f aca="false">IF(I1540=0,IF(G1540=0,0,100),+J1540/I1540*100)</f>
        <v>519.475371611775</v>
      </c>
      <c r="L1540" s="483"/>
      <c r="M1540" s="484" t="n">
        <v>857.76</v>
      </c>
      <c r="N1540" s="485" t="n">
        <v>2362.22</v>
      </c>
      <c r="O1540" s="481" t="n">
        <f aca="false">N1540-M1540</f>
        <v>1504.46</v>
      </c>
      <c r="P1540" s="486" t="n">
        <f aca="false">IF(M1540=0,IF(N1540=0,0,100),+O1540/M1540*100)</f>
        <v>175.394049617609</v>
      </c>
      <c r="Q1540" s="486"/>
    </row>
    <row r="1541" s="438" customFormat="true" ht="12.75" hidden="false" customHeight="false" outlineLevel="0" collapsed="false">
      <c r="A1541" s="534" t="s">
        <v>268</v>
      </c>
      <c r="B1541" s="478" t="n">
        <v>0</v>
      </c>
      <c r="C1541" s="479" t="n">
        <v>472.42</v>
      </c>
      <c r="D1541" s="480" t="n">
        <v>472.42</v>
      </c>
      <c r="E1541" s="478" t="n">
        <v>472.42</v>
      </c>
      <c r="F1541" s="480" t="n">
        <v>429.32</v>
      </c>
      <c r="G1541" s="480" t="n">
        <v>0</v>
      </c>
      <c r="H1541" s="481"/>
      <c r="I1541" s="482" t="n">
        <v>429.31</v>
      </c>
      <c r="J1541" s="481" t="n">
        <f aca="false">+G1541-I1541</f>
        <v>-429.31</v>
      </c>
      <c r="K1541" s="483" t="n">
        <f aca="false">IF(I1541=0,IF(G1541=0,0,100),+J1541/I1541*100)</f>
        <v>-100</v>
      </c>
      <c r="L1541" s="483"/>
      <c r="M1541" s="484" t="n">
        <v>2146.55</v>
      </c>
      <c r="N1541" s="485" t="n">
        <v>1846.58</v>
      </c>
      <c r="O1541" s="481" t="n">
        <f aca="false">N1541-M1541</f>
        <v>-299.97</v>
      </c>
      <c r="P1541" s="486" t="n">
        <f aca="false">IF(M1541=0,IF(N1541=0,0,100),+O1541/M1541*100)</f>
        <v>-13.9745172486082</v>
      </c>
      <c r="Q1541" s="486"/>
    </row>
    <row r="1542" s="438" customFormat="true" ht="12.75" hidden="false" customHeight="false" outlineLevel="0" collapsed="false">
      <c r="A1542" s="110" t="s">
        <v>271</v>
      </c>
      <c r="B1542" s="478" t="n">
        <v>810.54</v>
      </c>
      <c r="C1542" s="479" t="n">
        <v>0</v>
      </c>
      <c r="D1542" s="480" t="n">
        <v>0</v>
      </c>
      <c r="E1542" s="478" t="n">
        <v>0</v>
      </c>
      <c r="F1542" s="480" t="n">
        <v>0</v>
      </c>
      <c r="G1542" s="480" t="n">
        <v>0</v>
      </c>
      <c r="H1542" s="481"/>
      <c r="I1542" s="482" t="n">
        <v>464.24</v>
      </c>
      <c r="J1542" s="481" t="n">
        <f aca="false">+G1542-I1542</f>
        <v>-464.24</v>
      </c>
      <c r="K1542" s="483" t="n">
        <f aca="false">IF(I1542=0,IF(G1542=0,0,100),+J1542/I1542*100)</f>
        <v>-100</v>
      </c>
      <c r="L1542" s="483"/>
      <c r="M1542" s="484" t="n">
        <v>1763.94</v>
      </c>
      <c r="N1542" s="485" t="n">
        <v>810.54</v>
      </c>
      <c r="O1542" s="481" t="n">
        <f aca="false">N1542-M1542</f>
        <v>-953.4</v>
      </c>
      <c r="P1542" s="486" t="n">
        <f aca="false">IF(M1542=0,IF(N1542=0,0,100),+O1542/M1542*100)</f>
        <v>-54.0494574645396</v>
      </c>
      <c r="Q1542" s="486"/>
    </row>
    <row r="1543" s="438" customFormat="true" ht="12.75" hidden="false" customHeight="false" outlineLevel="0" collapsed="false">
      <c r="A1543" s="456" t="s">
        <v>272</v>
      </c>
      <c r="B1543" s="478" t="n">
        <v>340.2</v>
      </c>
      <c r="C1543" s="479" t="n">
        <v>425.25</v>
      </c>
      <c r="D1543" s="480" t="n">
        <v>695.45</v>
      </c>
      <c r="E1543" s="478" t="n">
        <v>650</v>
      </c>
      <c r="F1543" s="480" t="n">
        <v>925</v>
      </c>
      <c r="G1543" s="480" t="n">
        <v>862.5</v>
      </c>
      <c r="H1543" s="481"/>
      <c r="I1543" s="482" t="n">
        <v>820.8</v>
      </c>
      <c r="J1543" s="481" t="n">
        <f aca="false">+G1543-I1543</f>
        <v>41.7</v>
      </c>
      <c r="K1543" s="483" t="n">
        <f aca="false">IF(I1543=0,IF(G1543=0,0,100),+J1543/I1543*100)</f>
        <v>5.08040935672515</v>
      </c>
      <c r="L1543" s="483"/>
      <c r="M1543" s="484" t="n">
        <v>3123.6</v>
      </c>
      <c r="N1543" s="485" t="n">
        <v>3898.4</v>
      </c>
      <c r="O1543" s="481" t="n">
        <f aca="false">N1543-M1543</f>
        <v>774.8</v>
      </c>
      <c r="P1543" s="486" t="n">
        <f aca="false">IF(M1543=0,IF(N1543=0,0,100),+O1543/M1543*100)</f>
        <v>24.804712511205</v>
      </c>
      <c r="Q1543" s="486"/>
    </row>
    <row r="1544" s="438" customFormat="true" ht="12.75" hidden="false" customHeight="false" outlineLevel="0" collapsed="false">
      <c r="A1544" s="456" t="s">
        <v>273</v>
      </c>
      <c r="B1544" s="478" t="n">
        <v>2658.57</v>
      </c>
      <c r="C1544" s="479" t="n">
        <v>0</v>
      </c>
      <c r="D1544" s="480" t="n">
        <v>4197.04</v>
      </c>
      <c r="E1544" s="478" t="n">
        <v>4305.64</v>
      </c>
      <c r="F1544" s="480" t="n">
        <v>4721.37</v>
      </c>
      <c r="G1544" s="480" t="n">
        <v>5291.53</v>
      </c>
      <c r="H1544" s="481"/>
      <c r="I1544" s="482" t="n">
        <v>6076.62</v>
      </c>
      <c r="J1544" s="481" t="n">
        <f aca="false">+G1544-I1544</f>
        <v>-785.09</v>
      </c>
      <c r="K1544" s="483" t="n">
        <f aca="false">IF(I1544=0,IF(G1544=0,0,100),+J1544/I1544*100)</f>
        <v>-12.9198468885663</v>
      </c>
      <c r="L1544" s="483"/>
      <c r="M1544" s="484" t="n">
        <v>29847.41</v>
      </c>
      <c r="N1544" s="485" t="n">
        <v>21174.15</v>
      </c>
      <c r="O1544" s="481" t="n">
        <f aca="false">N1544-M1544</f>
        <v>-8673.26</v>
      </c>
      <c r="P1544" s="486" t="n">
        <f aca="false">IF(M1544=0,IF(N1544=0,0,100),+O1544/M1544*100)</f>
        <v>-29.058668742112</v>
      </c>
      <c r="Q1544" s="486"/>
    </row>
    <row r="1545" s="438" customFormat="true" ht="12.75" hidden="false" customHeight="false" outlineLevel="0" collapsed="false">
      <c r="A1545" s="110" t="s">
        <v>274</v>
      </c>
      <c r="B1545" s="478" t="n">
        <v>2934.54</v>
      </c>
      <c r="C1545" s="479" t="n">
        <v>653.76</v>
      </c>
      <c r="D1545" s="480" t="n">
        <v>6312.13</v>
      </c>
      <c r="E1545" s="478" t="n">
        <v>2614.49</v>
      </c>
      <c r="F1545" s="480" t="n">
        <v>3656.05</v>
      </c>
      <c r="G1545" s="480" t="n">
        <v>1011.38</v>
      </c>
      <c r="H1545" s="481"/>
      <c r="I1545" s="482" t="n">
        <v>4928.69</v>
      </c>
      <c r="J1545" s="481" t="n">
        <f aca="false">+G1545-I1545</f>
        <v>-3917.31</v>
      </c>
      <c r="K1545" s="483" t="n">
        <f aca="false">IF(I1545=0,IF(G1545=0,0,100),+J1545/I1545*100)</f>
        <v>-79.4797400526306</v>
      </c>
      <c r="L1545" s="483"/>
      <c r="M1545" s="484" t="n">
        <v>18244.03</v>
      </c>
      <c r="N1545" s="485" t="n">
        <v>17182.35</v>
      </c>
      <c r="O1545" s="481" t="n">
        <f aca="false">N1545-M1545</f>
        <v>-1061.68</v>
      </c>
      <c r="P1545" s="486" t="n">
        <f aca="false">IF(M1545=0,IF(N1545=0,0,100),+O1545/M1545*100)</f>
        <v>-5.81932829533826</v>
      </c>
      <c r="Q1545" s="486"/>
    </row>
    <row r="1546" s="438" customFormat="true" ht="12.75" hidden="false" customHeight="false" outlineLevel="0" collapsed="false">
      <c r="A1546" s="110" t="s">
        <v>275</v>
      </c>
      <c r="B1546" s="478" t="n">
        <v>1109.68</v>
      </c>
      <c r="C1546" s="479" t="n">
        <v>2110.34</v>
      </c>
      <c r="D1546" s="480" t="n">
        <v>11969.35</v>
      </c>
      <c r="E1546" s="478" t="n">
        <v>3143.43</v>
      </c>
      <c r="F1546" s="480" t="n">
        <v>1013.28</v>
      </c>
      <c r="G1546" s="480" t="n">
        <v>8702.69</v>
      </c>
      <c r="H1546" s="481"/>
      <c r="I1546" s="482" t="n">
        <v>14895.82</v>
      </c>
      <c r="J1546" s="481" t="n">
        <f aca="false">+G1546-I1546</f>
        <v>-6193.13</v>
      </c>
      <c r="K1546" s="483" t="n">
        <f aca="false">IF(I1546=0,IF(G1546=0,0,100),+J1546/I1546*100)</f>
        <v>-41.5762945578021</v>
      </c>
      <c r="L1546" s="483"/>
      <c r="M1546" s="484" t="n">
        <v>31355.28</v>
      </c>
      <c r="N1546" s="485" t="n">
        <v>28048.77</v>
      </c>
      <c r="O1546" s="481" t="n">
        <f aca="false">N1546-M1546</f>
        <v>-3306.51</v>
      </c>
      <c r="P1546" s="486" t="n">
        <f aca="false">IF(M1546=0,IF(N1546=0,0,100),+O1546/M1546*100)</f>
        <v>-10.5453052882959</v>
      </c>
      <c r="Q1546" s="486"/>
    </row>
    <row r="1547" s="438" customFormat="true" ht="12.75" hidden="false" customHeight="false" outlineLevel="0" collapsed="false">
      <c r="A1547" s="110" t="s">
        <v>276</v>
      </c>
      <c r="B1547" s="478" t="n">
        <v>505.23</v>
      </c>
      <c r="C1547" s="479" t="n">
        <v>642.67</v>
      </c>
      <c r="D1547" s="480" t="n">
        <v>226.71</v>
      </c>
      <c r="E1547" s="478" t="n">
        <v>570.02</v>
      </c>
      <c r="F1547" s="480" t="n">
        <v>746.2</v>
      </c>
      <c r="G1547" s="480" t="n">
        <v>470.44</v>
      </c>
      <c r="H1547" s="481"/>
      <c r="I1547" s="482" t="n">
        <v>454.51</v>
      </c>
      <c r="J1547" s="481" t="n">
        <f aca="false">+G1547-I1547</f>
        <v>15.93</v>
      </c>
      <c r="K1547" s="483" t="n">
        <f aca="false">IF(I1547=0,IF(G1547=0,0,100),+J1547/I1547*100)</f>
        <v>3.50487338012365</v>
      </c>
      <c r="L1547" s="483"/>
      <c r="M1547" s="484" t="n">
        <v>2811.07</v>
      </c>
      <c r="N1547" s="485" t="n">
        <v>3161.27</v>
      </c>
      <c r="O1547" s="481" t="n">
        <f aca="false">N1547-M1547</f>
        <v>350.2</v>
      </c>
      <c r="P1547" s="486" t="n">
        <f aca="false">IF(M1547=0,IF(N1547=0,0,100),+O1547/M1547*100)</f>
        <v>12.4578897003632</v>
      </c>
      <c r="Q1547" s="486"/>
    </row>
    <row r="1548" s="438" customFormat="true" ht="12.75" hidden="false" customHeight="false" outlineLevel="0" collapsed="false">
      <c r="A1548" s="110" t="s">
        <v>278</v>
      </c>
      <c r="B1548" s="478" t="n">
        <v>752.81</v>
      </c>
      <c r="C1548" s="479" t="n">
        <v>261.78</v>
      </c>
      <c r="D1548" s="480" t="n">
        <v>0</v>
      </c>
      <c r="E1548" s="478" t="n">
        <v>261.84</v>
      </c>
      <c r="F1548" s="480" t="n">
        <v>262.51</v>
      </c>
      <c r="G1548" s="480" t="n">
        <v>262.86</v>
      </c>
      <c r="H1548" s="481"/>
      <c r="I1548" s="482" t="n">
        <v>0</v>
      </c>
      <c r="J1548" s="481" t="n">
        <f aca="false">+G1548-I1548</f>
        <v>262.86</v>
      </c>
      <c r="K1548" s="483" t="n">
        <f aca="false">IF(I1548=0,IF(G1548=0,0,100),+J1548/I1548*100)</f>
        <v>100</v>
      </c>
      <c r="L1548" s="483"/>
      <c r="M1548" s="484" t="n">
        <v>0</v>
      </c>
      <c r="N1548" s="485" t="n">
        <v>1801.8</v>
      </c>
      <c r="O1548" s="481" t="n">
        <f aca="false">N1548-M1548</f>
        <v>1801.8</v>
      </c>
      <c r="P1548" s="486" t="n">
        <f aca="false">IF(M1548=0,IF(N1548=0,0,100),+O1548/M1548*100)</f>
        <v>100</v>
      </c>
      <c r="Q1548" s="486"/>
    </row>
    <row r="1549" s="438" customFormat="true" ht="12.75" hidden="false" customHeight="false" outlineLevel="0" collapsed="false">
      <c r="A1549" s="110" t="s">
        <v>282</v>
      </c>
      <c r="B1549" s="478" t="n">
        <v>0</v>
      </c>
      <c r="C1549" s="479" t="n">
        <v>0</v>
      </c>
      <c r="D1549" s="480" t="n">
        <v>0</v>
      </c>
      <c r="E1549" s="478" t="n">
        <v>0</v>
      </c>
      <c r="F1549" s="480" t="n">
        <v>0</v>
      </c>
      <c r="G1549" s="480" t="n">
        <v>0</v>
      </c>
      <c r="H1549" s="481"/>
      <c r="I1549" s="482" t="n">
        <v>237.1</v>
      </c>
      <c r="J1549" s="481" t="n">
        <f aca="false">+G1549-I1549</f>
        <v>-237.1</v>
      </c>
      <c r="K1549" s="483" t="n">
        <f aca="false">IF(I1549=0,IF(G1549=0,0,100),+J1549/I1549*100)</f>
        <v>-100</v>
      </c>
      <c r="L1549" s="483"/>
      <c r="M1549" s="484" t="n">
        <v>1942.35</v>
      </c>
      <c r="N1549" s="485" t="n">
        <v>0</v>
      </c>
      <c r="O1549" s="481" t="n">
        <f aca="false">N1549-M1549</f>
        <v>-1942.35</v>
      </c>
      <c r="P1549" s="486" t="n">
        <f aca="false">IF(M1549=0,IF(N1549=0,0,100),+O1549/M1549*100)</f>
        <v>-100</v>
      </c>
      <c r="Q1549" s="486"/>
    </row>
    <row r="1550" s="438" customFormat="true" ht="12.75" hidden="false" customHeight="false" outlineLevel="0" collapsed="false">
      <c r="A1550" s="110" t="s">
        <v>283</v>
      </c>
      <c r="B1550" s="478" t="n">
        <v>0</v>
      </c>
      <c r="C1550" s="479" t="n">
        <v>1596</v>
      </c>
      <c r="D1550" s="480" t="n">
        <v>0</v>
      </c>
      <c r="E1550" s="478" t="n">
        <v>0</v>
      </c>
      <c r="F1550" s="480" t="n">
        <v>0</v>
      </c>
      <c r="G1550" s="480" t="n">
        <v>0</v>
      </c>
      <c r="H1550" s="481"/>
      <c r="I1550" s="482" t="n">
        <v>3002.81</v>
      </c>
      <c r="J1550" s="481" t="n">
        <f aca="false">+G1550-I1550</f>
        <v>-3002.81</v>
      </c>
      <c r="K1550" s="483" t="n">
        <f aca="false">IF(I1550=0,IF(G1550=0,0,100),+J1550/I1550*100)</f>
        <v>-100</v>
      </c>
      <c r="L1550" s="483"/>
      <c r="M1550" s="484" t="n">
        <v>4825.23</v>
      </c>
      <c r="N1550" s="485" t="n">
        <v>1596</v>
      </c>
      <c r="O1550" s="481" t="n">
        <f aca="false">N1550-M1550</f>
        <v>-3229.23</v>
      </c>
      <c r="P1550" s="486" t="n">
        <f aca="false">IF(M1550=0,IF(N1550=0,0,100),+O1550/M1550*100)</f>
        <v>-66.9238564793803</v>
      </c>
      <c r="Q1550" s="486"/>
    </row>
    <row r="1551" s="438" customFormat="true" ht="12.75" hidden="false" customHeight="false" outlineLevel="0" collapsed="false">
      <c r="A1551" s="110" t="s">
        <v>284</v>
      </c>
      <c r="B1551" s="478" t="n">
        <v>0</v>
      </c>
      <c r="C1551" s="479" t="n">
        <v>0</v>
      </c>
      <c r="D1551" s="480" t="n">
        <v>270</v>
      </c>
      <c r="E1551" s="478" t="n">
        <v>0</v>
      </c>
      <c r="F1551" s="480" t="n">
        <v>0</v>
      </c>
      <c r="G1551" s="480" t="n">
        <v>214.66</v>
      </c>
      <c r="H1551" s="481"/>
      <c r="I1551" s="482" t="n">
        <v>0</v>
      </c>
      <c r="J1551" s="481" t="n">
        <f aca="false">+G1551-I1551</f>
        <v>214.66</v>
      </c>
      <c r="K1551" s="483" t="n">
        <f aca="false">IF(I1551=0,IF(G1551=0,0,100),+J1551/I1551*100)</f>
        <v>100</v>
      </c>
      <c r="L1551" s="483"/>
      <c r="M1551" s="484" t="n">
        <v>724.52</v>
      </c>
      <c r="N1551" s="485" t="n">
        <v>484.66</v>
      </c>
      <c r="O1551" s="481" t="n">
        <f aca="false">N1551-M1551</f>
        <v>-239.86</v>
      </c>
      <c r="P1551" s="486" t="n">
        <f aca="false">IF(M1551=0,IF(N1551=0,0,100),+O1551/M1551*100)</f>
        <v>-33.1060564235632</v>
      </c>
      <c r="Q1551" s="486"/>
    </row>
    <row r="1552" s="438" customFormat="true" ht="12.75" hidden="false" customHeight="false" outlineLevel="0" collapsed="false">
      <c r="A1552" s="110" t="s">
        <v>285</v>
      </c>
      <c r="B1552" s="478" t="n">
        <v>501.28</v>
      </c>
      <c r="C1552" s="479" t="n">
        <v>0</v>
      </c>
      <c r="D1552" s="480" t="n">
        <v>0</v>
      </c>
      <c r="E1552" s="478" t="n">
        <v>0</v>
      </c>
      <c r="F1552" s="480" t="n">
        <v>149.48</v>
      </c>
      <c r="G1552" s="480" t="n">
        <v>0</v>
      </c>
      <c r="H1552" s="481"/>
      <c r="I1552" s="482" t="n">
        <v>0</v>
      </c>
      <c r="J1552" s="481" t="n">
        <f aca="false">+G1552-I1552</f>
        <v>0</v>
      </c>
      <c r="K1552" s="483" t="n">
        <f aca="false">IF(I1552=0,IF(G1552=0,0,100),+J1552/I1552*100)</f>
        <v>0</v>
      </c>
      <c r="L1552" s="483"/>
      <c r="M1552" s="484" t="n">
        <v>1133.78</v>
      </c>
      <c r="N1552" s="485" t="n">
        <v>650.76</v>
      </c>
      <c r="O1552" s="481" t="n">
        <f aca="false">N1552-M1552</f>
        <v>-483.02</v>
      </c>
      <c r="P1552" s="486" t="n">
        <f aca="false">IF(M1552=0,IF(N1552=0,0,100),+O1552/M1552*100)</f>
        <v>-42.6026213198328</v>
      </c>
      <c r="Q1552" s="486"/>
    </row>
    <row r="1553" s="438" customFormat="true" ht="12.75" hidden="false" customHeight="false" outlineLevel="0" collapsed="false">
      <c r="A1553" s="110" t="s">
        <v>286</v>
      </c>
      <c r="B1553" s="478" t="n">
        <v>0</v>
      </c>
      <c r="C1553" s="479" t="n">
        <v>1148.67</v>
      </c>
      <c r="D1553" s="480" t="n">
        <v>0</v>
      </c>
      <c r="E1553" s="478" t="n">
        <v>1296.52</v>
      </c>
      <c r="F1553" s="480" t="n">
        <v>10800</v>
      </c>
      <c r="G1553" s="480" t="n">
        <v>0</v>
      </c>
      <c r="H1553" s="481"/>
      <c r="I1553" s="482" t="n">
        <v>279.7</v>
      </c>
      <c r="J1553" s="481" t="n">
        <f aca="false">+G1553-I1553</f>
        <v>-279.7</v>
      </c>
      <c r="K1553" s="483" t="n">
        <f aca="false">IF(I1553=0,IF(G1553=0,0,100),+J1553/I1553*100)</f>
        <v>-100</v>
      </c>
      <c r="L1553" s="483"/>
      <c r="M1553" s="484" t="n">
        <v>15047.43</v>
      </c>
      <c r="N1553" s="485" t="n">
        <v>13245.19</v>
      </c>
      <c r="O1553" s="481" t="n">
        <f aca="false">N1553-M1553</f>
        <v>-1802.24</v>
      </c>
      <c r="P1553" s="486" t="n">
        <f aca="false">IF(M1553=0,IF(N1553=0,0,100),+O1553/M1553*100)</f>
        <v>-11.9770618637202</v>
      </c>
      <c r="Q1553" s="486"/>
    </row>
    <row r="1554" s="438" customFormat="true" ht="12.75" hidden="false" customHeight="false" outlineLevel="0" collapsed="false">
      <c r="A1554" s="110" t="s">
        <v>287</v>
      </c>
      <c r="B1554" s="478" t="n">
        <v>2640</v>
      </c>
      <c r="C1554" s="479" t="n">
        <v>0</v>
      </c>
      <c r="D1554" s="480" t="n">
        <v>0</v>
      </c>
      <c r="E1554" s="478" t="n">
        <v>0</v>
      </c>
      <c r="F1554" s="480" t="n">
        <v>0</v>
      </c>
      <c r="G1554" s="480" t="n">
        <v>0</v>
      </c>
      <c r="H1554" s="481"/>
      <c r="I1554" s="482" t="n">
        <v>1920.4</v>
      </c>
      <c r="J1554" s="481" t="n">
        <f aca="false">+G1554-I1554</f>
        <v>-1920.4</v>
      </c>
      <c r="K1554" s="483" t="n">
        <f aca="false">IF(I1554=0,IF(G1554=0,0,100),+J1554/I1554*100)</f>
        <v>-100</v>
      </c>
      <c r="L1554" s="483"/>
      <c r="M1554" s="484" t="n">
        <v>5013.89</v>
      </c>
      <c r="N1554" s="485" t="n">
        <v>2640</v>
      </c>
      <c r="O1554" s="481" t="n">
        <f aca="false">N1554-M1554</f>
        <v>-2373.89</v>
      </c>
      <c r="P1554" s="486" t="n">
        <f aca="false">IF(M1554=0,IF(N1554=0,0,100),+O1554/M1554*100)</f>
        <v>-47.3462720562278</v>
      </c>
      <c r="Q1554" s="486"/>
    </row>
    <row r="1555" s="438" customFormat="true" ht="12.75" hidden="false" customHeight="false" outlineLevel="0" collapsed="false">
      <c r="A1555" s="110" t="s">
        <v>289</v>
      </c>
      <c r="B1555" s="478" t="n">
        <v>428</v>
      </c>
      <c r="C1555" s="479" t="n">
        <v>0</v>
      </c>
      <c r="D1555" s="480" t="n">
        <v>562.41</v>
      </c>
      <c r="E1555" s="478" t="n">
        <v>163.05</v>
      </c>
      <c r="F1555" s="480" t="n">
        <v>668.06</v>
      </c>
      <c r="G1555" s="480" t="n">
        <v>712.55</v>
      </c>
      <c r="H1555" s="481"/>
      <c r="I1555" s="482" t="n">
        <v>0</v>
      </c>
      <c r="J1555" s="481" t="n">
        <f aca="false">+G1555-I1555</f>
        <v>712.55</v>
      </c>
      <c r="K1555" s="483" t="n">
        <f aca="false">IF(I1555=0,IF(G1555=0,0,100),+J1555/I1555*100)</f>
        <v>100</v>
      </c>
      <c r="L1555" s="483"/>
      <c r="M1555" s="484" t="n">
        <v>719.88</v>
      </c>
      <c r="N1555" s="485" t="n">
        <v>2534.07</v>
      </c>
      <c r="O1555" s="481" t="n">
        <f aca="false">N1555-M1555</f>
        <v>1814.19</v>
      </c>
      <c r="P1555" s="486" t="n">
        <f aca="false">IF(M1555=0,IF(N1555=0,0,100),+O1555/M1555*100)</f>
        <v>252.012835472579</v>
      </c>
      <c r="Q1555" s="486"/>
    </row>
    <row r="1556" s="438" customFormat="true" ht="12.75" hidden="false" customHeight="false" outlineLevel="0" collapsed="false">
      <c r="A1556" s="110" t="s">
        <v>290</v>
      </c>
      <c r="B1556" s="478" t="n">
        <v>300</v>
      </c>
      <c r="C1556" s="479" t="n">
        <v>2715</v>
      </c>
      <c r="D1556" s="480" t="n">
        <v>0</v>
      </c>
      <c r="E1556" s="478" t="n">
        <v>701</v>
      </c>
      <c r="F1556" s="480" t="n">
        <v>0</v>
      </c>
      <c r="G1556" s="480" t="n">
        <v>0</v>
      </c>
      <c r="H1556" s="481"/>
      <c r="I1556" s="482" t="n">
        <v>536</v>
      </c>
      <c r="J1556" s="481" t="n">
        <f aca="false">+G1556-I1556</f>
        <v>-536</v>
      </c>
      <c r="K1556" s="483" t="n">
        <f aca="false">IF(I1556=0,IF(G1556=0,0,100),+J1556/I1556*100)</f>
        <v>-100</v>
      </c>
      <c r="L1556" s="483"/>
      <c r="M1556" s="484" t="n">
        <v>8863</v>
      </c>
      <c r="N1556" s="485" t="n">
        <v>3716</v>
      </c>
      <c r="O1556" s="481" t="n">
        <f aca="false">N1556-M1556</f>
        <v>-5147</v>
      </c>
      <c r="P1556" s="486" t="n">
        <f aca="false">IF(M1556=0,IF(N1556=0,0,100),+O1556/M1556*100)</f>
        <v>-58.0728872842153</v>
      </c>
      <c r="Q1556" s="486"/>
    </row>
    <row r="1557" s="438" customFormat="true" ht="12.75" hidden="false" customHeight="false" outlineLevel="0" collapsed="false">
      <c r="A1557" s="110" t="s">
        <v>292</v>
      </c>
      <c r="B1557" s="478" t="n">
        <v>0</v>
      </c>
      <c r="C1557" s="479" t="n">
        <v>0</v>
      </c>
      <c r="D1557" s="480" t="n">
        <v>0</v>
      </c>
      <c r="E1557" s="478" t="n">
        <v>0</v>
      </c>
      <c r="F1557" s="480" t="n">
        <v>0</v>
      </c>
      <c r="G1557" s="480" t="n">
        <v>0</v>
      </c>
      <c r="H1557" s="481"/>
      <c r="I1557" s="482" t="n">
        <v>410</v>
      </c>
      <c r="J1557" s="481" t="n">
        <f aca="false">+G1557-I1557</f>
        <v>-410</v>
      </c>
      <c r="K1557" s="483" t="n">
        <f aca="false">IF(I1557=0,IF(G1557=0,0,100),+J1557/I1557*100)</f>
        <v>-100</v>
      </c>
      <c r="L1557" s="483"/>
      <c r="M1557" s="484" t="n">
        <v>1690</v>
      </c>
      <c r="N1557" s="485" t="n">
        <v>0</v>
      </c>
      <c r="O1557" s="481" t="n">
        <f aca="false">N1557-M1557</f>
        <v>-1690</v>
      </c>
      <c r="P1557" s="486" t="n">
        <f aca="false">IF(M1557=0,IF(N1557=0,0,100),+O1557/M1557*100)</f>
        <v>-100</v>
      </c>
      <c r="Q1557" s="486"/>
    </row>
    <row r="1558" s="438" customFormat="true" ht="12.75" hidden="false" customHeight="false" outlineLevel="0" collapsed="false">
      <c r="A1558" s="456" t="s">
        <v>293</v>
      </c>
      <c r="B1558" s="478" t="n">
        <v>4762.12</v>
      </c>
      <c r="C1558" s="479" t="n">
        <v>9376.15</v>
      </c>
      <c r="D1558" s="480" t="n">
        <v>6300.13</v>
      </c>
      <c r="E1558" s="478" t="n">
        <v>6300.13</v>
      </c>
      <c r="F1558" s="480" t="n">
        <v>6300.13</v>
      </c>
      <c r="G1558" s="480" t="n">
        <v>6300.12999999999</v>
      </c>
      <c r="H1558" s="481"/>
      <c r="I1558" s="482" t="n">
        <v>6002.6</v>
      </c>
      <c r="J1558" s="481" t="n">
        <f aca="false">+G1558-I1558</f>
        <v>297.52999999999</v>
      </c>
      <c r="K1558" s="483" t="n">
        <f aca="false">IF(I1558=0,IF(G1558=0,0,100),+J1558/I1558*100)</f>
        <v>4.95668543631076</v>
      </c>
      <c r="L1558" s="483"/>
      <c r="M1558" s="484" t="n">
        <v>34426.28</v>
      </c>
      <c r="N1558" s="485" t="n">
        <v>39338.79</v>
      </c>
      <c r="O1558" s="481" t="n">
        <f aca="false">N1558-M1558</f>
        <v>4912.51</v>
      </c>
      <c r="P1558" s="486" t="n">
        <f aca="false">IF(M1558=0,IF(N1558=0,0,100),+O1558/M1558*100)</f>
        <v>14.2696509759405</v>
      </c>
      <c r="Q1558" s="486"/>
    </row>
    <row r="1559" s="438" customFormat="true" ht="12.75" hidden="false" customHeight="false" outlineLevel="0" collapsed="false">
      <c r="A1559" s="456" t="s">
        <v>294</v>
      </c>
      <c r="B1559" s="478" t="n">
        <v>2149.94</v>
      </c>
      <c r="C1559" s="479" t="n">
        <v>8726.94</v>
      </c>
      <c r="D1559" s="480" t="n">
        <v>4342.27</v>
      </c>
      <c r="E1559" s="478" t="n">
        <v>4342.27</v>
      </c>
      <c r="F1559" s="480" t="n">
        <v>4342.27</v>
      </c>
      <c r="G1559" s="480" t="n">
        <v>4342.27</v>
      </c>
      <c r="H1559" s="481"/>
      <c r="I1559" s="482" t="n">
        <v>2604.2</v>
      </c>
      <c r="J1559" s="481" t="n">
        <f aca="false">+G1559-I1559</f>
        <v>1738.07</v>
      </c>
      <c r="K1559" s="483" t="n">
        <f aca="false">IF(I1559=0,IF(G1559=0,0,100),+J1559/I1559*100)</f>
        <v>66.7410337147685</v>
      </c>
      <c r="L1559" s="483"/>
      <c r="M1559" s="484" t="n">
        <v>12494.94</v>
      </c>
      <c r="N1559" s="485" t="n">
        <v>28245.96</v>
      </c>
      <c r="O1559" s="481" t="n">
        <f aca="false">N1559-M1559</f>
        <v>15751.02</v>
      </c>
      <c r="P1559" s="486" t="n">
        <f aca="false">IF(M1559=0,IF(N1559=0,0,100),+O1559/M1559*100)</f>
        <v>126.05918875961</v>
      </c>
      <c r="Q1559" s="486"/>
    </row>
    <row r="1560" s="438" customFormat="true" ht="12.75" hidden="false" customHeight="false" outlineLevel="0" collapsed="false">
      <c r="A1560" s="456" t="s">
        <v>295</v>
      </c>
      <c r="B1560" s="478" t="n">
        <v>0</v>
      </c>
      <c r="C1560" s="479" t="n">
        <v>0</v>
      </c>
      <c r="D1560" s="480" t="n">
        <v>0</v>
      </c>
      <c r="E1560" s="478" t="n">
        <v>0</v>
      </c>
      <c r="F1560" s="480" t="n">
        <v>0</v>
      </c>
      <c r="G1560" s="480" t="n">
        <v>0</v>
      </c>
      <c r="H1560" s="481"/>
      <c r="I1560" s="482" t="n">
        <v>343.79</v>
      </c>
      <c r="J1560" s="481" t="n">
        <f aca="false">+G1560-I1560</f>
        <v>-343.79</v>
      </c>
      <c r="K1560" s="483" t="n">
        <f aca="false">IF(I1560=0,IF(G1560=0,0,100),+J1560/I1560*100)</f>
        <v>-100</v>
      </c>
      <c r="L1560" s="483"/>
      <c r="M1560" s="484" t="n">
        <v>1999.03</v>
      </c>
      <c r="N1560" s="485" t="n">
        <v>0</v>
      </c>
      <c r="O1560" s="481" t="n">
        <f aca="false">N1560-M1560</f>
        <v>-1999.03</v>
      </c>
      <c r="P1560" s="486" t="n">
        <f aca="false">IF(M1560=0,IF(N1560=0,0,100),+O1560/M1560*100)</f>
        <v>-100</v>
      </c>
      <c r="Q1560" s="486"/>
    </row>
    <row r="1561" s="438" customFormat="true" ht="12.75" hidden="false" customHeight="false" outlineLevel="0" collapsed="false">
      <c r="A1561" s="456" t="s">
        <v>296</v>
      </c>
      <c r="B1561" s="478" t="n">
        <v>1125.94</v>
      </c>
      <c r="C1561" s="479" t="n">
        <v>2671.98</v>
      </c>
      <c r="D1561" s="480" t="n">
        <v>1641.29</v>
      </c>
      <c r="E1561" s="478" t="n">
        <v>1641.29</v>
      </c>
      <c r="F1561" s="480" t="n">
        <v>1641.29</v>
      </c>
      <c r="G1561" s="480" t="n">
        <v>1641.29</v>
      </c>
      <c r="H1561" s="481"/>
      <c r="I1561" s="482" t="n">
        <v>1125.94</v>
      </c>
      <c r="J1561" s="481" t="n">
        <f aca="false">+G1561-I1561</f>
        <v>515.35</v>
      </c>
      <c r="K1561" s="483" t="n">
        <f aca="false">IF(I1561=0,IF(G1561=0,0,100),+J1561/I1561*100)</f>
        <v>45.770644972201</v>
      </c>
      <c r="L1561" s="483"/>
      <c r="M1561" s="484" t="n">
        <v>6489.99</v>
      </c>
      <c r="N1561" s="485" t="n">
        <v>10363.08</v>
      </c>
      <c r="O1561" s="481" t="n">
        <f aca="false">N1561-M1561</f>
        <v>3873.09</v>
      </c>
      <c r="P1561" s="486" t="n">
        <f aca="false">IF(M1561=0,IF(N1561=0,0,100),+O1561/M1561*100)</f>
        <v>59.6779039721171</v>
      </c>
      <c r="Q1561" s="486"/>
    </row>
    <row r="1562" s="438" customFormat="true" ht="12.75" hidden="false" customHeight="false" outlineLevel="0" collapsed="false">
      <c r="A1562" s="110" t="s">
        <v>298</v>
      </c>
      <c r="B1562" s="478" t="n">
        <v>212.13</v>
      </c>
      <c r="C1562" s="479" t="n">
        <v>0</v>
      </c>
      <c r="D1562" s="480" t="n">
        <v>424.26</v>
      </c>
      <c r="E1562" s="478" t="n">
        <v>0</v>
      </c>
      <c r="F1562" s="480" t="n">
        <v>424.26</v>
      </c>
      <c r="G1562" s="480" t="n">
        <v>212.13</v>
      </c>
      <c r="H1562" s="481"/>
      <c r="I1562" s="482" t="n">
        <v>424.27</v>
      </c>
      <c r="J1562" s="481" t="n">
        <f aca="false">+G1562-I1562</f>
        <v>-212.14</v>
      </c>
      <c r="K1562" s="483" t="n">
        <f aca="false">IF(I1562=0,IF(G1562=0,0,100),+J1562/I1562*100)</f>
        <v>-50.0011784948264</v>
      </c>
      <c r="L1562" s="483"/>
      <c r="M1562" s="484" t="n">
        <v>1484.92</v>
      </c>
      <c r="N1562" s="485" t="n">
        <v>1272.78</v>
      </c>
      <c r="O1562" s="481" t="n">
        <f aca="false">N1562-M1562</f>
        <v>-212.14</v>
      </c>
      <c r="P1562" s="486" t="n">
        <f aca="false">IF(M1562=0,IF(N1562=0,0,100),+O1562/M1562*100)</f>
        <v>-14.2862915173881</v>
      </c>
      <c r="Q1562" s="486"/>
    </row>
    <row r="1563" s="438" customFormat="true" ht="12.75" hidden="false" customHeight="false" outlineLevel="0" collapsed="false">
      <c r="A1563" s="456" t="s">
        <v>303</v>
      </c>
      <c r="B1563" s="478" t="n">
        <v>12328.79</v>
      </c>
      <c r="C1563" s="479" t="n">
        <v>12328.69</v>
      </c>
      <c r="D1563" s="480" t="n">
        <v>12328.77</v>
      </c>
      <c r="E1563" s="478" t="n">
        <v>12328.77</v>
      </c>
      <c r="F1563" s="480" t="n">
        <v>12328.77</v>
      </c>
      <c r="G1563" s="480" t="n">
        <v>12328.77</v>
      </c>
      <c r="H1563" s="481"/>
      <c r="I1563" s="482" t="n">
        <v>12722.11</v>
      </c>
      <c r="J1563" s="481" t="n">
        <f aca="false">+G1563-I1563</f>
        <v>-393.34</v>
      </c>
      <c r="K1563" s="483" t="n">
        <f aca="false">IF(I1563=0,IF(G1563=0,0,100),+J1563/I1563*100)</f>
        <v>-3.09178273100924</v>
      </c>
      <c r="L1563" s="483"/>
      <c r="M1563" s="484" t="n">
        <v>74997.56</v>
      </c>
      <c r="N1563" s="485" t="n">
        <v>73972.56</v>
      </c>
      <c r="O1563" s="481" t="n">
        <f aca="false">N1563-M1563</f>
        <v>-1025</v>
      </c>
      <c r="P1563" s="486" t="n">
        <f aca="false">IF(M1563=0,IF(N1563=0,0,100),+O1563/M1563*100)</f>
        <v>-1.36671113033544</v>
      </c>
      <c r="Q1563" s="486"/>
    </row>
    <row r="1564" s="438" customFormat="true" ht="12.75" hidden="false" customHeight="false" outlineLevel="0" collapsed="false">
      <c r="A1564" s="456" t="s">
        <v>304</v>
      </c>
      <c r="B1564" s="478" t="n">
        <v>588.87</v>
      </c>
      <c r="C1564" s="479" t="n">
        <v>588.87</v>
      </c>
      <c r="D1564" s="480" t="n">
        <v>589.26</v>
      </c>
      <c r="E1564" s="478" t="n">
        <v>564.25</v>
      </c>
      <c r="F1564" s="480" t="n">
        <v>564.27</v>
      </c>
      <c r="G1564" s="480" t="n">
        <v>549.04</v>
      </c>
      <c r="H1564" s="481"/>
      <c r="I1564" s="482" t="n">
        <v>753.88</v>
      </c>
      <c r="J1564" s="481" t="n">
        <f aca="false">+G1564-I1564</f>
        <v>-204.84</v>
      </c>
      <c r="K1564" s="483" t="n">
        <f aca="false">IF(I1564=0,IF(G1564=0,0,100),+J1564/I1564*100)</f>
        <v>-27.1714331193293</v>
      </c>
      <c r="L1564" s="483"/>
      <c r="M1564" s="484" t="n">
        <v>4433.04</v>
      </c>
      <c r="N1564" s="485" t="n">
        <v>3444.56</v>
      </c>
      <c r="O1564" s="481" t="n">
        <f aca="false">N1564-M1564</f>
        <v>-988.48</v>
      </c>
      <c r="P1564" s="486" t="n">
        <f aca="false">IF(M1564=0,IF(N1564=0,0,100),+O1564/M1564*100)</f>
        <v>-22.2980167108801</v>
      </c>
      <c r="Q1564" s="486"/>
    </row>
    <row r="1565" s="438" customFormat="true" ht="12.75" hidden="false" customHeight="false" outlineLevel="0" collapsed="false">
      <c r="A1565" s="456" t="s">
        <v>305</v>
      </c>
      <c r="B1565" s="478" t="n">
        <v>3483.6</v>
      </c>
      <c r="C1565" s="479" t="n">
        <v>3483.6</v>
      </c>
      <c r="D1565" s="480" t="n">
        <v>3483.6</v>
      </c>
      <c r="E1565" s="478" t="n">
        <v>3483.6</v>
      </c>
      <c r="F1565" s="480" t="n">
        <v>3483.6</v>
      </c>
      <c r="G1565" s="480" t="n">
        <v>3483.6</v>
      </c>
      <c r="H1565" s="481"/>
      <c r="I1565" s="482" t="n">
        <v>3662.35</v>
      </c>
      <c r="J1565" s="481" t="n">
        <f aca="false">+G1565-I1565</f>
        <v>-178.75</v>
      </c>
      <c r="K1565" s="483" t="n">
        <f aca="false">IF(I1565=0,IF(G1565=0,0,100),+J1565/I1565*100)</f>
        <v>-4.88074596911819</v>
      </c>
      <c r="L1565" s="483"/>
      <c r="M1565" s="484" t="n">
        <v>22090.17</v>
      </c>
      <c r="N1565" s="485" t="n">
        <v>20901.6</v>
      </c>
      <c r="O1565" s="481" t="n">
        <f aca="false">N1565-M1565</f>
        <v>-1188.57</v>
      </c>
      <c r="P1565" s="486" t="n">
        <f aca="false">IF(M1565=0,IF(N1565=0,0,100),+O1565/M1565*100)</f>
        <v>-5.38053804022332</v>
      </c>
      <c r="Q1565" s="486"/>
    </row>
    <row r="1566" s="438" customFormat="true" ht="12.75" hidden="false" customHeight="false" outlineLevel="0" collapsed="false">
      <c r="A1566" s="456" t="s">
        <v>307</v>
      </c>
      <c r="B1566" s="478" t="n">
        <v>945.22</v>
      </c>
      <c r="C1566" s="479" t="n">
        <v>945.22</v>
      </c>
      <c r="D1566" s="480" t="n">
        <v>945.22</v>
      </c>
      <c r="E1566" s="478" t="n">
        <v>945.22</v>
      </c>
      <c r="F1566" s="480" t="n">
        <v>945.22</v>
      </c>
      <c r="G1566" s="480" t="n">
        <v>945.219999999999</v>
      </c>
      <c r="H1566" s="481"/>
      <c r="I1566" s="482" t="n">
        <v>945.219999999999</v>
      </c>
      <c r="J1566" s="481" t="n">
        <f aca="false">+G1566-I1566</f>
        <v>0</v>
      </c>
      <c r="K1566" s="483" t="n">
        <f aca="false">IF(I1566=0,IF(G1566=0,0,100),+J1566/I1566*100)</f>
        <v>0</v>
      </c>
      <c r="L1566" s="483"/>
      <c r="M1566" s="484" t="n">
        <v>5671.32</v>
      </c>
      <c r="N1566" s="485" t="n">
        <v>5671.32</v>
      </c>
      <c r="O1566" s="481" t="n">
        <f aca="false">N1566-M1566</f>
        <v>0</v>
      </c>
      <c r="P1566" s="486" t="n">
        <f aca="false">IF(M1566=0,IF(N1566=0,0,100),+O1566/M1566*100)</f>
        <v>0</v>
      </c>
      <c r="Q1566" s="486"/>
    </row>
    <row r="1567" s="438" customFormat="true" ht="12.75" hidden="false" customHeight="false" outlineLevel="0" collapsed="false">
      <c r="A1567" s="456" t="s">
        <v>308</v>
      </c>
      <c r="B1567" s="478" t="n">
        <v>608.33</v>
      </c>
      <c r="C1567" s="479" t="n">
        <v>608.33</v>
      </c>
      <c r="D1567" s="480" t="n">
        <v>608.33</v>
      </c>
      <c r="E1567" s="478" t="n">
        <v>608.33</v>
      </c>
      <c r="F1567" s="480" t="n">
        <v>608.33</v>
      </c>
      <c r="G1567" s="480" t="n">
        <v>608.33</v>
      </c>
      <c r="H1567" s="546"/>
      <c r="I1567" s="482" t="n">
        <v>608.33</v>
      </c>
      <c r="J1567" s="481" t="n">
        <f aca="false">+G1567-I1567</f>
        <v>0</v>
      </c>
      <c r="K1567" s="483" t="n">
        <f aca="false">IF(I1567=0,IF(G1567=0,0,100),+J1567/I1567*100)</f>
        <v>0</v>
      </c>
      <c r="L1567" s="483"/>
      <c r="M1567" s="484" t="n">
        <v>3649.98</v>
      </c>
      <c r="N1567" s="485" t="n">
        <v>3649.98</v>
      </c>
      <c r="O1567" s="481" t="n">
        <f aca="false">N1567-M1567</f>
        <v>0</v>
      </c>
      <c r="P1567" s="486" t="n">
        <f aca="false">IF(M1567=0,IF(N1567=0,0,100),+O1567/M1567*100)</f>
        <v>0</v>
      </c>
      <c r="Q1567" s="486"/>
    </row>
    <row r="1568" s="438" customFormat="true" ht="12.75" hidden="false" customHeight="false" outlineLevel="0" collapsed="false">
      <c r="A1568" s="110" t="s">
        <v>310</v>
      </c>
      <c r="B1568" s="478" t="n">
        <v>0</v>
      </c>
      <c r="C1568" s="479" t="n">
        <v>0</v>
      </c>
      <c r="D1568" s="480" t="n">
        <v>0</v>
      </c>
      <c r="E1568" s="478" t="n">
        <v>0</v>
      </c>
      <c r="F1568" s="480" t="n">
        <v>0</v>
      </c>
      <c r="G1568" s="480" t="n">
        <v>0</v>
      </c>
      <c r="H1568" s="546"/>
      <c r="I1568" s="482" t="n">
        <v>0</v>
      </c>
      <c r="J1568" s="481" t="n">
        <f aca="false">+G1568-I1568</f>
        <v>0</v>
      </c>
      <c r="K1568" s="483" t="n">
        <f aca="false">IF(I1568=0,IF(G1568=0,0,100),+J1568/I1568*100)</f>
        <v>0</v>
      </c>
      <c r="L1568" s="483"/>
      <c r="M1568" s="484" t="n">
        <v>900</v>
      </c>
      <c r="N1568" s="485" t="n">
        <v>0</v>
      </c>
      <c r="O1568" s="481" t="n">
        <f aca="false">N1568-M1568</f>
        <v>-900</v>
      </c>
      <c r="P1568" s="486" t="n">
        <f aca="false">IF(M1568=0,IF(N1568=0,0,100),+O1568/M1568*100)</f>
        <v>-100</v>
      </c>
      <c r="Q1568" s="486"/>
    </row>
    <row r="1569" customFormat="false" ht="12.75" hidden="false" customHeight="false" outlineLevel="0" collapsed="false">
      <c r="A1569" s="456" t="s">
        <v>311</v>
      </c>
      <c r="B1569" s="478" t="n">
        <v>172.41</v>
      </c>
      <c r="C1569" s="479" t="n">
        <v>172.41</v>
      </c>
      <c r="D1569" s="480" t="n">
        <v>172.41</v>
      </c>
      <c r="E1569" s="478" t="n">
        <v>172.41</v>
      </c>
      <c r="F1569" s="480" t="n">
        <v>0</v>
      </c>
      <c r="G1569" s="480" t="n">
        <v>292.27</v>
      </c>
      <c r="H1569" s="481"/>
      <c r="I1569" s="482" t="n">
        <v>298</v>
      </c>
      <c r="J1569" s="481" t="n">
        <f aca="false">+G1569-I1569</f>
        <v>-5.73000000000002</v>
      </c>
      <c r="K1569" s="483" t="n">
        <f aca="false">IF(I1569=0,IF(G1569=0,0,100),+J1569/I1569*100)</f>
        <v>-1.92281879194631</v>
      </c>
      <c r="L1569" s="483"/>
      <c r="M1569" s="484" t="n">
        <v>1408.09</v>
      </c>
      <c r="N1569" s="485" t="n">
        <v>981.91</v>
      </c>
      <c r="O1569" s="481" t="n">
        <f aca="false">N1569-M1569</f>
        <v>-426.18</v>
      </c>
      <c r="P1569" s="486" t="n">
        <f aca="false">IF(M1569=0,IF(N1569=0,0,100),+O1569/M1569*100)</f>
        <v>-30.2665312586553</v>
      </c>
      <c r="Q1569" s="486"/>
      <c r="R1569" s="430"/>
    </row>
    <row r="1570" customFormat="false" ht="12.75" hidden="false" customHeight="false" outlineLevel="0" collapsed="false">
      <c r="A1570" s="110" t="s">
        <v>313</v>
      </c>
      <c r="B1570" s="478" t="n">
        <v>306.66</v>
      </c>
      <c r="C1570" s="479" t="n">
        <v>306.66</v>
      </c>
      <c r="D1570" s="480" t="n">
        <v>0</v>
      </c>
      <c r="E1570" s="478" t="n">
        <v>306.66</v>
      </c>
      <c r="F1570" s="480" t="n">
        <v>629.68</v>
      </c>
      <c r="G1570" s="480" t="n">
        <v>336.66</v>
      </c>
      <c r="H1570" s="481"/>
      <c r="I1570" s="482" t="n">
        <v>0</v>
      </c>
      <c r="J1570" s="481" t="n">
        <f aca="false">+G1570-I1570</f>
        <v>336.66</v>
      </c>
      <c r="K1570" s="483" t="n">
        <f aca="false">IF(I1570=0,IF(G1570=0,0,100),+J1570/I1570*100)</f>
        <v>100</v>
      </c>
      <c r="L1570" s="483"/>
      <c r="M1570" s="484" t="n">
        <v>1436.76</v>
      </c>
      <c r="N1570" s="485" t="n">
        <v>1886.32</v>
      </c>
      <c r="O1570" s="481" t="n">
        <f aca="false">N1570-M1570</f>
        <v>449.56</v>
      </c>
      <c r="P1570" s="486" t="n">
        <f aca="false">IF(M1570=0,IF(N1570=0,0,100),+O1570/M1570*100)</f>
        <v>31.2898465992928</v>
      </c>
      <c r="Q1570" s="486"/>
      <c r="R1570" s="430"/>
    </row>
    <row r="1571" customFormat="false" ht="12.75" hidden="false" customHeight="false" outlineLevel="0" collapsed="false">
      <c r="A1571" s="456" t="s">
        <v>315</v>
      </c>
      <c r="B1571" s="478" t="n">
        <v>11041.36</v>
      </c>
      <c r="C1571" s="479" t="n">
        <v>11041.36</v>
      </c>
      <c r="D1571" s="480" t="n">
        <v>11041.36</v>
      </c>
      <c r="E1571" s="478" t="n">
        <v>11041.36</v>
      </c>
      <c r="F1571" s="480" t="n">
        <v>-15476.24</v>
      </c>
      <c r="G1571" s="480" t="n">
        <v>5737.84</v>
      </c>
      <c r="H1571" s="481"/>
      <c r="I1571" s="482" t="n">
        <v>5737.84</v>
      </c>
      <c r="J1571" s="481" t="n">
        <f aca="false">+G1571-I1571</f>
        <v>0</v>
      </c>
      <c r="K1571" s="483" t="n">
        <f aca="false">IF(I1571=0,IF(G1571=0,0,100),+J1571/I1571*100)</f>
        <v>0</v>
      </c>
      <c r="L1571" s="483"/>
      <c r="M1571" s="484" t="n">
        <v>34427.04</v>
      </c>
      <c r="N1571" s="485" t="n">
        <v>34427.04</v>
      </c>
      <c r="O1571" s="481" t="n">
        <f aca="false">N1571-M1571</f>
        <v>0</v>
      </c>
      <c r="P1571" s="486" t="n">
        <f aca="false">IF(M1571=0,IF(N1571=0,0,100),+O1571/M1571*100)</f>
        <v>0</v>
      </c>
      <c r="Q1571" s="486"/>
      <c r="R1571" s="430"/>
    </row>
    <row r="1572" customFormat="false" ht="12.75" hidden="false" customHeight="false" outlineLevel="0" collapsed="false">
      <c r="A1572" s="489" t="s">
        <v>316</v>
      </c>
      <c r="B1572" s="478" t="n">
        <v>0</v>
      </c>
      <c r="C1572" s="479" t="n">
        <v>0</v>
      </c>
      <c r="D1572" s="480" t="n">
        <v>0</v>
      </c>
      <c r="E1572" s="478" t="n">
        <v>0</v>
      </c>
      <c r="F1572" s="480" t="n">
        <v>0</v>
      </c>
      <c r="G1572" s="480" t="n">
        <v>69636.64</v>
      </c>
      <c r="H1572" s="481"/>
      <c r="I1572" s="482" t="n">
        <v>0</v>
      </c>
      <c r="J1572" s="481" t="n">
        <f aca="false">+G1572-I1572</f>
        <v>69636.64</v>
      </c>
      <c r="K1572" s="483" t="n">
        <f aca="false">IF(I1572=0,IF(G1572=0,0,100),+J1572/I1572*100)</f>
        <v>100</v>
      </c>
      <c r="L1572" s="483"/>
      <c r="M1572" s="484" t="n">
        <v>0</v>
      </c>
      <c r="N1572" s="485" t="n">
        <v>69636.64</v>
      </c>
      <c r="O1572" s="481" t="n">
        <f aca="false">N1572-M1572</f>
        <v>69636.64</v>
      </c>
      <c r="P1572" s="486" t="n">
        <f aca="false">IF(M1572=0,IF(N1572=0,0,100),+O1572/M1572*100)</f>
        <v>100</v>
      </c>
      <c r="Q1572" s="486"/>
      <c r="R1572" s="430"/>
    </row>
    <row r="1573" customFormat="false" ht="12.75" hidden="false" customHeight="false" outlineLevel="0" collapsed="false">
      <c r="A1573" s="110" t="s">
        <v>328</v>
      </c>
      <c r="B1573" s="478" t="n">
        <v>0</v>
      </c>
      <c r="C1573" s="479" t="n">
        <v>0</v>
      </c>
      <c r="D1573" s="480" t="n">
        <v>0</v>
      </c>
      <c r="E1573" s="478" t="n">
        <v>36750</v>
      </c>
      <c r="F1573" s="480" t="n">
        <v>147148.59</v>
      </c>
      <c r="G1573" s="480" t="n">
        <v>45500.78</v>
      </c>
      <c r="H1573" s="481"/>
      <c r="I1573" s="482" t="n">
        <v>0</v>
      </c>
      <c r="J1573" s="481" t="n">
        <f aca="false">+G1573-I1573</f>
        <v>45500.78</v>
      </c>
      <c r="K1573" s="483" t="n">
        <f aca="false">IF(I1573=0,IF(G1573=0,0,100),+J1573/I1573*100)</f>
        <v>100</v>
      </c>
      <c r="L1573" s="483"/>
      <c r="M1573" s="580" t="n">
        <v>154363.98</v>
      </c>
      <c r="N1573" s="581" t="n">
        <v>229399.37</v>
      </c>
      <c r="O1573" s="481" t="n">
        <f aca="false">N1573-M1573</f>
        <v>75035.39</v>
      </c>
      <c r="P1573" s="486" t="n">
        <f aca="false">IF(M1573=0,IF(N1573=0,0,100),+O1573/M1573*100)</f>
        <v>48.6093906104261</v>
      </c>
      <c r="Q1573" s="486"/>
      <c r="R1573" s="430"/>
    </row>
    <row r="1574" customFormat="false" ht="13.5" hidden="false" customHeight="false" outlineLevel="0" collapsed="false">
      <c r="A1574" s="493" t="s">
        <v>189</v>
      </c>
      <c r="B1574" s="494" t="n">
        <f aca="false">SUM(B1517:B1573)</f>
        <v>716173.83</v>
      </c>
      <c r="C1574" s="494" t="n">
        <f aca="false">SUM(C1517:C1573)</f>
        <v>569526.52</v>
      </c>
      <c r="D1574" s="494" t="n">
        <f aca="false">SUM(D1517:D1573)</f>
        <v>607223.41</v>
      </c>
      <c r="E1574" s="494" t="n">
        <f aca="false">SUM(E1517:E1573)</f>
        <v>622704.94</v>
      </c>
      <c r="F1574" s="494" t="n">
        <f aca="false">SUM(F1517:F1573)</f>
        <v>787868.65</v>
      </c>
      <c r="G1574" s="494" t="n">
        <f aca="false">SUM(G1517:G1573)</f>
        <v>739960.64</v>
      </c>
      <c r="H1574" s="495"/>
      <c r="I1574" s="496" t="n">
        <f aca="false">SUM(I1517:I1573)</f>
        <v>655728.32</v>
      </c>
      <c r="J1574" s="577" t="n">
        <f aca="false">+G1574-I1574</f>
        <v>84232.32</v>
      </c>
      <c r="K1574" s="497" t="n">
        <f aca="false">IF(I1574=0,IF(G1574=0,0,100),+J1574/I1574*100)</f>
        <v>12.8456126464082</v>
      </c>
      <c r="L1574" s="498"/>
      <c r="M1574" s="499" t="n">
        <f aca="false">SUM(M1517:M1573)</f>
        <v>3839860.92</v>
      </c>
      <c r="N1574" s="496" t="n">
        <f aca="false">SUM(N1517:N1573)</f>
        <v>4043457.99</v>
      </c>
      <c r="O1574" s="496" t="n">
        <f aca="false">SUM(O1509:O1571)</f>
        <v>58925.0400000002</v>
      </c>
      <c r="P1574" s="501" t="n">
        <f aca="false">IF(M1574=0,IF(N1574=0,0,100),+O1574/M1574*100)</f>
        <v>1.53456182991128</v>
      </c>
      <c r="Q1574" s="502"/>
      <c r="R1574" s="430"/>
    </row>
    <row r="1575" customFormat="false" ht="13.5" hidden="false" customHeight="false" outlineLevel="0" collapsed="false">
      <c r="N1575" s="477"/>
      <c r="R1575" s="430"/>
    </row>
    <row r="1576" customFormat="false" ht="12.75" hidden="false" customHeight="false" outlineLevel="0" collapsed="false">
      <c r="A1576" s="503" t="s">
        <v>113</v>
      </c>
      <c r="B1576" s="504" t="n">
        <v>2174.37</v>
      </c>
      <c r="C1576" s="504" t="n">
        <v>47636.91</v>
      </c>
      <c r="D1576" s="504" t="n">
        <v>43733.2</v>
      </c>
      <c r="E1576" s="504" t="n">
        <v>21600.39</v>
      </c>
      <c r="F1576" s="504" t="n">
        <v>31432.36</v>
      </c>
      <c r="G1576" s="504" t="n">
        <v>6221.04</v>
      </c>
      <c r="I1576" s="505" t="n">
        <v>3253.85</v>
      </c>
      <c r="J1576" s="432" t="n">
        <f aca="false">+G1576-I1576</f>
        <v>2967.19</v>
      </c>
      <c r="K1576" s="435" t="n">
        <f aca="false">IF(I1576=0,IF(G1576=0,0,100),+J1576/I1576*100)</f>
        <v>91.1901286168692</v>
      </c>
      <c r="M1576" s="554" t="n">
        <v>12777.79</v>
      </c>
      <c r="N1576" s="504" t="n">
        <v>152798.27</v>
      </c>
      <c r="O1576" s="481" t="n">
        <f aca="false">+N1576-M1576</f>
        <v>140020.48</v>
      </c>
      <c r="P1576" s="486" t="n">
        <f aca="false">IF(M1576=0,IF(N1576=0,0,100),+O1576/M1576*100)</f>
        <v>1095.81140400648</v>
      </c>
      <c r="Q1576" s="486"/>
      <c r="R1576" s="430"/>
    </row>
    <row r="1577" customFormat="false" ht="12.75" hidden="false" customHeight="false" outlineLevel="0" collapsed="false">
      <c r="A1577" s="531" t="s">
        <v>346</v>
      </c>
      <c r="B1577" s="504" t="n">
        <v>92370.57</v>
      </c>
      <c r="C1577" s="504" t="n">
        <v>61228.56</v>
      </c>
      <c r="D1577" s="504" t="n">
        <v>52713.78</v>
      </c>
      <c r="E1577" s="504" t="n">
        <v>75370.72</v>
      </c>
      <c r="F1577" s="504" t="n">
        <v>99597.49</v>
      </c>
      <c r="G1577" s="504" t="n">
        <v>81668.84</v>
      </c>
      <c r="I1577" s="505" t="n">
        <v>67106.99</v>
      </c>
      <c r="J1577" s="432" t="n">
        <f aca="false">+G1577-I1577</f>
        <v>14561.85</v>
      </c>
      <c r="K1577" s="435" t="n">
        <f aca="false">IF(I1577=0,IF(G1577=0,0,100),+J1577/I1577*100)</f>
        <v>21.6994533654393</v>
      </c>
      <c r="L1577" s="483"/>
      <c r="M1577" s="554" t="n">
        <v>425616.35</v>
      </c>
      <c r="N1577" s="504" t="n">
        <v>462949.96</v>
      </c>
      <c r="O1577" s="481" t="n">
        <f aca="false">+N1577-M1577</f>
        <v>37333.61</v>
      </c>
      <c r="P1577" s="486" t="n">
        <f aca="false">IF(M1577=0,IF(N1577=0,0,100),+O1577/M1577*100)</f>
        <v>8.77165785571913</v>
      </c>
      <c r="Q1577" s="486"/>
      <c r="R1577" s="430"/>
    </row>
    <row r="1578" customFormat="false" ht="13.5" hidden="false" customHeight="true" outlineLevel="0" collapsed="false">
      <c r="A1578" s="503" t="s">
        <v>330</v>
      </c>
      <c r="B1578" s="504" t="n">
        <v>844.46</v>
      </c>
      <c r="C1578" s="504" t="n">
        <v>2460.47</v>
      </c>
      <c r="D1578" s="504" t="n">
        <v>5472.53</v>
      </c>
      <c r="E1578" s="504" t="n">
        <v>11371.54</v>
      </c>
      <c r="F1578" s="504" t="n">
        <v>1679.08</v>
      </c>
      <c r="G1578" s="504" t="n">
        <v>4974.67</v>
      </c>
      <c r="I1578" s="505" t="n">
        <v>2113.77</v>
      </c>
      <c r="J1578" s="432" t="n">
        <f aca="false">+G1578-I1578</f>
        <v>2860.9</v>
      </c>
      <c r="K1578" s="435" t="n">
        <f aca="false">IF(I1578=0,IF(G1578=0,0,100),+J1578/I1578*100)</f>
        <v>135.345851251555</v>
      </c>
      <c r="L1578" s="483"/>
      <c r="M1578" s="554" t="n">
        <v>24013.22</v>
      </c>
      <c r="N1578" s="504" t="n">
        <v>26802.76</v>
      </c>
      <c r="O1578" s="481" t="n">
        <f aca="false">+N1578-M1578</f>
        <v>2789.54</v>
      </c>
      <c r="P1578" s="486" t="n">
        <f aca="false">IF(M1578=0,IF(N1578=0,0,100),+O1578/M1578*100)</f>
        <v>11.616684476301</v>
      </c>
      <c r="Q1578" s="486"/>
      <c r="R1578" s="430"/>
    </row>
    <row r="1579" customFormat="false" ht="12.75" hidden="false" customHeight="false" outlineLevel="0" collapsed="false">
      <c r="A1579" s="503" t="s">
        <v>114</v>
      </c>
      <c r="B1579" s="504" t="n">
        <v>-8620.88</v>
      </c>
      <c r="C1579" s="504" t="n">
        <v>-41914.34</v>
      </c>
      <c r="D1579" s="504" t="n">
        <v>-66118.41</v>
      </c>
      <c r="E1579" s="504" t="n">
        <v>-67.49</v>
      </c>
      <c r="F1579" s="504" t="n">
        <v>-70088.12</v>
      </c>
      <c r="G1579" s="504" t="n">
        <v>-2233.69</v>
      </c>
      <c r="I1579" s="505" t="n">
        <v>-39729.5</v>
      </c>
      <c r="J1579" s="432" t="n">
        <f aca="false">+G1579-I1579</f>
        <v>37495.81</v>
      </c>
      <c r="K1579" s="435" t="n">
        <f aca="false">IF(I1579=0,IF(G1579=0,0,100),+J1579/I1579*100)</f>
        <v>-94.3777545652475</v>
      </c>
      <c r="L1579" s="483"/>
      <c r="M1579" s="554" t="n">
        <v>-131302.18</v>
      </c>
      <c r="N1579" s="504" t="n">
        <v>-189042.93</v>
      </c>
      <c r="O1579" s="481" t="n">
        <f aca="false">+N1579-M1579</f>
        <v>-57740.75</v>
      </c>
      <c r="P1579" s="486" t="n">
        <f aca="false">IF(M1579=0,IF(N1579=0,0,100),+O1579/M1579*100)</f>
        <v>43.9754694095711</v>
      </c>
      <c r="Q1579" s="486"/>
    </row>
    <row r="1580" s="512" customFormat="true" ht="16.5" hidden="false" customHeight="false" outlineLevel="0" collapsed="false">
      <c r="A1580" s="513" t="s">
        <v>331</v>
      </c>
      <c r="B1580" s="540" t="n">
        <f aca="false">SUM(B1574:B1579)</f>
        <v>802942.35</v>
      </c>
      <c r="C1580" s="540" t="n">
        <f aca="false">SUM(C1574:C1579)</f>
        <v>638938.12</v>
      </c>
      <c r="D1580" s="540" t="n">
        <f aca="false">SUM(D1574:D1579)</f>
        <v>643024.51</v>
      </c>
      <c r="E1580" s="540" t="n">
        <f aca="false">SUM(E1574:E1579)</f>
        <v>730980.1</v>
      </c>
      <c r="F1580" s="540" t="n">
        <f aca="false">SUM(F1574:F1579)</f>
        <v>850489.46</v>
      </c>
      <c r="G1580" s="540" t="n">
        <f aca="false">SUM(G1574:G1579)</f>
        <v>830591.5</v>
      </c>
      <c r="H1580" s="541"/>
      <c r="I1580" s="542" t="n">
        <f aca="false">SUM(I1574:I1579)</f>
        <v>688473.43</v>
      </c>
      <c r="J1580" s="520" t="n">
        <f aca="false">+G1580-I1580</f>
        <v>142118.07</v>
      </c>
      <c r="K1580" s="521" t="n">
        <f aca="false">IF(I1580=0,IF(G1580=0,0,100),+J1580/I1580*100)</f>
        <v>20.6424916063936</v>
      </c>
      <c r="L1580" s="511"/>
      <c r="M1580" s="543" t="n">
        <f aca="false">SUM(M1574:M1579)</f>
        <v>4170966.1</v>
      </c>
      <c r="N1580" s="544" t="n">
        <f aca="false">SUM(N1574:N1579)</f>
        <v>4496966.05</v>
      </c>
      <c r="O1580" s="520" t="n">
        <f aca="false">+M1580-N1580</f>
        <v>-325999.95</v>
      </c>
      <c r="P1580" s="521" t="n">
        <f aca="false">IF(N1580=0,IF(M1580=0,0,100),+O1580/N1580*100)</f>
        <v>-7.24933091278285</v>
      </c>
      <c r="Q1580" s="522"/>
      <c r="R1580" s="523"/>
    </row>
    <row r="1581" customFormat="false" ht="13.5" hidden="false" customHeight="false" outlineLevel="0" collapsed="false">
      <c r="A1581" s="456"/>
      <c r="B1581" s="504"/>
      <c r="C1581" s="504"/>
      <c r="D1581" s="504"/>
      <c r="E1581" s="504"/>
      <c r="F1581" s="504"/>
      <c r="G1581" s="504"/>
      <c r="I1581" s="432"/>
      <c r="J1581" s="432"/>
      <c r="K1581" s="532"/>
      <c r="L1581" s="532"/>
      <c r="M1581" s="505"/>
      <c r="N1581" s="533"/>
    </row>
    <row r="1582" customFormat="false" ht="12.75" hidden="false" customHeight="false" outlineLevel="0" collapsed="false">
      <c r="A1582" s="456"/>
      <c r="B1582" s="504"/>
      <c r="C1582" s="504"/>
      <c r="D1582" s="504"/>
      <c r="E1582" s="504"/>
      <c r="F1582" s="504"/>
      <c r="G1582" s="504"/>
      <c r="I1582" s="432"/>
      <c r="J1582" s="432"/>
      <c r="K1582" s="532"/>
      <c r="L1582" s="532"/>
      <c r="M1582" s="505"/>
      <c r="N1582" s="533"/>
    </row>
    <row r="1583" customFormat="false" ht="13.5" hidden="false" customHeight="true" outlineLevel="0" collapsed="false">
      <c r="N1583" s="477"/>
    </row>
    <row r="1584" customFormat="false" ht="12.75" hidden="false" customHeight="true" outlineLevel="0" collapsed="false">
      <c r="A1584" s="441" t="s">
        <v>69</v>
      </c>
      <c r="B1584" s="441"/>
      <c r="C1584" s="441"/>
      <c r="D1584" s="441"/>
      <c r="E1584" s="441"/>
      <c r="F1584" s="441"/>
      <c r="G1584" s="441"/>
      <c r="H1584" s="441"/>
      <c r="I1584" s="441"/>
      <c r="J1584" s="441"/>
      <c r="K1584" s="441"/>
      <c r="L1584" s="441"/>
      <c r="M1584" s="441"/>
      <c r="N1584" s="441"/>
      <c r="O1584" s="441"/>
      <c r="P1584" s="441"/>
      <c r="Q1584" s="441"/>
    </row>
    <row r="1585" customFormat="false" ht="12.75" hidden="false" customHeight="true" outlineLevel="0" collapsed="false">
      <c r="A1585" s="441" t="s">
        <v>214</v>
      </c>
      <c r="B1585" s="441"/>
      <c r="C1585" s="441"/>
      <c r="D1585" s="441"/>
      <c r="E1585" s="441"/>
      <c r="F1585" s="441"/>
      <c r="G1585" s="441"/>
      <c r="H1585" s="441"/>
      <c r="I1585" s="441"/>
      <c r="J1585" s="441"/>
      <c r="K1585" s="441"/>
      <c r="L1585" s="441"/>
      <c r="M1585" s="441"/>
      <c r="N1585" s="441"/>
      <c r="O1585" s="441"/>
      <c r="P1585" s="441"/>
      <c r="Q1585" s="441"/>
    </row>
    <row r="1586" customFormat="false" ht="12.75" hidden="false" customHeight="true" outlineLevel="0" collapsed="false">
      <c r="A1586" s="442" t="s">
        <v>73</v>
      </c>
      <c r="B1586" s="442"/>
      <c r="C1586" s="442"/>
      <c r="D1586" s="442"/>
      <c r="E1586" s="442"/>
      <c r="F1586" s="442"/>
      <c r="G1586" s="442"/>
      <c r="H1586" s="442"/>
      <c r="I1586" s="442"/>
      <c r="J1586" s="442"/>
      <c r="K1586" s="442"/>
      <c r="L1586" s="442"/>
      <c r="M1586" s="442"/>
      <c r="N1586" s="442"/>
      <c r="O1586" s="442"/>
      <c r="P1586" s="442"/>
      <c r="Q1586" s="442"/>
    </row>
    <row r="1587" customFormat="false" ht="13.5" hidden="false" customHeight="false" outlineLevel="0" collapsed="false">
      <c r="A1587" s="443"/>
      <c r="J1587" s="444"/>
      <c r="K1587" s="445"/>
      <c r="L1587" s="445"/>
      <c r="N1587" s="446"/>
      <c r="O1587" s="444"/>
      <c r="P1587" s="447"/>
      <c r="Q1587" s="447"/>
    </row>
    <row r="1588" customFormat="false" ht="39" hidden="false" customHeight="true" outlineLevel="0" collapsed="false">
      <c r="A1588" s="448"/>
      <c r="B1588" s="449" t="s">
        <v>215</v>
      </c>
      <c r="C1588" s="449"/>
      <c r="D1588" s="449"/>
      <c r="E1588" s="449"/>
      <c r="F1588" s="449"/>
      <c r="G1588" s="449"/>
      <c r="H1588" s="450"/>
      <c r="I1588" s="451" t="s">
        <v>71</v>
      </c>
      <c r="J1588" s="452" t="s">
        <v>216</v>
      </c>
      <c r="K1588" s="452"/>
      <c r="L1588" s="453"/>
      <c r="M1588" s="454" t="s">
        <v>121</v>
      </c>
      <c r="N1588" s="454"/>
      <c r="O1588" s="455" t="s">
        <v>217</v>
      </c>
      <c r="P1588" s="455"/>
      <c r="Q1588" s="453"/>
    </row>
    <row r="1589" customFormat="false" ht="13.5" hidden="false" customHeight="true" outlineLevel="0" collapsed="false">
      <c r="A1589" s="456"/>
      <c r="B1589" s="457" t="s">
        <v>218</v>
      </c>
      <c r="C1589" s="457" t="s">
        <v>219</v>
      </c>
      <c r="D1589" s="457" t="s">
        <v>220</v>
      </c>
      <c r="E1589" s="457" t="s">
        <v>221</v>
      </c>
      <c r="F1589" s="457" t="s">
        <v>222</v>
      </c>
      <c r="G1589" s="457" t="s">
        <v>223</v>
      </c>
      <c r="H1589" s="450"/>
      <c r="I1589" s="458" t="s">
        <v>224</v>
      </c>
      <c r="J1589" s="459" t="s">
        <v>225</v>
      </c>
      <c r="K1589" s="460" t="s">
        <v>226</v>
      </c>
      <c r="L1589" s="461"/>
      <c r="M1589" s="462" t="n">
        <v>2017</v>
      </c>
      <c r="N1589" s="463" t="n">
        <v>2018</v>
      </c>
      <c r="O1589" s="464" t="s">
        <v>225</v>
      </c>
      <c r="P1589" s="465" t="s">
        <v>227</v>
      </c>
      <c r="Q1589" s="466"/>
    </row>
    <row r="1590" customFormat="false" ht="13.5" hidden="false" customHeight="false" outlineLevel="0" collapsed="false">
      <c r="A1590" s="456"/>
      <c r="B1590" s="467"/>
      <c r="C1590" s="467"/>
      <c r="D1590" s="467"/>
      <c r="E1590" s="467"/>
      <c r="F1590" s="467"/>
      <c r="G1590" s="467"/>
      <c r="H1590" s="450"/>
      <c r="I1590" s="468"/>
      <c r="J1590" s="450"/>
      <c r="K1590" s="469"/>
      <c r="L1590" s="461"/>
      <c r="M1590" s="470"/>
      <c r="N1590" s="471"/>
      <c r="O1590" s="450"/>
      <c r="P1590" s="469"/>
      <c r="Q1590" s="461"/>
    </row>
    <row r="1591" customFormat="false" ht="13.5" hidden="false" customHeight="false" outlineLevel="0" collapsed="false">
      <c r="A1591" s="472" t="s">
        <v>146</v>
      </c>
      <c r="B1591" s="473"/>
      <c r="C1591" s="473"/>
      <c r="D1591" s="473"/>
      <c r="E1591" s="473"/>
      <c r="F1591" s="473"/>
      <c r="G1591" s="473"/>
      <c r="H1591" s="474"/>
      <c r="I1591" s="474"/>
      <c r="J1591" s="474"/>
      <c r="K1591" s="475"/>
      <c r="L1591" s="475"/>
      <c r="M1591" s="476"/>
      <c r="N1591" s="477"/>
      <c r="O1591" s="474"/>
      <c r="P1591" s="48"/>
      <c r="Q1591" s="48"/>
      <c r="R1591" s="438" t="str">
        <f aca="false">A1591</f>
        <v>CANCUN</v>
      </c>
    </row>
    <row r="1592" customFormat="false" ht="12.75" hidden="false" customHeight="false" outlineLevel="0" collapsed="false">
      <c r="A1592" s="448"/>
      <c r="B1592" s="473"/>
      <c r="C1592" s="473"/>
      <c r="D1592" s="473"/>
      <c r="E1592" s="473"/>
      <c r="F1592" s="473"/>
      <c r="G1592" s="473"/>
      <c r="H1592" s="474"/>
      <c r="I1592" s="474"/>
      <c r="J1592" s="474"/>
      <c r="K1592" s="475"/>
      <c r="L1592" s="475"/>
      <c r="M1592" s="476"/>
      <c r="N1592" s="477"/>
      <c r="O1592" s="474"/>
      <c r="P1592" s="48"/>
      <c r="Q1592" s="48"/>
    </row>
    <row r="1593" customFormat="false" ht="12.75" hidden="false" customHeight="false" outlineLevel="0" collapsed="false">
      <c r="A1593" s="456" t="s">
        <v>228</v>
      </c>
      <c r="B1593" s="478" t="n">
        <v>0</v>
      </c>
      <c r="C1593" s="479" t="n">
        <v>0</v>
      </c>
      <c r="D1593" s="480" t="n">
        <v>0</v>
      </c>
      <c r="E1593" s="478" t="n">
        <v>0</v>
      </c>
      <c r="F1593" s="480" t="n">
        <v>0</v>
      </c>
      <c r="G1593" s="480" t="n">
        <v>0</v>
      </c>
      <c r="H1593" s="481"/>
      <c r="I1593" s="482" t="n">
        <v>0</v>
      </c>
      <c r="J1593" s="481" t="n">
        <f aca="false">+G1593-I1593</f>
        <v>0</v>
      </c>
      <c r="K1593" s="483" t="n">
        <f aca="false">IF(I1593=0,IF(G1593=0,0,100),+J1593/I1593*100)</f>
        <v>0</v>
      </c>
      <c r="L1593" s="483"/>
      <c r="M1593" s="484" t="n">
        <v>3802.43</v>
      </c>
      <c r="N1593" s="485" t="n">
        <v>0</v>
      </c>
      <c r="O1593" s="481" t="n">
        <f aca="false">N1593-M1593</f>
        <v>-3802.43</v>
      </c>
      <c r="P1593" s="486" t="n">
        <f aca="false">IF(M1593=0,IF(N1593=0,0,100),+O1593/M1593*100)</f>
        <v>-100</v>
      </c>
      <c r="Q1593" s="486"/>
      <c r="R1593" s="582"/>
    </row>
    <row r="1594" customFormat="false" ht="12.75" hidden="false" customHeight="false" outlineLevel="0" collapsed="false">
      <c r="A1594" s="456" t="s">
        <v>234</v>
      </c>
      <c r="B1594" s="478" t="n">
        <v>324439.04</v>
      </c>
      <c r="C1594" s="479" t="n">
        <v>211806.03</v>
      </c>
      <c r="D1594" s="480" t="n">
        <v>225789.81</v>
      </c>
      <c r="E1594" s="478" t="n">
        <v>249714.58</v>
      </c>
      <c r="F1594" s="480" t="n">
        <v>255676.72</v>
      </c>
      <c r="G1594" s="480" t="n">
        <v>217783.79</v>
      </c>
      <c r="H1594" s="481"/>
      <c r="I1594" s="482" t="n">
        <v>279718.91</v>
      </c>
      <c r="J1594" s="481" t="n">
        <f aca="false">+G1594-I1594</f>
        <v>-61935.12</v>
      </c>
      <c r="K1594" s="483" t="n">
        <f aca="false">IF(I1594=0,IF(G1594=0,0,100),+J1594/I1594*100)</f>
        <v>-22.1419138234165</v>
      </c>
      <c r="L1594" s="483"/>
      <c r="M1594" s="484" t="n">
        <v>1593026.69</v>
      </c>
      <c r="N1594" s="485" t="n">
        <v>1485209.97</v>
      </c>
      <c r="O1594" s="481" t="n">
        <f aca="false">N1594-M1594</f>
        <v>-107816.72</v>
      </c>
      <c r="P1594" s="486" t="n">
        <f aca="false">IF(M1594=0,IF(N1594=0,0,100),+O1594/M1594*100)</f>
        <v>-6.7680422855941</v>
      </c>
      <c r="Q1594" s="486"/>
      <c r="R1594" s="582"/>
    </row>
    <row r="1595" customFormat="false" ht="12.75" hidden="false" customHeight="false" outlineLevel="0" collapsed="false">
      <c r="A1595" s="456" t="s">
        <v>235</v>
      </c>
      <c r="B1595" s="478" t="n">
        <v>46597.68</v>
      </c>
      <c r="C1595" s="479" t="n">
        <v>19250</v>
      </c>
      <c r="D1595" s="480" t="n">
        <v>18000</v>
      </c>
      <c r="E1595" s="478" t="n">
        <v>36971.82</v>
      </c>
      <c r="F1595" s="480" t="n">
        <v>33333.2</v>
      </c>
      <c r="G1595" s="480" t="n">
        <v>19560</v>
      </c>
      <c r="H1595" s="481"/>
      <c r="I1595" s="482" t="n">
        <v>18000</v>
      </c>
      <c r="J1595" s="481" t="n">
        <f aca="false">+G1595-I1595</f>
        <v>1560</v>
      </c>
      <c r="K1595" s="483" t="n">
        <f aca="false">IF(I1595=0,IF(G1595=0,0,100),+J1595/I1595*100)</f>
        <v>8.66666666666667</v>
      </c>
      <c r="L1595" s="483"/>
      <c r="M1595" s="484" t="n">
        <v>152712.21</v>
      </c>
      <c r="N1595" s="485" t="n">
        <v>173712.7</v>
      </c>
      <c r="O1595" s="481" t="n">
        <f aca="false">N1595-M1595</f>
        <v>21000.49</v>
      </c>
      <c r="P1595" s="486" t="n">
        <f aca="false">IF(M1595=0,IF(N1595=0,0,100),+O1595/M1595*100)</f>
        <v>13.7516770924866</v>
      </c>
      <c r="Q1595" s="486"/>
      <c r="R1595" s="582"/>
    </row>
    <row r="1596" customFormat="false" ht="12.75" hidden="false" customHeight="false" outlineLevel="0" collapsed="false">
      <c r="A1596" s="110" t="s">
        <v>237</v>
      </c>
      <c r="B1596" s="478" t="n">
        <v>46444.91</v>
      </c>
      <c r="C1596" s="479" t="n">
        <v>61120.47</v>
      </c>
      <c r="D1596" s="480" t="n">
        <v>59429.57</v>
      </c>
      <c r="E1596" s="478" t="n">
        <v>64319.05</v>
      </c>
      <c r="F1596" s="480" t="n">
        <v>75199.42</v>
      </c>
      <c r="G1596" s="480" t="n">
        <v>56259.14</v>
      </c>
      <c r="H1596" s="481"/>
      <c r="I1596" s="482" t="n">
        <v>62078.82</v>
      </c>
      <c r="J1596" s="481" t="n">
        <f aca="false">+G1596-I1596</f>
        <v>-5819.68</v>
      </c>
      <c r="K1596" s="483" t="n">
        <f aca="false">IF(I1596=0,IF(G1596=0,0,100),+J1596/I1596*100)</f>
        <v>-9.3746627271588</v>
      </c>
      <c r="L1596" s="483"/>
      <c r="M1596" s="484" t="n">
        <v>366410.68</v>
      </c>
      <c r="N1596" s="485" t="n">
        <v>362772.56</v>
      </c>
      <c r="O1596" s="481" t="n">
        <f aca="false">N1596-M1596</f>
        <v>-3638.12</v>
      </c>
      <c r="P1596" s="486" t="n">
        <f aca="false">IF(M1596=0,IF(N1596=0,0,100),+O1596/M1596*100)</f>
        <v>-0.992907739479645</v>
      </c>
      <c r="Q1596" s="486"/>
      <c r="R1596" s="582"/>
    </row>
    <row r="1597" customFormat="false" ht="12.75" hidden="false" customHeight="false" outlineLevel="0" collapsed="false">
      <c r="A1597" s="456" t="s">
        <v>238</v>
      </c>
      <c r="B1597" s="478" t="n">
        <v>101568.46</v>
      </c>
      <c r="C1597" s="479" t="n">
        <v>99760.52</v>
      </c>
      <c r="D1597" s="480" t="n">
        <v>84146.77</v>
      </c>
      <c r="E1597" s="478" t="n">
        <v>109879.32</v>
      </c>
      <c r="F1597" s="480" t="n">
        <v>115784.85</v>
      </c>
      <c r="G1597" s="480" t="n">
        <v>111472.98</v>
      </c>
      <c r="H1597" s="481"/>
      <c r="I1597" s="482" t="n">
        <v>119746.04</v>
      </c>
      <c r="J1597" s="481" t="n">
        <f aca="false">+G1597-I1597</f>
        <v>-8273.06</v>
      </c>
      <c r="K1597" s="483" t="n">
        <f aca="false">IF(I1597=0,IF(G1597=0,0,100),+J1597/I1597*100)</f>
        <v>-6.90883807097086</v>
      </c>
      <c r="L1597" s="483"/>
      <c r="M1597" s="484" t="n">
        <v>655974.38</v>
      </c>
      <c r="N1597" s="485" t="n">
        <v>622612.9</v>
      </c>
      <c r="O1597" s="481" t="n">
        <f aca="false">N1597-M1597</f>
        <v>-33361.48</v>
      </c>
      <c r="P1597" s="486" t="n">
        <f aca="false">IF(M1597=0,IF(N1597=0,0,100),+O1597/M1597*100)</f>
        <v>-5.08579008832631</v>
      </c>
      <c r="Q1597" s="486"/>
      <c r="R1597" s="582"/>
    </row>
    <row r="1598" customFormat="false" ht="12.75" hidden="false" customHeight="false" outlineLevel="0" collapsed="false">
      <c r="A1598" s="456" t="s">
        <v>240</v>
      </c>
      <c r="B1598" s="478" t="n">
        <v>3694.82</v>
      </c>
      <c r="C1598" s="479" t="n">
        <v>1134.31</v>
      </c>
      <c r="D1598" s="480" t="n">
        <v>1766.41</v>
      </c>
      <c r="E1598" s="478" t="n">
        <v>818.96</v>
      </c>
      <c r="F1598" s="480" t="n">
        <v>4442.23</v>
      </c>
      <c r="G1598" s="480" t="n">
        <v>2171</v>
      </c>
      <c r="H1598" s="481"/>
      <c r="I1598" s="482" t="n">
        <v>15899</v>
      </c>
      <c r="J1598" s="481" t="n">
        <f aca="false">+G1598-I1598</f>
        <v>-13728</v>
      </c>
      <c r="K1598" s="483" t="n">
        <f aca="false">IF(I1598=0,IF(G1598=0,0,100),+J1598/I1598*100)</f>
        <v>-86.3450531479967</v>
      </c>
      <c r="L1598" s="483"/>
      <c r="M1598" s="484" t="n">
        <v>36865.03</v>
      </c>
      <c r="N1598" s="485" t="n">
        <v>14027.73</v>
      </c>
      <c r="O1598" s="481" t="n">
        <f aca="false">N1598-M1598</f>
        <v>-22837.3</v>
      </c>
      <c r="P1598" s="486" t="n">
        <f aca="false">IF(M1598=0,IF(N1598=0,0,100),+O1598/M1598*100)</f>
        <v>-61.9484101871069</v>
      </c>
      <c r="Q1598" s="486"/>
      <c r="R1598" s="582"/>
    </row>
    <row r="1599" customFormat="false" ht="12.75" hidden="false" customHeight="false" outlineLevel="0" collapsed="false">
      <c r="A1599" s="110" t="s">
        <v>241</v>
      </c>
      <c r="B1599" s="478" t="n">
        <v>2000</v>
      </c>
      <c r="C1599" s="479" t="n">
        <v>0</v>
      </c>
      <c r="D1599" s="480" t="n">
        <v>0</v>
      </c>
      <c r="E1599" s="478" t="n">
        <v>0</v>
      </c>
      <c r="F1599" s="480" t="n">
        <v>467.06</v>
      </c>
      <c r="G1599" s="480" t="n">
        <v>2700</v>
      </c>
      <c r="H1599" s="481"/>
      <c r="I1599" s="482" t="n">
        <v>2000</v>
      </c>
      <c r="J1599" s="481" t="n">
        <f aca="false">+G1599-I1599</f>
        <v>700</v>
      </c>
      <c r="K1599" s="483" t="n">
        <f aca="false">IF(I1599=0,IF(G1599=0,0,100),+J1599/I1599*100)</f>
        <v>35</v>
      </c>
      <c r="L1599" s="483"/>
      <c r="M1599" s="484" t="n">
        <v>2000</v>
      </c>
      <c r="N1599" s="485" t="n">
        <v>5167.06</v>
      </c>
      <c r="O1599" s="481" t="n">
        <f aca="false">N1599-M1599</f>
        <v>3167.06</v>
      </c>
      <c r="P1599" s="486" t="n">
        <f aca="false">IF(M1599=0,IF(N1599=0,0,100),+O1599/M1599*100)</f>
        <v>158.353</v>
      </c>
      <c r="Q1599" s="486"/>
      <c r="R1599" s="582"/>
    </row>
    <row r="1600" customFormat="false" ht="12.75" hidden="false" customHeight="false" outlineLevel="0" collapsed="false">
      <c r="A1600" s="456" t="s">
        <v>242</v>
      </c>
      <c r="B1600" s="478" t="n">
        <v>0</v>
      </c>
      <c r="C1600" s="479" t="n">
        <v>650</v>
      </c>
      <c r="D1600" s="480" t="n">
        <v>2155.1</v>
      </c>
      <c r="E1600" s="478" t="n">
        <v>0</v>
      </c>
      <c r="F1600" s="480" t="n">
        <v>4310.22</v>
      </c>
      <c r="G1600" s="480" t="n">
        <v>-2.27373675443232E-013</v>
      </c>
      <c r="H1600" s="481"/>
      <c r="I1600" s="482" t="n">
        <v>1043.97</v>
      </c>
      <c r="J1600" s="481" t="n">
        <f aca="false">+G1600-I1600</f>
        <v>-1043.97</v>
      </c>
      <c r="K1600" s="483" t="n">
        <f aca="false">IF(I1600=0,IF(G1600=0,0,100),+J1600/I1600*100)</f>
        <v>-100</v>
      </c>
      <c r="L1600" s="483"/>
      <c r="M1600" s="484" t="n">
        <v>25774.21</v>
      </c>
      <c r="N1600" s="485" t="n">
        <v>7115.32</v>
      </c>
      <c r="O1600" s="481" t="n">
        <f aca="false">N1600-M1600</f>
        <v>-18658.89</v>
      </c>
      <c r="P1600" s="486" t="n">
        <f aca="false">IF(M1600=0,IF(N1600=0,0,100),+O1600/M1600*100)</f>
        <v>-72.3936446548701</v>
      </c>
      <c r="Q1600" s="486"/>
      <c r="R1600" s="582"/>
    </row>
    <row r="1601" customFormat="false" ht="12.75" hidden="false" customHeight="false" outlineLevel="0" collapsed="false">
      <c r="A1601" s="110" t="s">
        <v>243</v>
      </c>
      <c r="B1601" s="478" t="n">
        <v>0</v>
      </c>
      <c r="C1601" s="479" t="n">
        <v>0</v>
      </c>
      <c r="D1601" s="480" t="n">
        <v>0</v>
      </c>
      <c r="E1601" s="478" t="n">
        <v>0</v>
      </c>
      <c r="F1601" s="480" t="n">
        <v>0</v>
      </c>
      <c r="G1601" s="480" t="n">
        <v>3250</v>
      </c>
      <c r="H1601" s="481"/>
      <c r="I1601" s="482" t="n">
        <v>3923</v>
      </c>
      <c r="J1601" s="481" t="n">
        <f aca="false">+G1601-I1601</f>
        <v>-673</v>
      </c>
      <c r="K1601" s="483" t="n">
        <f aca="false">IF(I1601=0,IF(G1601=0,0,100),+J1601/I1601*100)</f>
        <v>-17.1552383380066</v>
      </c>
      <c r="L1601" s="483"/>
      <c r="M1601" s="484" t="n">
        <v>5687.31</v>
      </c>
      <c r="N1601" s="485" t="n">
        <v>3250</v>
      </c>
      <c r="O1601" s="481" t="n">
        <f aca="false">N1601-M1601</f>
        <v>-2437.31</v>
      </c>
      <c r="P1601" s="486" t="n">
        <f aca="false">IF(M1601=0,IF(N1601=0,0,100),+O1601/M1601*100)</f>
        <v>-42.8552338451746</v>
      </c>
      <c r="Q1601" s="486"/>
      <c r="R1601" s="582"/>
    </row>
    <row r="1602" s="438" customFormat="true" ht="12.75" hidden="false" customHeight="false" outlineLevel="0" collapsed="false">
      <c r="A1602" s="456" t="s">
        <v>244</v>
      </c>
      <c r="B1602" s="478" t="n">
        <v>460.32</v>
      </c>
      <c r="C1602" s="479" t="n">
        <v>681.04</v>
      </c>
      <c r="D1602" s="480" t="n">
        <v>14171.63</v>
      </c>
      <c r="E1602" s="478" t="n">
        <v>9610.34</v>
      </c>
      <c r="F1602" s="480" t="n">
        <v>21035.25</v>
      </c>
      <c r="G1602" s="480" t="n">
        <v>9000</v>
      </c>
      <c r="H1602" s="481"/>
      <c r="I1602" s="482" t="n">
        <v>25641.66</v>
      </c>
      <c r="J1602" s="481" t="n">
        <f aca="false">+G1602-I1602</f>
        <v>-16641.66</v>
      </c>
      <c r="K1602" s="483" t="n">
        <f aca="false">IF(I1602=0,IF(G1602=0,0,100),+J1602/I1602*100)</f>
        <v>-64.900868352517</v>
      </c>
      <c r="L1602" s="483"/>
      <c r="M1602" s="484" t="n">
        <v>52068.68</v>
      </c>
      <c r="N1602" s="485" t="n">
        <v>54958.58</v>
      </c>
      <c r="O1602" s="481" t="n">
        <f aca="false">N1602-M1602</f>
        <v>2889.9</v>
      </c>
      <c r="P1602" s="486" t="n">
        <f aca="false">IF(M1602=0,IF(N1602=0,0,100),+O1602/M1602*100)</f>
        <v>5.55016950688975</v>
      </c>
      <c r="Q1602" s="486"/>
      <c r="R1602" s="582"/>
    </row>
    <row r="1603" s="438" customFormat="true" ht="12.75" hidden="false" customHeight="false" outlineLevel="0" collapsed="false">
      <c r="A1603" s="456" t="s">
        <v>245</v>
      </c>
      <c r="B1603" s="478" t="n">
        <v>4470.34</v>
      </c>
      <c r="C1603" s="479" t="n">
        <v>9610.56</v>
      </c>
      <c r="D1603" s="480" t="n">
        <v>3923.03</v>
      </c>
      <c r="E1603" s="478" t="n">
        <v>10550.24</v>
      </c>
      <c r="F1603" s="480" t="n">
        <v>4512.15</v>
      </c>
      <c r="G1603" s="480" t="n">
        <v>10635.43</v>
      </c>
      <c r="H1603" s="481"/>
      <c r="I1603" s="482" t="n">
        <v>5192.51</v>
      </c>
      <c r="J1603" s="481" t="n">
        <f aca="false">+G1603-I1603</f>
        <v>5442.92</v>
      </c>
      <c r="K1603" s="483" t="n">
        <f aca="false">IF(I1603=0,IF(G1603=0,0,100),+J1603/I1603*100)</f>
        <v>104.822523211318</v>
      </c>
      <c r="L1603" s="483"/>
      <c r="M1603" s="484" t="n">
        <v>40051.17</v>
      </c>
      <c r="N1603" s="485" t="n">
        <v>43701.75</v>
      </c>
      <c r="O1603" s="481" t="n">
        <f aca="false">N1603-M1603</f>
        <v>3650.58</v>
      </c>
      <c r="P1603" s="486" t="n">
        <f aca="false">IF(M1603=0,IF(N1603=0,0,100),+O1603/M1603*100)</f>
        <v>9.11478990501402</v>
      </c>
      <c r="Q1603" s="486"/>
      <c r="R1603" s="582"/>
    </row>
    <row r="1604" s="438" customFormat="true" ht="12.75" hidden="false" customHeight="false" outlineLevel="0" collapsed="false">
      <c r="A1604" s="110" t="s">
        <v>246</v>
      </c>
      <c r="B1604" s="478" t="n">
        <v>0</v>
      </c>
      <c r="C1604" s="479" t="n">
        <v>0</v>
      </c>
      <c r="D1604" s="480" t="n">
        <v>0</v>
      </c>
      <c r="E1604" s="478" t="n">
        <v>0</v>
      </c>
      <c r="F1604" s="480" t="n">
        <v>0</v>
      </c>
      <c r="G1604" s="480" t="n">
        <v>0</v>
      </c>
      <c r="H1604" s="481"/>
      <c r="I1604" s="482" t="n">
        <v>0</v>
      </c>
      <c r="J1604" s="481" t="n">
        <f aca="false">+G1604-I1604</f>
        <v>0</v>
      </c>
      <c r="K1604" s="483" t="n">
        <f aca="false">IF(I1604=0,IF(G1604=0,0,100),+J1604/I1604*100)</f>
        <v>0</v>
      </c>
      <c r="L1604" s="483"/>
      <c r="M1604" s="484" t="n">
        <v>0</v>
      </c>
      <c r="N1604" s="485" t="n">
        <v>0</v>
      </c>
      <c r="O1604" s="481" t="n">
        <f aca="false">N1604-M1604</f>
        <v>0</v>
      </c>
      <c r="P1604" s="486" t="n">
        <f aca="false">IF(M1604=0,IF(N1604=0,0,100),+O1604/M1604*100)</f>
        <v>0</v>
      </c>
      <c r="Q1604" s="486"/>
      <c r="R1604" s="582"/>
    </row>
    <row r="1605" s="438" customFormat="true" ht="12.75" hidden="false" customHeight="false" outlineLevel="0" collapsed="false">
      <c r="A1605" s="110" t="s">
        <v>334</v>
      </c>
      <c r="B1605" s="478" t="n">
        <v>0</v>
      </c>
      <c r="C1605" s="479" t="n">
        <v>0</v>
      </c>
      <c r="D1605" s="480" t="n">
        <v>0</v>
      </c>
      <c r="E1605" s="478" t="n">
        <v>0</v>
      </c>
      <c r="F1605" s="480" t="n">
        <v>0</v>
      </c>
      <c r="G1605" s="480" t="n">
        <v>0</v>
      </c>
      <c r="H1605" s="481"/>
      <c r="I1605" s="482" t="n">
        <v>0</v>
      </c>
      <c r="J1605" s="481" t="n">
        <f aca="false">+G1605-I1605</f>
        <v>0</v>
      </c>
      <c r="K1605" s="483" t="n">
        <f aca="false">IF(I1605=0,IF(G1605=0,0,100),+J1605/I1605*100)</f>
        <v>0</v>
      </c>
      <c r="L1605" s="483"/>
      <c r="M1605" s="484" t="n">
        <v>29.5</v>
      </c>
      <c r="N1605" s="485" t="n">
        <v>0</v>
      </c>
      <c r="O1605" s="481" t="n">
        <f aca="false">N1605-M1605</f>
        <v>-29.5</v>
      </c>
      <c r="P1605" s="486" t="n">
        <f aca="false">IF(M1605=0,IF(N1605=0,0,100),+O1605/M1605*100)</f>
        <v>-100</v>
      </c>
      <c r="Q1605" s="486"/>
      <c r="R1605" s="582"/>
    </row>
    <row r="1606" s="438" customFormat="true" ht="12.75" hidden="false" customHeight="false" outlineLevel="0" collapsed="false">
      <c r="A1606" s="110" t="s">
        <v>341</v>
      </c>
      <c r="B1606" s="478" t="n">
        <v>0</v>
      </c>
      <c r="C1606" s="479" t="n">
        <v>0</v>
      </c>
      <c r="D1606" s="480" t="n">
        <v>0</v>
      </c>
      <c r="E1606" s="478" t="n">
        <v>0</v>
      </c>
      <c r="F1606" s="480" t="n">
        <v>0</v>
      </c>
      <c r="G1606" s="480" t="n">
        <v>0</v>
      </c>
      <c r="H1606" s="481"/>
      <c r="I1606" s="482" t="n">
        <v>0</v>
      </c>
      <c r="J1606" s="481" t="n">
        <f aca="false">+G1606-I1606</f>
        <v>0</v>
      </c>
      <c r="K1606" s="483" t="n">
        <f aca="false">IF(I1606=0,IF(G1606=0,0,100),+J1606/I1606*100)</f>
        <v>0</v>
      </c>
      <c r="L1606" s="483"/>
      <c r="M1606" s="484" t="n">
        <v>562.06</v>
      </c>
      <c r="N1606" s="485" t="n">
        <v>0</v>
      </c>
      <c r="O1606" s="481" t="n">
        <f aca="false">N1606-M1606</f>
        <v>-562.06</v>
      </c>
      <c r="P1606" s="486" t="n">
        <f aca="false">IF(M1606=0,IF(N1606=0,0,100),+O1606/M1606*100)</f>
        <v>-100</v>
      </c>
      <c r="Q1606" s="486"/>
      <c r="R1606" s="582"/>
    </row>
    <row r="1607" s="438" customFormat="true" ht="12.75" hidden="false" customHeight="false" outlineLevel="0" collapsed="false">
      <c r="A1607" s="456" t="s">
        <v>249</v>
      </c>
      <c r="B1607" s="478" t="n">
        <v>1763.99</v>
      </c>
      <c r="C1607" s="479" t="n">
        <v>3738.34</v>
      </c>
      <c r="D1607" s="480" t="n">
        <v>1673.57</v>
      </c>
      <c r="E1607" s="478" t="n">
        <v>3934.83</v>
      </c>
      <c r="F1607" s="480" t="n">
        <v>2414.68</v>
      </c>
      <c r="G1607" s="480" t="n">
        <v>1314.46</v>
      </c>
      <c r="H1607" s="481"/>
      <c r="I1607" s="482" t="n">
        <v>1038.48</v>
      </c>
      <c r="J1607" s="481" t="n">
        <f aca="false">+G1607-I1607</f>
        <v>275.98</v>
      </c>
      <c r="K1607" s="483" t="n">
        <f aca="false">IF(I1607=0,IF(G1607=0,0,100),+J1607/I1607*100)</f>
        <v>26.5753794006625</v>
      </c>
      <c r="L1607" s="483"/>
      <c r="M1607" s="484" t="n">
        <v>13622.4</v>
      </c>
      <c r="N1607" s="485" t="n">
        <v>14839.87</v>
      </c>
      <c r="O1607" s="481" t="n">
        <f aca="false">N1607-M1607</f>
        <v>1217.47</v>
      </c>
      <c r="P1607" s="486" t="n">
        <f aca="false">IF(M1607=0,IF(N1607=0,0,100),+O1607/M1607*100)</f>
        <v>8.93726509278836</v>
      </c>
      <c r="Q1607" s="486"/>
      <c r="R1607" s="582"/>
    </row>
    <row r="1608" s="438" customFormat="true" ht="12.75" hidden="false" customHeight="false" outlineLevel="0" collapsed="false">
      <c r="A1608" s="456" t="s">
        <v>253</v>
      </c>
      <c r="B1608" s="478" t="n">
        <v>48000</v>
      </c>
      <c r="C1608" s="479" t="n">
        <v>48000</v>
      </c>
      <c r="D1608" s="480" t="n">
        <v>48000</v>
      </c>
      <c r="E1608" s="478" t="n">
        <v>48000</v>
      </c>
      <c r="F1608" s="480" t="n">
        <v>48000</v>
      </c>
      <c r="G1608" s="480" t="n">
        <v>48000</v>
      </c>
      <c r="H1608" s="481"/>
      <c r="I1608" s="482" t="n">
        <v>48000</v>
      </c>
      <c r="J1608" s="481" t="n">
        <f aca="false">+G1608-I1608</f>
        <v>0</v>
      </c>
      <c r="K1608" s="483" t="n">
        <f aca="false">IF(I1608=0,IF(G1608=0,0,100),+J1608/I1608*100)</f>
        <v>0</v>
      </c>
      <c r="L1608" s="483"/>
      <c r="M1608" s="484" t="n">
        <v>240000</v>
      </c>
      <c r="N1608" s="485" t="n">
        <v>288000</v>
      </c>
      <c r="O1608" s="481" t="n">
        <f aca="false">N1608-M1608</f>
        <v>48000</v>
      </c>
      <c r="P1608" s="486" t="n">
        <f aca="false">IF(M1608=0,IF(N1608=0,0,100),+O1608/M1608*100)</f>
        <v>20</v>
      </c>
      <c r="Q1608" s="486"/>
      <c r="R1608" s="582"/>
    </row>
    <row r="1609" s="438" customFormat="true" ht="12.75" hidden="false" customHeight="false" outlineLevel="0" collapsed="false">
      <c r="A1609" s="110" t="s">
        <v>256</v>
      </c>
      <c r="B1609" s="478" t="n">
        <v>0</v>
      </c>
      <c r="C1609" s="479" t="n">
        <v>3188.23</v>
      </c>
      <c r="D1609" s="480" t="n">
        <v>2613.09</v>
      </c>
      <c r="E1609" s="478" t="n">
        <v>5098.77</v>
      </c>
      <c r="F1609" s="480" t="n">
        <v>0</v>
      </c>
      <c r="G1609" s="480" t="n">
        <v>4100.32</v>
      </c>
      <c r="H1609" s="481"/>
      <c r="I1609" s="482" t="n">
        <v>11482.38</v>
      </c>
      <c r="J1609" s="481" t="n">
        <f aca="false">+G1609-I1609</f>
        <v>-7382.06</v>
      </c>
      <c r="K1609" s="483" t="n">
        <f aca="false">IF(I1609=0,IF(G1609=0,0,100),+J1609/I1609*100)</f>
        <v>-64.2903300535255</v>
      </c>
      <c r="L1609" s="483"/>
      <c r="M1609" s="484" t="n">
        <v>11482.38</v>
      </c>
      <c r="N1609" s="485" t="n">
        <v>15000.41</v>
      </c>
      <c r="O1609" s="481" t="n">
        <f aca="false">N1609-M1609</f>
        <v>3518.03</v>
      </c>
      <c r="P1609" s="486" t="n">
        <f aca="false">IF(M1609=0,IF(N1609=0,0,100),+O1609/M1609*100)</f>
        <v>30.6385087412192</v>
      </c>
      <c r="Q1609" s="486"/>
      <c r="R1609" s="582"/>
    </row>
    <row r="1610" s="438" customFormat="true" ht="12.75" hidden="false" customHeight="false" outlineLevel="0" collapsed="false">
      <c r="A1610" s="456" t="s">
        <v>257</v>
      </c>
      <c r="B1610" s="478" t="n">
        <v>24870.72</v>
      </c>
      <c r="C1610" s="479" t="n">
        <v>26714.08</v>
      </c>
      <c r="D1610" s="480" t="n">
        <v>25040.77</v>
      </c>
      <c r="E1610" s="478" t="n">
        <v>14582.47</v>
      </c>
      <c r="F1610" s="480" t="n">
        <v>25232.49</v>
      </c>
      <c r="G1610" s="480" t="n">
        <v>107399.84</v>
      </c>
      <c r="H1610" s="481"/>
      <c r="I1610" s="482" t="n">
        <v>15233.38</v>
      </c>
      <c r="J1610" s="481" t="n">
        <f aca="false">+G1610-I1610</f>
        <v>92166.46</v>
      </c>
      <c r="K1610" s="483" t="n">
        <f aca="false">IF(I1610=0,IF(G1610=0,0,100),+J1610/I1610*100)</f>
        <v>605.029612600749</v>
      </c>
      <c r="L1610" s="483"/>
      <c r="M1610" s="484" t="n">
        <v>108491.64</v>
      </c>
      <c r="N1610" s="485" t="n">
        <v>223840.37</v>
      </c>
      <c r="O1610" s="481" t="n">
        <f aca="false">N1610-M1610</f>
        <v>115348.73</v>
      </c>
      <c r="P1610" s="486" t="n">
        <f aca="false">IF(M1610=0,IF(N1610=0,0,100),+O1610/M1610*100)</f>
        <v>106.320385607592</v>
      </c>
      <c r="Q1610" s="486"/>
      <c r="R1610" s="582"/>
    </row>
    <row r="1611" s="438" customFormat="true" ht="12.75" hidden="false" customHeight="false" outlineLevel="0" collapsed="false">
      <c r="A1611" s="456" t="s">
        <v>258</v>
      </c>
      <c r="B1611" s="478" t="n">
        <v>6171.57</v>
      </c>
      <c r="C1611" s="479" t="n">
        <v>19813.28</v>
      </c>
      <c r="D1611" s="480" t="n">
        <v>12333.58</v>
      </c>
      <c r="E1611" s="478" t="n">
        <v>6624.15</v>
      </c>
      <c r="F1611" s="480" t="n">
        <v>4136.88</v>
      </c>
      <c r="G1611" s="480" t="n">
        <v>24551.64</v>
      </c>
      <c r="H1611" s="481"/>
      <c r="I1611" s="482" t="n">
        <v>4939.44</v>
      </c>
      <c r="J1611" s="481" t="n">
        <f aca="false">+G1611-I1611</f>
        <v>19612.2</v>
      </c>
      <c r="K1611" s="483" t="n">
        <f aca="false">IF(I1611=0,IF(G1611=0,0,100),+J1611/I1611*100)</f>
        <v>397.053107234828</v>
      </c>
      <c r="L1611" s="483"/>
      <c r="M1611" s="484" t="n">
        <v>29782.09</v>
      </c>
      <c r="N1611" s="485" t="n">
        <v>73631.1</v>
      </c>
      <c r="O1611" s="481" t="n">
        <f aca="false">N1611-M1611</f>
        <v>43849.01</v>
      </c>
      <c r="P1611" s="486" t="n">
        <f aca="false">IF(M1611=0,IF(N1611=0,0,100),+O1611/M1611*100)</f>
        <v>147.232816770079</v>
      </c>
      <c r="Q1611" s="486"/>
      <c r="R1611" s="582"/>
    </row>
    <row r="1612" s="438" customFormat="true" ht="12.75" hidden="false" customHeight="false" outlineLevel="0" collapsed="false">
      <c r="A1612" s="534" t="s">
        <v>259</v>
      </c>
      <c r="B1612" s="478" t="n">
        <v>0</v>
      </c>
      <c r="C1612" s="479" t="n">
        <v>1816.88</v>
      </c>
      <c r="D1612" s="480" t="n">
        <v>1337.43</v>
      </c>
      <c r="E1612" s="478" t="n">
        <v>2319.14</v>
      </c>
      <c r="F1612" s="480" t="n">
        <v>2031.45</v>
      </c>
      <c r="G1612" s="480" t="n">
        <v>1832.66</v>
      </c>
      <c r="H1612" s="481"/>
      <c r="I1612" s="482" t="n">
        <v>690.05</v>
      </c>
      <c r="J1612" s="481" t="n">
        <f aca="false">+G1612-I1612</f>
        <v>1142.61</v>
      </c>
      <c r="K1612" s="483" t="n">
        <f aca="false">IF(I1612=0,IF(G1612=0,0,100),+J1612/I1612*100)</f>
        <v>165.583653358452</v>
      </c>
      <c r="L1612" s="483"/>
      <c r="M1612" s="484" t="n">
        <v>4263.13</v>
      </c>
      <c r="N1612" s="485" t="n">
        <v>9337.56</v>
      </c>
      <c r="O1612" s="481" t="n">
        <f aca="false">N1612-M1612</f>
        <v>5074.43</v>
      </c>
      <c r="P1612" s="486" t="n">
        <f aca="false">IF(M1612=0,IF(N1612=0,0,100),+O1612/M1612*100)</f>
        <v>119.03061834849</v>
      </c>
      <c r="Q1612" s="486"/>
      <c r="R1612" s="582"/>
    </row>
    <row r="1613" s="438" customFormat="true" ht="12.75" hidden="false" customHeight="false" outlineLevel="0" collapsed="false">
      <c r="A1613" s="110" t="s">
        <v>265</v>
      </c>
      <c r="B1613" s="478" t="n">
        <v>1080.55</v>
      </c>
      <c r="C1613" s="479" t="n">
        <v>0</v>
      </c>
      <c r="D1613" s="480" t="n">
        <v>2435.16</v>
      </c>
      <c r="E1613" s="478" t="n">
        <v>1027.77</v>
      </c>
      <c r="F1613" s="480" t="n">
        <v>1295.04</v>
      </c>
      <c r="G1613" s="480" t="n">
        <v>1398.46</v>
      </c>
      <c r="H1613" s="481"/>
      <c r="I1613" s="482" t="n">
        <v>1211.88</v>
      </c>
      <c r="J1613" s="481" t="n">
        <f aca="false">+G1613-I1613</f>
        <v>186.58</v>
      </c>
      <c r="K1613" s="483" t="n">
        <f aca="false">IF(I1613=0,IF(G1613=0,0,100),+J1613/I1613*100)</f>
        <v>15.3959137868436</v>
      </c>
      <c r="L1613" s="483"/>
      <c r="M1613" s="484" t="n">
        <v>9188.29</v>
      </c>
      <c r="N1613" s="485" t="n">
        <v>7236.98</v>
      </c>
      <c r="O1613" s="481" t="n">
        <f aca="false">N1613-M1613</f>
        <v>-1951.31</v>
      </c>
      <c r="P1613" s="486" t="n">
        <f aca="false">IF(M1613=0,IF(N1613=0,0,100),+O1613/M1613*100)</f>
        <v>-21.2369222129471</v>
      </c>
      <c r="Q1613" s="486"/>
      <c r="R1613" s="582"/>
    </row>
    <row r="1614" s="438" customFormat="true" ht="12.75" hidden="false" customHeight="false" outlineLevel="0" collapsed="false">
      <c r="A1614" s="110" t="s">
        <v>267</v>
      </c>
      <c r="B1614" s="478" t="n">
        <v>0</v>
      </c>
      <c r="C1614" s="479" t="n">
        <v>257.76</v>
      </c>
      <c r="D1614" s="480" t="n">
        <v>257.76</v>
      </c>
      <c r="E1614" s="478" t="n">
        <v>656.41</v>
      </c>
      <c r="F1614" s="480" t="n">
        <v>472.42</v>
      </c>
      <c r="G1614" s="480" t="n">
        <v>643.98</v>
      </c>
      <c r="H1614" s="481"/>
      <c r="I1614" s="482" t="n">
        <v>257.76</v>
      </c>
      <c r="J1614" s="481" t="n">
        <f aca="false">+G1614-I1614</f>
        <v>386.22</v>
      </c>
      <c r="K1614" s="483" t="n">
        <f aca="false">IF(I1614=0,IF(G1614=0,0,100),+J1614/I1614*100)</f>
        <v>149.837057728119</v>
      </c>
      <c r="L1614" s="483"/>
      <c r="M1614" s="484" t="n">
        <v>1288.79</v>
      </c>
      <c r="N1614" s="485" t="n">
        <v>2288.33</v>
      </c>
      <c r="O1614" s="481" t="n">
        <f aca="false">N1614-M1614</f>
        <v>999.54</v>
      </c>
      <c r="P1614" s="486" t="n">
        <f aca="false">IF(M1614=0,IF(N1614=0,0,100),+O1614/M1614*100)</f>
        <v>77.5564676945042</v>
      </c>
      <c r="Q1614" s="486"/>
      <c r="R1614" s="582"/>
    </row>
    <row r="1615" s="438" customFormat="true" ht="12.75" hidden="false" customHeight="false" outlineLevel="0" collapsed="false">
      <c r="A1615" s="534" t="s">
        <v>268</v>
      </c>
      <c r="B1615" s="478" t="n">
        <v>0</v>
      </c>
      <c r="C1615" s="479" t="n">
        <v>214.66</v>
      </c>
      <c r="D1615" s="480" t="n">
        <v>214.66</v>
      </c>
      <c r="E1615" s="478" t="n">
        <v>214.66</v>
      </c>
      <c r="F1615" s="480" t="n">
        <v>202.12</v>
      </c>
      <c r="G1615" s="480" t="n">
        <v>0</v>
      </c>
      <c r="H1615" s="481"/>
      <c r="I1615" s="482" t="n">
        <v>171.56</v>
      </c>
      <c r="J1615" s="481" t="n">
        <f aca="false">+G1615-I1615</f>
        <v>-171.56</v>
      </c>
      <c r="K1615" s="483" t="n">
        <f aca="false">IF(I1615=0,IF(G1615=0,0,100),+J1615/I1615*100)</f>
        <v>-100</v>
      </c>
      <c r="L1615" s="483"/>
      <c r="M1615" s="484" t="n">
        <v>857.8</v>
      </c>
      <c r="N1615" s="485" t="n">
        <v>846.1</v>
      </c>
      <c r="O1615" s="481" t="n">
        <f aca="false">N1615-M1615</f>
        <v>-11.6999999999999</v>
      </c>
      <c r="P1615" s="486" t="n">
        <f aca="false">IF(M1615=0,IF(N1615=0,0,100),+O1615/M1615*100)</f>
        <v>-1.36395430170202</v>
      </c>
      <c r="Q1615" s="486"/>
      <c r="R1615" s="582"/>
    </row>
    <row r="1616" s="438" customFormat="true" ht="12.75" hidden="false" customHeight="false" outlineLevel="0" collapsed="false">
      <c r="A1616" s="110" t="s">
        <v>269</v>
      </c>
      <c r="B1616" s="478" t="n">
        <v>86.21</v>
      </c>
      <c r="C1616" s="479" t="n">
        <v>0</v>
      </c>
      <c r="D1616" s="480" t="n">
        <v>0</v>
      </c>
      <c r="E1616" s="478" t="n">
        <v>0</v>
      </c>
      <c r="F1616" s="480" t="n">
        <v>86.21</v>
      </c>
      <c r="G1616" s="480" t="n">
        <v>172.42</v>
      </c>
      <c r="H1616" s="481"/>
      <c r="I1616" s="482" t="n">
        <v>172.42</v>
      </c>
      <c r="J1616" s="481" t="n">
        <f aca="false">+G1616-I1616</f>
        <v>0</v>
      </c>
      <c r="K1616" s="483" t="n">
        <f aca="false">IF(I1616=0,IF(G1616=0,0,100),+J1616/I1616*100)</f>
        <v>0</v>
      </c>
      <c r="L1616" s="483"/>
      <c r="M1616" s="484" t="n">
        <v>517.26</v>
      </c>
      <c r="N1616" s="485" t="n">
        <v>344.84</v>
      </c>
      <c r="O1616" s="481" t="n">
        <f aca="false">N1616-M1616</f>
        <v>-172.42</v>
      </c>
      <c r="P1616" s="486" t="n">
        <f aca="false">IF(M1616=0,IF(N1616=0,0,100),+O1616/M1616*100)</f>
        <v>-33.3333333333333</v>
      </c>
      <c r="Q1616" s="486"/>
      <c r="R1616" s="582"/>
    </row>
    <row r="1617" s="438" customFormat="true" ht="12.75" hidden="false" customHeight="false" outlineLevel="0" collapsed="false">
      <c r="A1617" s="456" t="s">
        <v>271</v>
      </c>
      <c r="B1617" s="478" t="n">
        <v>461.81</v>
      </c>
      <c r="C1617" s="479" t="n">
        <v>498.93</v>
      </c>
      <c r="D1617" s="480" t="n">
        <v>348.44</v>
      </c>
      <c r="E1617" s="478" t="n">
        <v>151.87</v>
      </c>
      <c r="F1617" s="480" t="n">
        <v>388.04</v>
      </c>
      <c r="G1617" s="480" t="n">
        <v>-1.13686837721616E-013</v>
      </c>
      <c r="H1617" s="481"/>
      <c r="I1617" s="482" t="n">
        <v>641.75</v>
      </c>
      <c r="J1617" s="481" t="n">
        <f aca="false">+G1617-I1617</f>
        <v>-641.75</v>
      </c>
      <c r="K1617" s="483" t="n">
        <f aca="false">IF(I1617=0,IF(G1617=0,0,100),+J1617/I1617*100)</f>
        <v>-100</v>
      </c>
      <c r="L1617" s="483"/>
      <c r="M1617" s="484" t="n">
        <v>2786.97</v>
      </c>
      <c r="N1617" s="485" t="n">
        <v>1849.09</v>
      </c>
      <c r="O1617" s="481" t="n">
        <f aca="false">N1617-M1617</f>
        <v>-937.88</v>
      </c>
      <c r="P1617" s="486" t="n">
        <f aca="false">IF(M1617=0,IF(N1617=0,0,100),+O1617/M1617*100)</f>
        <v>-33.6523177501014</v>
      </c>
      <c r="Q1617" s="486"/>
      <c r="R1617" s="582"/>
    </row>
    <row r="1618" s="438" customFormat="true" ht="12.75" hidden="false" customHeight="false" outlineLevel="0" collapsed="false">
      <c r="A1618" s="456" t="s">
        <v>272</v>
      </c>
      <c r="B1618" s="478" t="n">
        <v>361.4</v>
      </c>
      <c r="C1618" s="479" t="n">
        <v>472.6</v>
      </c>
      <c r="D1618" s="480" t="n">
        <v>432.8</v>
      </c>
      <c r="E1618" s="478" t="n">
        <v>420</v>
      </c>
      <c r="F1618" s="480" t="n">
        <v>686</v>
      </c>
      <c r="G1618" s="480" t="n">
        <v>364</v>
      </c>
      <c r="H1618" s="481"/>
      <c r="I1618" s="482" t="n">
        <v>1551.7</v>
      </c>
      <c r="J1618" s="481" t="n">
        <f aca="false">+G1618-I1618</f>
        <v>-1187.7</v>
      </c>
      <c r="K1618" s="483" t="n">
        <f aca="false">IF(I1618=0,IF(G1618=0,0,100),+J1618/I1618*100)</f>
        <v>-76.5418573177805</v>
      </c>
      <c r="L1618" s="483"/>
      <c r="M1618" s="484" t="n">
        <v>5896.3</v>
      </c>
      <c r="N1618" s="485" t="n">
        <v>2736.8</v>
      </c>
      <c r="O1618" s="481" t="n">
        <f aca="false">N1618-M1618</f>
        <v>-3159.5</v>
      </c>
      <c r="P1618" s="486" t="n">
        <f aca="false">IF(M1618=0,IF(N1618=0,0,100),+O1618/M1618*100)</f>
        <v>-53.5844512660482</v>
      </c>
      <c r="Q1618" s="486"/>
      <c r="R1618" s="582"/>
    </row>
    <row r="1619" s="438" customFormat="true" ht="12.75" hidden="false" customHeight="false" outlineLevel="0" collapsed="false">
      <c r="A1619" s="110" t="s">
        <v>273</v>
      </c>
      <c r="B1619" s="478" t="n">
        <v>0</v>
      </c>
      <c r="C1619" s="479" t="n">
        <v>7249.62</v>
      </c>
      <c r="D1619" s="480" t="n">
        <v>0</v>
      </c>
      <c r="E1619" s="478" t="n">
        <v>6510.72</v>
      </c>
      <c r="F1619" s="480" t="n">
        <v>0</v>
      </c>
      <c r="G1619" s="480" t="n">
        <v>0</v>
      </c>
      <c r="H1619" s="481"/>
      <c r="I1619" s="482" t="n">
        <v>14698.96</v>
      </c>
      <c r="J1619" s="481" t="n">
        <f aca="false">+G1619-I1619</f>
        <v>-14698.96</v>
      </c>
      <c r="K1619" s="483" t="n">
        <f aca="false">IF(I1619=0,IF(G1619=0,0,100),+J1619/I1619*100)</f>
        <v>-100</v>
      </c>
      <c r="L1619" s="483"/>
      <c r="M1619" s="484" t="n">
        <v>35605.6</v>
      </c>
      <c r="N1619" s="485" t="n">
        <v>13760.34</v>
      </c>
      <c r="O1619" s="481" t="n">
        <f aca="false">N1619-M1619</f>
        <v>-21845.26</v>
      </c>
      <c r="P1619" s="486" t="n">
        <f aca="false">IF(M1619=0,IF(N1619=0,0,100),+O1619/M1619*100)</f>
        <v>-61.3534387849102</v>
      </c>
      <c r="Q1619" s="486"/>
      <c r="R1619" s="582"/>
    </row>
    <row r="1620" s="438" customFormat="true" ht="12.75" hidden="false" customHeight="false" outlineLevel="0" collapsed="false">
      <c r="A1620" s="456" t="s">
        <v>274</v>
      </c>
      <c r="B1620" s="478" t="n">
        <v>1269.44</v>
      </c>
      <c r="C1620" s="479" t="n">
        <v>5162.73</v>
      </c>
      <c r="D1620" s="480" t="n">
        <v>7521.38</v>
      </c>
      <c r="E1620" s="478" t="n">
        <v>1985.65</v>
      </c>
      <c r="F1620" s="480" t="n">
        <v>7898.03</v>
      </c>
      <c r="G1620" s="480" t="n">
        <v>3654.29</v>
      </c>
      <c r="H1620" s="481"/>
      <c r="I1620" s="482" t="n">
        <v>3706.66</v>
      </c>
      <c r="J1620" s="481" t="n">
        <f aca="false">+G1620-I1620</f>
        <v>-52.3699999999999</v>
      </c>
      <c r="K1620" s="483" t="n">
        <f aca="false">IF(I1620=0,IF(G1620=0,0,100),+J1620/I1620*100)</f>
        <v>-1.41286225334937</v>
      </c>
      <c r="L1620" s="483"/>
      <c r="M1620" s="484" t="n">
        <v>21476.31</v>
      </c>
      <c r="N1620" s="485" t="n">
        <v>27491.52</v>
      </c>
      <c r="O1620" s="481" t="n">
        <f aca="false">N1620-M1620</f>
        <v>6015.21</v>
      </c>
      <c r="P1620" s="486" t="n">
        <f aca="false">IF(M1620=0,IF(N1620=0,0,100),+O1620/M1620*100)</f>
        <v>28.0085824799512</v>
      </c>
      <c r="Q1620" s="486"/>
      <c r="R1620" s="582"/>
    </row>
    <row r="1621" s="438" customFormat="true" ht="12.75" hidden="false" customHeight="false" outlineLevel="0" collapsed="false">
      <c r="A1621" s="110" t="s">
        <v>275</v>
      </c>
      <c r="B1621" s="478" t="n">
        <v>858.3</v>
      </c>
      <c r="C1621" s="479" t="n">
        <v>1740.16</v>
      </c>
      <c r="D1621" s="480" t="n">
        <v>5861.09</v>
      </c>
      <c r="E1621" s="478" t="n">
        <v>1716.79</v>
      </c>
      <c r="F1621" s="480" t="n">
        <v>853.16</v>
      </c>
      <c r="G1621" s="480" t="n">
        <v>13486.79</v>
      </c>
      <c r="H1621" s="481"/>
      <c r="I1621" s="482" t="n">
        <v>13523.42</v>
      </c>
      <c r="J1621" s="481" t="n">
        <f aca="false">+G1621-I1621</f>
        <v>-36.6299999999992</v>
      </c>
      <c r="K1621" s="483" t="n">
        <f aca="false">IF(I1621=0,IF(G1621=0,0,100),+J1621/I1621*100)</f>
        <v>-0.270863435432747</v>
      </c>
      <c r="L1621" s="483"/>
      <c r="M1621" s="484" t="n">
        <v>24469.68</v>
      </c>
      <c r="N1621" s="485" t="n">
        <v>24516.29</v>
      </c>
      <c r="O1621" s="481" t="n">
        <f aca="false">N1621-M1621</f>
        <v>46.6100000000006</v>
      </c>
      <c r="P1621" s="486" t="n">
        <f aca="false">IF(M1621=0,IF(N1621=0,0,100),+O1621/M1621*100)</f>
        <v>0.19048062745406</v>
      </c>
      <c r="Q1621" s="486"/>
      <c r="R1621" s="582"/>
    </row>
    <row r="1622" s="438" customFormat="true" ht="12.75" hidden="false" customHeight="false" outlineLevel="0" collapsed="false">
      <c r="A1622" s="110" t="s">
        <v>276</v>
      </c>
      <c r="B1622" s="478" t="n">
        <v>1358.7</v>
      </c>
      <c r="C1622" s="479" t="n">
        <v>587.33</v>
      </c>
      <c r="D1622" s="480" t="n">
        <v>1281.43</v>
      </c>
      <c r="E1622" s="478" t="n">
        <v>125</v>
      </c>
      <c r="F1622" s="480" t="n">
        <v>1112.91</v>
      </c>
      <c r="G1622" s="480" t="n">
        <v>843.72</v>
      </c>
      <c r="H1622" s="481"/>
      <c r="I1622" s="482" t="n">
        <v>1249.92</v>
      </c>
      <c r="J1622" s="481" t="n">
        <f aca="false">+G1622-I1622</f>
        <v>-406.2</v>
      </c>
      <c r="K1622" s="483" t="n">
        <f aca="false">IF(I1622=0,IF(G1622=0,0,100),+J1622/I1622*100)</f>
        <v>-32.4980798771121</v>
      </c>
      <c r="L1622" s="483"/>
      <c r="M1622" s="484" t="n">
        <v>6091.77</v>
      </c>
      <c r="N1622" s="485" t="n">
        <v>5309.09</v>
      </c>
      <c r="O1622" s="481" t="n">
        <f aca="false">N1622-M1622</f>
        <v>-782.68</v>
      </c>
      <c r="P1622" s="486" t="n">
        <f aca="false">IF(M1622=0,IF(N1622=0,0,100),+O1622/M1622*100)</f>
        <v>-12.8481541489584</v>
      </c>
      <c r="Q1622" s="486"/>
      <c r="R1622" s="582"/>
    </row>
    <row r="1623" s="438" customFormat="true" ht="12.75" hidden="false" customHeight="false" outlineLevel="0" collapsed="false">
      <c r="A1623" s="110" t="s">
        <v>278</v>
      </c>
      <c r="B1623" s="478" t="n">
        <v>15545.5</v>
      </c>
      <c r="C1623" s="479" t="n">
        <v>15005.36</v>
      </c>
      <c r="D1623" s="480" t="n">
        <v>14717.41</v>
      </c>
      <c r="E1623" s="478" t="n">
        <v>15005.43</v>
      </c>
      <c r="F1623" s="480" t="n">
        <v>15006.17</v>
      </c>
      <c r="G1623" s="480" t="n">
        <v>15006.55</v>
      </c>
      <c r="H1623" s="481"/>
      <c r="I1623" s="482" t="n">
        <v>14717.41</v>
      </c>
      <c r="J1623" s="481" t="n">
        <f aca="false">+G1623-I1623</f>
        <v>289.139999999999</v>
      </c>
      <c r="K1623" s="483" t="n">
        <f aca="false">IF(I1623=0,IF(G1623=0,0,100),+J1623/I1623*100)</f>
        <v>1.96461197996114</v>
      </c>
      <c r="L1623" s="483"/>
      <c r="M1623" s="484" t="n">
        <v>88918.17</v>
      </c>
      <c r="N1623" s="485" t="n">
        <v>90286.42</v>
      </c>
      <c r="O1623" s="481" t="n">
        <f aca="false">N1623-M1623</f>
        <v>1368.25</v>
      </c>
      <c r="P1623" s="486" t="n">
        <f aca="false">IF(M1623=0,IF(N1623=0,0,100),+O1623/M1623*100)</f>
        <v>1.53877435849163</v>
      </c>
      <c r="Q1623" s="486"/>
      <c r="R1623" s="582"/>
    </row>
    <row r="1624" s="438" customFormat="true" ht="12.75" hidden="false" customHeight="false" outlineLevel="0" collapsed="false">
      <c r="A1624" s="110" t="s">
        <v>279</v>
      </c>
      <c r="B1624" s="478" t="n">
        <v>0</v>
      </c>
      <c r="C1624" s="479" t="n">
        <v>217.8</v>
      </c>
      <c r="D1624" s="480" t="n">
        <v>217.8</v>
      </c>
      <c r="E1624" s="478" t="n">
        <v>435.6</v>
      </c>
      <c r="F1624" s="480" t="n">
        <v>435.6</v>
      </c>
      <c r="G1624" s="480" t="n">
        <v>217.8</v>
      </c>
      <c r="H1624" s="481"/>
      <c r="I1624" s="482" t="n">
        <v>0</v>
      </c>
      <c r="J1624" s="481" t="n">
        <f aca="false">+G1624-I1624</f>
        <v>217.8</v>
      </c>
      <c r="K1624" s="483" t="n">
        <f aca="false">IF(I1624=0,IF(G1624=0,0,100),+J1624/I1624*100)</f>
        <v>100</v>
      </c>
      <c r="L1624" s="483"/>
      <c r="M1624" s="484" t="n">
        <v>0</v>
      </c>
      <c r="N1624" s="485" t="n">
        <v>1524.6</v>
      </c>
      <c r="O1624" s="481" t="n">
        <f aca="false">N1624-M1624</f>
        <v>1524.6</v>
      </c>
      <c r="P1624" s="486" t="n">
        <f aca="false">IF(M1624=0,IF(N1624=0,0,100),+O1624/M1624*100)</f>
        <v>100</v>
      </c>
      <c r="Q1624" s="486"/>
      <c r="R1624" s="582"/>
    </row>
    <row r="1625" s="438" customFormat="true" ht="12.75" hidden="false" customHeight="false" outlineLevel="0" collapsed="false">
      <c r="A1625" s="489" t="s">
        <v>282</v>
      </c>
      <c r="B1625" s="478" t="n">
        <v>0</v>
      </c>
      <c r="C1625" s="479" t="n">
        <v>0</v>
      </c>
      <c r="D1625" s="480" t="n">
        <v>0</v>
      </c>
      <c r="E1625" s="478" t="n">
        <v>0</v>
      </c>
      <c r="F1625" s="480" t="n">
        <v>37100</v>
      </c>
      <c r="G1625" s="480" t="n">
        <v>0</v>
      </c>
      <c r="H1625" s="481"/>
      <c r="I1625" s="482" t="n">
        <v>405.18</v>
      </c>
      <c r="J1625" s="481" t="n">
        <f aca="false">+G1625-I1625</f>
        <v>-405.18</v>
      </c>
      <c r="K1625" s="483" t="n">
        <f aca="false">IF(I1625=0,IF(G1625=0,0,100),+J1625/I1625*100)</f>
        <v>-100</v>
      </c>
      <c r="L1625" s="483"/>
      <c r="M1625" s="484" t="n">
        <v>405.18</v>
      </c>
      <c r="N1625" s="485" t="n">
        <v>37100</v>
      </c>
      <c r="O1625" s="481" t="n">
        <f aca="false">N1625-M1625</f>
        <v>36694.82</v>
      </c>
      <c r="P1625" s="486" t="n">
        <f aca="false">IF(M1625=0,IF(N1625=0,0,100),+O1625/M1625*100)</f>
        <v>9056.42430524705</v>
      </c>
      <c r="Q1625" s="486"/>
      <c r="R1625" s="582"/>
    </row>
    <row r="1626" s="438" customFormat="true" ht="12.75" hidden="false" customHeight="false" outlineLevel="0" collapsed="false">
      <c r="A1626" s="110" t="s">
        <v>283</v>
      </c>
      <c r="B1626" s="478" t="n">
        <v>0</v>
      </c>
      <c r="C1626" s="479" t="n">
        <v>0</v>
      </c>
      <c r="D1626" s="480" t="n">
        <v>0</v>
      </c>
      <c r="E1626" s="478" t="n">
        <v>0</v>
      </c>
      <c r="F1626" s="480" t="n">
        <v>0</v>
      </c>
      <c r="G1626" s="480" t="n">
        <v>316.25</v>
      </c>
      <c r="H1626" s="481"/>
      <c r="I1626" s="482" t="n">
        <v>3462.81</v>
      </c>
      <c r="J1626" s="481" t="n">
        <f aca="false">+G1626-I1626</f>
        <v>-3146.56</v>
      </c>
      <c r="K1626" s="483" t="n">
        <f aca="false">IF(I1626=0,IF(G1626=0,0,100),+J1626/I1626*100)</f>
        <v>-90.8672436547197</v>
      </c>
      <c r="L1626" s="483"/>
      <c r="M1626" s="484" t="n">
        <v>8851.61</v>
      </c>
      <c r="N1626" s="485" t="n">
        <v>316.25</v>
      </c>
      <c r="O1626" s="481" t="n">
        <f aca="false">N1626-M1626</f>
        <v>-8535.36</v>
      </c>
      <c r="P1626" s="486" t="n">
        <f aca="false">IF(M1626=0,IF(N1626=0,0,100),+O1626/M1626*100)</f>
        <v>-96.4272036386601</v>
      </c>
      <c r="Q1626" s="486"/>
      <c r="R1626" s="582"/>
    </row>
    <row r="1627" s="438" customFormat="true" ht="12.75" hidden="false" customHeight="false" outlineLevel="0" collapsed="false">
      <c r="A1627" s="110" t="s">
        <v>284</v>
      </c>
      <c r="B1627" s="478" t="n">
        <v>0</v>
      </c>
      <c r="C1627" s="479" t="n">
        <v>986</v>
      </c>
      <c r="D1627" s="480" t="n">
        <v>557</v>
      </c>
      <c r="E1627" s="478" t="n">
        <v>1192.04</v>
      </c>
      <c r="F1627" s="480" t="n">
        <v>0</v>
      </c>
      <c r="G1627" s="480" t="n">
        <v>0</v>
      </c>
      <c r="H1627" s="481"/>
      <c r="I1627" s="482" t="n">
        <v>593.1</v>
      </c>
      <c r="J1627" s="481" t="n">
        <f aca="false">+G1627-I1627</f>
        <v>-593.1</v>
      </c>
      <c r="K1627" s="483" t="n">
        <f aca="false">IF(I1627=0,IF(G1627=0,0,100),+J1627/I1627*100)</f>
        <v>-100</v>
      </c>
      <c r="L1627" s="483"/>
      <c r="M1627" s="484" t="n">
        <v>812.1</v>
      </c>
      <c r="N1627" s="485" t="n">
        <v>2735.04</v>
      </c>
      <c r="O1627" s="481" t="n">
        <f aca="false">N1627-M1627</f>
        <v>1922.94</v>
      </c>
      <c r="P1627" s="486" t="n">
        <f aca="false">IF(M1627=0,IF(N1627=0,0,100),+O1627/M1627*100)</f>
        <v>236.786110084965</v>
      </c>
      <c r="Q1627" s="486"/>
      <c r="R1627" s="582"/>
    </row>
    <row r="1628" s="438" customFormat="true" ht="12.75" hidden="false" customHeight="false" outlineLevel="0" collapsed="false">
      <c r="A1628" s="110" t="s">
        <v>285</v>
      </c>
      <c r="B1628" s="478" t="n">
        <v>0</v>
      </c>
      <c r="C1628" s="479" t="n">
        <v>0</v>
      </c>
      <c r="D1628" s="480" t="n">
        <v>106.81</v>
      </c>
      <c r="E1628" s="478" t="n">
        <v>351.72</v>
      </c>
      <c r="F1628" s="480" t="n">
        <v>234.32</v>
      </c>
      <c r="G1628" s="480" t="n">
        <v>817.42</v>
      </c>
      <c r="H1628" s="481"/>
      <c r="I1628" s="482" t="n">
        <v>544.33</v>
      </c>
      <c r="J1628" s="481" t="n">
        <f aca="false">+G1628-I1628</f>
        <v>273.09</v>
      </c>
      <c r="K1628" s="483" t="n">
        <f aca="false">IF(I1628=0,IF(G1628=0,0,100),+J1628/I1628*100)</f>
        <v>50.1699336799368</v>
      </c>
      <c r="L1628" s="483"/>
      <c r="M1628" s="484" t="n">
        <v>3855.01</v>
      </c>
      <c r="N1628" s="485" t="n">
        <v>1510.27</v>
      </c>
      <c r="O1628" s="481" t="n">
        <f aca="false">N1628-M1628</f>
        <v>-2344.74</v>
      </c>
      <c r="P1628" s="486" t="n">
        <f aca="false">IF(M1628=0,IF(N1628=0,0,100),+O1628/M1628*100)</f>
        <v>-60.8231885260998</v>
      </c>
      <c r="Q1628" s="486"/>
      <c r="R1628" s="582"/>
    </row>
    <row r="1629" s="438" customFormat="true" ht="12.75" hidden="false" customHeight="false" outlineLevel="0" collapsed="false">
      <c r="A1629" s="110" t="s">
        <v>286</v>
      </c>
      <c r="B1629" s="478" t="n">
        <v>0</v>
      </c>
      <c r="C1629" s="479" t="n">
        <v>171.15</v>
      </c>
      <c r="D1629" s="480" t="n">
        <v>8640</v>
      </c>
      <c r="E1629" s="478" t="n">
        <v>0</v>
      </c>
      <c r="F1629" s="480" t="n">
        <v>10800</v>
      </c>
      <c r="G1629" s="480" t="n">
        <v>0</v>
      </c>
      <c r="H1629" s="481"/>
      <c r="I1629" s="482" t="n">
        <v>0</v>
      </c>
      <c r="J1629" s="481" t="n">
        <f aca="false">+G1629-I1629</f>
        <v>0</v>
      </c>
      <c r="K1629" s="483" t="n">
        <f aca="false">IF(I1629=0,IF(G1629=0,0,100),+J1629/I1629*100)</f>
        <v>0</v>
      </c>
      <c r="L1629" s="483"/>
      <c r="M1629" s="484" t="n">
        <v>24692</v>
      </c>
      <c r="N1629" s="485" t="n">
        <v>19611.15</v>
      </c>
      <c r="O1629" s="481" t="n">
        <f aca="false">N1629-M1629</f>
        <v>-5080.85</v>
      </c>
      <c r="P1629" s="486" t="n">
        <f aca="false">IF(M1629=0,IF(N1629=0,0,100),+O1629/M1629*100)</f>
        <v>-20.576907500405</v>
      </c>
      <c r="Q1629" s="486"/>
      <c r="R1629" s="582"/>
    </row>
    <row r="1630" s="438" customFormat="true" ht="12.75" hidden="false" customHeight="false" outlineLevel="0" collapsed="false">
      <c r="A1630" s="456" t="s">
        <v>287</v>
      </c>
      <c r="B1630" s="478" t="n">
        <v>0</v>
      </c>
      <c r="C1630" s="479" t="n">
        <v>0</v>
      </c>
      <c r="D1630" s="480" t="n">
        <v>825</v>
      </c>
      <c r="E1630" s="478" t="n">
        <v>0</v>
      </c>
      <c r="F1630" s="480" t="n">
        <v>0</v>
      </c>
      <c r="G1630" s="480" t="n">
        <v>1123.68</v>
      </c>
      <c r="H1630" s="481"/>
      <c r="I1630" s="482" t="n">
        <v>0</v>
      </c>
      <c r="J1630" s="481" t="n">
        <f aca="false">+G1630-I1630</f>
        <v>1123.68</v>
      </c>
      <c r="K1630" s="483" t="n">
        <f aca="false">IF(I1630=0,IF(G1630=0,0,100),+J1630/I1630*100)</f>
        <v>100</v>
      </c>
      <c r="L1630" s="483"/>
      <c r="M1630" s="484" t="n">
        <v>1810.35</v>
      </c>
      <c r="N1630" s="485" t="n">
        <v>1948.68</v>
      </c>
      <c r="O1630" s="481" t="n">
        <f aca="false">N1630-M1630</f>
        <v>138.33</v>
      </c>
      <c r="P1630" s="486" t="n">
        <f aca="false">IF(M1630=0,IF(N1630=0,0,100),+O1630/M1630*100)</f>
        <v>7.64106388267463</v>
      </c>
      <c r="Q1630" s="486"/>
      <c r="R1630" s="582"/>
    </row>
    <row r="1631" s="438" customFormat="true" ht="12.75" hidden="false" customHeight="false" outlineLevel="0" collapsed="false">
      <c r="A1631" s="456" t="s">
        <v>288</v>
      </c>
      <c r="B1631" s="478" t="n">
        <v>0</v>
      </c>
      <c r="C1631" s="479" t="n">
        <v>0</v>
      </c>
      <c r="D1631" s="480" t="n">
        <v>0</v>
      </c>
      <c r="E1631" s="478" t="n">
        <v>0</v>
      </c>
      <c r="F1631" s="480" t="n">
        <v>0</v>
      </c>
      <c r="G1631" s="480" t="n">
        <v>0</v>
      </c>
      <c r="H1631" s="481"/>
      <c r="I1631" s="482" t="n">
        <v>0</v>
      </c>
      <c r="J1631" s="481" t="n">
        <f aca="false">+G1631-I1631</f>
        <v>0</v>
      </c>
      <c r="K1631" s="483" t="n">
        <f aca="false">IF(I1631=0,IF(G1631=0,0,100),+J1631/I1631*100)</f>
        <v>0</v>
      </c>
      <c r="L1631" s="483"/>
      <c r="M1631" s="484" t="n">
        <v>500</v>
      </c>
      <c r="N1631" s="485" t="n">
        <v>0</v>
      </c>
      <c r="O1631" s="481" t="n">
        <f aca="false">N1631-M1631</f>
        <v>-500</v>
      </c>
      <c r="P1631" s="486" t="n">
        <f aca="false">IF(M1631=0,IF(N1631=0,0,100),+O1631/M1631*100)</f>
        <v>-100</v>
      </c>
      <c r="Q1631" s="486"/>
      <c r="R1631" s="582"/>
    </row>
    <row r="1632" s="438" customFormat="true" ht="12.75" hidden="false" customHeight="false" outlineLevel="0" collapsed="false">
      <c r="A1632" s="456" t="s">
        <v>289</v>
      </c>
      <c r="B1632" s="478" t="n">
        <v>1750</v>
      </c>
      <c r="C1632" s="479" t="n">
        <v>2154.39</v>
      </c>
      <c r="D1632" s="480" t="n">
        <v>2250</v>
      </c>
      <c r="E1632" s="478" t="n">
        <v>3343.31</v>
      </c>
      <c r="F1632" s="480" t="n">
        <v>4025</v>
      </c>
      <c r="G1632" s="480" t="n">
        <v>2280</v>
      </c>
      <c r="H1632" s="481"/>
      <c r="I1632" s="482" t="n">
        <v>0</v>
      </c>
      <c r="J1632" s="481" t="n">
        <f aca="false">+G1632-I1632</f>
        <v>2280</v>
      </c>
      <c r="K1632" s="483" t="n">
        <f aca="false">IF(I1632=0,IF(G1632=0,0,100),+J1632/I1632*100)</f>
        <v>100</v>
      </c>
      <c r="L1632" s="483"/>
      <c r="M1632" s="484" t="n">
        <v>1237</v>
      </c>
      <c r="N1632" s="485" t="n">
        <v>15802.7</v>
      </c>
      <c r="O1632" s="481" t="n">
        <f aca="false">N1632-M1632</f>
        <v>14565.7</v>
      </c>
      <c r="P1632" s="486" t="n">
        <f aca="false">IF(M1632=0,IF(N1632=0,0,100),+O1632/M1632*100)</f>
        <v>1177.50202101859</v>
      </c>
      <c r="Q1632" s="486"/>
      <c r="R1632" s="582"/>
    </row>
    <row r="1633" s="438" customFormat="true" ht="12.75" hidden="false" customHeight="false" outlineLevel="0" collapsed="false">
      <c r="A1633" s="110" t="s">
        <v>290</v>
      </c>
      <c r="B1633" s="478" t="n">
        <v>1251</v>
      </c>
      <c r="C1633" s="479" t="n">
        <v>1737</v>
      </c>
      <c r="D1633" s="480" t="n">
        <v>5800.27</v>
      </c>
      <c r="E1633" s="478" t="n">
        <v>0.0999999999994543</v>
      </c>
      <c r="F1633" s="480" t="n">
        <v>8063</v>
      </c>
      <c r="G1633" s="480" t="n">
        <v>129.189999999997</v>
      </c>
      <c r="H1633" s="481"/>
      <c r="I1633" s="482" t="n">
        <v>484.730000000001</v>
      </c>
      <c r="J1633" s="481" t="n">
        <f aca="false">+G1633-I1633</f>
        <v>-355.540000000004</v>
      </c>
      <c r="K1633" s="483" t="n">
        <f aca="false">IF(I1633=0,IF(G1633=0,0,100),+J1633/I1633*100)</f>
        <v>-73.34804942958</v>
      </c>
      <c r="L1633" s="483"/>
      <c r="M1633" s="484" t="n">
        <v>18735.65</v>
      </c>
      <c r="N1633" s="485" t="n">
        <v>16980.56</v>
      </c>
      <c r="O1633" s="481" t="n">
        <f aca="false">N1633-M1633</f>
        <v>-1755.09</v>
      </c>
      <c r="P1633" s="486" t="n">
        <f aca="false">IF(M1633=0,IF(N1633=0,0,100),+O1633/M1633*100)</f>
        <v>-9.36764937432115</v>
      </c>
      <c r="Q1633" s="486"/>
      <c r="R1633" s="582"/>
    </row>
    <row r="1634" s="438" customFormat="true" ht="12.75" hidden="false" customHeight="false" outlineLevel="0" collapsed="false">
      <c r="A1634" s="110" t="s">
        <v>292</v>
      </c>
      <c r="B1634" s="478" t="n">
        <v>3538</v>
      </c>
      <c r="C1634" s="479" t="n">
        <v>1773</v>
      </c>
      <c r="D1634" s="480" t="n">
        <v>862</v>
      </c>
      <c r="E1634" s="478" t="n">
        <v>426.5</v>
      </c>
      <c r="F1634" s="480" t="n">
        <v>862</v>
      </c>
      <c r="G1634" s="480" t="n">
        <v>0</v>
      </c>
      <c r="H1634" s="481"/>
      <c r="I1634" s="482" t="n">
        <v>0</v>
      </c>
      <c r="J1634" s="481" t="n">
        <f aca="false">+G1634-I1634</f>
        <v>0</v>
      </c>
      <c r="K1634" s="483" t="n">
        <f aca="false">IF(I1634=0,IF(G1634=0,0,100),+J1634/I1634*100)</f>
        <v>0</v>
      </c>
      <c r="L1634" s="483"/>
      <c r="M1634" s="484" t="n">
        <v>2410.91</v>
      </c>
      <c r="N1634" s="485" t="n">
        <v>7461.5</v>
      </c>
      <c r="O1634" s="481" t="n">
        <f aca="false">N1634-M1634</f>
        <v>5050.59</v>
      </c>
      <c r="P1634" s="486" t="n">
        <f aca="false">IF(M1634=0,IF(N1634=0,0,100),+O1634/M1634*100)</f>
        <v>209.488948156505</v>
      </c>
      <c r="Q1634" s="486"/>
      <c r="R1634" s="582"/>
    </row>
    <row r="1635" s="438" customFormat="true" ht="12.75" hidden="false" customHeight="false" outlineLevel="0" collapsed="false">
      <c r="A1635" s="456" t="s">
        <v>293</v>
      </c>
      <c r="B1635" s="478" t="n">
        <v>2973.51</v>
      </c>
      <c r="C1635" s="479" t="n">
        <v>7422.23</v>
      </c>
      <c r="D1635" s="480" t="n">
        <v>4456.43</v>
      </c>
      <c r="E1635" s="478" t="n">
        <v>4456.43</v>
      </c>
      <c r="F1635" s="480" t="n">
        <v>4456.43</v>
      </c>
      <c r="G1635" s="480" t="n">
        <v>5732.37</v>
      </c>
      <c r="H1635" s="481"/>
      <c r="I1635" s="482" t="n">
        <v>5325.57</v>
      </c>
      <c r="J1635" s="481" t="n">
        <f aca="false">+G1635-I1635</f>
        <v>406.8</v>
      </c>
      <c r="K1635" s="483" t="n">
        <f aca="false">IF(I1635=0,IF(G1635=0,0,100),+J1635/I1635*100)</f>
        <v>7.63861896473054</v>
      </c>
      <c r="L1635" s="483"/>
      <c r="M1635" s="484" t="n">
        <v>25084.92</v>
      </c>
      <c r="N1635" s="485" t="n">
        <v>29497.4</v>
      </c>
      <c r="O1635" s="481" t="n">
        <f aca="false">N1635-M1635</f>
        <v>4412.48</v>
      </c>
      <c r="P1635" s="486" t="n">
        <f aca="false">IF(M1635=0,IF(N1635=0,0,100),+O1635/M1635*100)</f>
        <v>17.5901697115239</v>
      </c>
      <c r="Q1635" s="486"/>
      <c r="R1635" s="582"/>
    </row>
    <row r="1636" s="438" customFormat="true" ht="12.75" hidden="false" customHeight="false" outlineLevel="0" collapsed="false">
      <c r="A1636" s="456" t="s">
        <v>294</v>
      </c>
      <c r="B1636" s="478" t="n">
        <v>1597.18</v>
      </c>
      <c r="C1636" s="479" t="n">
        <v>6359.39</v>
      </c>
      <c r="D1636" s="480" t="n">
        <v>3184.58</v>
      </c>
      <c r="E1636" s="478" t="n">
        <v>3184.58</v>
      </c>
      <c r="F1636" s="480" t="n">
        <v>3184.58</v>
      </c>
      <c r="G1636" s="480" t="n">
        <v>3184.58</v>
      </c>
      <c r="H1636" s="481"/>
      <c r="I1636" s="482" t="n">
        <v>1952.06</v>
      </c>
      <c r="J1636" s="481" t="n">
        <f aca="false">+G1636-I1636</f>
        <v>1232.52</v>
      </c>
      <c r="K1636" s="483" t="n">
        <f aca="false">IF(I1636=0,IF(G1636=0,0,100),+J1636/I1636*100)</f>
        <v>63.1394526807578</v>
      </c>
      <c r="L1636" s="483"/>
      <c r="M1636" s="484" t="n">
        <v>9051.7</v>
      </c>
      <c r="N1636" s="485" t="n">
        <v>20694.89</v>
      </c>
      <c r="O1636" s="481" t="n">
        <f aca="false">N1636-M1636</f>
        <v>11643.19</v>
      </c>
      <c r="P1636" s="486" t="n">
        <f aca="false">IF(M1636=0,IF(N1636=0,0,100),+O1636/M1636*100)</f>
        <v>128.629870632036</v>
      </c>
      <c r="Q1636" s="486"/>
      <c r="R1636" s="582"/>
    </row>
    <row r="1637" s="438" customFormat="true" ht="12.75" hidden="false" customHeight="false" outlineLevel="0" collapsed="false">
      <c r="A1637" s="456" t="s">
        <v>295</v>
      </c>
      <c r="B1637" s="478" t="n">
        <v>0</v>
      </c>
      <c r="C1637" s="479" t="n">
        <v>0</v>
      </c>
      <c r="D1637" s="480" t="n">
        <v>0</v>
      </c>
      <c r="E1637" s="478" t="n">
        <v>0</v>
      </c>
      <c r="F1637" s="480" t="n">
        <v>0</v>
      </c>
      <c r="G1637" s="480" t="n">
        <v>0</v>
      </c>
      <c r="H1637" s="481"/>
      <c r="I1637" s="482" t="n">
        <v>343.79</v>
      </c>
      <c r="J1637" s="481" t="n">
        <f aca="false">+G1637-I1637</f>
        <v>-343.79</v>
      </c>
      <c r="K1637" s="483" t="n">
        <f aca="false">IF(I1637=0,IF(G1637=0,0,100),+J1637/I1637*100)</f>
        <v>-100</v>
      </c>
      <c r="L1637" s="483"/>
      <c r="M1637" s="484" t="n">
        <v>1999.03</v>
      </c>
      <c r="N1637" s="485" t="n">
        <v>0</v>
      </c>
      <c r="O1637" s="481" t="n">
        <f aca="false">N1637-M1637</f>
        <v>-1999.03</v>
      </c>
      <c r="P1637" s="486" t="n">
        <f aca="false">IF(M1637=0,IF(N1637=0,0,100),+O1637/M1637*100)</f>
        <v>-100</v>
      </c>
      <c r="Q1637" s="486"/>
      <c r="R1637" s="582"/>
    </row>
    <row r="1638" s="438" customFormat="true" ht="12.75" hidden="false" customHeight="false" outlineLevel="0" collapsed="false">
      <c r="A1638" s="456" t="s">
        <v>296</v>
      </c>
      <c r="B1638" s="478" t="n">
        <v>1126.22</v>
      </c>
      <c r="C1638" s="479" t="n">
        <v>3171.52</v>
      </c>
      <c r="D1638" s="480" t="n">
        <v>1807.99</v>
      </c>
      <c r="E1638" s="478" t="n">
        <v>1807.99</v>
      </c>
      <c r="F1638" s="480" t="n">
        <v>1807.99</v>
      </c>
      <c r="G1638" s="480" t="n">
        <v>1807.99</v>
      </c>
      <c r="H1638" s="481"/>
      <c r="I1638" s="482" t="n">
        <v>1126.22</v>
      </c>
      <c r="J1638" s="481" t="n">
        <f aca="false">+G1638-I1638</f>
        <v>681.77</v>
      </c>
      <c r="K1638" s="483" t="n">
        <f aca="false">IF(I1638=0,IF(G1638=0,0,100),+J1638/I1638*100)</f>
        <v>60.5361297082275</v>
      </c>
      <c r="L1638" s="483"/>
      <c r="M1638" s="484" t="n">
        <v>6694.43</v>
      </c>
      <c r="N1638" s="485" t="n">
        <v>11529.7</v>
      </c>
      <c r="O1638" s="481" t="n">
        <f aca="false">N1638-M1638</f>
        <v>4835.27</v>
      </c>
      <c r="P1638" s="486" t="n">
        <f aca="false">IF(M1638=0,IF(N1638=0,0,100),+O1638/M1638*100)</f>
        <v>72.2282554302607</v>
      </c>
      <c r="Q1638" s="486"/>
      <c r="R1638" s="582"/>
    </row>
    <row r="1639" s="438" customFormat="true" ht="12.75" hidden="false" customHeight="false" outlineLevel="0" collapsed="false">
      <c r="A1639" s="110" t="s">
        <v>298</v>
      </c>
      <c r="B1639" s="478" t="n">
        <v>217.8</v>
      </c>
      <c r="C1639" s="479" t="n">
        <v>0</v>
      </c>
      <c r="D1639" s="480" t="n">
        <v>0</v>
      </c>
      <c r="E1639" s="478" t="n">
        <v>0</v>
      </c>
      <c r="F1639" s="480" t="n">
        <v>0</v>
      </c>
      <c r="G1639" s="480" t="n">
        <v>0</v>
      </c>
      <c r="H1639" s="481"/>
      <c r="I1639" s="482" t="n">
        <v>435.6</v>
      </c>
      <c r="J1639" s="481" t="n">
        <f aca="false">+G1639-I1639</f>
        <v>-435.6</v>
      </c>
      <c r="K1639" s="483" t="n">
        <f aca="false">IF(I1639=0,IF(G1639=0,0,100),+J1639/I1639*100)</f>
        <v>-100</v>
      </c>
      <c r="L1639" s="483"/>
      <c r="M1639" s="484" t="n">
        <v>1742.4</v>
      </c>
      <c r="N1639" s="485" t="n">
        <v>217.8</v>
      </c>
      <c r="O1639" s="481" t="n">
        <f aca="false">N1639-M1639</f>
        <v>-1524.6</v>
      </c>
      <c r="P1639" s="486" t="n">
        <f aca="false">IF(M1639=0,IF(N1639=0,0,100),+O1639/M1639*100)</f>
        <v>-87.5</v>
      </c>
      <c r="Q1639" s="486"/>
      <c r="R1639" s="582"/>
    </row>
    <row r="1640" s="438" customFormat="true" ht="12.75" hidden="false" customHeight="false" outlineLevel="0" collapsed="false">
      <c r="A1640" s="110" t="s">
        <v>301</v>
      </c>
      <c r="B1640" s="478" t="n">
        <v>0</v>
      </c>
      <c r="C1640" s="479" t="n">
        <v>0</v>
      </c>
      <c r="D1640" s="480" t="n">
        <v>0</v>
      </c>
      <c r="E1640" s="478" t="n">
        <v>0</v>
      </c>
      <c r="F1640" s="480" t="n">
        <v>0</v>
      </c>
      <c r="G1640" s="480" t="n">
        <v>0</v>
      </c>
      <c r="H1640" s="481"/>
      <c r="I1640" s="482" t="n">
        <v>0</v>
      </c>
      <c r="J1640" s="481" t="n">
        <f aca="false">+G1640-I1640</f>
        <v>0</v>
      </c>
      <c r="K1640" s="483" t="n">
        <f aca="false">IF(I1640=0,IF(G1640=0,0,100),+J1640/I1640*100)</f>
        <v>0</v>
      </c>
      <c r="L1640" s="483"/>
      <c r="M1640" s="484" t="n">
        <v>492.6</v>
      </c>
      <c r="N1640" s="485" t="n">
        <v>0</v>
      </c>
      <c r="O1640" s="481" t="n">
        <f aca="false">N1640-M1640</f>
        <v>-492.6</v>
      </c>
      <c r="P1640" s="486" t="n">
        <f aca="false">IF(M1640=0,IF(N1640=0,0,100),+O1640/M1640*100)</f>
        <v>-100</v>
      </c>
      <c r="Q1640" s="486"/>
      <c r="R1640" s="582"/>
    </row>
    <row r="1641" s="438" customFormat="true" ht="12.75" hidden="false" customHeight="false" outlineLevel="0" collapsed="false">
      <c r="A1641" s="110" t="s">
        <v>302</v>
      </c>
      <c r="B1641" s="478" t="n">
        <v>0</v>
      </c>
      <c r="C1641" s="479" t="n">
        <v>0</v>
      </c>
      <c r="D1641" s="480" t="n">
        <v>0</v>
      </c>
      <c r="E1641" s="478" t="n">
        <v>0</v>
      </c>
      <c r="F1641" s="480" t="n">
        <v>0</v>
      </c>
      <c r="G1641" s="480" t="n">
        <v>0</v>
      </c>
      <c r="H1641" s="481"/>
      <c r="I1641" s="482" t="n">
        <v>0</v>
      </c>
      <c r="J1641" s="481" t="n">
        <f aca="false">+G1641-I1641</f>
        <v>0</v>
      </c>
      <c r="K1641" s="483" t="n">
        <f aca="false">IF(I1641=0,IF(G1641=0,0,100),+J1641/I1641*100)</f>
        <v>0</v>
      </c>
      <c r="L1641" s="483"/>
      <c r="M1641" s="484" t="n">
        <v>26301.15</v>
      </c>
      <c r="N1641" s="485" t="n">
        <v>0</v>
      </c>
      <c r="O1641" s="481" t="n">
        <f aca="false">N1641-M1641</f>
        <v>-26301.15</v>
      </c>
      <c r="P1641" s="486" t="n">
        <f aca="false">IF(M1641=0,IF(N1641=0,0,100),+O1641/M1641*100)</f>
        <v>-100</v>
      </c>
      <c r="Q1641" s="486"/>
      <c r="R1641" s="582"/>
    </row>
    <row r="1642" s="438" customFormat="true" ht="12.75" hidden="false" customHeight="false" outlineLevel="0" collapsed="false">
      <c r="A1642" s="456" t="s">
        <v>303</v>
      </c>
      <c r="B1642" s="478" t="n">
        <v>5132.56</v>
      </c>
      <c r="C1642" s="479" t="n">
        <v>5132.46</v>
      </c>
      <c r="D1642" s="480" t="n">
        <v>5132.54</v>
      </c>
      <c r="E1642" s="478" t="n">
        <v>5132.54</v>
      </c>
      <c r="F1642" s="480" t="n">
        <v>5132.54</v>
      </c>
      <c r="G1642" s="480" t="n">
        <v>9725.57</v>
      </c>
      <c r="H1642" s="481"/>
      <c r="I1642" s="482" t="n">
        <v>6208.48</v>
      </c>
      <c r="J1642" s="481" t="n">
        <f aca="false">+G1642-I1642</f>
        <v>3517.09</v>
      </c>
      <c r="K1642" s="483" t="n">
        <f aca="false">IF(I1642=0,IF(G1642=0,0,100),+J1642/I1642*100)</f>
        <v>56.6497757905317</v>
      </c>
      <c r="L1642" s="483"/>
      <c r="M1642" s="484" t="n">
        <v>28210.76</v>
      </c>
      <c r="N1642" s="485" t="n">
        <v>35388.21</v>
      </c>
      <c r="O1642" s="481" t="n">
        <f aca="false">N1642-M1642</f>
        <v>7177.45</v>
      </c>
      <c r="P1642" s="486" t="n">
        <f aca="false">IF(M1642=0,IF(N1642=0,0,100),+O1642/M1642*100)</f>
        <v>25.4422426053038</v>
      </c>
      <c r="Q1642" s="486"/>
      <c r="R1642" s="582"/>
    </row>
    <row r="1643" s="438" customFormat="true" ht="12.75" hidden="false" customHeight="false" outlineLevel="0" collapsed="false">
      <c r="A1643" s="456" t="s">
        <v>304</v>
      </c>
      <c r="B1643" s="478" t="n">
        <v>452.77</v>
      </c>
      <c r="C1643" s="479" t="n">
        <v>452.77</v>
      </c>
      <c r="D1643" s="480" t="n">
        <v>452.77</v>
      </c>
      <c r="E1643" s="478" t="n">
        <v>452.77</v>
      </c>
      <c r="F1643" s="480" t="n">
        <v>452.77</v>
      </c>
      <c r="G1643" s="480" t="n">
        <v>452.77</v>
      </c>
      <c r="H1643" s="481"/>
      <c r="I1643" s="482" t="n">
        <v>595.610000000001</v>
      </c>
      <c r="J1643" s="481" t="n">
        <f aca="false">+G1643-I1643</f>
        <v>-142.840000000001</v>
      </c>
      <c r="K1643" s="483" t="n">
        <f aca="false">IF(I1643=0,IF(G1643=0,0,100),+J1643/I1643*100)</f>
        <v>-23.9821359614514</v>
      </c>
      <c r="L1643" s="483"/>
      <c r="M1643" s="484" t="n">
        <v>4275.02</v>
      </c>
      <c r="N1643" s="485" t="n">
        <v>2716.62</v>
      </c>
      <c r="O1643" s="481" t="n">
        <f aca="false">N1643-M1643</f>
        <v>-1558.4</v>
      </c>
      <c r="P1643" s="486" t="n">
        <f aca="false">IF(M1643=0,IF(N1643=0,0,100),+O1643/M1643*100)</f>
        <v>-36.4536306262895</v>
      </c>
      <c r="Q1643" s="486"/>
      <c r="R1643" s="582"/>
    </row>
    <row r="1644" s="438" customFormat="true" ht="12.75" hidden="false" customHeight="false" outlineLevel="0" collapsed="false">
      <c r="A1644" s="456" t="s">
        <v>305</v>
      </c>
      <c r="B1644" s="478" t="n">
        <v>2896.6</v>
      </c>
      <c r="C1644" s="479" t="n">
        <v>2896.6</v>
      </c>
      <c r="D1644" s="480" t="n">
        <v>2896.6</v>
      </c>
      <c r="E1644" s="478" t="n">
        <v>2896.6</v>
      </c>
      <c r="F1644" s="480" t="n">
        <v>2896.6</v>
      </c>
      <c r="G1644" s="480" t="n">
        <v>2896.6</v>
      </c>
      <c r="H1644" s="481"/>
      <c r="I1644" s="482" t="n">
        <v>2795.6</v>
      </c>
      <c r="J1644" s="481" t="n">
        <f aca="false">+G1644-I1644</f>
        <v>101</v>
      </c>
      <c r="K1644" s="483" t="n">
        <f aca="false">IF(I1644=0,IF(G1644=0,0,100),+J1644/I1644*100)</f>
        <v>3.61282014594363</v>
      </c>
      <c r="L1644" s="483"/>
      <c r="M1644" s="484" t="n">
        <v>16773.6</v>
      </c>
      <c r="N1644" s="485" t="n">
        <v>17379.6</v>
      </c>
      <c r="O1644" s="481" t="n">
        <f aca="false">N1644-M1644</f>
        <v>606</v>
      </c>
      <c r="P1644" s="486" t="n">
        <f aca="false">IF(M1644=0,IF(N1644=0,0,100),+O1644/M1644*100)</f>
        <v>3.61282014594363</v>
      </c>
      <c r="Q1644" s="486"/>
      <c r="R1644" s="582"/>
    </row>
    <row r="1645" s="438" customFormat="true" ht="12.75" hidden="false" customHeight="false" outlineLevel="0" collapsed="false">
      <c r="A1645" s="110" t="s">
        <v>306</v>
      </c>
      <c r="B1645" s="478" t="n">
        <v>5804.22</v>
      </c>
      <c r="C1645" s="479" t="n">
        <v>5804.22</v>
      </c>
      <c r="D1645" s="480" t="n">
        <v>5804.22</v>
      </c>
      <c r="E1645" s="478" t="n">
        <v>5804.22</v>
      </c>
      <c r="F1645" s="480" t="n">
        <v>5804.22</v>
      </c>
      <c r="G1645" s="480" t="n">
        <v>5804.22</v>
      </c>
      <c r="H1645" s="481"/>
      <c r="I1645" s="482" t="n">
        <v>5804.22</v>
      </c>
      <c r="J1645" s="481" t="n">
        <f aca="false">+G1645-I1645</f>
        <v>0</v>
      </c>
      <c r="K1645" s="483" t="n">
        <f aca="false">IF(I1645=0,IF(G1645=0,0,100),+J1645/I1645*100)</f>
        <v>0</v>
      </c>
      <c r="L1645" s="483"/>
      <c r="M1645" s="484" t="n">
        <v>17412.66</v>
      </c>
      <c r="N1645" s="485" t="n">
        <v>34825.32</v>
      </c>
      <c r="O1645" s="481" t="n">
        <f aca="false">N1645-M1645</f>
        <v>17412.66</v>
      </c>
      <c r="P1645" s="486" t="n">
        <f aca="false">IF(M1645=0,IF(N1645=0,0,100),+O1645/M1645*100)</f>
        <v>100</v>
      </c>
      <c r="Q1645" s="486"/>
      <c r="R1645" s="582"/>
    </row>
    <row r="1646" customFormat="false" ht="12.75" hidden="false" customHeight="false" outlineLevel="0" collapsed="false">
      <c r="A1646" s="456" t="s">
        <v>307</v>
      </c>
      <c r="B1646" s="478" t="n">
        <v>167.28</v>
      </c>
      <c r="C1646" s="479" t="n">
        <v>167.28</v>
      </c>
      <c r="D1646" s="480" t="n">
        <v>167.28</v>
      </c>
      <c r="E1646" s="478" t="n">
        <v>167.28</v>
      </c>
      <c r="F1646" s="480" t="n">
        <v>167.28</v>
      </c>
      <c r="G1646" s="480" t="n">
        <v>167.28</v>
      </c>
      <c r="H1646" s="481"/>
      <c r="I1646" s="482" t="n">
        <v>167.28</v>
      </c>
      <c r="J1646" s="481" t="n">
        <f aca="false">+G1646-I1646</f>
        <v>0</v>
      </c>
      <c r="K1646" s="483" t="n">
        <f aca="false">IF(I1646=0,IF(G1646=0,0,100),+J1646/I1646*100)</f>
        <v>0</v>
      </c>
      <c r="L1646" s="483"/>
      <c r="M1646" s="484" t="n">
        <v>1003.68</v>
      </c>
      <c r="N1646" s="485" t="n">
        <v>1003.68</v>
      </c>
      <c r="O1646" s="481" t="n">
        <f aca="false">N1646-M1646</f>
        <v>0</v>
      </c>
      <c r="P1646" s="486" t="n">
        <f aca="false">IF(M1646=0,IF(N1646=0,0,100),+O1646/M1646*100)</f>
        <v>0</v>
      </c>
      <c r="Q1646" s="486"/>
      <c r="R1646" s="582"/>
    </row>
    <row r="1647" customFormat="false" ht="12.75" hidden="false" customHeight="false" outlineLevel="0" collapsed="false">
      <c r="A1647" s="456" t="s">
        <v>308</v>
      </c>
      <c r="B1647" s="478" t="n">
        <v>171.44</v>
      </c>
      <c r="C1647" s="479" t="n">
        <v>171.44</v>
      </c>
      <c r="D1647" s="480" t="n">
        <v>171.44</v>
      </c>
      <c r="E1647" s="478" t="n">
        <v>171.44</v>
      </c>
      <c r="F1647" s="480" t="n">
        <v>171.44</v>
      </c>
      <c r="G1647" s="480" t="n">
        <v>171.44</v>
      </c>
      <c r="H1647" s="481"/>
      <c r="I1647" s="482" t="n">
        <v>171.44</v>
      </c>
      <c r="J1647" s="481" t="n">
        <f aca="false">+G1647-I1647</f>
        <v>0</v>
      </c>
      <c r="K1647" s="483" t="n">
        <f aca="false">IF(I1647=0,IF(G1647=0,0,100),+J1647/I1647*100)</f>
        <v>0</v>
      </c>
      <c r="L1647" s="483"/>
      <c r="M1647" s="484" t="n">
        <v>1028.64</v>
      </c>
      <c r="N1647" s="485" t="n">
        <v>1028.64</v>
      </c>
      <c r="O1647" s="481" t="n">
        <f aca="false">N1647-M1647</f>
        <v>0</v>
      </c>
      <c r="P1647" s="486" t="n">
        <f aca="false">IF(M1647=0,IF(N1647=0,0,100),+O1647/M1647*100)</f>
        <v>0</v>
      </c>
      <c r="Q1647" s="486"/>
      <c r="R1647" s="582"/>
    </row>
    <row r="1648" customFormat="false" ht="12.75" hidden="false" customHeight="false" outlineLevel="0" collapsed="false">
      <c r="A1648" s="110" t="s">
        <v>310</v>
      </c>
      <c r="B1648" s="478" t="n">
        <v>0</v>
      </c>
      <c r="C1648" s="479" t="n">
        <v>0</v>
      </c>
      <c r="D1648" s="480" t="n">
        <v>0</v>
      </c>
      <c r="E1648" s="478" t="n">
        <v>0</v>
      </c>
      <c r="F1648" s="480" t="n">
        <v>0</v>
      </c>
      <c r="G1648" s="480" t="n">
        <v>0</v>
      </c>
      <c r="H1648" s="481"/>
      <c r="I1648" s="482" t="n">
        <v>0</v>
      </c>
      <c r="J1648" s="481" t="n">
        <f aca="false">+G1648-I1648</f>
        <v>0</v>
      </c>
      <c r="K1648" s="483" t="n">
        <f aca="false">IF(I1648=0,IF(G1648=0,0,100),+J1648/I1648*100)</f>
        <v>0</v>
      </c>
      <c r="L1648" s="483"/>
      <c r="M1648" s="484" t="n">
        <v>1750</v>
      </c>
      <c r="N1648" s="485" t="n">
        <v>0</v>
      </c>
      <c r="O1648" s="481" t="n">
        <f aca="false">N1648-M1648</f>
        <v>-1750</v>
      </c>
      <c r="P1648" s="486" t="n">
        <f aca="false">IF(M1648=0,IF(N1648=0,0,100),+O1648/M1648*100)</f>
        <v>-100</v>
      </c>
      <c r="Q1648" s="486"/>
      <c r="R1648" s="582"/>
    </row>
    <row r="1649" customFormat="false" ht="12.75" hidden="false" customHeight="false" outlineLevel="0" collapsed="false">
      <c r="A1649" s="534" t="s">
        <v>311</v>
      </c>
      <c r="B1649" s="478" t="n">
        <v>14.86</v>
      </c>
      <c r="C1649" s="479" t="n">
        <v>28.75</v>
      </c>
      <c r="D1649" s="480" t="n">
        <v>150</v>
      </c>
      <c r="E1649" s="478" t="n">
        <v>0</v>
      </c>
      <c r="F1649" s="480" t="n">
        <v>30</v>
      </c>
      <c r="G1649" s="480" t="n">
        <v>95.21</v>
      </c>
      <c r="H1649" s="481"/>
      <c r="I1649" s="482" t="n">
        <v>79.71</v>
      </c>
      <c r="J1649" s="481" t="n">
        <f aca="false">+G1649-I1649</f>
        <v>15.5</v>
      </c>
      <c r="K1649" s="483" t="n">
        <f aca="false">IF(I1649=0,IF(G1649=0,0,100),+J1649/I1649*100)</f>
        <v>19.4454899008907</v>
      </c>
      <c r="L1649" s="483"/>
      <c r="M1649" s="484" t="n">
        <v>205.06</v>
      </c>
      <c r="N1649" s="485" t="n">
        <v>318.82</v>
      </c>
      <c r="O1649" s="481" t="n">
        <f aca="false">N1649-M1649</f>
        <v>113.76</v>
      </c>
      <c r="P1649" s="486" t="n">
        <f aca="false">IF(M1649=0,IF(N1649=0,0,100),+O1649/M1649*100)</f>
        <v>55.4764459182678</v>
      </c>
      <c r="Q1649" s="486"/>
      <c r="R1649" s="582"/>
    </row>
    <row r="1650" customFormat="false" ht="12.75" hidden="false" customHeight="false" outlineLevel="0" collapsed="false">
      <c r="A1650" s="110" t="s">
        <v>313</v>
      </c>
      <c r="B1650" s="478" t="n">
        <v>153.33</v>
      </c>
      <c r="C1650" s="479" t="n">
        <v>153.33</v>
      </c>
      <c r="D1650" s="480" t="n">
        <v>0</v>
      </c>
      <c r="E1650" s="478" t="n">
        <v>153.33</v>
      </c>
      <c r="F1650" s="480" t="n">
        <v>314.84</v>
      </c>
      <c r="G1650" s="480" t="n">
        <v>168.33</v>
      </c>
      <c r="H1650" s="481"/>
      <c r="I1650" s="482" t="n">
        <v>0</v>
      </c>
      <c r="J1650" s="481" t="n">
        <f aca="false">+G1650-I1650</f>
        <v>168.33</v>
      </c>
      <c r="K1650" s="483" t="n">
        <f aca="false">IF(I1650=0,IF(G1650=0,0,100),+J1650/I1650*100)</f>
        <v>100</v>
      </c>
      <c r="L1650" s="483"/>
      <c r="M1650" s="484" t="n">
        <v>1077.57</v>
      </c>
      <c r="N1650" s="485" t="n">
        <v>943.16</v>
      </c>
      <c r="O1650" s="481" t="n">
        <f aca="false">N1650-M1650</f>
        <v>-134.41</v>
      </c>
      <c r="P1650" s="486" t="n">
        <f aca="false">IF(M1650=0,IF(N1650=0,0,100),+O1650/M1650*100)</f>
        <v>-12.4734356004714</v>
      </c>
      <c r="Q1650" s="486"/>
      <c r="R1650" s="582"/>
    </row>
    <row r="1651" customFormat="false" ht="12.75" hidden="false" customHeight="false" outlineLevel="0" collapsed="false">
      <c r="A1651" s="456" t="s">
        <v>315</v>
      </c>
      <c r="B1651" s="478" t="n">
        <v>4836.68</v>
      </c>
      <c r="C1651" s="479" t="n">
        <v>4836.68</v>
      </c>
      <c r="D1651" s="480" t="n">
        <v>4836.68</v>
      </c>
      <c r="E1651" s="478" t="n">
        <v>4836.68</v>
      </c>
      <c r="F1651" s="480" t="n">
        <v>-4618.52</v>
      </c>
      <c r="G1651" s="480" t="n">
        <v>2945.64</v>
      </c>
      <c r="H1651" s="481"/>
      <c r="I1651" s="482" t="n">
        <v>2945.64</v>
      </c>
      <c r="J1651" s="481" t="n">
        <f aca="false">+G1651-I1651</f>
        <v>0</v>
      </c>
      <c r="K1651" s="483" t="n">
        <f aca="false">IF(I1651=0,IF(G1651=0,0,100),+J1651/I1651*100)</f>
        <v>0</v>
      </c>
      <c r="L1651" s="483"/>
      <c r="M1651" s="484" t="n">
        <v>17673.84</v>
      </c>
      <c r="N1651" s="485" t="n">
        <v>17673.84</v>
      </c>
      <c r="O1651" s="481" t="n">
        <f aca="false">N1651-M1651</f>
        <v>0</v>
      </c>
      <c r="P1651" s="486" t="n">
        <f aca="false">IF(M1651=0,IF(N1651=0,0,100),+O1651/M1651*100)</f>
        <v>0</v>
      </c>
      <c r="Q1651" s="486"/>
      <c r="R1651" s="582"/>
    </row>
    <row r="1652" customFormat="false" ht="12.75" hidden="false" customHeight="false" outlineLevel="0" collapsed="false">
      <c r="A1652" s="110" t="s">
        <v>328</v>
      </c>
      <c r="B1652" s="478" t="n">
        <v>0</v>
      </c>
      <c r="C1652" s="479" t="n">
        <v>0</v>
      </c>
      <c r="D1652" s="480" t="n">
        <v>0</v>
      </c>
      <c r="E1652" s="478" t="n">
        <v>0</v>
      </c>
      <c r="F1652" s="480" t="n">
        <v>0</v>
      </c>
      <c r="G1652" s="480" t="n">
        <v>0</v>
      </c>
      <c r="H1652" s="481"/>
      <c r="I1652" s="482" t="n">
        <v>0</v>
      </c>
      <c r="J1652" s="481" t="n">
        <f aca="false">+G1652-I1652</f>
        <v>0</v>
      </c>
      <c r="K1652" s="483" t="n">
        <f aca="false">IF(I1652=0,IF(G1652=0,0,100),+J1652/I1652*100)</f>
        <v>0</v>
      </c>
      <c r="L1652" s="483"/>
      <c r="M1652" s="484" t="n">
        <v>44000.94</v>
      </c>
      <c r="N1652" s="485" t="n">
        <v>0</v>
      </c>
      <c r="O1652" s="481" t="n">
        <f aca="false">N1652-M1652</f>
        <v>-44000.94</v>
      </c>
      <c r="P1652" s="486" t="n">
        <f aca="false">IF(M1652=0,IF(N1652=0,0,100),+O1652/M1652*100)</f>
        <v>-100</v>
      </c>
      <c r="Q1652" s="486"/>
      <c r="R1652" s="582"/>
    </row>
    <row r="1653" customFormat="false" ht="13.5" hidden="false" customHeight="false" outlineLevel="0" collapsed="false">
      <c r="A1653" s="493" t="s">
        <v>189</v>
      </c>
      <c r="B1653" s="494" t="n">
        <f aca="false">SUM(B1593:B1652)</f>
        <v>663587.21</v>
      </c>
      <c r="C1653" s="494" t="n">
        <f aca="false">SUM(C1593:C1652)</f>
        <v>582108.9</v>
      </c>
      <c r="D1653" s="494" t="n">
        <f aca="false">SUM(D1593:D1652)</f>
        <v>581770.3</v>
      </c>
      <c r="E1653" s="494" t="n">
        <f aca="false">SUM(E1593:E1652)</f>
        <v>625051.1</v>
      </c>
      <c r="F1653" s="494" t="n">
        <f aca="false">SUM(F1593:F1652)</f>
        <v>705896.79</v>
      </c>
      <c r="G1653" s="494" t="n">
        <f aca="false">SUM(G1593:G1652)</f>
        <v>693637.81</v>
      </c>
      <c r="H1653" s="495"/>
      <c r="I1653" s="496" t="n">
        <f aca="false">SUM(I1593:I1652)</f>
        <v>699972.45</v>
      </c>
      <c r="J1653" s="577" t="n">
        <f aca="false">+G1653-I1653</f>
        <v>-6334.6399999999</v>
      </c>
      <c r="K1653" s="497" t="n">
        <f aca="false">IF(I1653=0,IF(G1653=0,0,100),+J1653/I1653*100)</f>
        <v>-0.904984189020568</v>
      </c>
      <c r="L1653" s="498"/>
      <c r="M1653" s="499" t="n">
        <f aca="false">SUM(M1593:M1652)</f>
        <v>3807790.74</v>
      </c>
      <c r="N1653" s="500" t="n">
        <f aca="false">SUM(N1593:N1652)</f>
        <v>3852052.11</v>
      </c>
      <c r="O1653" s="496" t="n">
        <f aca="false">SUM(O1593:O1652)</f>
        <v>44261.3700000001</v>
      </c>
      <c r="P1653" s="501" t="n">
        <f aca="false">IF(M1653=0,IF(N1653=0,0,100),+O1653/M1653*100)</f>
        <v>1.16238976934956</v>
      </c>
      <c r="Q1653" s="502"/>
    </row>
    <row r="1654" customFormat="false" ht="13.5" hidden="false" customHeight="false" outlineLevel="0" collapsed="false">
      <c r="N1654" s="477"/>
    </row>
    <row r="1655" customFormat="false" ht="12.75" hidden="false" customHeight="false" outlineLevel="0" collapsed="false">
      <c r="A1655" s="503" t="s">
        <v>113</v>
      </c>
      <c r="B1655" s="504" t="n">
        <v>1141.52</v>
      </c>
      <c r="C1655" s="504" t="n">
        <v>0</v>
      </c>
      <c r="D1655" s="504" t="n">
        <v>2295.71</v>
      </c>
      <c r="E1655" s="504" t="n">
        <v>667.18</v>
      </c>
      <c r="F1655" s="504" t="n">
        <v>15025.85</v>
      </c>
      <c r="G1655" s="504" t="n">
        <v>3733.8</v>
      </c>
      <c r="I1655" s="505" t="n">
        <v>3144</v>
      </c>
      <c r="J1655" s="432" t="n">
        <f aca="false">+G1655-I1655</f>
        <v>589.8</v>
      </c>
      <c r="K1655" s="435" t="n">
        <f aca="false">IF(I1655=0,IF(G1655=0,0,100),+J1655/I1655*100)</f>
        <v>18.7595419847328</v>
      </c>
      <c r="M1655" s="554" t="n">
        <v>7791.16</v>
      </c>
      <c r="N1655" s="504" t="n">
        <v>22864.06</v>
      </c>
      <c r="O1655" s="481" t="n">
        <f aca="false">+N1655-M1655</f>
        <v>15072.9</v>
      </c>
      <c r="P1655" s="486" t="n">
        <f aca="false">IF(M1655=0,IF(N1655=0,0,100),+O1655/M1655*100)</f>
        <v>193.461564131657</v>
      </c>
      <c r="Q1655" s="486"/>
    </row>
    <row r="1656" customFormat="false" ht="12.75" hidden="false" customHeight="false" outlineLevel="0" collapsed="false">
      <c r="A1656" s="531" t="s">
        <v>346</v>
      </c>
      <c r="B1656" s="504" t="n">
        <v>100249.92</v>
      </c>
      <c r="C1656" s="504" t="n">
        <v>72658.65</v>
      </c>
      <c r="D1656" s="504" t="n">
        <v>64346.08</v>
      </c>
      <c r="E1656" s="504" t="n">
        <v>89555.4</v>
      </c>
      <c r="F1656" s="504" t="n">
        <v>97440.03</v>
      </c>
      <c r="G1656" s="504" t="n">
        <v>94221.73</v>
      </c>
      <c r="I1656" s="505" t="n">
        <v>78477.08</v>
      </c>
      <c r="J1656" s="432" t="n">
        <f aca="false">+G1656-I1656</f>
        <v>15744.65</v>
      </c>
      <c r="K1656" s="435" t="n">
        <f aca="false">IF(I1656=0,IF(G1656=0,0,100),+J1656/I1656*100)</f>
        <v>20.0627367888815</v>
      </c>
      <c r="L1656" s="483"/>
      <c r="M1656" s="554" t="n">
        <v>459683.2</v>
      </c>
      <c r="N1656" s="504" t="n">
        <v>518471.81</v>
      </c>
      <c r="O1656" s="481" t="n">
        <f aca="false">+N1656-M1656</f>
        <v>58788.61</v>
      </c>
      <c r="P1656" s="486" t="n">
        <f aca="false">IF(M1656=0,IF(N1656=0,0,100),+O1656/M1656*100)</f>
        <v>12.7889402962736</v>
      </c>
      <c r="Q1656" s="486"/>
    </row>
    <row r="1657" customFormat="false" ht="12.75" hidden="false" customHeight="false" outlineLevel="0" collapsed="false">
      <c r="A1657" s="503" t="s">
        <v>330</v>
      </c>
      <c r="B1657" s="504" t="n">
        <v>916.49</v>
      </c>
      <c r="C1657" s="504" t="n">
        <v>2919.79</v>
      </c>
      <c r="D1657" s="504" t="n">
        <v>6680.15</v>
      </c>
      <c r="E1657" s="504" t="n">
        <v>13511.65</v>
      </c>
      <c r="F1657" s="504" t="n">
        <v>1642.7</v>
      </c>
      <c r="G1657" s="504" t="n">
        <v>5739.31</v>
      </c>
      <c r="I1657" s="505" t="n">
        <v>2471.91</v>
      </c>
      <c r="J1657" s="432" t="n">
        <f aca="false">+G1657-I1657</f>
        <v>3267.4</v>
      </c>
      <c r="K1657" s="435" t="n">
        <f aca="false">IF(I1657=0,IF(G1657=0,0,100),+J1657/I1657*100)</f>
        <v>132.181187826418</v>
      </c>
      <c r="L1657" s="483"/>
      <c r="M1657" s="554" t="n">
        <v>25538.52</v>
      </c>
      <c r="N1657" s="504" t="n">
        <v>31410.1</v>
      </c>
      <c r="O1657" s="481" t="n">
        <f aca="false">+N1657-M1657</f>
        <v>5871.58</v>
      </c>
      <c r="P1657" s="486" t="n">
        <f aca="false">IF(M1657=0,IF(N1657=0,0,100),+O1657/M1657*100)</f>
        <v>22.991073875855</v>
      </c>
      <c r="Q1657" s="486"/>
    </row>
    <row r="1658" s="512" customFormat="true" ht="15" hidden="false" customHeight="false" outlineLevel="0" collapsed="false">
      <c r="A1658" s="503" t="s">
        <v>114</v>
      </c>
      <c r="B1658" s="504" t="n">
        <v>-41.27</v>
      </c>
      <c r="C1658" s="504" t="n">
        <v>-83574.49</v>
      </c>
      <c r="D1658" s="504" t="n">
        <v>-926.43</v>
      </c>
      <c r="E1658" s="504" t="n">
        <v>0.35</v>
      </c>
      <c r="F1658" s="504" t="n">
        <v>-29657.84</v>
      </c>
      <c r="G1658" s="504" t="n">
        <v>-57749.77</v>
      </c>
      <c r="H1658" s="432"/>
      <c r="I1658" s="505" t="n">
        <v>-4752.61</v>
      </c>
      <c r="J1658" s="432" t="n">
        <f aca="false">+G1658-I1658</f>
        <v>-52997.16</v>
      </c>
      <c r="K1658" s="435" t="n">
        <f aca="false">IF(I1658=0,IF(G1658=0,0,100),+J1658/I1658*100)</f>
        <v>1115.11695678795</v>
      </c>
      <c r="L1658" s="483"/>
      <c r="M1658" s="554" t="n">
        <v>-79635</v>
      </c>
      <c r="N1658" s="504" t="n">
        <v>-171949.45</v>
      </c>
      <c r="O1658" s="481" t="n">
        <f aca="false">+N1658-M1658</f>
        <v>-92314.45</v>
      </c>
      <c r="P1658" s="486" t="n">
        <f aca="false">IF(M1658=0,IF(N1658=0,0,100),+O1658/M1658*100)</f>
        <v>115.921956426195</v>
      </c>
      <c r="Q1658" s="486"/>
      <c r="R1658" s="511"/>
    </row>
    <row r="1659" customFormat="false" ht="16.5" hidden="false" customHeight="false" outlineLevel="0" collapsed="false">
      <c r="A1659" s="513" t="s">
        <v>331</v>
      </c>
      <c r="B1659" s="583" t="n">
        <f aca="false">SUM(B1653:B1658)</f>
        <v>765853.87</v>
      </c>
      <c r="C1659" s="583" t="n">
        <f aca="false">SUM(C1653:C1658)</f>
        <v>574112.85</v>
      </c>
      <c r="D1659" s="583" t="n">
        <f aca="false">SUM(D1653:D1658)</f>
        <v>654165.81</v>
      </c>
      <c r="E1659" s="583" t="n">
        <f aca="false">SUM(E1653:E1658)</f>
        <v>728785.68</v>
      </c>
      <c r="F1659" s="583" t="n">
        <f aca="false">SUM(F1653:F1658)</f>
        <v>790347.53</v>
      </c>
      <c r="G1659" s="583" t="n">
        <f aca="false">SUM(G1653:G1658)</f>
        <v>739582.88</v>
      </c>
      <c r="H1659" s="541"/>
      <c r="I1659" s="542" t="n">
        <f aca="false">SUM(I1653:I1658)</f>
        <v>779312.83</v>
      </c>
      <c r="J1659" s="520" t="n">
        <f aca="false">+G1659-I1659</f>
        <v>-39729.95</v>
      </c>
      <c r="K1659" s="521" t="n">
        <f aca="false">IF(I1659=0,IF(G1659=0,0,100),+J1659/I1659*100)</f>
        <v>-5.09807467175922</v>
      </c>
      <c r="L1659" s="511"/>
      <c r="M1659" s="543" t="n">
        <f aca="false">SUM(M1653:M1658)</f>
        <v>4221168.62</v>
      </c>
      <c r="N1659" s="544" t="n">
        <f aca="false">SUM(N1653:N1658)</f>
        <v>4252848.63</v>
      </c>
      <c r="O1659" s="520" t="n">
        <f aca="false">+M1659-N1659</f>
        <v>-31680.0099999998</v>
      </c>
      <c r="P1659" s="521" t="n">
        <f aca="false">IF(N1659=0,IF(M1659=0,0,100),+O1659/N1659*100)</f>
        <v>-0.744912710424866</v>
      </c>
      <c r="Q1659" s="522"/>
      <c r="R1659" s="523"/>
    </row>
    <row r="1660" customFormat="false" ht="13.5" hidden="false" customHeight="false" outlineLevel="0" collapsed="false">
      <c r="A1660" s="456"/>
      <c r="B1660" s="504"/>
      <c r="C1660" s="504"/>
      <c r="D1660" s="504"/>
      <c r="E1660" s="504"/>
      <c r="F1660" s="504"/>
      <c r="G1660" s="504"/>
      <c r="I1660" s="432"/>
      <c r="J1660" s="432"/>
      <c r="K1660" s="532"/>
      <c r="L1660" s="532"/>
      <c r="M1660" s="505"/>
      <c r="N1660" s="533"/>
      <c r="O1660" s="432"/>
    </row>
    <row r="1661" customFormat="false" ht="12.75" hidden="false" customHeight="false" outlineLevel="0" collapsed="false">
      <c r="N1661" s="477"/>
    </row>
    <row r="1662" customFormat="false" ht="12.75" hidden="false" customHeight="true" outlineLevel="0" collapsed="false">
      <c r="A1662" s="441" t="s">
        <v>69</v>
      </c>
      <c r="B1662" s="441"/>
      <c r="C1662" s="441"/>
      <c r="D1662" s="441"/>
      <c r="E1662" s="441"/>
      <c r="F1662" s="441"/>
      <c r="G1662" s="441"/>
      <c r="H1662" s="441"/>
      <c r="I1662" s="441"/>
      <c r="J1662" s="441"/>
      <c r="K1662" s="441"/>
      <c r="L1662" s="441"/>
      <c r="M1662" s="441"/>
      <c r="N1662" s="441"/>
      <c r="O1662" s="441"/>
      <c r="P1662" s="441"/>
      <c r="Q1662" s="441"/>
    </row>
    <row r="1663" customFormat="false" ht="12.75" hidden="false" customHeight="true" outlineLevel="0" collapsed="false">
      <c r="A1663" s="441" t="s">
        <v>214</v>
      </c>
      <c r="B1663" s="441"/>
      <c r="C1663" s="441"/>
      <c r="D1663" s="441"/>
      <c r="E1663" s="441"/>
      <c r="F1663" s="441"/>
      <c r="G1663" s="441"/>
      <c r="H1663" s="441"/>
      <c r="I1663" s="441"/>
      <c r="J1663" s="441"/>
      <c r="K1663" s="441"/>
      <c r="L1663" s="441"/>
      <c r="M1663" s="441"/>
      <c r="N1663" s="441"/>
      <c r="O1663" s="441"/>
      <c r="P1663" s="441"/>
      <c r="Q1663" s="441"/>
    </row>
    <row r="1664" customFormat="false" ht="12.75" hidden="false" customHeight="true" outlineLevel="0" collapsed="false">
      <c r="A1664" s="442" t="s">
        <v>73</v>
      </c>
      <c r="B1664" s="442"/>
      <c r="C1664" s="442"/>
      <c r="D1664" s="442"/>
      <c r="E1664" s="442"/>
      <c r="F1664" s="442"/>
      <c r="G1664" s="442"/>
      <c r="H1664" s="442"/>
      <c r="I1664" s="442"/>
      <c r="J1664" s="442"/>
      <c r="K1664" s="442"/>
      <c r="L1664" s="442"/>
      <c r="M1664" s="442"/>
      <c r="N1664" s="442"/>
      <c r="O1664" s="442"/>
      <c r="P1664" s="442"/>
      <c r="Q1664" s="442"/>
    </row>
    <row r="1665" customFormat="false" ht="13.5" hidden="false" customHeight="false" outlineLevel="0" collapsed="false">
      <c r="A1665" s="443"/>
      <c r="J1665" s="444"/>
      <c r="K1665" s="445"/>
      <c r="L1665" s="445"/>
      <c r="N1665" s="446"/>
      <c r="O1665" s="444"/>
      <c r="P1665" s="447"/>
      <c r="Q1665" s="447"/>
    </row>
    <row r="1666" customFormat="false" ht="39" hidden="false" customHeight="true" outlineLevel="0" collapsed="false">
      <c r="A1666" s="448"/>
      <c r="B1666" s="449" t="s">
        <v>215</v>
      </c>
      <c r="C1666" s="449"/>
      <c r="D1666" s="449"/>
      <c r="E1666" s="449"/>
      <c r="F1666" s="449"/>
      <c r="G1666" s="449"/>
      <c r="H1666" s="450"/>
      <c r="I1666" s="451" t="s">
        <v>71</v>
      </c>
      <c r="J1666" s="452" t="s">
        <v>216</v>
      </c>
      <c r="K1666" s="452"/>
      <c r="L1666" s="453"/>
      <c r="M1666" s="454" t="s">
        <v>121</v>
      </c>
      <c r="N1666" s="454"/>
      <c r="O1666" s="455" t="s">
        <v>217</v>
      </c>
      <c r="P1666" s="455"/>
      <c r="Q1666" s="453"/>
    </row>
    <row r="1667" customFormat="false" ht="13.5" hidden="false" customHeight="true" outlineLevel="0" collapsed="false">
      <c r="A1667" s="456"/>
      <c r="B1667" s="457" t="s">
        <v>218</v>
      </c>
      <c r="C1667" s="457" t="s">
        <v>219</v>
      </c>
      <c r="D1667" s="457" t="s">
        <v>220</v>
      </c>
      <c r="E1667" s="457" t="s">
        <v>221</v>
      </c>
      <c r="F1667" s="457" t="s">
        <v>222</v>
      </c>
      <c r="G1667" s="457" t="s">
        <v>223</v>
      </c>
      <c r="H1667" s="450"/>
      <c r="I1667" s="458" t="s">
        <v>224</v>
      </c>
      <c r="J1667" s="459" t="s">
        <v>225</v>
      </c>
      <c r="K1667" s="460" t="s">
        <v>226</v>
      </c>
      <c r="L1667" s="461"/>
      <c r="M1667" s="462" t="n">
        <v>2017</v>
      </c>
      <c r="N1667" s="463" t="n">
        <v>2018</v>
      </c>
      <c r="O1667" s="464" t="s">
        <v>225</v>
      </c>
      <c r="P1667" s="465" t="s">
        <v>227</v>
      </c>
      <c r="Q1667" s="466"/>
    </row>
    <row r="1668" customFormat="false" ht="13.5" hidden="false" customHeight="false" outlineLevel="0" collapsed="false">
      <c r="A1668" s="456"/>
      <c r="B1668" s="467"/>
      <c r="C1668" s="467"/>
      <c r="D1668" s="467"/>
      <c r="E1668" s="467"/>
      <c r="F1668" s="467"/>
      <c r="G1668" s="467"/>
      <c r="H1668" s="450"/>
      <c r="I1668" s="468"/>
      <c r="J1668" s="450"/>
      <c r="K1668" s="469"/>
      <c r="L1668" s="461"/>
      <c r="M1668" s="470"/>
      <c r="N1668" s="471"/>
      <c r="O1668" s="450"/>
      <c r="P1668" s="469"/>
      <c r="Q1668" s="461"/>
    </row>
    <row r="1669" customFormat="false" ht="13.5" hidden="false" customHeight="false" outlineLevel="0" collapsed="false">
      <c r="A1669" s="472" t="s">
        <v>147</v>
      </c>
      <c r="B1669" s="473"/>
      <c r="C1669" s="473"/>
      <c r="D1669" s="473"/>
      <c r="E1669" s="473"/>
      <c r="F1669" s="473"/>
      <c r="G1669" s="473"/>
      <c r="H1669" s="474"/>
      <c r="I1669" s="474"/>
      <c r="J1669" s="474"/>
      <c r="K1669" s="475"/>
      <c r="L1669" s="475"/>
      <c r="M1669" s="476"/>
      <c r="N1669" s="477"/>
      <c r="O1669" s="474"/>
      <c r="P1669" s="48"/>
      <c r="Q1669" s="48"/>
      <c r="R1669" s="438" t="str">
        <f aca="false">A1669</f>
        <v>VILLAHERMOSA</v>
      </c>
    </row>
    <row r="1670" customFormat="false" ht="12.75" hidden="false" customHeight="false" outlineLevel="0" collapsed="false">
      <c r="A1670" s="448"/>
      <c r="B1670" s="473"/>
      <c r="C1670" s="473"/>
      <c r="D1670" s="473"/>
      <c r="E1670" s="473"/>
      <c r="F1670" s="473"/>
      <c r="G1670" s="473"/>
      <c r="H1670" s="474"/>
      <c r="I1670" s="474"/>
      <c r="J1670" s="474"/>
      <c r="K1670" s="475"/>
      <c r="L1670" s="475"/>
      <c r="M1670" s="476"/>
      <c r="N1670" s="477"/>
      <c r="O1670" s="474"/>
      <c r="P1670" s="48"/>
      <c r="Q1670" s="48"/>
    </row>
    <row r="1671" customFormat="false" ht="12.75" hidden="false" customHeight="false" outlineLevel="0" collapsed="false">
      <c r="A1671" s="110" t="s">
        <v>228</v>
      </c>
      <c r="B1671" s="473" t="n">
        <v>0</v>
      </c>
      <c r="C1671" s="479" t="n">
        <v>7000</v>
      </c>
      <c r="D1671" s="480" t="n">
        <v>0</v>
      </c>
      <c r="E1671" s="478" t="n">
        <v>0</v>
      </c>
      <c r="F1671" s="480" t="n">
        <v>0</v>
      </c>
      <c r="G1671" s="480" t="n">
        <v>0</v>
      </c>
      <c r="H1671" s="474"/>
      <c r="I1671" s="482" t="n">
        <v>0</v>
      </c>
      <c r="J1671" s="481" t="n">
        <f aca="false">+G1671-I1671</f>
        <v>0</v>
      </c>
      <c r="K1671" s="483" t="n">
        <f aca="false">IF(I1671=0,IF(G1671=0,0,100),+J1671/I1671*100)</f>
        <v>0</v>
      </c>
      <c r="L1671" s="475"/>
      <c r="M1671" s="484" t="n">
        <v>4500</v>
      </c>
      <c r="N1671" s="485" t="n">
        <v>7000</v>
      </c>
      <c r="O1671" s="481" t="n">
        <f aca="false">N1671-M1671</f>
        <v>2500</v>
      </c>
      <c r="P1671" s="486" t="n">
        <f aca="false">IF(M1671=0,IF(N1671=0,0,100),+O1671/M1671*100)</f>
        <v>55.5555555555556</v>
      </c>
      <c r="Q1671" s="48"/>
    </row>
    <row r="1672" customFormat="false" ht="12.75" hidden="false" customHeight="false" outlineLevel="0" collapsed="false">
      <c r="A1672" s="110" t="s">
        <v>229</v>
      </c>
      <c r="B1672" s="473" t="n">
        <v>0</v>
      </c>
      <c r="C1672" s="479" t="n">
        <v>0</v>
      </c>
      <c r="D1672" s="480" t="n">
        <v>0</v>
      </c>
      <c r="E1672" s="478" t="n">
        <v>0</v>
      </c>
      <c r="F1672" s="480" t="n">
        <v>0</v>
      </c>
      <c r="G1672" s="480" t="n">
        <v>0</v>
      </c>
      <c r="H1672" s="474"/>
      <c r="I1672" s="482" t="n">
        <v>21551.71</v>
      </c>
      <c r="J1672" s="481" t="n">
        <f aca="false">+G1672-I1672</f>
        <v>-21551.71</v>
      </c>
      <c r="K1672" s="483" t="n">
        <f aca="false">IF(I1672=0,IF(G1672=0,0,100),+J1672/I1672*100)</f>
        <v>-100</v>
      </c>
      <c r="L1672" s="475"/>
      <c r="M1672" s="484" t="n">
        <v>21551.71</v>
      </c>
      <c r="N1672" s="485" t="n">
        <v>0</v>
      </c>
      <c r="O1672" s="481" t="n">
        <f aca="false">N1672-M1672</f>
        <v>-21551.71</v>
      </c>
      <c r="P1672" s="486" t="n">
        <f aca="false">IF(M1672=0,IF(N1672=0,0,100),+O1672/M1672*100)</f>
        <v>-100</v>
      </c>
      <c r="Q1672" s="48"/>
    </row>
    <row r="1673" customFormat="false" ht="12.75" hidden="false" customHeight="false" outlineLevel="0" collapsed="false">
      <c r="A1673" s="456" t="s">
        <v>231</v>
      </c>
      <c r="B1673" s="473" t="n">
        <v>0</v>
      </c>
      <c r="C1673" s="479" t="n">
        <v>0</v>
      </c>
      <c r="D1673" s="480" t="n">
        <v>0</v>
      </c>
      <c r="E1673" s="478" t="n">
        <v>0</v>
      </c>
      <c r="F1673" s="480" t="n">
        <v>0</v>
      </c>
      <c r="G1673" s="480" t="n">
        <v>0</v>
      </c>
      <c r="H1673" s="474"/>
      <c r="I1673" s="482" t="n">
        <v>100245.97</v>
      </c>
      <c r="J1673" s="481" t="n">
        <f aca="false">+G1673-I1673</f>
        <v>-100245.97</v>
      </c>
      <c r="K1673" s="483" t="n">
        <f aca="false">IF(I1673=0,IF(G1673=0,0,100),+J1673/I1673*100)</f>
        <v>-100</v>
      </c>
      <c r="L1673" s="475"/>
      <c r="M1673" s="484" t="n">
        <v>583784.89</v>
      </c>
      <c r="N1673" s="485" t="n">
        <v>0</v>
      </c>
      <c r="O1673" s="481" t="n">
        <f aca="false">N1673-M1673</f>
        <v>-583784.89</v>
      </c>
      <c r="P1673" s="486" t="n">
        <f aca="false">IF(M1673=0,IF(N1673=0,0,100),+O1673/M1673*100)</f>
        <v>-100</v>
      </c>
      <c r="Q1673" s="48"/>
    </row>
    <row r="1674" customFormat="false" ht="12.75" hidden="false" customHeight="false" outlineLevel="0" collapsed="false">
      <c r="A1674" s="456" t="s">
        <v>234</v>
      </c>
      <c r="B1674" s="478" t="n">
        <v>898021.88</v>
      </c>
      <c r="C1674" s="479" t="n">
        <v>599601.81</v>
      </c>
      <c r="D1674" s="480" t="n">
        <v>615739.51</v>
      </c>
      <c r="E1674" s="478" t="n">
        <v>620631.54</v>
      </c>
      <c r="F1674" s="480" t="n">
        <v>806965.71</v>
      </c>
      <c r="G1674" s="480" t="n">
        <v>708996</v>
      </c>
      <c r="H1674" s="481"/>
      <c r="I1674" s="482" t="n">
        <v>555043.67</v>
      </c>
      <c r="J1674" s="481" t="n">
        <f aca="false">+G1674-I1674</f>
        <v>153952.33</v>
      </c>
      <c r="K1674" s="483" t="n">
        <f aca="false">IF(I1674=0,IF(G1674=0,0,100),+J1674/I1674*100)</f>
        <v>27.7369760833413</v>
      </c>
      <c r="L1674" s="483"/>
      <c r="M1674" s="484" t="n">
        <v>3501560.31</v>
      </c>
      <c r="N1674" s="485" t="n">
        <v>4249956.45</v>
      </c>
      <c r="O1674" s="481" t="n">
        <f aca="false">N1674-M1674</f>
        <v>748396.14</v>
      </c>
      <c r="P1674" s="486" t="n">
        <f aca="false">IF(M1674=0,IF(N1674=0,0,100),+O1674/M1674*100)</f>
        <v>21.3732186152179</v>
      </c>
      <c r="Q1674" s="486"/>
    </row>
    <row r="1675" customFormat="false" ht="12.75" hidden="false" customHeight="false" outlineLevel="0" collapsed="false">
      <c r="A1675" s="456" t="s">
        <v>235</v>
      </c>
      <c r="B1675" s="478" t="n">
        <v>77012.74</v>
      </c>
      <c r="C1675" s="479" t="n">
        <v>19920</v>
      </c>
      <c r="D1675" s="480" t="n">
        <v>19920</v>
      </c>
      <c r="E1675" s="478" t="n">
        <v>60869.38</v>
      </c>
      <c r="F1675" s="480" t="n">
        <v>70540.2</v>
      </c>
      <c r="G1675" s="480" t="n">
        <v>23040</v>
      </c>
      <c r="H1675" s="481"/>
      <c r="I1675" s="482" t="n">
        <v>19920</v>
      </c>
      <c r="J1675" s="481" t="n">
        <f aca="false">+G1675-I1675</f>
        <v>3120</v>
      </c>
      <c r="K1675" s="483" t="n">
        <f aca="false">IF(I1675=0,IF(G1675=0,0,100),+J1675/I1675*100)</f>
        <v>15.6626506024096</v>
      </c>
      <c r="L1675" s="483"/>
      <c r="M1675" s="484" t="n">
        <v>254363.84</v>
      </c>
      <c r="N1675" s="485" t="n">
        <v>271302.32</v>
      </c>
      <c r="O1675" s="481" t="n">
        <f aca="false">N1675-M1675</f>
        <v>16938.48</v>
      </c>
      <c r="P1675" s="486" t="n">
        <f aca="false">IF(M1675=0,IF(N1675=0,0,100),+O1675/M1675*100)</f>
        <v>6.65915406843992</v>
      </c>
      <c r="Q1675" s="486"/>
    </row>
    <row r="1676" customFormat="false" ht="12.75" hidden="false" customHeight="false" outlineLevel="0" collapsed="false">
      <c r="A1676" s="110" t="s">
        <v>237</v>
      </c>
      <c r="B1676" s="478" t="n">
        <v>115840.91</v>
      </c>
      <c r="C1676" s="479" t="n">
        <v>115272.38</v>
      </c>
      <c r="D1676" s="480" t="n">
        <v>112189.59</v>
      </c>
      <c r="E1676" s="478" t="n">
        <v>118183.69</v>
      </c>
      <c r="F1676" s="480" t="n">
        <v>182201.19</v>
      </c>
      <c r="G1676" s="480" t="n">
        <v>112258.98</v>
      </c>
      <c r="H1676" s="481"/>
      <c r="I1676" s="482" t="n">
        <v>112958.91</v>
      </c>
      <c r="J1676" s="481" t="n">
        <f aca="false">+G1676-I1676</f>
        <v>-699.930000000008</v>
      </c>
      <c r="K1676" s="483" t="n">
        <f aca="false">IF(I1676=0,IF(G1676=0,0,100),+J1676/I1676*100)</f>
        <v>-0.619632395532152</v>
      </c>
      <c r="L1676" s="483"/>
      <c r="M1676" s="484" t="n">
        <v>691880.08</v>
      </c>
      <c r="N1676" s="485" t="n">
        <v>755946.74</v>
      </c>
      <c r="O1676" s="481" t="n">
        <f aca="false">N1676-M1676</f>
        <v>64066.66</v>
      </c>
      <c r="P1676" s="486" t="n">
        <f aca="false">IF(M1676=0,IF(N1676=0,0,100),+O1676/M1676*100)</f>
        <v>9.25979253514569</v>
      </c>
      <c r="Q1676" s="486"/>
    </row>
    <row r="1677" customFormat="false" ht="12.75" hidden="false" customHeight="false" outlineLevel="0" collapsed="false">
      <c r="A1677" s="456" t="s">
        <v>238</v>
      </c>
      <c r="B1677" s="478" t="n">
        <v>334202.04</v>
      </c>
      <c r="C1677" s="479" t="n">
        <v>340792.55</v>
      </c>
      <c r="D1677" s="480" t="n">
        <v>288408.4</v>
      </c>
      <c r="E1677" s="478" t="n">
        <v>319538.76</v>
      </c>
      <c r="F1677" s="480" t="n">
        <v>305075.8</v>
      </c>
      <c r="G1677" s="480" t="n">
        <v>283643.2</v>
      </c>
      <c r="H1677" s="481"/>
      <c r="I1677" s="482" t="n">
        <v>200806.56</v>
      </c>
      <c r="J1677" s="481" t="n">
        <f aca="false">+G1677-I1677</f>
        <v>82836.64</v>
      </c>
      <c r="K1677" s="483" t="n">
        <f aca="false">IF(I1677=0,IF(G1677=0,0,100),+J1677/I1677*100)</f>
        <v>41.2519590993442</v>
      </c>
      <c r="L1677" s="483"/>
      <c r="M1677" s="484" t="n">
        <v>1262447.31</v>
      </c>
      <c r="N1677" s="485" t="n">
        <v>1871660.75</v>
      </c>
      <c r="O1677" s="481" t="n">
        <f aca="false">N1677-M1677</f>
        <v>609213.44</v>
      </c>
      <c r="P1677" s="486" t="n">
        <f aca="false">IF(M1677=0,IF(N1677=0,0,100),+O1677/M1677*100)</f>
        <v>48.256543871126</v>
      </c>
      <c r="Q1677" s="486"/>
    </row>
    <row r="1678" customFormat="false" ht="12.75" hidden="false" customHeight="false" outlineLevel="0" collapsed="false">
      <c r="A1678" s="456" t="s">
        <v>240</v>
      </c>
      <c r="B1678" s="478" t="n">
        <v>10218.79</v>
      </c>
      <c r="C1678" s="479" t="n">
        <v>12578.45</v>
      </c>
      <c r="D1678" s="480" t="n">
        <v>18155.6</v>
      </c>
      <c r="E1678" s="478" t="n">
        <v>13900.82</v>
      </c>
      <c r="F1678" s="480" t="n">
        <v>9750.78</v>
      </c>
      <c r="G1678" s="480" t="n">
        <v>25429.44</v>
      </c>
      <c r="H1678" s="481"/>
      <c r="I1678" s="482" t="n">
        <v>23459.04</v>
      </c>
      <c r="J1678" s="481" t="n">
        <f aca="false">+G1678-I1678</f>
        <v>1970.4</v>
      </c>
      <c r="K1678" s="483" t="n">
        <f aca="false">IF(I1678=0,IF(G1678=0,0,100),+J1678/I1678*100)</f>
        <v>8.3993206883146</v>
      </c>
      <c r="L1678" s="483"/>
      <c r="M1678" s="484" t="n">
        <v>104464.19</v>
      </c>
      <c r="N1678" s="485" t="n">
        <v>90033.88</v>
      </c>
      <c r="O1678" s="481" t="n">
        <f aca="false">N1678-M1678</f>
        <v>-14430.31</v>
      </c>
      <c r="P1678" s="486" t="n">
        <f aca="false">IF(M1678=0,IF(N1678=0,0,100),+O1678/M1678*100)</f>
        <v>-13.8136427420727</v>
      </c>
      <c r="Q1678" s="486"/>
    </row>
    <row r="1679" customFormat="false" ht="12.75" hidden="false" customHeight="false" outlineLevel="0" collapsed="false">
      <c r="A1679" s="110" t="s">
        <v>241</v>
      </c>
      <c r="B1679" s="478" t="n">
        <v>0</v>
      </c>
      <c r="C1679" s="479" t="n">
        <v>1828</v>
      </c>
      <c r="D1679" s="480" t="n">
        <v>1600</v>
      </c>
      <c r="E1679" s="478" t="n">
        <v>850</v>
      </c>
      <c r="F1679" s="480" t="n">
        <v>1000</v>
      </c>
      <c r="G1679" s="480" t="n">
        <v>410</v>
      </c>
      <c r="H1679" s="481"/>
      <c r="I1679" s="482" t="n">
        <v>0</v>
      </c>
      <c r="J1679" s="481" t="n">
        <f aca="false">+G1679-I1679</f>
        <v>410</v>
      </c>
      <c r="K1679" s="483" t="n">
        <f aca="false">IF(I1679=0,IF(G1679=0,0,100),+J1679/I1679*100)</f>
        <v>100</v>
      </c>
      <c r="L1679" s="483"/>
      <c r="M1679" s="484" t="n">
        <v>8047.45</v>
      </c>
      <c r="N1679" s="485" t="n">
        <v>5688</v>
      </c>
      <c r="O1679" s="481" t="n">
        <f aca="false">N1679-M1679</f>
        <v>-2359.45</v>
      </c>
      <c r="P1679" s="486" t="n">
        <f aca="false">IF(M1679=0,IF(N1679=0,0,100),+O1679/M1679*100)</f>
        <v>-29.3192253446744</v>
      </c>
      <c r="Q1679" s="486"/>
    </row>
    <row r="1680" s="438" customFormat="true" ht="12.75" hidden="false" customHeight="false" outlineLevel="0" collapsed="false">
      <c r="A1680" s="456" t="s">
        <v>242</v>
      </c>
      <c r="B1680" s="478" t="n">
        <v>0</v>
      </c>
      <c r="C1680" s="479" t="n">
        <v>3900</v>
      </c>
      <c r="D1680" s="480" t="n">
        <v>0</v>
      </c>
      <c r="E1680" s="478" t="n">
        <v>5860</v>
      </c>
      <c r="F1680" s="480" t="n">
        <v>4050</v>
      </c>
      <c r="G1680" s="480" t="n">
        <v>1100</v>
      </c>
      <c r="H1680" s="481"/>
      <c r="I1680" s="482" t="n">
        <v>0</v>
      </c>
      <c r="J1680" s="481" t="n">
        <f aca="false">+G1680-I1680</f>
        <v>1100</v>
      </c>
      <c r="K1680" s="483" t="n">
        <f aca="false">IF(I1680=0,IF(G1680=0,0,100),+J1680/I1680*100)</f>
        <v>100</v>
      </c>
      <c r="L1680" s="483"/>
      <c r="M1680" s="484" t="n">
        <v>10660</v>
      </c>
      <c r="N1680" s="485" t="n">
        <v>14910</v>
      </c>
      <c r="O1680" s="481" t="n">
        <f aca="false">N1680-M1680</f>
        <v>4250</v>
      </c>
      <c r="P1680" s="486" t="n">
        <f aca="false">IF(M1680=0,IF(N1680=0,0,100),+O1680/M1680*100)</f>
        <v>39.8686679174484</v>
      </c>
      <c r="Q1680" s="486"/>
    </row>
    <row r="1681" s="438" customFormat="true" ht="12.75" hidden="false" customHeight="false" outlineLevel="0" collapsed="false">
      <c r="A1681" s="110" t="s">
        <v>243</v>
      </c>
      <c r="B1681" s="478" t="n">
        <v>3300</v>
      </c>
      <c r="C1681" s="479" t="n">
        <v>1850</v>
      </c>
      <c r="D1681" s="480" t="n">
        <v>4275</v>
      </c>
      <c r="E1681" s="478" t="n">
        <v>0</v>
      </c>
      <c r="F1681" s="480" t="n">
        <v>5908.28</v>
      </c>
      <c r="G1681" s="480" t="n">
        <v>1850</v>
      </c>
      <c r="H1681" s="481"/>
      <c r="I1681" s="482" t="n">
        <v>600</v>
      </c>
      <c r="J1681" s="481" t="n">
        <f aca="false">+G1681-I1681</f>
        <v>1250</v>
      </c>
      <c r="K1681" s="483" t="n">
        <f aca="false">IF(I1681=0,IF(G1681=0,0,100),+J1681/I1681*100)</f>
        <v>208.333333333333</v>
      </c>
      <c r="L1681" s="483"/>
      <c r="M1681" s="484" t="n">
        <v>5300</v>
      </c>
      <c r="N1681" s="485" t="n">
        <v>17183.28</v>
      </c>
      <c r="O1681" s="481" t="n">
        <f aca="false">N1681-M1681</f>
        <v>11883.28</v>
      </c>
      <c r="P1681" s="486" t="n">
        <f aca="false">IF(M1681=0,IF(N1681=0,0,100),+O1681/M1681*100)</f>
        <v>224.212830188679</v>
      </c>
      <c r="Q1681" s="486"/>
    </row>
    <row r="1682" s="438" customFormat="true" ht="12.75" hidden="false" customHeight="false" outlineLevel="0" collapsed="false">
      <c r="A1682" s="456" t="s">
        <v>244</v>
      </c>
      <c r="B1682" s="478" t="n">
        <v>1800</v>
      </c>
      <c r="C1682" s="479" t="n">
        <v>2739.83</v>
      </c>
      <c r="D1682" s="480" t="n">
        <v>1800</v>
      </c>
      <c r="E1682" s="478" t="n">
        <v>6350</v>
      </c>
      <c r="F1682" s="480" t="n">
        <v>1945</v>
      </c>
      <c r="G1682" s="480" t="n">
        <v>1800</v>
      </c>
      <c r="H1682" s="481"/>
      <c r="I1682" s="482" t="n">
        <v>67500</v>
      </c>
      <c r="J1682" s="481" t="n">
        <f aca="false">+G1682-I1682</f>
        <v>-65700</v>
      </c>
      <c r="K1682" s="483" t="n">
        <f aca="false">IF(I1682=0,IF(G1682=0,0,100),+J1682/I1682*100)</f>
        <v>-97.3333333333333</v>
      </c>
      <c r="L1682" s="483"/>
      <c r="M1682" s="484" t="n">
        <v>88200.18</v>
      </c>
      <c r="N1682" s="485" t="n">
        <v>16434.83</v>
      </c>
      <c r="O1682" s="481" t="n">
        <f aca="false">N1682-M1682</f>
        <v>-71765.35</v>
      </c>
      <c r="P1682" s="486" t="n">
        <f aca="false">IF(M1682=0,IF(N1682=0,0,100),+O1682/M1682*100)</f>
        <v>-81.3664439233571</v>
      </c>
      <c r="Q1682" s="486"/>
    </row>
    <row r="1683" s="438" customFormat="true" ht="12.75" hidden="false" customHeight="false" outlineLevel="0" collapsed="false">
      <c r="A1683" s="456" t="s">
        <v>245</v>
      </c>
      <c r="B1683" s="478" t="n">
        <v>30662.1</v>
      </c>
      <c r="C1683" s="479" t="n">
        <v>28436.56</v>
      </c>
      <c r="D1683" s="480" t="n">
        <v>27219.72</v>
      </c>
      <c r="E1683" s="478" t="n">
        <v>28208.98</v>
      </c>
      <c r="F1683" s="480" t="n">
        <v>26416.01</v>
      </c>
      <c r="G1683" s="480" t="n">
        <v>32128.31</v>
      </c>
      <c r="H1683" s="481"/>
      <c r="I1683" s="482" t="n">
        <v>28212.81</v>
      </c>
      <c r="J1683" s="481" t="n">
        <f aca="false">+G1683-I1683</f>
        <v>3915.5</v>
      </c>
      <c r="K1683" s="483" t="n">
        <f aca="false">IF(I1683=0,IF(G1683=0,0,100),+J1683/I1683*100)</f>
        <v>13.8784474144901</v>
      </c>
      <c r="L1683" s="483"/>
      <c r="M1683" s="484" t="n">
        <v>176333.58</v>
      </c>
      <c r="N1683" s="485" t="n">
        <v>173071.68</v>
      </c>
      <c r="O1683" s="481" t="n">
        <f aca="false">N1683-M1683</f>
        <v>-3261.89999999999</v>
      </c>
      <c r="P1683" s="486" t="n">
        <f aca="false">IF(M1683=0,IF(N1683=0,0,100),+O1683/M1683*100)</f>
        <v>-1.84984618358001</v>
      </c>
      <c r="Q1683" s="486"/>
    </row>
    <row r="1684" s="438" customFormat="true" ht="12.75" hidden="false" customHeight="false" outlineLevel="0" collapsed="false">
      <c r="A1684" s="456" t="s">
        <v>246</v>
      </c>
      <c r="B1684" s="478" t="n">
        <v>3071.24</v>
      </c>
      <c r="C1684" s="479" t="n">
        <v>0</v>
      </c>
      <c r="D1684" s="480" t="n">
        <v>0</v>
      </c>
      <c r="E1684" s="478" t="n">
        <v>0</v>
      </c>
      <c r="F1684" s="480" t="n">
        <v>0</v>
      </c>
      <c r="G1684" s="480" t="n">
        <v>0</v>
      </c>
      <c r="H1684" s="481"/>
      <c r="I1684" s="482" t="n">
        <v>4721.37</v>
      </c>
      <c r="J1684" s="481" t="n">
        <f aca="false">+G1684-I1684</f>
        <v>-4721.37</v>
      </c>
      <c r="K1684" s="483" t="n">
        <f aca="false">IF(I1684=0,IF(G1684=0,0,100),+J1684/I1684*100)</f>
        <v>-100</v>
      </c>
      <c r="L1684" s="483"/>
      <c r="M1684" s="484" t="n">
        <v>33085.48</v>
      </c>
      <c r="N1684" s="485" t="n">
        <v>3071.24</v>
      </c>
      <c r="O1684" s="481" t="n">
        <f aca="false">N1684-M1684</f>
        <v>-30014.24</v>
      </c>
      <c r="P1684" s="486" t="n">
        <f aca="false">IF(M1684=0,IF(N1684=0,0,100),+O1684/M1684*100)</f>
        <v>-90.7172572379183</v>
      </c>
      <c r="Q1684" s="486"/>
    </row>
    <row r="1685" s="438" customFormat="true" ht="12.75" hidden="false" customHeight="false" outlineLevel="0" collapsed="false">
      <c r="A1685" s="456" t="s">
        <v>247</v>
      </c>
      <c r="B1685" s="478" t="n">
        <v>5073.89</v>
      </c>
      <c r="C1685" s="479" t="n">
        <v>0</v>
      </c>
      <c r="D1685" s="480" t="n">
        <v>0</v>
      </c>
      <c r="E1685" s="478" t="n">
        <v>0</v>
      </c>
      <c r="F1685" s="480" t="n">
        <v>0</v>
      </c>
      <c r="G1685" s="480" t="n">
        <v>0</v>
      </c>
      <c r="H1685" s="481"/>
      <c r="I1685" s="482" t="n">
        <v>9197.2</v>
      </c>
      <c r="J1685" s="481" t="n">
        <f aca="false">+G1685-I1685</f>
        <v>-9197.2</v>
      </c>
      <c r="K1685" s="483" t="n">
        <f aca="false">IF(I1685=0,IF(G1685=0,0,100),+J1685/I1685*100)</f>
        <v>-100</v>
      </c>
      <c r="L1685" s="483"/>
      <c r="M1685" s="484" t="n">
        <v>48984.75</v>
      </c>
      <c r="N1685" s="485" t="n">
        <v>5073.89</v>
      </c>
      <c r="O1685" s="481" t="n">
        <f aca="false">N1685-M1685</f>
        <v>-43910.86</v>
      </c>
      <c r="P1685" s="486" t="n">
        <f aca="false">IF(M1685=0,IF(N1685=0,0,100),+O1685/M1685*100)</f>
        <v>-89.6418987542041</v>
      </c>
      <c r="Q1685" s="486"/>
    </row>
    <row r="1686" s="438" customFormat="true" ht="12.75" hidden="false" customHeight="false" outlineLevel="0" collapsed="false">
      <c r="A1686" s="456" t="s">
        <v>248</v>
      </c>
      <c r="B1686" s="478" t="n">
        <v>454.48</v>
      </c>
      <c r="C1686" s="479" t="n">
        <v>0</v>
      </c>
      <c r="D1686" s="480" t="n">
        <v>0</v>
      </c>
      <c r="E1686" s="478" t="n">
        <v>0</v>
      </c>
      <c r="F1686" s="480" t="n">
        <v>0</v>
      </c>
      <c r="G1686" s="480" t="n">
        <v>0</v>
      </c>
      <c r="H1686" s="481"/>
      <c r="I1686" s="482" t="n">
        <v>2242.05</v>
      </c>
      <c r="J1686" s="481" t="n">
        <f aca="false">+G1686-I1686</f>
        <v>-2242.05</v>
      </c>
      <c r="K1686" s="483" t="n">
        <f aca="false">IF(I1686=0,IF(G1686=0,0,100),+J1686/I1686*100)</f>
        <v>-100</v>
      </c>
      <c r="L1686" s="483"/>
      <c r="M1686" s="484" t="n">
        <v>29301.95</v>
      </c>
      <c r="N1686" s="485" t="n">
        <v>454.48</v>
      </c>
      <c r="O1686" s="481" t="n">
        <f aca="false">N1686-M1686</f>
        <v>-28847.47</v>
      </c>
      <c r="P1686" s="486" t="n">
        <f aca="false">IF(M1686=0,IF(N1686=0,0,100),+O1686/M1686*100)</f>
        <v>-98.4489769452204</v>
      </c>
      <c r="Q1686" s="486"/>
    </row>
    <row r="1687" s="438" customFormat="true" ht="12.75" hidden="false" customHeight="false" outlineLevel="0" collapsed="false">
      <c r="A1687" s="456" t="s">
        <v>249</v>
      </c>
      <c r="B1687" s="478" t="n">
        <v>8660.1</v>
      </c>
      <c r="C1687" s="479" t="n">
        <v>0</v>
      </c>
      <c r="D1687" s="480" t="n">
        <v>0</v>
      </c>
      <c r="E1687" s="478" t="n">
        <v>0</v>
      </c>
      <c r="F1687" s="480" t="n">
        <v>0</v>
      </c>
      <c r="G1687" s="480" t="n">
        <v>0</v>
      </c>
      <c r="H1687" s="481"/>
      <c r="I1687" s="482" t="n">
        <v>9106</v>
      </c>
      <c r="J1687" s="481" t="n">
        <f aca="false">+G1687-I1687</f>
        <v>-9106</v>
      </c>
      <c r="K1687" s="483" t="n">
        <f aca="false">IF(I1687=0,IF(G1687=0,0,100),+J1687/I1687*100)</f>
        <v>-100</v>
      </c>
      <c r="L1687" s="483"/>
      <c r="M1687" s="484" t="n">
        <v>34692.56</v>
      </c>
      <c r="N1687" s="485" t="n">
        <v>8660.1</v>
      </c>
      <c r="O1687" s="481" t="n">
        <f aca="false">N1687-M1687</f>
        <v>-26032.46</v>
      </c>
      <c r="P1687" s="486" t="n">
        <f aca="false">IF(M1687=0,IF(N1687=0,0,100),+O1687/M1687*100)</f>
        <v>-75.0375873097863</v>
      </c>
      <c r="Q1687" s="486"/>
    </row>
    <row r="1688" s="438" customFormat="true" ht="12.75" hidden="false" customHeight="false" outlineLevel="0" collapsed="false">
      <c r="A1688" s="456" t="s">
        <v>250</v>
      </c>
      <c r="B1688" s="478" t="n">
        <v>831.02</v>
      </c>
      <c r="C1688" s="479" t="n">
        <v>0</v>
      </c>
      <c r="D1688" s="480" t="n">
        <v>0</v>
      </c>
      <c r="E1688" s="478" t="n">
        <v>0</v>
      </c>
      <c r="F1688" s="480" t="n">
        <v>0</v>
      </c>
      <c r="G1688" s="480" t="n">
        <v>0</v>
      </c>
      <c r="H1688" s="481"/>
      <c r="I1688" s="482" t="n">
        <v>999.96</v>
      </c>
      <c r="J1688" s="481" t="n">
        <f aca="false">+G1688-I1688</f>
        <v>-999.96</v>
      </c>
      <c r="K1688" s="483" t="n">
        <f aca="false">IF(I1688=0,IF(G1688=0,0,100),+J1688/I1688*100)</f>
        <v>-100</v>
      </c>
      <c r="L1688" s="483"/>
      <c r="M1688" s="484" t="n">
        <v>2735.28</v>
      </c>
      <c r="N1688" s="485" t="n">
        <v>831.02</v>
      </c>
      <c r="O1688" s="481" t="n">
        <f aca="false">N1688-M1688</f>
        <v>-1904.26</v>
      </c>
      <c r="P1688" s="486" t="n">
        <f aca="false">IF(M1688=0,IF(N1688=0,0,100),+O1688/M1688*100)</f>
        <v>-69.6184668480009</v>
      </c>
      <c r="Q1688" s="486"/>
    </row>
    <row r="1689" s="438" customFormat="true" ht="12.75" hidden="false" customHeight="false" outlineLevel="0" collapsed="false">
      <c r="A1689" s="110" t="s">
        <v>251</v>
      </c>
      <c r="B1689" s="478" t="n">
        <v>0</v>
      </c>
      <c r="C1689" s="479" t="n">
        <v>0</v>
      </c>
      <c r="D1689" s="480" t="n">
        <v>0</v>
      </c>
      <c r="E1689" s="478" t="n">
        <v>0</v>
      </c>
      <c r="F1689" s="480" t="n">
        <v>0</v>
      </c>
      <c r="G1689" s="480" t="n">
        <v>0</v>
      </c>
      <c r="H1689" s="481"/>
      <c r="I1689" s="482" t="n">
        <v>0</v>
      </c>
      <c r="J1689" s="481" t="n">
        <f aca="false">+G1689-I1689</f>
        <v>0</v>
      </c>
      <c r="K1689" s="483" t="n">
        <f aca="false">IF(I1689=0,IF(G1689=0,0,100),+J1689/I1689*100)</f>
        <v>0</v>
      </c>
      <c r="L1689" s="483"/>
      <c r="M1689" s="484" t="n">
        <v>1728.94</v>
      </c>
      <c r="N1689" s="485" t="n">
        <v>0</v>
      </c>
      <c r="O1689" s="481" t="n">
        <f aca="false">N1689-M1689</f>
        <v>-1728.94</v>
      </c>
      <c r="P1689" s="486" t="n">
        <f aca="false">IF(M1689=0,IF(N1689=0,0,100),+O1689/M1689*100)</f>
        <v>-100</v>
      </c>
      <c r="Q1689" s="486"/>
    </row>
    <row r="1690" s="438" customFormat="true" ht="12.75" hidden="false" customHeight="false" outlineLevel="0" collapsed="false">
      <c r="A1690" s="110" t="s">
        <v>254</v>
      </c>
      <c r="B1690" s="478" t="n">
        <v>162945</v>
      </c>
      <c r="C1690" s="479" t="n">
        <v>162945</v>
      </c>
      <c r="D1690" s="480" t="n">
        <v>162945</v>
      </c>
      <c r="E1690" s="478" t="n">
        <v>162945</v>
      </c>
      <c r="F1690" s="480" t="n">
        <v>162945</v>
      </c>
      <c r="G1690" s="480" t="n">
        <v>162945</v>
      </c>
      <c r="H1690" s="481"/>
      <c r="I1690" s="482" t="n">
        <v>150000</v>
      </c>
      <c r="J1690" s="481" t="n">
        <f aca="false">+G1690-I1690</f>
        <v>12945</v>
      </c>
      <c r="K1690" s="483" t="n">
        <f aca="false">IF(I1690=0,IF(G1690=0,0,100),+J1690/I1690*100)</f>
        <v>8.63</v>
      </c>
      <c r="L1690" s="483"/>
      <c r="M1690" s="484" t="n">
        <v>900000</v>
      </c>
      <c r="N1690" s="485" t="n">
        <v>977670</v>
      </c>
      <c r="O1690" s="481" t="n">
        <f aca="false">N1690-M1690</f>
        <v>77670</v>
      </c>
      <c r="P1690" s="486" t="n">
        <f aca="false">IF(M1690=0,IF(N1690=0,0,100),+O1690/M1690*100)</f>
        <v>8.63</v>
      </c>
      <c r="Q1690" s="486"/>
    </row>
    <row r="1691" s="438" customFormat="true" ht="12.75" hidden="false" customHeight="false" outlineLevel="0" collapsed="false">
      <c r="A1691" s="110" t="s">
        <v>256</v>
      </c>
      <c r="B1691" s="478" t="n">
        <v>0</v>
      </c>
      <c r="C1691" s="479" t="n">
        <v>11014.78</v>
      </c>
      <c r="D1691" s="480" t="n">
        <v>6424.91</v>
      </c>
      <c r="E1691" s="478" t="n">
        <v>13966.52</v>
      </c>
      <c r="F1691" s="480" t="n">
        <v>0</v>
      </c>
      <c r="G1691" s="480" t="n">
        <v>8421.94</v>
      </c>
      <c r="H1691" s="481"/>
      <c r="I1691" s="482" t="n">
        <v>28949.77</v>
      </c>
      <c r="J1691" s="481" t="n">
        <f aca="false">+G1691-I1691</f>
        <v>-20527.83</v>
      </c>
      <c r="K1691" s="483" t="n">
        <f aca="false">IF(I1691=0,IF(G1691=0,0,100),+J1691/I1691*100)</f>
        <v>-70.9084389962338</v>
      </c>
      <c r="L1691" s="483"/>
      <c r="M1691" s="484" t="n">
        <v>28949.77</v>
      </c>
      <c r="N1691" s="485" t="n">
        <v>39828.15</v>
      </c>
      <c r="O1691" s="481" t="n">
        <f aca="false">N1691-M1691</f>
        <v>10878.38</v>
      </c>
      <c r="P1691" s="486" t="n">
        <f aca="false">IF(M1691=0,IF(N1691=0,0,100),+O1691/M1691*100)</f>
        <v>37.5767406787688</v>
      </c>
      <c r="Q1691" s="486"/>
    </row>
    <row r="1692" s="438" customFormat="true" ht="12.75" hidden="false" customHeight="false" outlineLevel="0" collapsed="false">
      <c r="A1692" s="456" t="s">
        <v>257</v>
      </c>
      <c r="B1692" s="478" t="n">
        <v>180099.33</v>
      </c>
      <c r="C1692" s="479" t="n">
        <v>158961.27</v>
      </c>
      <c r="D1692" s="480" t="n">
        <v>200361.46</v>
      </c>
      <c r="E1692" s="478" t="n">
        <v>289331.74</v>
      </c>
      <c r="F1692" s="480" t="n">
        <v>244984.25</v>
      </c>
      <c r="G1692" s="480" t="n">
        <v>127088.51</v>
      </c>
      <c r="H1692" s="481"/>
      <c r="I1692" s="482" t="n">
        <v>111053.78</v>
      </c>
      <c r="J1692" s="481" t="n">
        <f aca="false">+G1692-I1692</f>
        <v>16034.73</v>
      </c>
      <c r="K1692" s="483" t="n">
        <f aca="false">IF(I1692=0,IF(G1692=0,0,100),+J1692/I1692*100)</f>
        <v>14.4387070840812</v>
      </c>
      <c r="L1692" s="483"/>
      <c r="M1692" s="484" t="n">
        <v>452789.01</v>
      </c>
      <c r="N1692" s="485" t="n">
        <v>1200826.56</v>
      </c>
      <c r="O1692" s="481" t="n">
        <f aca="false">N1692-M1692</f>
        <v>748037.55</v>
      </c>
      <c r="P1692" s="486" t="n">
        <f aca="false">IF(M1692=0,IF(N1692=0,0,100),+O1692/M1692*100)</f>
        <v>165.206648898126</v>
      </c>
      <c r="Q1692" s="486"/>
    </row>
    <row r="1693" s="438" customFormat="true" ht="12.75" hidden="false" customHeight="false" outlineLevel="0" collapsed="false">
      <c r="A1693" s="456" t="s">
        <v>258</v>
      </c>
      <c r="B1693" s="478" t="n">
        <v>25412.68</v>
      </c>
      <c r="C1693" s="479" t="n">
        <v>34370.49</v>
      </c>
      <c r="D1693" s="480" t="n">
        <v>13139.38</v>
      </c>
      <c r="E1693" s="478" t="n">
        <v>3170.58000000001</v>
      </c>
      <c r="F1693" s="480" t="n">
        <v>7139.58000000001</v>
      </c>
      <c r="G1693" s="480" t="n">
        <v>15379.04</v>
      </c>
      <c r="H1693" s="481"/>
      <c r="I1693" s="482" t="n">
        <v>5394.57</v>
      </c>
      <c r="J1693" s="481" t="n">
        <f aca="false">+G1693-I1693</f>
        <v>9984.47</v>
      </c>
      <c r="K1693" s="483" t="n">
        <f aca="false">IF(I1693=0,IF(G1693=0,0,100),+J1693/I1693*100)</f>
        <v>185.083704539936</v>
      </c>
      <c r="L1693" s="483"/>
      <c r="M1693" s="484" t="n">
        <v>35920.49</v>
      </c>
      <c r="N1693" s="485" t="n">
        <v>98611.75</v>
      </c>
      <c r="O1693" s="481" t="n">
        <f aca="false">N1693-M1693</f>
        <v>62691.26</v>
      </c>
      <c r="P1693" s="486" t="n">
        <f aca="false">IF(M1693=0,IF(N1693=0,0,100),+O1693/M1693*100)</f>
        <v>174.527853044321</v>
      </c>
      <c r="Q1693" s="486"/>
    </row>
    <row r="1694" s="438" customFormat="true" ht="12.75" hidden="false" customHeight="false" outlineLevel="0" collapsed="false">
      <c r="A1694" s="110" t="s">
        <v>259</v>
      </c>
      <c r="B1694" s="478" t="n">
        <v>394.83</v>
      </c>
      <c r="C1694" s="479" t="n">
        <v>76441.58</v>
      </c>
      <c r="D1694" s="480" t="n">
        <v>3110.28</v>
      </c>
      <c r="E1694" s="478" t="n">
        <v>73387.72</v>
      </c>
      <c r="F1694" s="480" t="n">
        <v>2077.19</v>
      </c>
      <c r="G1694" s="480" t="n">
        <v>33089.14</v>
      </c>
      <c r="H1694" s="481"/>
      <c r="I1694" s="482" t="n">
        <v>41279.18</v>
      </c>
      <c r="J1694" s="481" t="n">
        <f aca="false">+G1694-I1694</f>
        <v>-8190.04</v>
      </c>
      <c r="K1694" s="483" t="n">
        <f aca="false">IF(I1694=0,IF(G1694=0,0,100),+J1694/I1694*100)</f>
        <v>-19.8406072988853</v>
      </c>
      <c r="L1694" s="483"/>
      <c r="M1694" s="484" t="n">
        <v>276998.94</v>
      </c>
      <c r="N1694" s="485" t="n">
        <v>188500.74</v>
      </c>
      <c r="O1694" s="481" t="n">
        <f aca="false">N1694-M1694</f>
        <v>-88498.2</v>
      </c>
      <c r="P1694" s="486" t="n">
        <f aca="false">IF(M1694=0,IF(N1694=0,0,100),+O1694/M1694*100)</f>
        <v>-31.9489309237068</v>
      </c>
      <c r="Q1694" s="486"/>
    </row>
    <row r="1695" s="438" customFormat="true" ht="12.75" hidden="false" customHeight="false" outlineLevel="0" collapsed="false">
      <c r="A1695" s="110" t="s">
        <v>264</v>
      </c>
      <c r="B1695" s="478" t="n">
        <v>0</v>
      </c>
      <c r="C1695" s="479" t="n">
        <v>0</v>
      </c>
      <c r="D1695" s="480" t="n">
        <v>0</v>
      </c>
      <c r="E1695" s="478" t="n">
        <v>0</v>
      </c>
      <c r="F1695" s="480" t="n">
        <v>0</v>
      </c>
      <c r="G1695" s="480" t="n">
        <v>0</v>
      </c>
      <c r="H1695" s="481"/>
      <c r="I1695" s="482" t="n">
        <v>0</v>
      </c>
      <c r="J1695" s="481" t="n">
        <f aca="false">+G1695-I1695</f>
        <v>0</v>
      </c>
      <c r="K1695" s="483" t="n">
        <f aca="false">IF(I1695=0,IF(G1695=0,0,100),+J1695/I1695*100)</f>
        <v>0</v>
      </c>
      <c r="L1695" s="483"/>
      <c r="M1695" s="484" t="n">
        <v>4243.5</v>
      </c>
      <c r="N1695" s="485" t="n">
        <v>0</v>
      </c>
      <c r="O1695" s="481" t="n">
        <f aca="false">N1695-M1695</f>
        <v>-4243.5</v>
      </c>
      <c r="P1695" s="486" t="n">
        <f aca="false">IF(M1695=0,IF(N1695=0,0,100),+O1695/M1695*100)</f>
        <v>-100</v>
      </c>
      <c r="Q1695" s="486"/>
    </row>
    <row r="1696" s="438" customFormat="true" ht="12.75" hidden="false" customHeight="false" outlineLevel="0" collapsed="false">
      <c r="A1696" s="110" t="s">
        <v>265</v>
      </c>
      <c r="B1696" s="478" t="n">
        <v>19940.36</v>
      </c>
      <c r="C1696" s="479" t="n">
        <v>1.36424205265939E-012</v>
      </c>
      <c r="D1696" s="480" t="n">
        <v>39756.2</v>
      </c>
      <c r="E1696" s="478" t="n">
        <v>18903.07</v>
      </c>
      <c r="F1696" s="480" t="n">
        <v>22486.41</v>
      </c>
      <c r="G1696" s="480" t="n">
        <v>21324.68</v>
      </c>
      <c r="H1696" s="481"/>
      <c r="I1696" s="482" t="n">
        <v>17802.78</v>
      </c>
      <c r="J1696" s="481" t="n">
        <f aca="false">+G1696-I1696</f>
        <v>3521.9</v>
      </c>
      <c r="K1696" s="483" t="n">
        <f aca="false">IF(I1696=0,IF(G1696=0,0,100),+J1696/I1696*100)</f>
        <v>19.7828653727115</v>
      </c>
      <c r="L1696" s="483"/>
      <c r="M1696" s="484" t="n">
        <v>93303.16</v>
      </c>
      <c r="N1696" s="485" t="n">
        <v>122410.72</v>
      </c>
      <c r="O1696" s="481" t="n">
        <f aca="false">N1696-M1696</f>
        <v>29107.56</v>
      </c>
      <c r="P1696" s="486" t="n">
        <f aca="false">IF(M1696=0,IF(N1696=0,0,100),+O1696/M1696*100)</f>
        <v>31.1967568944074</v>
      </c>
      <c r="Q1696" s="486"/>
    </row>
    <row r="1697" s="438" customFormat="true" ht="12.75" hidden="false" customHeight="false" outlineLevel="0" collapsed="false">
      <c r="A1697" s="110" t="s">
        <v>267</v>
      </c>
      <c r="B1697" s="478" t="n">
        <v>0</v>
      </c>
      <c r="C1697" s="479" t="n">
        <v>773.28</v>
      </c>
      <c r="D1697" s="480" t="n">
        <v>773.28</v>
      </c>
      <c r="E1697" s="478" t="n">
        <v>773.28</v>
      </c>
      <c r="F1697" s="480" t="n">
        <v>720.44</v>
      </c>
      <c r="G1697" s="480" t="n">
        <v>1062.71</v>
      </c>
      <c r="H1697" s="481"/>
      <c r="I1697" s="482" t="n">
        <v>773.28</v>
      </c>
      <c r="J1697" s="481" t="n">
        <f aca="false">+G1697-I1697</f>
        <v>289.43</v>
      </c>
      <c r="K1697" s="483" t="n">
        <f aca="false">IF(I1697=0,IF(G1697=0,0,100),+J1697/I1697*100)</f>
        <v>37.4288744051314</v>
      </c>
      <c r="L1697" s="483"/>
      <c r="M1697" s="484" t="n">
        <v>3866.37</v>
      </c>
      <c r="N1697" s="485" t="n">
        <v>4102.99</v>
      </c>
      <c r="O1697" s="481" t="n">
        <f aca="false">N1697-M1697</f>
        <v>236.62</v>
      </c>
      <c r="P1697" s="486" t="n">
        <f aca="false">IF(M1697=0,IF(N1697=0,0,100),+O1697/M1697*100)</f>
        <v>6.1199523066856</v>
      </c>
      <c r="Q1697" s="486"/>
    </row>
    <row r="1698" s="438" customFormat="true" ht="12.75" hidden="false" customHeight="false" outlineLevel="0" collapsed="false">
      <c r="A1698" s="534" t="s">
        <v>268</v>
      </c>
      <c r="B1698" s="478" t="n">
        <v>0</v>
      </c>
      <c r="C1698" s="479" t="n">
        <v>429.32</v>
      </c>
      <c r="D1698" s="480" t="n">
        <v>429.32</v>
      </c>
      <c r="E1698" s="478" t="n">
        <v>650.49</v>
      </c>
      <c r="F1698" s="480" t="n">
        <v>643.98</v>
      </c>
      <c r="G1698" s="480" t="n">
        <v>0</v>
      </c>
      <c r="H1698" s="481"/>
      <c r="I1698" s="482" t="n">
        <v>514.68</v>
      </c>
      <c r="J1698" s="481" t="n">
        <f aca="false">+G1698-I1698</f>
        <v>-514.68</v>
      </c>
      <c r="K1698" s="483" t="n">
        <f aca="false">IF(I1698=0,IF(G1698=0,0,100),+J1698/I1698*100)</f>
        <v>-100</v>
      </c>
      <c r="L1698" s="483"/>
      <c r="M1698" s="484" t="n">
        <v>2573.4</v>
      </c>
      <c r="N1698" s="485" t="n">
        <v>2153.11</v>
      </c>
      <c r="O1698" s="481" t="n">
        <f aca="false">N1698-M1698</f>
        <v>-420.29</v>
      </c>
      <c r="P1698" s="486" t="n">
        <f aca="false">IF(M1698=0,IF(N1698=0,0,100),+O1698/M1698*100)</f>
        <v>-16.3320898422321</v>
      </c>
      <c r="Q1698" s="486"/>
    </row>
    <row r="1699" s="438" customFormat="true" ht="12.75" hidden="false" customHeight="false" outlineLevel="0" collapsed="false">
      <c r="A1699" s="456" t="s">
        <v>269</v>
      </c>
      <c r="B1699" s="478" t="n">
        <v>344.84</v>
      </c>
      <c r="C1699" s="479" t="n">
        <v>0</v>
      </c>
      <c r="D1699" s="480" t="n">
        <v>0</v>
      </c>
      <c r="E1699" s="478" t="n">
        <v>0</v>
      </c>
      <c r="F1699" s="480" t="n">
        <v>0</v>
      </c>
      <c r="G1699" s="480" t="n">
        <v>0</v>
      </c>
      <c r="H1699" s="481"/>
      <c r="I1699" s="482" t="n">
        <v>775.89</v>
      </c>
      <c r="J1699" s="481" t="n">
        <f aca="false">+G1699-I1699</f>
        <v>-775.89</v>
      </c>
      <c r="K1699" s="483" t="n">
        <f aca="false">IF(I1699=0,IF(G1699=0,0,100),+J1699/I1699*100)</f>
        <v>-100</v>
      </c>
      <c r="L1699" s="483"/>
      <c r="M1699" s="484" t="n">
        <v>3965.66</v>
      </c>
      <c r="N1699" s="485" t="n">
        <v>344.84</v>
      </c>
      <c r="O1699" s="481" t="n">
        <f aca="false">N1699-M1699</f>
        <v>-3620.82</v>
      </c>
      <c r="P1699" s="486" t="n">
        <f aca="false">IF(M1699=0,IF(N1699=0,0,100),+O1699/M1699*100)</f>
        <v>-91.304347826087</v>
      </c>
      <c r="Q1699" s="486"/>
    </row>
    <row r="1700" s="438" customFormat="true" ht="12.75" hidden="false" customHeight="false" outlineLevel="0" collapsed="false">
      <c r="A1700" s="110" t="s">
        <v>271</v>
      </c>
      <c r="B1700" s="478" t="n">
        <v>0</v>
      </c>
      <c r="C1700" s="479" t="n">
        <v>316.27</v>
      </c>
      <c r="D1700" s="480" t="n">
        <v>0</v>
      </c>
      <c r="E1700" s="478" t="n">
        <v>0</v>
      </c>
      <c r="F1700" s="480" t="n">
        <v>0</v>
      </c>
      <c r="G1700" s="480" t="n">
        <v>0</v>
      </c>
      <c r="H1700" s="481"/>
      <c r="I1700" s="482" t="n">
        <v>0</v>
      </c>
      <c r="J1700" s="481" t="n">
        <f aca="false">+G1700-I1700</f>
        <v>0</v>
      </c>
      <c r="K1700" s="483" t="n">
        <f aca="false">IF(I1700=0,IF(G1700=0,0,100),+J1700/I1700*100)</f>
        <v>0</v>
      </c>
      <c r="L1700" s="483"/>
      <c r="M1700" s="484" t="n">
        <v>0</v>
      </c>
      <c r="N1700" s="485" t="n">
        <v>316.27</v>
      </c>
      <c r="O1700" s="481" t="n">
        <f aca="false">N1700-M1700</f>
        <v>316.27</v>
      </c>
      <c r="P1700" s="486" t="n">
        <f aca="false">IF(M1700=0,IF(N1700=0,0,100),+O1700/M1700*100)</f>
        <v>100</v>
      </c>
      <c r="Q1700" s="486"/>
    </row>
    <row r="1701" s="438" customFormat="true" ht="12.75" hidden="false" customHeight="false" outlineLevel="0" collapsed="false">
      <c r="A1701" s="456" t="s">
        <v>272</v>
      </c>
      <c r="B1701" s="478" t="n">
        <v>1260</v>
      </c>
      <c r="C1701" s="479" t="n">
        <v>1864.8</v>
      </c>
      <c r="D1701" s="480" t="n">
        <v>1727.6</v>
      </c>
      <c r="E1701" s="478" t="n">
        <v>1924</v>
      </c>
      <c r="F1701" s="480" t="n">
        <v>1742</v>
      </c>
      <c r="G1701" s="480" t="n">
        <v>1716</v>
      </c>
      <c r="H1701" s="481"/>
      <c r="I1701" s="482" t="n">
        <v>1950.5</v>
      </c>
      <c r="J1701" s="481" t="n">
        <f aca="false">+G1701-I1701</f>
        <v>-234.5</v>
      </c>
      <c r="K1701" s="483" t="n">
        <f aca="false">IF(I1701=0,IF(G1701=0,0,100),+J1701/I1701*100)</f>
        <v>-12.0225583183799</v>
      </c>
      <c r="L1701" s="483"/>
      <c r="M1701" s="484" t="n">
        <v>10457.5</v>
      </c>
      <c r="N1701" s="485" t="n">
        <v>10234.4</v>
      </c>
      <c r="O1701" s="481" t="n">
        <f aca="false">N1701-M1701</f>
        <v>-223.1</v>
      </c>
      <c r="P1701" s="486" t="n">
        <f aca="false">IF(M1701=0,IF(N1701=0,0,100),+O1701/M1701*100)</f>
        <v>-2.13339708343295</v>
      </c>
      <c r="Q1701" s="486"/>
    </row>
    <row r="1702" s="438" customFormat="true" ht="12.75" hidden="false" customHeight="false" outlineLevel="0" collapsed="false">
      <c r="A1702" s="456" t="s">
        <v>273</v>
      </c>
      <c r="B1702" s="478" t="n">
        <v>11436.06</v>
      </c>
      <c r="C1702" s="479" t="n">
        <v>7017.16</v>
      </c>
      <c r="D1702" s="480" t="n">
        <v>0</v>
      </c>
      <c r="E1702" s="478" t="n">
        <v>8159.08</v>
      </c>
      <c r="F1702" s="480" t="n">
        <v>18641.48</v>
      </c>
      <c r="G1702" s="480" t="n">
        <v>11387.97</v>
      </c>
      <c r="H1702" s="481"/>
      <c r="I1702" s="482" t="n">
        <v>15468.1</v>
      </c>
      <c r="J1702" s="481" t="n">
        <f aca="false">+G1702-I1702</f>
        <v>-4080.13</v>
      </c>
      <c r="K1702" s="483" t="n">
        <f aca="false">IF(I1702=0,IF(G1702=0,0,100),+J1702/I1702*100)</f>
        <v>-26.3777063763487</v>
      </c>
      <c r="L1702" s="483"/>
      <c r="M1702" s="484" t="n">
        <v>82600.89</v>
      </c>
      <c r="N1702" s="485" t="n">
        <v>56641.75</v>
      </c>
      <c r="O1702" s="481" t="n">
        <f aca="false">N1702-M1702</f>
        <v>-25959.14</v>
      </c>
      <c r="P1702" s="486" t="n">
        <f aca="false">IF(M1702=0,IF(N1702=0,0,100),+O1702/M1702*100)</f>
        <v>-31.427191644061</v>
      </c>
      <c r="Q1702" s="486"/>
    </row>
    <row r="1703" s="438" customFormat="true" ht="12.75" hidden="false" customHeight="false" outlineLevel="0" collapsed="false">
      <c r="A1703" s="456" t="s">
        <v>274</v>
      </c>
      <c r="B1703" s="478" t="n">
        <v>3369.07</v>
      </c>
      <c r="C1703" s="479" t="n">
        <v>10609.93</v>
      </c>
      <c r="D1703" s="480" t="n">
        <v>6028.97</v>
      </c>
      <c r="E1703" s="478" t="n">
        <v>11973.15</v>
      </c>
      <c r="F1703" s="480" t="n">
        <v>6109.15</v>
      </c>
      <c r="G1703" s="480" t="n">
        <v>3448.28000000001</v>
      </c>
      <c r="H1703" s="481"/>
      <c r="I1703" s="482" t="n">
        <v>6790.82</v>
      </c>
      <c r="J1703" s="481" t="n">
        <f aca="false">+G1703-I1703</f>
        <v>-3342.53999999999</v>
      </c>
      <c r="K1703" s="483" t="n">
        <f aca="false">IF(I1703=0,IF(G1703=0,0,100),+J1703/I1703*100)</f>
        <v>-49.2214489560906</v>
      </c>
      <c r="L1703" s="483"/>
      <c r="M1703" s="484" t="n">
        <v>42457.95</v>
      </c>
      <c r="N1703" s="485" t="n">
        <v>41538.55</v>
      </c>
      <c r="O1703" s="481" t="n">
        <f aca="false">N1703-M1703</f>
        <v>-919.399999999994</v>
      </c>
      <c r="P1703" s="486" t="n">
        <f aca="false">IF(M1703=0,IF(N1703=0,0,100),+O1703/M1703*100)</f>
        <v>-2.16543662612065</v>
      </c>
      <c r="Q1703" s="486"/>
    </row>
    <row r="1704" s="438" customFormat="true" ht="12.75" hidden="false" customHeight="false" outlineLevel="0" collapsed="false">
      <c r="A1704" s="110" t="s">
        <v>275</v>
      </c>
      <c r="B1704" s="478" t="n">
        <v>2524.12</v>
      </c>
      <c r="C1704" s="479" t="n">
        <v>4189.49</v>
      </c>
      <c r="D1704" s="480" t="n">
        <v>12990.83</v>
      </c>
      <c r="E1704" s="478" t="n">
        <v>3529.93</v>
      </c>
      <c r="F1704" s="480" t="n">
        <v>2513.24</v>
      </c>
      <c r="G1704" s="480" t="n">
        <v>26448.21</v>
      </c>
      <c r="H1704" s="481"/>
      <c r="I1704" s="482" t="n">
        <v>19890.48</v>
      </c>
      <c r="J1704" s="481" t="n">
        <f aca="false">+G1704-I1704</f>
        <v>6557.73</v>
      </c>
      <c r="K1704" s="483" t="n">
        <f aca="false">IF(I1704=0,IF(G1704=0,0,100),+J1704/I1704*100)</f>
        <v>32.9691892805</v>
      </c>
      <c r="L1704" s="483"/>
      <c r="M1704" s="484" t="n">
        <v>35739.92</v>
      </c>
      <c r="N1704" s="485" t="n">
        <v>52195.82</v>
      </c>
      <c r="O1704" s="481" t="n">
        <f aca="false">N1704-M1704</f>
        <v>16455.9</v>
      </c>
      <c r="P1704" s="486" t="n">
        <f aca="false">IF(M1704=0,IF(N1704=0,0,100),+O1704/M1704*100)</f>
        <v>46.0434718376538</v>
      </c>
      <c r="Q1704" s="486"/>
    </row>
    <row r="1705" s="438" customFormat="true" ht="12.75" hidden="false" customHeight="false" outlineLevel="0" collapsed="false">
      <c r="A1705" s="456" t="s">
        <v>276</v>
      </c>
      <c r="B1705" s="478" t="n">
        <v>0</v>
      </c>
      <c r="C1705" s="479" t="n">
        <v>1350.9</v>
      </c>
      <c r="D1705" s="480" t="n">
        <v>2614.29</v>
      </c>
      <c r="E1705" s="478" t="n">
        <v>1131.43</v>
      </c>
      <c r="F1705" s="480" t="n">
        <v>0</v>
      </c>
      <c r="G1705" s="480" t="n">
        <v>76.7300000000005</v>
      </c>
      <c r="H1705" s="481"/>
      <c r="I1705" s="482" t="n">
        <v>2133.14</v>
      </c>
      <c r="J1705" s="481" t="n">
        <f aca="false">+G1705-I1705</f>
        <v>-2056.41</v>
      </c>
      <c r="K1705" s="483" t="n">
        <f aca="false">IF(I1705=0,IF(G1705=0,0,100),+J1705/I1705*100)</f>
        <v>-96.4029552678211</v>
      </c>
      <c r="L1705" s="483"/>
      <c r="M1705" s="484" t="n">
        <v>6260.68</v>
      </c>
      <c r="N1705" s="485" t="n">
        <v>5173.35</v>
      </c>
      <c r="O1705" s="481" t="n">
        <f aca="false">N1705-M1705</f>
        <v>-1087.33</v>
      </c>
      <c r="P1705" s="486" t="n">
        <f aca="false">IF(M1705=0,IF(N1705=0,0,100),+O1705/M1705*100)</f>
        <v>-17.3676022412901</v>
      </c>
      <c r="Q1705" s="486"/>
    </row>
    <row r="1706" s="438" customFormat="true" ht="12.75" hidden="false" customHeight="false" outlineLevel="0" collapsed="false">
      <c r="A1706" s="110" t="s">
        <v>277</v>
      </c>
      <c r="B1706" s="478" t="n">
        <v>0</v>
      </c>
      <c r="C1706" s="479" t="n">
        <v>0</v>
      </c>
      <c r="D1706" s="480" t="n">
        <v>640</v>
      </c>
      <c r="E1706" s="478" t="n">
        <v>0</v>
      </c>
      <c r="F1706" s="480" t="n">
        <v>0</v>
      </c>
      <c r="G1706" s="480" t="n">
        <v>0</v>
      </c>
      <c r="H1706" s="481"/>
      <c r="I1706" s="482" t="n">
        <v>0</v>
      </c>
      <c r="J1706" s="481" t="n">
        <f aca="false">+G1706-I1706</f>
        <v>0</v>
      </c>
      <c r="K1706" s="483" t="n">
        <f aca="false">IF(I1706=0,IF(G1706=0,0,100),+J1706/I1706*100)</f>
        <v>0</v>
      </c>
      <c r="L1706" s="483"/>
      <c r="M1706" s="484" t="n">
        <v>640</v>
      </c>
      <c r="N1706" s="485" t="n">
        <v>640</v>
      </c>
      <c r="O1706" s="481" t="n">
        <f aca="false">N1706-M1706</f>
        <v>0</v>
      </c>
      <c r="P1706" s="486" t="n">
        <f aca="false">IF(M1706=0,IF(N1706=0,0,100),+O1706/M1706*100)</f>
        <v>0</v>
      </c>
      <c r="Q1706" s="486"/>
    </row>
    <row r="1707" s="438" customFormat="true" ht="12.75" hidden="false" customHeight="false" outlineLevel="0" collapsed="false">
      <c r="A1707" s="110" t="s">
        <v>278</v>
      </c>
      <c r="B1707" s="478" t="n">
        <v>1806.73</v>
      </c>
      <c r="C1707" s="479" t="n">
        <v>628.25</v>
      </c>
      <c r="D1707" s="480" t="n">
        <v>0</v>
      </c>
      <c r="E1707" s="478" t="n">
        <v>628.41</v>
      </c>
      <c r="F1707" s="480" t="n">
        <v>630.01</v>
      </c>
      <c r="G1707" s="480" t="n">
        <v>630.86</v>
      </c>
      <c r="H1707" s="481"/>
      <c r="I1707" s="482" t="n">
        <v>0</v>
      </c>
      <c r="J1707" s="481" t="n">
        <f aca="false">+G1707-I1707</f>
        <v>630.86</v>
      </c>
      <c r="K1707" s="483" t="n">
        <f aca="false">IF(I1707=0,IF(G1707=0,0,100),+J1707/I1707*100)</f>
        <v>100</v>
      </c>
      <c r="L1707" s="483"/>
      <c r="M1707" s="484" t="n">
        <v>0</v>
      </c>
      <c r="N1707" s="485" t="n">
        <v>4324.26</v>
      </c>
      <c r="O1707" s="481" t="n">
        <f aca="false">N1707-M1707</f>
        <v>4324.26</v>
      </c>
      <c r="P1707" s="486" t="n">
        <f aca="false">IF(M1707=0,IF(N1707=0,0,100),+O1707/M1707*100)</f>
        <v>100</v>
      </c>
      <c r="Q1707" s="486"/>
    </row>
    <row r="1708" s="438" customFormat="true" ht="12.75" hidden="false" customHeight="false" outlineLevel="0" collapsed="false">
      <c r="A1708" s="110" t="s">
        <v>280</v>
      </c>
      <c r="B1708" s="478" t="n">
        <v>0</v>
      </c>
      <c r="C1708" s="479" t="n">
        <v>0</v>
      </c>
      <c r="D1708" s="480" t="n">
        <v>431.05</v>
      </c>
      <c r="E1708" s="478" t="n">
        <v>0</v>
      </c>
      <c r="F1708" s="480" t="n">
        <v>0</v>
      </c>
      <c r="G1708" s="480" t="n">
        <v>0</v>
      </c>
      <c r="H1708" s="481"/>
      <c r="I1708" s="482" t="n">
        <v>0</v>
      </c>
      <c r="J1708" s="481" t="n">
        <f aca="false">+G1708-I1708</f>
        <v>0</v>
      </c>
      <c r="K1708" s="483" t="n">
        <f aca="false">IF(I1708=0,IF(G1708=0,0,100),+J1708/I1708*100)</f>
        <v>0</v>
      </c>
      <c r="L1708" s="483"/>
      <c r="M1708" s="484" t="n">
        <v>431.04</v>
      </c>
      <c r="N1708" s="485" t="n">
        <v>431.05</v>
      </c>
      <c r="O1708" s="481" t="n">
        <f aca="false">N1708-M1708</f>
        <v>0.00999999999999091</v>
      </c>
      <c r="P1708" s="486" t="n">
        <f aca="false">IF(M1708=0,IF(N1708=0,0,100),+O1708/M1708*100)</f>
        <v>0.00231997030437799</v>
      </c>
      <c r="Q1708" s="486"/>
    </row>
    <row r="1709" s="438" customFormat="true" ht="12.75" hidden="false" customHeight="false" outlineLevel="0" collapsed="false">
      <c r="A1709" s="110" t="s">
        <v>282</v>
      </c>
      <c r="B1709" s="478" t="n">
        <v>68.97</v>
      </c>
      <c r="C1709" s="479" t="n">
        <v>1418.1</v>
      </c>
      <c r="D1709" s="480" t="n">
        <v>228.44</v>
      </c>
      <c r="E1709" s="478" t="n">
        <v>3353.44</v>
      </c>
      <c r="F1709" s="480" t="n">
        <v>56.0299999999998</v>
      </c>
      <c r="G1709" s="480" t="n">
        <v>3013.79</v>
      </c>
      <c r="H1709" s="481"/>
      <c r="I1709" s="482" t="n">
        <v>0</v>
      </c>
      <c r="J1709" s="481" t="n">
        <f aca="false">+G1709-I1709</f>
        <v>3013.79</v>
      </c>
      <c r="K1709" s="483" t="n">
        <f aca="false">IF(I1709=0,IF(G1709=0,0,100),+J1709/I1709*100)</f>
        <v>100</v>
      </c>
      <c r="L1709" s="483"/>
      <c r="M1709" s="484" t="n">
        <v>4751.65</v>
      </c>
      <c r="N1709" s="485" t="n">
        <v>8138.77</v>
      </c>
      <c r="O1709" s="481" t="n">
        <f aca="false">N1709-M1709</f>
        <v>3387.12</v>
      </c>
      <c r="P1709" s="486" t="n">
        <f aca="false">IF(M1709=0,IF(N1709=0,0,100),+O1709/M1709*100)</f>
        <v>71.2830280007997</v>
      </c>
      <c r="Q1709" s="486"/>
    </row>
    <row r="1710" s="438" customFormat="true" ht="12.75" hidden="false" customHeight="false" outlineLevel="0" collapsed="false">
      <c r="A1710" s="456" t="s">
        <v>283</v>
      </c>
      <c r="B1710" s="478" t="n">
        <v>129.31</v>
      </c>
      <c r="C1710" s="479" t="n">
        <v>255</v>
      </c>
      <c r="D1710" s="480" t="n">
        <v>3362.07</v>
      </c>
      <c r="E1710" s="478" t="n">
        <v>3241.32</v>
      </c>
      <c r="F1710" s="480" t="n">
        <v>2136.32</v>
      </c>
      <c r="G1710" s="480" t="n">
        <v>1763.34</v>
      </c>
      <c r="H1710" s="481"/>
      <c r="I1710" s="482" t="n">
        <v>1722.2</v>
      </c>
      <c r="J1710" s="481" t="n">
        <f aca="false">+G1710-I1710</f>
        <v>41.1399999999999</v>
      </c>
      <c r="K1710" s="483" t="n">
        <f aca="false">IF(I1710=0,IF(G1710=0,0,100),+J1710/I1710*100)</f>
        <v>2.38880501683892</v>
      </c>
      <c r="L1710" s="483"/>
      <c r="M1710" s="484" t="n">
        <v>38204.64</v>
      </c>
      <c r="N1710" s="485" t="n">
        <v>10887.36</v>
      </c>
      <c r="O1710" s="481" t="n">
        <f aca="false">N1710-M1710</f>
        <v>-27317.28</v>
      </c>
      <c r="P1710" s="486" t="n">
        <f aca="false">IF(M1710=0,IF(N1710=0,0,100),+O1710/M1710*100)</f>
        <v>-71.502519065747</v>
      </c>
      <c r="Q1710" s="486"/>
    </row>
    <row r="1711" s="438" customFormat="true" ht="12.75" hidden="false" customHeight="false" outlineLevel="0" collapsed="false">
      <c r="A1711" s="489" t="s">
        <v>284</v>
      </c>
      <c r="B1711" s="478" t="n">
        <v>0</v>
      </c>
      <c r="C1711" s="479" t="n">
        <v>0</v>
      </c>
      <c r="D1711" s="480" t="n">
        <v>2373</v>
      </c>
      <c r="E1711" s="478" t="n">
        <v>2724.17</v>
      </c>
      <c r="F1711" s="480" t="n">
        <v>0</v>
      </c>
      <c r="G1711" s="480" t="n">
        <v>4086.96</v>
      </c>
      <c r="H1711" s="481"/>
      <c r="I1711" s="482" t="n">
        <v>0</v>
      </c>
      <c r="J1711" s="481" t="n">
        <f aca="false">+G1711-I1711</f>
        <v>4086.96</v>
      </c>
      <c r="K1711" s="483" t="n">
        <f aca="false">IF(I1711=0,IF(G1711=0,0,100),+J1711/I1711*100)</f>
        <v>100</v>
      </c>
      <c r="L1711" s="483"/>
      <c r="M1711" s="484" t="n">
        <v>1200</v>
      </c>
      <c r="N1711" s="485" t="n">
        <v>9184.13</v>
      </c>
      <c r="O1711" s="481" t="n">
        <f aca="false">N1711-M1711</f>
        <v>7984.13</v>
      </c>
      <c r="P1711" s="486" t="n">
        <f aca="false">IF(M1711=0,IF(N1711=0,0,100),+O1711/M1711*100)</f>
        <v>665.344166666667</v>
      </c>
      <c r="Q1711" s="486"/>
    </row>
    <row r="1712" s="438" customFormat="true" ht="12.75" hidden="false" customHeight="false" outlineLevel="0" collapsed="false">
      <c r="A1712" s="110" t="s">
        <v>285</v>
      </c>
      <c r="B1712" s="478" t="n">
        <v>561.56</v>
      </c>
      <c r="C1712" s="479" t="n">
        <v>15059.48</v>
      </c>
      <c r="D1712" s="480" t="n">
        <v>1895.68</v>
      </c>
      <c r="E1712" s="478" t="n">
        <v>3689.57</v>
      </c>
      <c r="F1712" s="480" t="n">
        <v>847.700000000001</v>
      </c>
      <c r="G1712" s="480" t="n">
        <v>213.899999999998</v>
      </c>
      <c r="H1712" s="481"/>
      <c r="I1712" s="482" t="n">
        <v>429.300000000001</v>
      </c>
      <c r="J1712" s="481" t="n">
        <f aca="false">+G1712-I1712</f>
        <v>-215.400000000003</v>
      </c>
      <c r="K1712" s="483" t="n">
        <f aca="false">IF(I1712=0,IF(G1712=0,0,100),+J1712/I1712*100)</f>
        <v>-50.1747030048923</v>
      </c>
      <c r="L1712" s="483"/>
      <c r="M1712" s="484" t="n">
        <v>10849.19</v>
      </c>
      <c r="N1712" s="485" t="n">
        <v>22267.89</v>
      </c>
      <c r="O1712" s="481" t="n">
        <f aca="false">N1712-M1712</f>
        <v>11418.7</v>
      </c>
      <c r="P1712" s="486" t="n">
        <f aca="false">IF(M1712=0,IF(N1712=0,0,100),+O1712/M1712*100)</f>
        <v>105.249331977779</v>
      </c>
      <c r="Q1712" s="486"/>
    </row>
    <row r="1713" s="438" customFormat="true" ht="12.75" hidden="false" customHeight="false" outlineLevel="0" collapsed="false">
      <c r="A1713" s="456" t="s">
        <v>286</v>
      </c>
      <c r="B1713" s="478" t="n">
        <v>1049.14</v>
      </c>
      <c r="C1713" s="479" t="n">
        <v>18642.53</v>
      </c>
      <c r="D1713" s="480" t="n">
        <v>18606.04</v>
      </c>
      <c r="E1713" s="478" t="n">
        <v>18766.95</v>
      </c>
      <c r="F1713" s="480" t="n">
        <v>15759.82</v>
      </c>
      <c r="G1713" s="480" t="n">
        <v>16852.41</v>
      </c>
      <c r="H1713" s="481"/>
      <c r="I1713" s="482" t="n">
        <v>5594.45</v>
      </c>
      <c r="J1713" s="481" t="n">
        <f aca="false">+G1713-I1713</f>
        <v>11257.96</v>
      </c>
      <c r="K1713" s="483" t="n">
        <f aca="false">IF(I1713=0,IF(G1713=0,0,100),+J1713/I1713*100)</f>
        <v>201.234437701651</v>
      </c>
      <c r="L1713" s="483"/>
      <c r="M1713" s="484" t="n">
        <v>44800.65</v>
      </c>
      <c r="N1713" s="485" t="n">
        <v>89676.89</v>
      </c>
      <c r="O1713" s="481" t="n">
        <f aca="false">N1713-M1713</f>
        <v>44876.24</v>
      </c>
      <c r="P1713" s="486" t="n">
        <f aca="false">IF(M1713=0,IF(N1713=0,0,100),+O1713/M1713*100)</f>
        <v>100.168725230549</v>
      </c>
      <c r="Q1713" s="486"/>
    </row>
    <row r="1714" s="438" customFormat="true" ht="12.75" hidden="false" customHeight="false" outlineLevel="0" collapsed="false">
      <c r="A1714" s="110" t="s">
        <v>287</v>
      </c>
      <c r="B1714" s="478" t="n">
        <v>0</v>
      </c>
      <c r="C1714" s="479" t="n">
        <v>0</v>
      </c>
      <c r="D1714" s="480" t="n">
        <v>2688</v>
      </c>
      <c r="E1714" s="478" t="n">
        <v>0</v>
      </c>
      <c r="F1714" s="480" t="n">
        <v>0</v>
      </c>
      <c r="G1714" s="480" t="n">
        <v>0</v>
      </c>
      <c r="H1714" s="481"/>
      <c r="I1714" s="482" t="n">
        <v>0</v>
      </c>
      <c r="J1714" s="481" t="n">
        <f aca="false">+G1714-I1714</f>
        <v>0</v>
      </c>
      <c r="K1714" s="483" t="n">
        <f aca="false">IF(I1714=0,IF(G1714=0,0,100),+J1714/I1714*100)</f>
        <v>0</v>
      </c>
      <c r="L1714" s="483"/>
      <c r="M1714" s="484" t="n">
        <v>3879.32</v>
      </c>
      <c r="N1714" s="485" t="n">
        <v>2688</v>
      </c>
      <c r="O1714" s="481" t="n">
        <f aca="false">N1714-M1714</f>
        <v>-1191.32</v>
      </c>
      <c r="P1714" s="486" t="n">
        <f aca="false">IF(M1714=0,IF(N1714=0,0,100),+O1714/M1714*100)</f>
        <v>-30.7095057896745</v>
      </c>
      <c r="Q1714" s="486"/>
    </row>
    <row r="1715" s="438" customFormat="true" ht="12.75" hidden="false" customHeight="false" outlineLevel="0" collapsed="false">
      <c r="A1715" s="456" t="s">
        <v>288</v>
      </c>
      <c r="B1715" s="478" t="n">
        <v>0</v>
      </c>
      <c r="C1715" s="479" t="n">
        <v>109.49</v>
      </c>
      <c r="D1715" s="480" t="n">
        <v>60.86</v>
      </c>
      <c r="E1715" s="478" t="n">
        <v>68.94</v>
      </c>
      <c r="F1715" s="480" t="n">
        <v>50</v>
      </c>
      <c r="G1715" s="480" t="n">
        <v>0</v>
      </c>
      <c r="H1715" s="481"/>
      <c r="I1715" s="482" t="n">
        <v>23.28</v>
      </c>
      <c r="J1715" s="481" t="n">
        <f aca="false">+G1715-I1715</f>
        <v>-23.28</v>
      </c>
      <c r="K1715" s="483" t="n">
        <f aca="false">IF(I1715=0,IF(G1715=0,0,100),+J1715/I1715*100)</f>
        <v>-100</v>
      </c>
      <c r="L1715" s="483"/>
      <c r="M1715" s="484" t="n">
        <v>198.28</v>
      </c>
      <c r="N1715" s="485" t="n">
        <v>289.29</v>
      </c>
      <c r="O1715" s="481" t="n">
        <f aca="false">N1715-M1715</f>
        <v>91.01</v>
      </c>
      <c r="P1715" s="486" t="n">
        <f aca="false">IF(M1715=0,IF(N1715=0,0,100),+O1715/M1715*100)</f>
        <v>45.8997377446036</v>
      </c>
      <c r="Q1715" s="486"/>
    </row>
    <row r="1716" s="438" customFormat="true" ht="12.75" hidden="false" customHeight="false" outlineLevel="0" collapsed="false">
      <c r="A1716" s="456" t="s">
        <v>289</v>
      </c>
      <c r="B1716" s="478" t="n">
        <v>4542.97</v>
      </c>
      <c r="C1716" s="479" t="n">
        <v>3988</v>
      </c>
      <c r="D1716" s="480" t="n">
        <v>4024.98</v>
      </c>
      <c r="E1716" s="478" t="n">
        <v>6019.48</v>
      </c>
      <c r="F1716" s="480" t="n">
        <v>5816.01</v>
      </c>
      <c r="G1716" s="480" t="n">
        <v>3850</v>
      </c>
      <c r="H1716" s="481"/>
      <c r="I1716" s="482" t="n">
        <v>10923.41</v>
      </c>
      <c r="J1716" s="481" t="n">
        <f aca="false">+G1716-I1716</f>
        <v>-7073.41</v>
      </c>
      <c r="K1716" s="483" t="n">
        <f aca="false">IF(I1716=0,IF(G1716=0,0,100),+J1716/I1716*100)</f>
        <v>-64.7545958633797</v>
      </c>
      <c r="L1716" s="483"/>
      <c r="M1716" s="484" t="n">
        <v>36270.94</v>
      </c>
      <c r="N1716" s="485" t="n">
        <v>28241.44</v>
      </c>
      <c r="O1716" s="481" t="n">
        <f aca="false">N1716-M1716</f>
        <v>-8029.5</v>
      </c>
      <c r="P1716" s="486" t="n">
        <f aca="false">IF(M1716=0,IF(N1716=0,0,100),+O1716/M1716*100)</f>
        <v>-22.1375569533075</v>
      </c>
      <c r="Q1716" s="486"/>
    </row>
    <row r="1717" s="438" customFormat="true" ht="12.75" hidden="false" customHeight="false" outlineLevel="0" collapsed="false">
      <c r="A1717" s="110" t="s">
        <v>290</v>
      </c>
      <c r="B1717" s="478" t="n">
        <v>226</v>
      </c>
      <c r="C1717" s="479" t="n">
        <v>2016</v>
      </c>
      <c r="D1717" s="480" t="n">
        <v>8963.55</v>
      </c>
      <c r="E1717" s="478" t="n">
        <v>3448.28</v>
      </c>
      <c r="F1717" s="480" t="n">
        <v>484</v>
      </c>
      <c r="G1717" s="480" t="n">
        <v>0</v>
      </c>
      <c r="H1717" s="481"/>
      <c r="I1717" s="482" t="n">
        <v>1976</v>
      </c>
      <c r="J1717" s="481" t="n">
        <f aca="false">+G1717-I1717</f>
        <v>-1976</v>
      </c>
      <c r="K1717" s="483" t="n">
        <f aca="false">IF(I1717=0,IF(G1717=0,0,100),+J1717/I1717*100)</f>
        <v>-100</v>
      </c>
      <c r="L1717" s="483"/>
      <c r="M1717" s="484" t="n">
        <v>8839</v>
      </c>
      <c r="N1717" s="485" t="n">
        <v>15137.83</v>
      </c>
      <c r="O1717" s="481" t="n">
        <f aca="false">N1717-M1717</f>
        <v>6298.83</v>
      </c>
      <c r="P1717" s="486" t="n">
        <f aca="false">IF(M1717=0,IF(N1717=0,0,100),+O1717/M1717*100)</f>
        <v>71.2617943206245</v>
      </c>
      <c r="Q1717" s="486"/>
    </row>
    <row r="1718" s="438" customFormat="true" ht="12.75" hidden="false" customHeight="false" outlineLevel="0" collapsed="false">
      <c r="A1718" s="110" t="s">
        <v>291</v>
      </c>
      <c r="B1718" s="478" t="n">
        <v>1800</v>
      </c>
      <c r="C1718" s="479" t="n">
        <v>0</v>
      </c>
      <c r="D1718" s="480" t="n">
        <v>0</v>
      </c>
      <c r="E1718" s="478" t="n">
        <v>0</v>
      </c>
      <c r="F1718" s="480" t="n">
        <v>0</v>
      </c>
      <c r="G1718" s="480" t="n">
        <v>0</v>
      </c>
      <c r="H1718" s="481"/>
      <c r="I1718" s="482" t="n">
        <v>0</v>
      </c>
      <c r="J1718" s="481" t="n">
        <f aca="false">+G1718-I1718</f>
        <v>0</v>
      </c>
      <c r="K1718" s="483" t="n">
        <f aca="false">IF(I1718=0,IF(G1718=0,0,100),+J1718/I1718*100)</f>
        <v>0</v>
      </c>
      <c r="L1718" s="483"/>
      <c r="M1718" s="484" t="n">
        <v>0</v>
      </c>
      <c r="N1718" s="485" t="n">
        <v>1800</v>
      </c>
      <c r="O1718" s="481" t="n">
        <f aca="false">N1718-M1718</f>
        <v>1800</v>
      </c>
      <c r="P1718" s="486" t="n">
        <f aca="false">IF(M1718=0,IF(N1718=0,0,100),+O1718/M1718*100)</f>
        <v>100</v>
      </c>
      <c r="Q1718" s="486"/>
    </row>
    <row r="1719" s="438" customFormat="true" ht="12.75" hidden="false" customHeight="false" outlineLevel="0" collapsed="false">
      <c r="A1719" s="456" t="s">
        <v>292</v>
      </c>
      <c r="B1719" s="478" t="n">
        <v>1925</v>
      </c>
      <c r="C1719" s="479" t="n">
        <v>2002</v>
      </c>
      <c r="D1719" s="480" t="n">
        <v>1771</v>
      </c>
      <c r="E1719" s="478" t="n">
        <v>1809.5</v>
      </c>
      <c r="F1719" s="480" t="n">
        <v>1963.5</v>
      </c>
      <c r="G1719" s="480" t="n">
        <v>2079</v>
      </c>
      <c r="H1719" s="481"/>
      <c r="I1719" s="482" t="n">
        <v>2040.5</v>
      </c>
      <c r="J1719" s="481" t="n">
        <f aca="false">+G1719-I1719</f>
        <v>38.5</v>
      </c>
      <c r="K1719" s="483" t="n">
        <f aca="false">IF(I1719=0,IF(G1719=0,0,100),+J1719/I1719*100)</f>
        <v>1.88679245283019</v>
      </c>
      <c r="L1719" s="483"/>
      <c r="M1719" s="484" t="n">
        <v>10626</v>
      </c>
      <c r="N1719" s="485" t="n">
        <v>11550</v>
      </c>
      <c r="O1719" s="481" t="n">
        <f aca="false">N1719-M1719</f>
        <v>924</v>
      </c>
      <c r="P1719" s="486" t="n">
        <f aca="false">IF(M1719=0,IF(N1719=0,0,100),+O1719/M1719*100)</f>
        <v>8.69565217391304</v>
      </c>
      <c r="Q1719" s="486"/>
    </row>
    <row r="1720" s="438" customFormat="true" ht="12.75" hidden="false" customHeight="false" outlineLevel="0" collapsed="false">
      <c r="A1720" s="456" t="s">
        <v>293</v>
      </c>
      <c r="B1720" s="478" t="n">
        <v>8206.99</v>
      </c>
      <c r="C1720" s="479" t="n">
        <v>12406.86</v>
      </c>
      <c r="D1720" s="480" t="n">
        <v>9606.95</v>
      </c>
      <c r="E1720" s="478" t="n">
        <v>9606.95</v>
      </c>
      <c r="F1720" s="480" t="n">
        <v>10295.72</v>
      </c>
      <c r="G1720" s="480" t="n">
        <v>10295.72</v>
      </c>
      <c r="H1720" s="481"/>
      <c r="I1720" s="482" t="n">
        <v>8082.86</v>
      </c>
      <c r="J1720" s="481" t="n">
        <f aca="false">+G1720-I1720</f>
        <v>2212.86</v>
      </c>
      <c r="K1720" s="483" t="n">
        <f aca="false">IF(I1720=0,IF(G1720=0,0,100),+J1720/I1720*100)</f>
        <v>27.3771907468396</v>
      </c>
      <c r="L1720" s="483"/>
      <c r="M1720" s="484" t="n">
        <v>47951.09</v>
      </c>
      <c r="N1720" s="485" t="n">
        <v>60419.19</v>
      </c>
      <c r="O1720" s="481" t="n">
        <f aca="false">N1720-M1720</f>
        <v>12468.1</v>
      </c>
      <c r="P1720" s="486" t="n">
        <f aca="false">IF(M1720=0,IF(N1720=0,0,100),+O1720/M1720*100)</f>
        <v>26.001702985271</v>
      </c>
      <c r="Q1720" s="486"/>
    </row>
    <row r="1721" s="438" customFormat="true" ht="12.75" hidden="false" customHeight="false" outlineLevel="0" collapsed="false">
      <c r="A1721" s="456" t="s">
        <v>294</v>
      </c>
      <c r="B1721" s="478" t="n">
        <v>6256.33</v>
      </c>
      <c r="C1721" s="479" t="n">
        <v>12464.82</v>
      </c>
      <c r="D1721" s="480" t="n">
        <v>8325.83</v>
      </c>
      <c r="E1721" s="478" t="n">
        <v>8325.83</v>
      </c>
      <c r="F1721" s="480" t="n">
        <v>8325.83</v>
      </c>
      <c r="G1721" s="480" t="n">
        <v>8325.83</v>
      </c>
      <c r="H1721" s="481"/>
      <c r="I1721" s="482" t="n">
        <v>7595.2</v>
      </c>
      <c r="J1721" s="481" t="n">
        <f aca="false">+G1721-I1721</f>
        <v>730.63</v>
      </c>
      <c r="K1721" s="483" t="n">
        <f aca="false">IF(I1721=0,IF(G1721=0,0,100),+J1721/I1721*100)</f>
        <v>9.61962818622288</v>
      </c>
      <c r="L1721" s="483"/>
      <c r="M1721" s="484" t="n">
        <v>36287.96</v>
      </c>
      <c r="N1721" s="485" t="n">
        <v>52024.47</v>
      </c>
      <c r="O1721" s="481" t="n">
        <f aca="false">N1721-M1721</f>
        <v>15736.51</v>
      </c>
      <c r="P1721" s="486" t="n">
        <f aca="false">IF(M1721=0,IF(N1721=0,0,100),+O1721/M1721*100)</f>
        <v>43.3656507557879</v>
      </c>
      <c r="Q1721" s="486"/>
    </row>
    <row r="1722" s="438" customFormat="true" ht="12.75" hidden="false" customHeight="false" outlineLevel="0" collapsed="false">
      <c r="A1722" s="456" t="s">
        <v>295</v>
      </c>
      <c r="B1722" s="478" t="n">
        <v>0</v>
      </c>
      <c r="C1722" s="479" t="n">
        <v>0</v>
      </c>
      <c r="D1722" s="480" t="n">
        <v>0</v>
      </c>
      <c r="E1722" s="478" t="n">
        <v>0</v>
      </c>
      <c r="F1722" s="480" t="n">
        <v>0</v>
      </c>
      <c r="G1722" s="480" t="n">
        <v>0</v>
      </c>
      <c r="H1722" s="481"/>
      <c r="I1722" s="482" t="n">
        <v>1145.97</v>
      </c>
      <c r="J1722" s="481" t="n">
        <f aca="false">+G1722-I1722</f>
        <v>-1145.97</v>
      </c>
      <c r="K1722" s="483" t="n">
        <f aca="false">IF(I1722=0,IF(G1722=0,0,100),+J1722/I1722*100)</f>
        <v>-100</v>
      </c>
      <c r="L1722" s="483"/>
      <c r="M1722" s="484" t="n">
        <v>7070.96</v>
      </c>
      <c r="N1722" s="485" t="n">
        <v>0</v>
      </c>
      <c r="O1722" s="481" t="n">
        <f aca="false">N1722-M1722</f>
        <v>-7070.96</v>
      </c>
      <c r="P1722" s="486" t="n">
        <f aca="false">IF(M1722=0,IF(N1722=0,0,100),+O1722/M1722*100)</f>
        <v>-100</v>
      </c>
      <c r="Q1722" s="486"/>
    </row>
    <row r="1723" s="438" customFormat="true" ht="12.75" hidden="false" customHeight="false" outlineLevel="0" collapsed="false">
      <c r="A1723" s="456" t="s">
        <v>296</v>
      </c>
      <c r="B1723" s="478" t="n">
        <v>2786.42</v>
      </c>
      <c r="C1723" s="479" t="n">
        <v>7474</v>
      </c>
      <c r="D1723" s="480" t="n">
        <v>4348.95</v>
      </c>
      <c r="E1723" s="478" t="n">
        <v>4348.95</v>
      </c>
      <c r="F1723" s="480" t="n">
        <v>4348.95</v>
      </c>
      <c r="G1723" s="480" t="n">
        <v>4348.95</v>
      </c>
      <c r="H1723" s="481"/>
      <c r="I1723" s="482" t="n">
        <v>2786.42</v>
      </c>
      <c r="J1723" s="481" t="n">
        <f aca="false">+G1723-I1723</f>
        <v>1562.53</v>
      </c>
      <c r="K1723" s="483" t="n">
        <f aca="false">IF(I1723=0,IF(G1723=0,0,100),+J1723/I1723*100)</f>
        <v>56.0766144371631</v>
      </c>
      <c r="L1723" s="483"/>
      <c r="M1723" s="484" t="n">
        <v>15890.62</v>
      </c>
      <c r="N1723" s="485" t="n">
        <v>27656.22</v>
      </c>
      <c r="O1723" s="481" t="n">
        <f aca="false">N1723-M1723</f>
        <v>11765.6</v>
      </c>
      <c r="P1723" s="486" t="n">
        <f aca="false">IF(M1723=0,IF(N1723=0,0,100),+O1723/M1723*100)</f>
        <v>74.0411639067576</v>
      </c>
      <c r="Q1723" s="486"/>
    </row>
    <row r="1724" s="438" customFormat="true" ht="12.75" hidden="false" customHeight="false" outlineLevel="0" collapsed="false">
      <c r="A1724" s="456" t="s">
        <v>298</v>
      </c>
      <c r="B1724" s="478" t="n">
        <v>14224.13</v>
      </c>
      <c r="C1724" s="479" t="n">
        <v>14224.13</v>
      </c>
      <c r="D1724" s="480" t="n">
        <v>14224.13</v>
      </c>
      <c r="E1724" s="478" t="n">
        <v>14224.13</v>
      </c>
      <c r="F1724" s="480" t="n">
        <v>14224.13</v>
      </c>
      <c r="G1724" s="480" t="n">
        <v>431.029999999999</v>
      </c>
      <c r="H1724" s="481"/>
      <c r="I1724" s="482" t="n">
        <v>431.029999999999</v>
      </c>
      <c r="J1724" s="481" t="n">
        <f aca="false">+G1724-I1724</f>
        <v>0</v>
      </c>
      <c r="K1724" s="483" t="n">
        <f aca="false">IF(I1724=0,IF(G1724=0,0,100),+J1724/I1724*100)</f>
        <v>0</v>
      </c>
      <c r="L1724" s="483"/>
      <c r="M1724" s="484" t="n">
        <v>67242.18</v>
      </c>
      <c r="N1724" s="485" t="n">
        <v>71551.68</v>
      </c>
      <c r="O1724" s="481" t="n">
        <f aca="false">N1724-M1724</f>
        <v>4309.5</v>
      </c>
      <c r="P1724" s="486" t="n">
        <f aca="false">IF(M1724=0,IF(N1724=0,0,100),+O1724/M1724*100)</f>
        <v>6.40892368450874</v>
      </c>
      <c r="Q1724" s="486"/>
    </row>
    <row r="1725" s="438" customFormat="true" ht="12.75" hidden="false" customHeight="false" outlineLevel="0" collapsed="false">
      <c r="A1725" s="110" t="s">
        <v>302</v>
      </c>
      <c r="B1725" s="478" t="n">
        <v>0</v>
      </c>
      <c r="C1725" s="479" t="n">
        <v>0</v>
      </c>
      <c r="D1725" s="480" t="n">
        <v>0</v>
      </c>
      <c r="E1725" s="478" t="n">
        <v>0</v>
      </c>
      <c r="F1725" s="480" t="n">
        <v>0</v>
      </c>
      <c r="G1725" s="480" t="n">
        <v>0</v>
      </c>
      <c r="H1725" s="481"/>
      <c r="I1725" s="482" t="n">
        <v>0</v>
      </c>
      <c r="J1725" s="481" t="n">
        <f aca="false">+G1725-I1725</f>
        <v>0</v>
      </c>
      <c r="K1725" s="483" t="n">
        <f aca="false">IF(I1725=0,IF(G1725=0,0,100),+J1725/I1725*100)</f>
        <v>0</v>
      </c>
      <c r="L1725" s="483"/>
      <c r="M1725" s="484" t="n">
        <v>14440.9</v>
      </c>
      <c r="N1725" s="485" t="n">
        <v>0</v>
      </c>
      <c r="O1725" s="481" t="n">
        <f aca="false">N1725-M1725</f>
        <v>-14440.9</v>
      </c>
      <c r="P1725" s="486" t="n">
        <f aca="false">IF(M1725=0,IF(N1725=0,0,100),+O1725/M1725*100)</f>
        <v>-100</v>
      </c>
      <c r="Q1725" s="486"/>
    </row>
    <row r="1726" s="438" customFormat="true" ht="12.75" hidden="false" customHeight="false" outlineLevel="0" collapsed="false">
      <c r="A1726" s="456" t="s">
        <v>303</v>
      </c>
      <c r="B1726" s="478" t="n">
        <v>21663.21</v>
      </c>
      <c r="C1726" s="479" t="n">
        <v>21663.11</v>
      </c>
      <c r="D1726" s="480" t="n">
        <v>21663.19</v>
      </c>
      <c r="E1726" s="478" t="n">
        <v>21663.19</v>
      </c>
      <c r="F1726" s="480" t="n">
        <v>21663.19</v>
      </c>
      <c r="G1726" s="480" t="n">
        <v>27536.54</v>
      </c>
      <c r="H1726" s="481"/>
      <c r="I1726" s="482" t="n">
        <v>20393.8</v>
      </c>
      <c r="J1726" s="481" t="n">
        <f aca="false">+G1726-I1726</f>
        <v>7142.74</v>
      </c>
      <c r="K1726" s="483" t="n">
        <f aca="false">IF(I1726=0,IF(G1726=0,0,100),+J1726/I1726*100)</f>
        <v>35.0240759446498</v>
      </c>
      <c r="L1726" s="483"/>
      <c r="M1726" s="484" t="n">
        <v>121594.69</v>
      </c>
      <c r="N1726" s="485" t="n">
        <v>135852.43</v>
      </c>
      <c r="O1726" s="481" t="n">
        <f aca="false">N1726-M1726</f>
        <v>14257.74</v>
      </c>
      <c r="P1726" s="486" t="n">
        <f aca="false">IF(M1726=0,IF(N1726=0,0,100),+O1726/M1726*100)</f>
        <v>11.7256271634888</v>
      </c>
      <c r="Q1726" s="486"/>
    </row>
    <row r="1727" s="438" customFormat="true" ht="12.75" hidden="false" customHeight="false" outlineLevel="0" collapsed="false">
      <c r="A1727" s="456" t="s">
        <v>304</v>
      </c>
      <c r="B1727" s="478" t="n">
        <v>792.2</v>
      </c>
      <c r="C1727" s="479" t="n">
        <v>792.2</v>
      </c>
      <c r="D1727" s="480" t="n">
        <v>792.2</v>
      </c>
      <c r="E1727" s="478" t="n">
        <v>792.2</v>
      </c>
      <c r="F1727" s="480" t="n">
        <v>792.2</v>
      </c>
      <c r="G1727" s="480" t="n">
        <v>768.8</v>
      </c>
      <c r="H1727" s="481"/>
      <c r="I1727" s="482" t="n">
        <v>914.64</v>
      </c>
      <c r="J1727" s="481" t="n">
        <f aca="false">+G1727-I1727</f>
        <v>-145.84</v>
      </c>
      <c r="K1727" s="483" t="n">
        <f aca="false">IF(I1727=0,IF(G1727=0,0,100),+J1727/I1727*100)</f>
        <v>-15.9450712848771</v>
      </c>
      <c r="L1727" s="483"/>
      <c r="M1727" s="484" t="n">
        <v>5785.68</v>
      </c>
      <c r="N1727" s="485" t="n">
        <v>4729.8</v>
      </c>
      <c r="O1727" s="481" t="n">
        <f aca="false">N1727-M1727</f>
        <v>-1055.88</v>
      </c>
      <c r="P1727" s="486" t="n">
        <f aca="false">IF(M1727=0,IF(N1727=0,0,100),+O1727/M1727*100)</f>
        <v>-18.2498859252499</v>
      </c>
      <c r="Q1727" s="486"/>
    </row>
    <row r="1728" s="438" customFormat="true" ht="12.75" hidden="false" customHeight="false" outlineLevel="0" collapsed="false">
      <c r="A1728" s="456" t="s">
        <v>305</v>
      </c>
      <c r="B1728" s="478" t="n">
        <v>3572.01</v>
      </c>
      <c r="C1728" s="479" t="n">
        <v>3572.01</v>
      </c>
      <c r="D1728" s="480" t="n">
        <v>3572.01</v>
      </c>
      <c r="E1728" s="478" t="n">
        <v>3572.01</v>
      </c>
      <c r="F1728" s="480" t="n">
        <v>3572.33</v>
      </c>
      <c r="G1728" s="480" t="n">
        <v>3316.45</v>
      </c>
      <c r="H1728" s="481"/>
      <c r="I1728" s="482" t="n">
        <v>3831.07</v>
      </c>
      <c r="J1728" s="481" t="n">
        <f aca="false">+G1728-I1728</f>
        <v>-514.62</v>
      </c>
      <c r="K1728" s="483" t="n">
        <f aca="false">IF(I1728=0,IF(G1728=0,0,100),+J1728/I1728*100)</f>
        <v>-13.4328007580128</v>
      </c>
      <c r="L1728" s="483"/>
      <c r="M1728" s="484" t="n">
        <v>23405.67</v>
      </c>
      <c r="N1728" s="485" t="n">
        <v>21176.82</v>
      </c>
      <c r="O1728" s="481" t="n">
        <f aca="false">N1728-M1728</f>
        <v>-2228.85</v>
      </c>
      <c r="P1728" s="486" t="n">
        <f aca="false">IF(M1728=0,IF(N1728=0,0,100),+O1728/M1728*100)</f>
        <v>-9.52269257833678</v>
      </c>
      <c r="Q1728" s="486"/>
    </row>
    <row r="1729" s="438" customFormat="true" ht="12.75" hidden="false" customHeight="false" outlineLevel="0" collapsed="false">
      <c r="A1729" s="456" t="s">
        <v>306</v>
      </c>
      <c r="B1729" s="478" t="n">
        <v>10258.06</v>
      </c>
      <c r="C1729" s="479" t="n">
        <v>10258.06</v>
      </c>
      <c r="D1729" s="480" t="n">
        <v>10258.06</v>
      </c>
      <c r="E1729" s="478" t="n">
        <v>10258.06</v>
      </c>
      <c r="F1729" s="480" t="n">
        <v>10258.06</v>
      </c>
      <c r="G1729" s="480" t="n">
        <v>10258.06</v>
      </c>
      <c r="H1729" s="481"/>
      <c r="I1729" s="482" t="n">
        <v>18371.68</v>
      </c>
      <c r="J1729" s="481" t="n">
        <f aca="false">+G1729-I1729</f>
        <v>-8113.62</v>
      </c>
      <c r="K1729" s="483" t="n">
        <f aca="false">IF(I1729=0,IF(G1729=0,0,100),+J1729/I1729*100)</f>
        <v>-44.1637346176289</v>
      </c>
      <c r="L1729" s="483"/>
      <c r="M1729" s="484" t="n">
        <v>110230.08</v>
      </c>
      <c r="N1729" s="485" t="n">
        <v>61548.36</v>
      </c>
      <c r="O1729" s="481" t="n">
        <f aca="false">N1729-M1729</f>
        <v>-48681.72</v>
      </c>
      <c r="P1729" s="486" t="n">
        <f aca="false">IF(M1729=0,IF(N1729=0,0,100),+O1729/M1729*100)</f>
        <v>-44.1637346176289</v>
      </c>
      <c r="Q1729" s="486"/>
    </row>
    <row r="1730" s="438" customFormat="true" ht="12.75" hidden="false" customHeight="false" outlineLevel="0" collapsed="false">
      <c r="A1730" s="456" t="s">
        <v>307</v>
      </c>
      <c r="B1730" s="478" t="n">
        <v>11763.89</v>
      </c>
      <c r="C1730" s="479" t="n">
        <v>11763.89</v>
      </c>
      <c r="D1730" s="480" t="n">
        <v>12315.25</v>
      </c>
      <c r="E1730" s="478" t="n">
        <v>12866.61</v>
      </c>
      <c r="F1730" s="480" t="n">
        <v>12866.61</v>
      </c>
      <c r="G1730" s="480" t="n">
        <v>12866.61</v>
      </c>
      <c r="H1730" s="481"/>
      <c r="I1730" s="482" t="n">
        <v>11763.89</v>
      </c>
      <c r="J1730" s="481" t="n">
        <f aca="false">+G1730-I1730</f>
        <v>1102.72</v>
      </c>
      <c r="K1730" s="483" t="n">
        <f aca="false">IF(I1730=0,IF(G1730=0,0,100),+J1730/I1730*100)</f>
        <v>9.37377007095443</v>
      </c>
      <c r="L1730" s="483"/>
      <c r="M1730" s="484" t="n">
        <v>70583.34</v>
      </c>
      <c r="N1730" s="485" t="n">
        <v>74442.86</v>
      </c>
      <c r="O1730" s="481" t="n">
        <f aca="false">N1730-M1730</f>
        <v>3859.52</v>
      </c>
      <c r="P1730" s="486" t="n">
        <f aca="false">IF(M1730=0,IF(N1730=0,0,100),+O1730/M1730*100)</f>
        <v>5.46803254139009</v>
      </c>
      <c r="Q1730" s="486"/>
    </row>
    <row r="1731" s="438" customFormat="true" ht="12.75" hidden="false" customHeight="false" outlineLevel="0" collapsed="false">
      <c r="A1731" s="110" t="s">
        <v>310</v>
      </c>
      <c r="B1731" s="478" t="n">
        <v>0</v>
      </c>
      <c r="C1731" s="479" t="n">
        <v>0</v>
      </c>
      <c r="D1731" s="480" t="n">
        <v>0</v>
      </c>
      <c r="E1731" s="478" t="n">
        <v>0</v>
      </c>
      <c r="F1731" s="480" t="n">
        <v>0</v>
      </c>
      <c r="G1731" s="480" t="n">
        <v>0</v>
      </c>
      <c r="H1731" s="481"/>
      <c r="I1731" s="482" t="n">
        <v>0</v>
      </c>
      <c r="J1731" s="481" t="n">
        <f aca="false">+G1731-I1731</f>
        <v>0</v>
      </c>
      <c r="K1731" s="483" t="n">
        <f aca="false">IF(I1731=0,IF(G1731=0,0,100),+J1731/I1731*100)</f>
        <v>0</v>
      </c>
      <c r="L1731" s="483"/>
      <c r="M1731" s="484" t="n">
        <v>450</v>
      </c>
      <c r="N1731" s="485" t="n">
        <v>0</v>
      </c>
      <c r="O1731" s="481" t="n">
        <f aca="false">N1731-M1731</f>
        <v>-450</v>
      </c>
      <c r="P1731" s="486" t="n">
        <f aca="false">IF(M1731=0,IF(N1731=0,0,100),+O1731/M1731*100)</f>
        <v>-100</v>
      </c>
      <c r="Q1731" s="486"/>
    </row>
    <row r="1732" s="438" customFormat="true" ht="12.75" hidden="false" customHeight="false" outlineLevel="0" collapsed="false">
      <c r="A1732" s="456" t="s">
        <v>311</v>
      </c>
      <c r="B1732" s="478" t="n">
        <v>596.59</v>
      </c>
      <c r="C1732" s="479" t="n">
        <v>538.01</v>
      </c>
      <c r="D1732" s="480" t="n">
        <v>542.37</v>
      </c>
      <c r="E1732" s="478" t="n">
        <v>545.86</v>
      </c>
      <c r="F1732" s="480" t="n">
        <v>526.34</v>
      </c>
      <c r="G1732" s="480" t="n">
        <v>555.57</v>
      </c>
      <c r="H1732" s="481"/>
      <c r="I1732" s="482" t="n">
        <v>543.179999999999</v>
      </c>
      <c r="J1732" s="481" t="n">
        <f aca="false">+G1732-I1732</f>
        <v>12.390000000001</v>
      </c>
      <c r="K1732" s="483" t="n">
        <f aca="false">IF(I1732=0,IF(G1732=0,0,100),+J1732/I1732*100)</f>
        <v>2.28101181928661</v>
      </c>
      <c r="L1732" s="483"/>
      <c r="M1732" s="484" t="n">
        <v>3431.37</v>
      </c>
      <c r="N1732" s="485" t="n">
        <v>3304.74</v>
      </c>
      <c r="O1732" s="481" t="n">
        <f aca="false">N1732-M1732</f>
        <v>-126.63</v>
      </c>
      <c r="P1732" s="486" t="n">
        <f aca="false">IF(M1732=0,IF(N1732=0,0,100),+O1732/M1732*100)</f>
        <v>-3.69036274141233</v>
      </c>
      <c r="Q1732" s="486"/>
    </row>
    <row r="1733" s="438" customFormat="true" ht="12.75" hidden="false" customHeight="false" outlineLevel="0" collapsed="false">
      <c r="A1733" s="110" t="s">
        <v>313</v>
      </c>
      <c r="B1733" s="478" t="n">
        <v>306.66</v>
      </c>
      <c r="C1733" s="479" t="n">
        <v>306.66</v>
      </c>
      <c r="D1733" s="480" t="n">
        <v>0</v>
      </c>
      <c r="E1733" s="478" t="n">
        <v>306.66</v>
      </c>
      <c r="F1733" s="480" t="n">
        <v>629.68</v>
      </c>
      <c r="G1733" s="480" t="n">
        <v>336.66</v>
      </c>
      <c r="H1733" s="481"/>
      <c r="I1733" s="482" t="n">
        <v>0</v>
      </c>
      <c r="J1733" s="481" t="n">
        <f aca="false">+G1733-I1733</f>
        <v>336.66</v>
      </c>
      <c r="K1733" s="483" t="n">
        <f aca="false">IF(I1733=0,IF(G1733=0,0,100),+J1733/I1733*100)</f>
        <v>100</v>
      </c>
      <c r="L1733" s="483"/>
      <c r="M1733" s="484" t="n">
        <v>1795.95</v>
      </c>
      <c r="N1733" s="485" t="n">
        <v>1886.32</v>
      </c>
      <c r="O1733" s="481" t="n">
        <f aca="false">N1733-M1733</f>
        <v>90.3699999999999</v>
      </c>
      <c r="P1733" s="486" t="n">
        <f aca="false">IF(M1733=0,IF(N1733=0,0,100),+O1733/M1733*100)</f>
        <v>5.03187727943428</v>
      </c>
      <c r="Q1733" s="486"/>
    </row>
    <row r="1734" s="438" customFormat="true" ht="12.75" hidden="false" customHeight="false" outlineLevel="0" collapsed="false">
      <c r="A1734" s="110" t="s">
        <v>347</v>
      </c>
      <c r="B1734" s="478" t="n">
        <v>18101.7</v>
      </c>
      <c r="C1734" s="479" t="n">
        <v>18101.7</v>
      </c>
      <c r="D1734" s="480" t="n">
        <v>18101.7</v>
      </c>
      <c r="E1734" s="478" t="n">
        <v>18101.7</v>
      </c>
      <c r="F1734" s="480" t="n">
        <v>-36252.4</v>
      </c>
      <c r="G1734" s="480" t="n">
        <v>7230.88</v>
      </c>
      <c r="H1734" s="481"/>
      <c r="I1734" s="482" t="n">
        <v>7230.88</v>
      </c>
      <c r="J1734" s="481" t="n">
        <f aca="false">+G1734-I1734</f>
        <v>0</v>
      </c>
      <c r="K1734" s="483" t="n">
        <f aca="false">IF(I1734=0,IF(G1734=0,0,100),+J1734/I1734*100)</f>
        <v>0</v>
      </c>
      <c r="L1734" s="483"/>
      <c r="M1734" s="484" t="n">
        <v>43385.28</v>
      </c>
      <c r="N1734" s="485" t="n">
        <v>43385.28</v>
      </c>
      <c r="O1734" s="481" t="n">
        <f aca="false">N1734-M1734</f>
        <v>0</v>
      </c>
      <c r="P1734" s="486" t="n">
        <f aca="false">IF(M1734=0,IF(N1734=0,0,100),+O1734/M1734*100)</f>
        <v>0</v>
      </c>
      <c r="Q1734" s="486"/>
    </row>
    <row r="1735" s="438" customFormat="true" ht="12.75" hidden="false" customHeight="false" outlineLevel="0" collapsed="false">
      <c r="A1735" s="110" t="s">
        <v>317</v>
      </c>
      <c r="B1735" s="478" t="n">
        <v>0</v>
      </c>
      <c r="C1735" s="479" t="n">
        <v>0</v>
      </c>
      <c r="D1735" s="480" t="n">
        <v>0</v>
      </c>
      <c r="E1735" s="478" t="n">
        <v>0</v>
      </c>
      <c r="F1735" s="480" t="n">
        <v>0</v>
      </c>
      <c r="G1735" s="480" t="n">
        <v>0</v>
      </c>
      <c r="H1735" s="481"/>
      <c r="I1735" s="482" t="n">
        <v>0</v>
      </c>
      <c r="J1735" s="481" t="n">
        <f aca="false">+G1735-I1735</f>
        <v>0</v>
      </c>
      <c r="K1735" s="483" t="n">
        <f aca="false">IF(I1735=0,IF(G1735=0,0,100),+J1735/I1735*100)</f>
        <v>0</v>
      </c>
      <c r="L1735" s="483"/>
      <c r="M1735" s="484" t="n">
        <v>6555.53</v>
      </c>
      <c r="N1735" s="485" t="n">
        <v>0</v>
      </c>
      <c r="O1735" s="481" t="n">
        <f aca="false">N1735-M1735</f>
        <v>-6555.53</v>
      </c>
      <c r="P1735" s="486" t="n">
        <f aca="false">IF(M1735=0,IF(N1735=0,0,100),+O1735/M1735*100)</f>
        <v>-100</v>
      </c>
      <c r="Q1735" s="486"/>
    </row>
    <row r="1736" s="438" customFormat="true" ht="12.75" hidden="false" customHeight="false" outlineLevel="0" collapsed="false">
      <c r="A1736" s="110" t="s">
        <v>328</v>
      </c>
      <c r="B1736" s="478" t="n">
        <v>0</v>
      </c>
      <c r="C1736" s="479" t="n">
        <v>0</v>
      </c>
      <c r="D1736" s="480" t="n">
        <v>0</v>
      </c>
      <c r="E1736" s="478" t="n">
        <v>0</v>
      </c>
      <c r="F1736" s="480" t="n">
        <v>0</v>
      </c>
      <c r="G1736" s="480" t="n">
        <v>0</v>
      </c>
      <c r="H1736" s="481"/>
      <c r="I1736" s="584" t="n">
        <v>0</v>
      </c>
      <c r="J1736" s="481" t="n">
        <f aca="false">+G1736-I1736</f>
        <v>0</v>
      </c>
      <c r="K1736" s="483" t="n">
        <f aca="false">IF(I1736=0,IF(G1736=0,0,100),+J1736/I1736*100)</f>
        <v>0</v>
      </c>
      <c r="L1736" s="483"/>
      <c r="M1736" s="580" t="n">
        <v>47445.83</v>
      </c>
      <c r="N1736" s="485" t="n">
        <v>0</v>
      </c>
      <c r="O1736" s="481" t="n">
        <f aca="false">N1736-M1736</f>
        <v>-47445.83</v>
      </c>
      <c r="P1736" s="486" t="n">
        <f aca="false">IF(M1736=0,IF(N1736=0,0,100),+O1736/M1736*100)</f>
        <v>-100</v>
      </c>
      <c r="Q1736" s="486"/>
    </row>
    <row r="1737" s="438" customFormat="true" ht="13.5" hidden="false" customHeight="false" outlineLevel="0" collapsed="false">
      <c r="A1737" s="493" t="s">
        <v>189</v>
      </c>
      <c r="B1737" s="494" t="n">
        <f aca="false">SUM(B1671:B1736)</f>
        <v>2007513.35</v>
      </c>
      <c r="C1737" s="494" t="n">
        <f aca="false">SUM(C1671:C1736)</f>
        <v>1761888.15</v>
      </c>
      <c r="D1737" s="494" t="n">
        <f aca="false">SUM(D1671:D1736)</f>
        <v>1688404.65</v>
      </c>
      <c r="E1737" s="494" t="n">
        <f aca="false">SUM(E1671:E1736)</f>
        <v>1912601.37</v>
      </c>
      <c r="F1737" s="494" t="n">
        <f aca="false">SUM(F1671:F1736)</f>
        <v>1962849.72</v>
      </c>
      <c r="G1737" s="494" t="n">
        <f aca="false">SUM(G1671:G1736)</f>
        <v>1721805.5</v>
      </c>
      <c r="H1737" s="495"/>
      <c r="I1737" s="496" t="n">
        <f aca="false">SUM(I1671:I1736)</f>
        <v>1665141.98</v>
      </c>
      <c r="J1737" s="577" t="n">
        <f aca="false">+G1737-I1737</f>
        <v>56663.52</v>
      </c>
      <c r="K1737" s="497" t="n">
        <f aca="false">IF(I1737=0,IF(G1737=0,0,100),+J1737/I1737*100)</f>
        <v>3.40292423592612</v>
      </c>
      <c r="L1737" s="498"/>
      <c r="M1737" s="499" t="n">
        <f aca="false">SUM(M1671:M1736)</f>
        <v>9627987.58</v>
      </c>
      <c r="N1737" s="496" t="n">
        <f aca="false">SUM(N1671:N1736)</f>
        <v>11055062.74</v>
      </c>
      <c r="O1737" s="496" t="n">
        <f aca="false">SUM(O1674:O1734)</f>
        <v>2083913.12</v>
      </c>
      <c r="P1737" s="501" t="n">
        <f aca="false">IF(M1737=0,IF(N1737=0,0,100),+O1737/M1737*100)</f>
        <v>21.6443270484568</v>
      </c>
      <c r="Q1737" s="502"/>
    </row>
    <row r="1738" s="438" customFormat="true" ht="13.5" hidden="false" customHeight="false" outlineLevel="0" collapsed="false">
      <c r="A1738" s="48"/>
      <c r="B1738" s="548"/>
      <c r="C1738" s="548"/>
      <c r="D1738" s="548"/>
      <c r="E1738" s="548"/>
      <c r="F1738" s="548"/>
      <c r="G1738" s="548"/>
      <c r="H1738" s="546"/>
      <c r="I1738" s="546"/>
      <c r="J1738" s="474"/>
      <c r="K1738" s="475"/>
      <c r="L1738" s="475"/>
      <c r="M1738" s="549"/>
      <c r="N1738" s="545"/>
      <c r="O1738" s="546"/>
      <c r="P1738" s="547"/>
      <c r="Q1738" s="547"/>
    </row>
    <row r="1739" s="438" customFormat="true" ht="12.75" hidden="false" customHeight="false" outlineLevel="0" collapsed="false">
      <c r="A1739" s="503" t="s">
        <v>113</v>
      </c>
      <c r="B1739" s="504" t="n">
        <v>10696.59</v>
      </c>
      <c r="C1739" s="504" t="n">
        <v>20416.04</v>
      </c>
      <c r="D1739" s="504" t="n">
        <v>7632.88</v>
      </c>
      <c r="E1739" s="504" t="n">
        <v>4121.27</v>
      </c>
      <c r="F1739" s="504" t="n">
        <v>4199.62</v>
      </c>
      <c r="G1739" s="504" t="n">
        <v>25580.4</v>
      </c>
      <c r="H1739" s="432"/>
      <c r="I1739" s="505" t="n">
        <v>1184.63</v>
      </c>
      <c r="J1739" s="432" t="n">
        <f aca="false">+G1739-I1739</f>
        <v>24395.77</v>
      </c>
      <c r="K1739" s="435" t="n">
        <f aca="false">IF(I1739=0,IF(G1739=0,0,100),+J1739/I1739*100)</f>
        <v>2059.35777415733</v>
      </c>
      <c r="L1739" s="435"/>
      <c r="M1739" s="554" t="n">
        <v>10403.59</v>
      </c>
      <c r="N1739" s="504" t="n">
        <v>72646.8</v>
      </c>
      <c r="O1739" s="481" t="n">
        <f aca="false">+N1739-M1739</f>
        <v>62243.21</v>
      </c>
      <c r="P1739" s="486" t="n">
        <f aca="false">IF(M1739=0,IF(N1739=0,0,100),+O1739/M1739*100)</f>
        <v>598.285880162521</v>
      </c>
      <c r="Q1739" s="486"/>
    </row>
    <row r="1740" s="438" customFormat="true" ht="12.75" hidden="false" customHeight="false" outlineLevel="0" collapsed="false">
      <c r="A1740" s="531" t="s">
        <v>346</v>
      </c>
      <c r="B1740" s="504" t="n">
        <v>259919.58</v>
      </c>
      <c r="C1740" s="504" t="n">
        <v>181480.31</v>
      </c>
      <c r="D1740" s="504" t="n">
        <v>168555.13</v>
      </c>
      <c r="E1740" s="504" t="n">
        <v>218301.19</v>
      </c>
      <c r="F1740" s="504" t="n">
        <v>247627.63</v>
      </c>
      <c r="G1740" s="504" t="n">
        <v>242786.95</v>
      </c>
      <c r="H1740" s="432"/>
      <c r="I1740" s="505" t="n">
        <v>176962.12</v>
      </c>
      <c r="J1740" s="432" t="n">
        <f aca="false">+G1740-I1740</f>
        <v>65824.83</v>
      </c>
      <c r="K1740" s="435" t="n">
        <f aca="false">IF(I1740=0,IF(G1740=0,0,100),+J1740/I1740*100)</f>
        <v>37.1971300976729</v>
      </c>
      <c r="L1740" s="483"/>
      <c r="M1740" s="554" t="n">
        <v>1113150.16</v>
      </c>
      <c r="N1740" s="504" t="n">
        <v>1318670.79</v>
      </c>
      <c r="O1740" s="481" t="n">
        <f aca="false">+N1740-M1740</f>
        <v>205520.63</v>
      </c>
      <c r="P1740" s="486" t="n">
        <f aca="false">IF(M1740=0,IF(N1740=0,0,100),+O1740/M1740*100)</f>
        <v>18.4629744831551</v>
      </c>
      <c r="Q1740" s="486"/>
    </row>
    <row r="1741" s="438" customFormat="true" ht="12.75" hidden="false" customHeight="false" outlineLevel="0" collapsed="false">
      <c r="A1741" s="503" t="s">
        <v>330</v>
      </c>
      <c r="B1741" s="504" t="n">
        <v>2376.2</v>
      </c>
      <c r="C1741" s="504" t="n">
        <v>7292.79</v>
      </c>
      <c r="D1741" s="504" t="n">
        <v>17498.72</v>
      </c>
      <c r="E1741" s="504" t="n">
        <v>32936.15</v>
      </c>
      <c r="F1741" s="504" t="n">
        <v>4174.66</v>
      </c>
      <c r="G1741" s="504" t="n">
        <v>14788.82</v>
      </c>
      <c r="H1741" s="432"/>
      <c r="I1741" s="505" t="n">
        <v>5574.04</v>
      </c>
      <c r="J1741" s="432" t="n">
        <f aca="false">+G1741-I1741</f>
        <v>9214.78</v>
      </c>
      <c r="K1741" s="435" t="n">
        <f aca="false">IF(I1741=0,IF(G1741=0,0,100),+J1741/I1741*100)</f>
        <v>165.316000602794</v>
      </c>
      <c r="L1741" s="483"/>
      <c r="M1741" s="554" t="n">
        <v>61369.33</v>
      </c>
      <c r="N1741" s="504" t="n">
        <v>79067.35</v>
      </c>
      <c r="O1741" s="481" t="n">
        <f aca="false">+N1741-M1741</f>
        <v>17698.02</v>
      </c>
      <c r="P1741" s="486" t="n">
        <f aca="false">IF(M1741=0,IF(N1741=0,0,100),+O1741/M1741*100)</f>
        <v>28.8385419883189</v>
      </c>
      <c r="Q1741" s="486"/>
    </row>
    <row r="1742" s="438" customFormat="true" ht="12.75" hidden="false" customHeight="false" outlineLevel="0" collapsed="false">
      <c r="A1742" s="503" t="s">
        <v>114</v>
      </c>
      <c r="B1742" s="504" t="n">
        <v>-15817.8</v>
      </c>
      <c r="C1742" s="504" t="n">
        <v>-28590.28</v>
      </c>
      <c r="D1742" s="504" t="n">
        <v>-35576.65</v>
      </c>
      <c r="E1742" s="504" t="n">
        <v>-33762.03</v>
      </c>
      <c r="F1742" s="504" t="n">
        <v>-39100.44</v>
      </c>
      <c r="G1742" s="504" t="n">
        <v>-15309.76</v>
      </c>
      <c r="H1742" s="432"/>
      <c r="I1742" s="505" t="n">
        <v>-16716.32</v>
      </c>
      <c r="J1742" s="432" t="n">
        <f aca="false">+G1742-I1742</f>
        <v>1406.56</v>
      </c>
      <c r="K1742" s="435" t="n">
        <f aca="false">IF(I1742=0,IF(G1742=0,0,100),+J1742/I1742*100)</f>
        <v>-8.41429214085397</v>
      </c>
      <c r="L1742" s="483"/>
      <c r="M1742" s="554" t="n">
        <v>-49549.48</v>
      </c>
      <c r="N1742" s="504" t="n">
        <v>-168156.96</v>
      </c>
      <c r="O1742" s="481" t="n">
        <f aca="false">+N1742-M1742</f>
        <v>-118607.48</v>
      </c>
      <c r="P1742" s="486" t="n">
        <f aca="false">IF(M1742=0,IF(N1742=0,0,100),+O1742/M1742*100)</f>
        <v>239.37179562732</v>
      </c>
      <c r="Q1742" s="486"/>
    </row>
    <row r="1743" s="512" customFormat="true" ht="16.5" hidden="false" customHeight="true" outlineLevel="0" collapsed="false">
      <c r="A1743" s="513" t="s">
        <v>331</v>
      </c>
      <c r="B1743" s="540" t="n">
        <f aca="false">SUM(B1737:B1742)</f>
        <v>2264687.92</v>
      </c>
      <c r="C1743" s="540" t="n">
        <f aca="false">SUM(C1737:C1742)</f>
        <v>1942487.01</v>
      </c>
      <c r="D1743" s="540" t="n">
        <f aca="false">SUM(D1737:D1742)</f>
        <v>1846514.73</v>
      </c>
      <c r="E1743" s="540" t="n">
        <f aca="false">SUM(E1737:E1742)</f>
        <v>2134197.95</v>
      </c>
      <c r="F1743" s="540" t="n">
        <f aca="false">SUM(F1737:F1742)</f>
        <v>2179751.19</v>
      </c>
      <c r="G1743" s="540" t="n">
        <f aca="false">SUM(G1737:G1742)</f>
        <v>1989651.91</v>
      </c>
      <c r="H1743" s="541"/>
      <c r="I1743" s="542" t="n">
        <f aca="false">SUM(I1737:I1742)</f>
        <v>1832146.45</v>
      </c>
      <c r="J1743" s="520" t="n">
        <f aca="false">+G1743-I1743</f>
        <v>157505.46</v>
      </c>
      <c r="K1743" s="521" t="n">
        <f aca="false">IF(I1743=0,IF(G1743=0,0,100),+J1743/I1743*100)</f>
        <v>8.59677238137815</v>
      </c>
      <c r="L1743" s="511"/>
      <c r="M1743" s="543" t="n">
        <f aca="false">SUM(M1737:M1742)</f>
        <v>10763361.18</v>
      </c>
      <c r="N1743" s="544" t="n">
        <f aca="false">SUM(N1737:N1742)</f>
        <v>12357290.72</v>
      </c>
      <c r="O1743" s="520" t="n">
        <f aca="false">+M1743-N1743</f>
        <v>-1593929.54</v>
      </c>
      <c r="P1743" s="521" t="n">
        <f aca="false">IF(N1743=0,IF(M1743=0,0,100),+O1743/N1743*100)</f>
        <v>-12.898697425806</v>
      </c>
      <c r="Q1743" s="522"/>
      <c r="R1743" s="523"/>
    </row>
    <row r="1744" customFormat="false" ht="13.5" hidden="false" customHeight="false" outlineLevel="0" collapsed="false">
      <c r="A1744" s="456"/>
      <c r="B1744" s="504"/>
      <c r="C1744" s="504"/>
      <c r="D1744" s="504"/>
      <c r="E1744" s="504"/>
      <c r="F1744" s="504"/>
      <c r="G1744" s="504"/>
      <c r="I1744" s="432"/>
      <c r="J1744" s="432"/>
      <c r="K1744" s="532"/>
      <c r="L1744" s="532"/>
      <c r="M1744" s="505"/>
      <c r="N1744" s="533"/>
    </row>
    <row r="1745" customFormat="false" ht="12.75" hidden="false" customHeight="false" outlineLevel="0" collapsed="false">
      <c r="N1745" s="477"/>
    </row>
    <row r="1746" customFormat="false" ht="12.75" hidden="false" customHeight="true" outlineLevel="0" collapsed="false">
      <c r="A1746" s="441" t="s">
        <v>69</v>
      </c>
      <c r="B1746" s="441"/>
      <c r="C1746" s="441"/>
      <c r="D1746" s="441"/>
      <c r="E1746" s="441"/>
      <c r="F1746" s="441"/>
      <c r="G1746" s="441"/>
      <c r="H1746" s="441"/>
      <c r="I1746" s="441"/>
      <c r="J1746" s="441"/>
      <c r="K1746" s="441"/>
      <c r="L1746" s="441"/>
      <c r="M1746" s="441"/>
      <c r="N1746" s="441"/>
      <c r="O1746" s="441"/>
      <c r="P1746" s="441"/>
      <c r="Q1746" s="441"/>
    </row>
    <row r="1747" customFormat="false" ht="12.75" hidden="false" customHeight="true" outlineLevel="0" collapsed="false">
      <c r="A1747" s="441" t="s">
        <v>214</v>
      </c>
      <c r="B1747" s="441"/>
      <c r="C1747" s="441"/>
      <c r="D1747" s="441"/>
      <c r="E1747" s="441"/>
      <c r="F1747" s="441"/>
      <c r="G1747" s="441"/>
      <c r="H1747" s="441"/>
      <c r="I1747" s="441"/>
      <c r="J1747" s="441"/>
      <c r="K1747" s="441"/>
      <c r="L1747" s="441"/>
      <c r="M1747" s="441"/>
      <c r="N1747" s="441"/>
      <c r="O1747" s="441"/>
      <c r="P1747" s="441"/>
      <c r="Q1747" s="441"/>
    </row>
    <row r="1748" customFormat="false" ht="12.75" hidden="false" customHeight="true" outlineLevel="0" collapsed="false">
      <c r="A1748" s="442" t="s">
        <v>73</v>
      </c>
      <c r="B1748" s="442"/>
      <c r="C1748" s="442"/>
      <c r="D1748" s="442"/>
      <c r="E1748" s="442"/>
      <c r="F1748" s="442"/>
      <c r="G1748" s="442"/>
      <c r="H1748" s="442"/>
      <c r="I1748" s="442"/>
      <c r="J1748" s="442"/>
      <c r="K1748" s="442"/>
      <c r="L1748" s="442"/>
      <c r="M1748" s="442"/>
      <c r="N1748" s="442"/>
      <c r="O1748" s="442"/>
      <c r="P1748" s="442"/>
      <c r="Q1748" s="442"/>
    </row>
    <row r="1749" customFormat="false" ht="13.5" hidden="false" customHeight="false" outlineLevel="0" collapsed="false">
      <c r="A1749" s="443"/>
      <c r="J1749" s="444"/>
      <c r="K1749" s="445"/>
      <c r="L1749" s="445"/>
      <c r="N1749" s="446"/>
      <c r="O1749" s="444"/>
      <c r="P1749" s="447"/>
      <c r="Q1749" s="447"/>
    </row>
    <row r="1750" customFormat="false" ht="39" hidden="false" customHeight="true" outlineLevel="0" collapsed="false">
      <c r="A1750" s="448"/>
      <c r="B1750" s="449" t="s">
        <v>215</v>
      </c>
      <c r="C1750" s="449"/>
      <c r="D1750" s="449"/>
      <c r="E1750" s="449"/>
      <c r="F1750" s="449"/>
      <c r="G1750" s="449"/>
      <c r="H1750" s="450"/>
      <c r="I1750" s="451" t="s">
        <v>71</v>
      </c>
      <c r="J1750" s="452" t="s">
        <v>216</v>
      </c>
      <c r="K1750" s="452"/>
      <c r="L1750" s="453"/>
      <c r="M1750" s="454" t="s">
        <v>121</v>
      </c>
      <c r="N1750" s="454"/>
      <c r="O1750" s="455" t="s">
        <v>217</v>
      </c>
      <c r="P1750" s="455"/>
      <c r="Q1750" s="453"/>
    </row>
    <row r="1751" customFormat="false" ht="13.5" hidden="false" customHeight="true" outlineLevel="0" collapsed="false">
      <c r="A1751" s="456"/>
      <c r="B1751" s="457" t="s">
        <v>218</v>
      </c>
      <c r="C1751" s="457" t="s">
        <v>219</v>
      </c>
      <c r="D1751" s="457" t="s">
        <v>220</v>
      </c>
      <c r="E1751" s="457" t="s">
        <v>221</v>
      </c>
      <c r="F1751" s="457" t="s">
        <v>222</v>
      </c>
      <c r="G1751" s="457" t="s">
        <v>223</v>
      </c>
      <c r="H1751" s="450"/>
      <c r="I1751" s="458" t="s">
        <v>224</v>
      </c>
      <c r="J1751" s="459" t="s">
        <v>225</v>
      </c>
      <c r="K1751" s="460" t="s">
        <v>226</v>
      </c>
      <c r="L1751" s="461"/>
      <c r="M1751" s="462" t="n">
        <v>2017</v>
      </c>
      <c r="N1751" s="463" t="n">
        <v>2018</v>
      </c>
      <c r="O1751" s="464" t="s">
        <v>225</v>
      </c>
      <c r="P1751" s="465" t="s">
        <v>227</v>
      </c>
      <c r="Q1751" s="466"/>
    </row>
    <row r="1752" customFormat="false" ht="13.5" hidden="false" customHeight="false" outlineLevel="0" collapsed="false">
      <c r="A1752" s="456"/>
      <c r="B1752" s="467"/>
      <c r="C1752" s="467"/>
      <c r="D1752" s="467"/>
      <c r="E1752" s="467"/>
      <c r="F1752" s="467"/>
      <c r="G1752" s="467"/>
      <c r="H1752" s="450"/>
      <c r="I1752" s="468"/>
      <c r="J1752" s="450"/>
      <c r="K1752" s="469"/>
      <c r="L1752" s="461"/>
      <c r="M1752" s="470"/>
      <c r="N1752" s="471"/>
      <c r="O1752" s="450"/>
      <c r="P1752" s="469"/>
      <c r="Q1752" s="461"/>
    </row>
    <row r="1753" customFormat="false" ht="15" hidden="false" customHeight="true" outlineLevel="0" collapsed="false">
      <c r="A1753" s="472" t="s">
        <v>141</v>
      </c>
      <c r="B1753" s="473"/>
      <c r="C1753" s="473"/>
      <c r="D1753" s="473"/>
      <c r="E1753" s="473"/>
      <c r="F1753" s="473"/>
      <c r="G1753" s="473"/>
      <c r="H1753" s="474"/>
      <c r="I1753" s="474"/>
      <c r="J1753" s="481"/>
      <c r="K1753" s="475"/>
      <c r="L1753" s="475"/>
      <c r="M1753" s="476"/>
      <c r="N1753" s="477"/>
      <c r="O1753" s="474"/>
      <c r="P1753" s="48"/>
      <c r="Q1753" s="48"/>
      <c r="R1753" s="438" t="str">
        <f aca="false">A1753</f>
        <v>LA PAZ</v>
      </c>
    </row>
    <row r="1754" customFormat="false" ht="15" hidden="false" customHeight="true" outlineLevel="0" collapsed="false">
      <c r="A1754" s="448"/>
      <c r="B1754" s="473"/>
      <c r="C1754" s="473"/>
      <c r="D1754" s="473"/>
      <c r="E1754" s="473"/>
      <c r="F1754" s="473"/>
      <c r="G1754" s="473"/>
      <c r="H1754" s="474"/>
      <c r="I1754" s="474"/>
      <c r="J1754" s="481"/>
      <c r="K1754" s="475"/>
      <c r="L1754" s="475"/>
      <c r="M1754" s="476"/>
      <c r="N1754" s="477"/>
      <c r="O1754" s="474"/>
      <c r="P1754" s="48"/>
      <c r="Q1754" s="48"/>
    </row>
    <row r="1755" customFormat="false" ht="15" hidden="false" customHeight="true" outlineLevel="0" collapsed="false">
      <c r="A1755" s="110" t="s">
        <v>228</v>
      </c>
      <c r="B1755" s="473" t="n">
        <v>0</v>
      </c>
      <c r="C1755" s="479" t="n">
        <v>0</v>
      </c>
      <c r="D1755" s="480" t="n">
        <v>0</v>
      </c>
      <c r="E1755" s="478" t="n">
        <v>0</v>
      </c>
      <c r="F1755" s="480" t="n">
        <v>0</v>
      </c>
      <c r="G1755" s="480" t="n">
        <v>0</v>
      </c>
      <c r="H1755" s="474"/>
      <c r="I1755" s="482" t="n">
        <v>0</v>
      </c>
      <c r="J1755" s="481" t="n">
        <f aca="false">+G1755-I1755</f>
        <v>0</v>
      </c>
      <c r="K1755" s="483" t="n">
        <f aca="false">IF(I1755=0,IF(G1755=0,0,100),+J1755/I1755*100)</f>
        <v>0</v>
      </c>
      <c r="L1755" s="475"/>
      <c r="M1755" s="484" t="n">
        <v>4500</v>
      </c>
      <c r="N1755" s="485" t="n">
        <v>0</v>
      </c>
      <c r="O1755" s="481" t="n">
        <f aca="false">N1755-M1755</f>
        <v>-4500</v>
      </c>
      <c r="P1755" s="486" t="n">
        <f aca="false">IF(M1755=0,IF(N1755=0,0,100),+O1755/M1755*100)</f>
        <v>-100</v>
      </c>
      <c r="Q1755" s="48"/>
    </row>
    <row r="1756" customFormat="false" ht="15" hidden="false" customHeight="true" outlineLevel="0" collapsed="false">
      <c r="A1756" s="110" t="s">
        <v>229</v>
      </c>
      <c r="B1756" s="473" t="n">
        <v>0</v>
      </c>
      <c r="C1756" s="479" t="n">
        <v>0</v>
      </c>
      <c r="D1756" s="480" t="n">
        <v>0</v>
      </c>
      <c r="E1756" s="478" t="n">
        <v>0</v>
      </c>
      <c r="F1756" s="480" t="n">
        <v>0</v>
      </c>
      <c r="G1756" s="480" t="n">
        <v>0</v>
      </c>
      <c r="H1756" s="474"/>
      <c r="I1756" s="482" t="n">
        <v>0</v>
      </c>
      <c r="J1756" s="481" t="n">
        <f aca="false">+G1756-I1756</f>
        <v>0</v>
      </c>
      <c r="K1756" s="483" t="n">
        <f aca="false">IF(I1756=0,IF(G1756=0,0,100),+J1756/I1756*100)</f>
        <v>0</v>
      </c>
      <c r="L1756" s="475"/>
      <c r="M1756" s="484" t="n">
        <v>5950</v>
      </c>
      <c r="N1756" s="485" t="n">
        <v>0</v>
      </c>
      <c r="O1756" s="481" t="n">
        <f aca="false">N1756-M1756</f>
        <v>-5950</v>
      </c>
      <c r="P1756" s="486" t="n">
        <f aca="false">IF(M1756=0,IF(N1756=0,0,100),+O1756/M1756*100)</f>
        <v>-100</v>
      </c>
      <c r="Q1756" s="48"/>
    </row>
    <row r="1757" customFormat="false" ht="12.75" hidden="false" customHeight="false" outlineLevel="0" collapsed="false">
      <c r="A1757" s="456" t="s">
        <v>234</v>
      </c>
      <c r="B1757" s="478" t="n">
        <v>219623.28</v>
      </c>
      <c r="C1757" s="479" t="n">
        <v>194157.37</v>
      </c>
      <c r="D1757" s="480" t="n">
        <v>206439.88</v>
      </c>
      <c r="E1757" s="478" t="n">
        <v>210196.84</v>
      </c>
      <c r="F1757" s="480" t="n">
        <v>214936.37</v>
      </c>
      <c r="G1757" s="480" t="n">
        <v>182446.43</v>
      </c>
      <c r="H1757" s="481"/>
      <c r="I1757" s="482" t="n">
        <v>159672.25</v>
      </c>
      <c r="J1757" s="481" t="n">
        <f aca="false">+G1757-I1757</f>
        <v>22774.18</v>
      </c>
      <c r="K1757" s="483" t="n">
        <f aca="false">IF(I1757=0,IF(G1757=0,0,100),+J1757/I1757*100)</f>
        <v>14.2630795269685</v>
      </c>
      <c r="L1757" s="483"/>
      <c r="M1757" s="484" t="n">
        <v>975161.2</v>
      </c>
      <c r="N1757" s="485" t="n">
        <v>1227800.17</v>
      </c>
      <c r="O1757" s="481" t="n">
        <f aca="false">N1757-M1757</f>
        <v>252638.97</v>
      </c>
      <c r="P1757" s="486" t="n">
        <f aca="false">IF(M1757=0,IF(N1757=0,0,100),+O1757/M1757*100)</f>
        <v>25.9074058729982</v>
      </c>
      <c r="Q1757" s="486"/>
    </row>
    <row r="1758" customFormat="false" ht="12.75" hidden="false" customHeight="false" outlineLevel="0" collapsed="false">
      <c r="A1758" s="456" t="s">
        <v>235</v>
      </c>
      <c r="B1758" s="478" t="n">
        <v>36029.52</v>
      </c>
      <c r="C1758" s="479" t="n">
        <v>12000</v>
      </c>
      <c r="D1758" s="480" t="n">
        <v>24250</v>
      </c>
      <c r="E1758" s="478" t="n">
        <v>32087.08</v>
      </c>
      <c r="F1758" s="480" t="n">
        <v>24666.67</v>
      </c>
      <c r="G1758" s="480" t="n">
        <v>12833.33</v>
      </c>
      <c r="H1758" s="481"/>
      <c r="I1758" s="482" t="n">
        <v>12033.34</v>
      </c>
      <c r="J1758" s="481" t="n">
        <f aca="false">+G1758-I1758</f>
        <v>799.99</v>
      </c>
      <c r="K1758" s="483" t="n">
        <f aca="false">IF(I1758=0,IF(G1758=0,0,100),+J1758/I1758*100)</f>
        <v>6.64811266032539</v>
      </c>
      <c r="L1758" s="483"/>
      <c r="M1758" s="484" t="n">
        <v>105366.96</v>
      </c>
      <c r="N1758" s="485" t="n">
        <v>141866.6</v>
      </c>
      <c r="O1758" s="481" t="n">
        <f aca="false">N1758-M1758</f>
        <v>36499.64</v>
      </c>
      <c r="P1758" s="486" t="n">
        <f aca="false">IF(M1758=0,IF(N1758=0,0,100),+O1758/M1758*100)</f>
        <v>34.6404983118048</v>
      </c>
      <c r="Q1758" s="486"/>
    </row>
    <row r="1759" customFormat="false" ht="12.75" hidden="false" customHeight="false" outlineLevel="0" collapsed="false">
      <c r="A1759" s="110" t="s">
        <v>237</v>
      </c>
      <c r="B1759" s="478" t="n">
        <v>49633</v>
      </c>
      <c r="C1759" s="479" t="n">
        <v>56011.36</v>
      </c>
      <c r="D1759" s="480" t="n">
        <v>51932.67</v>
      </c>
      <c r="E1759" s="478" t="n">
        <v>57344.06</v>
      </c>
      <c r="F1759" s="480" t="n">
        <v>74081.11</v>
      </c>
      <c r="G1759" s="480" t="n">
        <v>55317.19</v>
      </c>
      <c r="H1759" s="481"/>
      <c r="I1759" s="482" t="n">
        <v>57881.27</v>
      </c>
      <c r="J1759" s="481" t="n">
        <f aca="false">+G1759-I1759</f>
        <v>-2564.07999999999</v>
      </c>
      <c r="K1759" s="483" t="n">
        <f aca="false">IF(I1759=0,IF(G1759=0,0,100),+J1759/I1759*100)</f>
        <v>-4.42989588860092</v>
      </c>
      <c r="L1759" s="483"/>
      <c r="M1759" s="484" t="n">
        <v>341543.75</v>
      </c>
      <c r="N1759" s="485" t="n">
        <v>344319.39</v>
      </c>
      <c r="O1759" s="481" t="n">
        <f aca="false">N1759-M1759</f>
        <v>2775.64000000001</v>
      </c>
      <c r="P1759" s="486" t="n">
        <f aca="false">IF(M1759=0,IF(N1759=0,0,100),+O1759/M1759*100)</f>
        <v>0.812674803740374</v>
      </c>
      <c r="Q1759" s="486"/>
    </row>
    <row r="1760" customFormat="false" ht="12.75" hidden="false" customHeight="false" outlineLevel="0" collapsed="false">
      <c r="A1760" s="456" t="s">
        <v>238</v>
      </c>
      <c r="B1760" s="478" t="n">
        <v>88966.47</v>
      </c>
      <c r="C1760" s="479" t="n">
        <v>116803.64</v>
      </c>
      <c r="D1760" s="480" t="n">
        <v>139823.12</v>
      </c>
      <c r="E1760" s="478" t="n">
        <v>91327.79</v>
      </c>
      <c r="F1760" s="480" t="n">
        <v>109976.93</v>
      </c>
      <c r="G1760" s="480" t="n">
        <v>122576.17</v>
      </c>
      <c r="H1760" s="481"/>
      <c r="I1760" s="482" t="n">
        <v>121153.27</v>
      </c>
      <c r="J1760" s="481" t="n">
        <f aca="false">+G1760-I1760</f>
        <v>1422.89999999999</v>
      </c>
      <c r="K1760" s="483" t="n">
        <f aca="false">IF(I1760=0,IF(G1760=0,0,100),+J1760/I1760*100)</f>
        <v>1.17446272807989</v>
      </c>
      <c r="L1760" s="483"/>
      <c r="M1760" s="484" t="n">
        <v>643656.99</v>
      </c>
      <c r="N1760" s="485" t="n">
        <v>669474.12</v>
      </c>
      <c r="O1760" s="481" t="n">
        <f aca="false">N1760-M1760</f>
        <v>25817.13</v>
      </c>
      <c r="P1760" s="486" t="n">
        <f aca="false">IF(M1760=0,IF(N1760=0,0,100),+O1760/M1760*100)</f>
        <v>4.01100747775613</v>
      </c>
      <c r="Q1760" s="486"/>
    </row>
    <row r="1761" customFormat="false" ht="12.75" hidden="false" customHeight="false" outlineLevel="0" collapsed="false">
      <c r="A1761" s="456" t="s">
        <v>240</v>
      </c>
      <c r="B1761" s="478" t="n">
        <v>3201.95</v>
      </c>
      <c r="C1761" s="479" t="n">
        <v>1618.77</v>
      </c>
      <c r="D1761" s="480" t="n">
        <v>18424.44</v>
      </c>
      <c r="E1761" s="478" t="n">
        <v>2330.18</v>
      </c>
      <c r="F1761" s="480" t="n">
        <v>2732.99</v>
      </c>
      <c r="G1761" s="480" t="n">
        <v>2820.26</v>
      </c>
      <c r="H1761" s="481"/>
      <c r="I1761" s="482" t="n">
        <v>2641.7</v>
      </c>
      <c r="J1761" s="481" t="n">
        <f aca="false">+G1761-I1761</f>
        <v>178.56</v>
      </c>
      <c r="K1761" s="483" t="n">
        <f aca="false">IF(I1761=0,IF(G1761=0,0,100),+J1761/I1761*100)</f>
        <v>6.75928379452627</v>
      </c>
      <c r="L1761" s="483"/>
      <c r="M1761" s="484" t="n">
        <v>24466.55</v>
      </c>
      <c r="N1761" s="485" t="n">
        <v>31128.59</v>
      </c>
      <c r="O1761" s="481" t="n">
        <f aca="false">N1761-M1761</f>
        <v>6662.04</v>
      </c>
      <c r="P1761" s="486" t="n">
        <f aca="false">IF(M1761=0,IF(N1761=0,0,100),+O1761/M1761*100)</f>
        <v>27.2291761609218</v>
      </c>
      <c r="Q1761" s="486"/>
    </row>
    <row r="1762" customFormat="false" ht="12.75" hidden="false" customHeight="false" outlineLevel="0" collapsed="false">
      <c r="A1762" s="110" t="s">
        <v>241</v>
      </c>
      <c r="B1762" s="478" t="n">
        <v>0</v>
      </c>
      <c r="C1762" s="479" t="n">
        <v>450</v>
      </c>
      <c r="D1762" s="480" t="n">
        <v>0</v>
      </c>
      <c r="E1762" s="478" t="n">
        <v>0</v>
      </c>
      <c r="F1762" s="480" t="n">
        <v>0</v>
      </c>
      <c r="G1762" s="480" t="n">
        <v>300</v>
      </c>
      <c r="H1762" s="481"/>
      <c r="I1762" s="482" t="n">
        <v>2610.98</v>
      </c>
      <c r="J1762" s="481" t="n">
        <f aca="false">+G1762-I1762</f>
        <v>-2310.98</v>
      </c>
      <c r="K1762" s="483" t="n">
        <f aca="false">IF(I1762=0,IF(G1762=0,0,100),+J1762/I1762*100)</f>
        <v>-88.5100613562724</v>
      </c>
      <c r="L1762" s="483"/>
      <c r="M1762" s="484" t="n">
        <v>7955.48</v>
      </c>
      <c r="N1762" s="485" t="n">
        <v>750</v>
      </c>
      <c r="O1762" s="481" t="n">
        <f aca="false">N1762-M1762</f>
        <v>-7205.48</v>
      </c>
      <c r="P1762" s="486" t="n">
        <f aca="false">IF(M1762=0,IF(N1762=0,0,100),+O1762/M1762*100)</f>
        <v>-90.5725361637513</v>
      </c>
      <c r="Q1762" s="486"/>
    </row>
    <row r="1763" customFormat="false" ht="12.75" hidden="false" customHeight="false" outlineLevel="0" collapsed="false">
      <c r="A1763" s="110" t="s">
        <v>242</v>
      </c>
      <c r="B1763" s="478" t="n">
        <v>0</v>
      </c>
      <c r="C1763" s="479" t="n">
        <v>0</v>
      </c>
      <c r="D1763" s="480" t="n">
        <v>0</v>
      </c>
      <c r="E1763" s="478" t="n">
        <v>0</v>
      </c>
      <c r="F1763" s="480" t="n">
        <v>0</v>
      </c>
      <c r="G1763" s="480" t="n">
        <v>0</v>
      </c>
      <c r="H1763" s="481"/>
      <c r="I1763" s="482" t="n">
        <v>650</v>
      </c>
      <c r="J1763" s="481" t="n">
        <f aca="false">+G1763-I1763</f>
        <v>-650</v>
      </c>
      <c r="K1763" s="483" t="n">
        <f aca="false">IF(I1763=0,IF(G1763=0,0,100),+J1763/I1763*100)</f>
        <v>-100</v>
      </c>
      <c r="L1763" s="483"/>
      <c r="M1763" s="484" t="n">
        <v>5306</v>
      </c>
      <c r="N1763" s="485" t="n">
        <v>0</v>
      </c>
      <c r="O1763" s="481" t="n">
        <f aca="false">N1763-M1763</f>
        <v>-5306</v>
      </c>
      <c r="P1763" s="486" t="n">
        <f aca="false">IF(M1763=0,IF(N1763=0,0,100),+O1763/M1763*100)</f>
        <v>-100</v>
      </c>
      <c r="Q1763" s="486"/>
    </row>
    <row r="1764" customFormat="false" ht="12.75" hidden="false" customHeight="false" outlineLevel="0" collapsed="false">
      <c r="A1764" s="110" t="s">
        <v>243</v>
      </c>
      <c r="B1764" s="478" t="n">
        <v>0</v>
      </c>
      <c r="C1764" s="479" t="n">
        <v>0</v>
      </c>
      <c r="D1764" s="480" t="n">
        <v>839.54</v>
      </c>
      <c r="E1764" s="478" t="n">
        <v>0</v>
      </c>
      <c r="F1764" s="480" t="n">
        <v>1908.63</v>
      </c>
      <c r="G1764" s="480" t="n">
        <v>2193.97</v>
      </c>
      <c r="H1764" s="481"/>
      <c r="I1764" s="482" t="n">
        <v>0</v>
      </c>
      <c r="J1764" s="481" t="n">
        <f aca="false">+G1764-I1764</f>
        <v>2193.97</v>
      </c>
      <c r="K1764" s="483" t="n">
        <f aca="false">IF(I1764=0,IF(G1764=0,0,100),+J1764/I1764*100)</f>
        <v>100</v>
      </c>
      <c r="L1764" s="483"/>
      <c r="M1764" s="484" t="n">
        <v>4348.81</v>
      </c>
      <c r="N1764" s="485" t="n">
        <v>4942.14</v>
      </c>
      <c r="O1764" s="481" t="n">
        <f aca="false">N1764-M1764</f>
        <v>593.33</v>
      </c>
      <c r="P1764" s="486" t="n">
        <f aca="false">IF(M1764=0,IF(N1764=0,0,100),+O1764/M1764*100)</f>
        <v>13.6435024753898</v>
      </c>
      <c r="Q1764" s="486"/>
    </row>
    <row r="1765" customFormat="false" ht="12.75" hidden="false" customHeight="false" outlineLevel="0" collapsed="false">
      <c r="A1765" s="110" t="s">
        <v>244</v>
      </c>
      <c r="B1765" s="478" t="n">
        <v>850</v>
      </c>
      <c r="C1765" s="479" t="n">
        <v>1294.83</v>
      </c>
      <c r="D1765" s="480" t="n">
        <v>0</v>
      </c>
      <c r="E1765" s="478" t="n">
        <v>1300</v>
      </c>
      <c r="F1765" s="480" t="n">
        <v>3435</v>
      </c>
      <c r="G1765" s="480" t="n">
        <v>0</v>
      </c>
      <c r="H1765" s="481"/>
      <c r="I1765" s="482" t="n">
        <v>9400.00000000003</v>
      </c>
      <c r="J1765" s="481" t="n">
        <f aca="false">+G1765-I1765</f>
        <v>-9400.00000000003</v>
      </c>
      <c r="K1765" s="483" t="n">
        <f aca="false">IF(I1765=0,IF(G1765=0,0,100),+J1765/I1765*100)</f>
        <v>-100</v>
      </c>
      <c r="L1765" s="483"/>
      <c r="M1765" s="484" t="n">
        <v>150991.24</v>
      </c>
      <c r="N1765" s="485" t="n">
        <v>6879.83</v>
      </c>
      <c r="O1765" s="481" t="n">
        <f aca="false">N1765-M1765</f>
        <v>-144111.41</v>
      </c>
      <c r="P1765" s="486" t="n">
        <f aca="false">IF(M1765=0,IF(N1765=0,0,100),+O1765/M1765*100)</f>
        <v>-95.4435568580005</v>
      </c>
      <c r="Q1765" s="486"/>
    </row>
    <row r="1766" s="438" customFormat="true" ht="12.75" hidden="false" customHeight="false" outlineLevel="0" collapsed="false">
      <c r="A1766" s="456" t="s">
        <v>245</v>
      </c>
      <c r="B1766" s="478" t="n">
        <v>4554.57</v>
      </c>
      <c r="C1766" s="479" t="n">
        <v>8312.93</v>
      </c>
      <c r="D1766" s="480" t="n">
        <v>8202.56</v>
      </c>
      <c r="E1766" s="478" t="n">
        <v>8326.97</v>
      </c>
      <c r="F1766" s="480" t="n">
        <v>16582.7</v>
      </c>
      <c r="G1766" s="480" t="n">
        <v>12779.56</v>
      </c>
      <c r="H1766" s="481"/>
      <c r="I1766" s="482" t="n">
        <v>12309.4</v>
      </c>
      <c r="J1766" s="481" t="n">
        <f aca="false">+G1766-I1766</f>
        <v>470.16</v>
      </c>
      <c r="K1766" s="483" t="n">
        <f aca="false">IF(I1766=0,IF(G1766=0,0,100),+J1766/I1766*100)</f>
        <v>3.81952004159423</v>
      </c>
      <c r="L1766" s="483"/>
      <c r="M1766" s="484" t="n">
        <v>54310.32</v>
      </c>
      <c r="N1766" s="485" t="n">
        <v>58759.29</v>
      </c>
      <c r="O1766" s="481" t="n">
        <f aca="false">N1766-M1766</f>
        <v>4448.97</v>
      </c>
      <c r="P1766" s="486" t="n">
        <f aca="false">IF(M1766=0,IF(N1766=0,0,100),+O1766/M1766*100)</f>
        <v>8.19175803051796</v>
      </c>
      <c r="Q1766" s="486"/>
    </row>
    <row r="1767" s="438" customFormat="true" ht="12.75" hidden="false" customHeight="false" outlineLevel="0" collapsed="false">
      <c r="A1767" s="456" t="s">
        <v>248</v>
      </c>
      <c r="B1767" s="478" t="n">
        <v>0</v>
      </c>
      <c r="C1767" s="479" t="n">
        <v>0</v>
      </c>
      <c r="D1767" s="480" t="n">
        <v>0</v>
      </c>
      <c r="E1767" s="478" t="n">
        <v>0</v>
      </c>
      <c r="F1767" s="480" t="n">
        <v>0</v>
      </c>
      <c r="G1767" s="480" t="n">
        <v>0</v>
      </c>
      <c r="H1767" s="481"/>
      <c r="I1767" s="482" t="n">
        <v>0</v>
      </c>
      <c r="J1767" s="481" t="n">
        <f aca="false">+G1767-I1767</f>
        <v>0</v>
      </c>
      <c r="K1767" s="483" t="n">
        <f aca="false">IF(I1767=0,IF(G1767=0,0,100),+J1767/I1767*100)</f>
        <v>0</v>
      </c>
      <c r="L1767" s="483"/>
      <c r="M1767" s="484" t="n">
        <v>7254.87</v>
      </c>
      <c r="N1767" s="485" t="n">
        <v>0</v>
      </c>
      <c r="O1767" s="481" t="n">
        <f aca="false">N1767-M1767</f>
        <v>-7254.87</v>
      </c>
      <c r="P1767" s="486" t="n">
        <f aca="false">IF(M1767=0,IF(N1767=0,0,100),+O1767/M1767*100)</f>
        <v>-100</v>
      </c>
      <c r="Q1767" s="486"/>
    </row>
    <row r="1768" s="438" customFormat="true" ht="12.75" hidden="false" customHeight="false" outlineLevel="0" collapsed="false">
      <c r="A1768" s="110" t="s">
        <v>251</v>
      </c>
      <c r="B1768" s="478" t="n">
        <v>0</v>
      </c>
      <c r="C1768" s="479" t="n">
        <v>0</v>
      </c>
      <c r="D1768" s="480" t="n">
        <v>0</v>
      </c>
      <c r="E1768" s="478" t="n">
        <v>0</v>
      </c>
      <c r="F1768" s="480" t="n">
        <v>0</v>
      </c>
      <c r="G1768" s="480" t="n">
        <v>0</v>
      </c>
      <c r="H1768" s="481"/>
      <c r="I1768" s="482" t="n">
        <v>0</v>
      </c>
      <c r="J1768" s="481" t="n">
        <f aca="false">+G1768-I1768</f>
        <v>0</v>
      </c>
      <c r="K1768" s="483" t="n">
        <f aca="false">IF(I1768=0,IF(G1768=0,0,100),+J1768/I1768*100)</f>
        <v>0</v>
      </c>
      <c r="L1768" s="483"/>
      <c r="M1768" s="484" t="n">
        <v>705.54</v>
      </c>
      <c r="N1768" s="485" t="n">
        <v>0</v>
      </c>
      <c r="O1768" s="481" t="n">
        <f aca="false">N1768-M1768</f>
        <v>-705.54</v>
      </c>
      <c r="P1768" s="486" t="n">
        <f aca="false">IF(M1768=0,IF(N1768=0,0,100),+O1768/M1768*100)</f>
        <v>-100</v>
      </c>
      <c r="Q1768" s="486"/>
    </row>
    <row r="1769" s="438" customFormat="true" ht="12.75" hidden="false" customHeight="false" outlineLevel="0" collapsed="false">
      <c r="A1769" s="110" t="s">
        <v>254</v>
      </c>
      <c r="B1769" s="478" t="n">
        <v>50000</v>
      </c>
      <c r="C1769" s="479" t="n">
        <v>50000</v>
      </c>
      <c r="D1769" s="480" t="n">
        <v>50000</v>
      </c>
      <c r="E1769" s="478" t="n">
        <v>53670</v>
      </c>
      <c r="F1769" s="480" t="n">
        <v>53670</v>
      </c>
      <c r="G1769" s="480" t="n">
        <v>53670</v>
      </c>
      <c r="H1769" s="481"/>
      <c r="I1769" s="482" t="n">
        <v>50000</v>
      </c>
      <c r="J1769" s="481" t="n">
        <f aca="false">+G1769-I1769</f>
        <v>3670</v>
      </c>
      <c r="K1769" s="483" t="n">
        <f aca="false">IF(I1769=0,IF(G1769=0,0,100),+J1769/I1769*100)</f>
        <v>7.34</v>
      </c>
      <c r="L1769" s="483"/>
      <c r="M1769" s="484" t="n">
        <v>166129.03</v>
      </c>
      <c r="N1769" s="485" t="n">
        <v>311010</v>
      </c>
      <c r="O1769" s="481" t="n">
        <f aca="false">N1769-M1769</f>
        <v>144880.97</v>
      </c>
      <c r="P1769" s="486" t="n">
        <f aca="false">IF(M1769=0,IF(N1769=0,0,100),+O1769/M1769*100)</f>
        <v>87.209905457222</v>
      </c>
      <c r="Q1769" s="486"/>
    </row>
    <row r="1770" s="438" customFormat="true" ht="12.75" hidden="false" customHeight="false" outlineLevel="0" collapsed="false">
      <c r="A1770" s="456" t="s">
        <v>255</v>
      </c>
      <c r="B1770" s="478" t="n">
        <v>0</v>
      </c>
      <c r="C1770" s="479" t="n">
        <v>0</v>
      </c>
      <c r="D1770" s="480" t="n">
        <v>0</v>
      </c>
      <c r="E1770" s="478" t="n">
        <v>0</v>
      </c>
      <c r="F1770" s="480" t="n">
        <v>0</v>
      </c>
      <c r="G1770" s="480" t="n">
        <v>0</v>
      </c>
      <c r="H1770" s="481"/>
      <c r="I1770" s="482" t="n">
        <v>7.27595761418343E-012</v>
      </c>
      <c r="J1770" s="481" t="n">
        <f aca="false">+G1770-I1770</f>
        <v>-7.27595761418343E-012</v>
      </c>
      <c r="K1770" s="483" t="n">
        <f aca="false">IF(I1770=0,IF(G1770=0,0,100),+J1770/I1770*100)</f>
        <v>-100</v>
      </c>
      <c r="L1770" s="483"/>
      <c r="M1770" s="484" t="n">
        <v>116341.81</v>
      </c>
      <c r="N1770" s="485" t="n">
        <v>0</v>
      </c>
      <c r="O1770" s="481" t="n">
        <f aca="false">N1770-M1770</f>
        <v>-116341.81</v>
      </c>
      <c r="P1770" s="486" t="n">
        <f aca="false">IF(M1770=0,IF(N1770=0,0,100),+O1770/M1770*100)</f>
        <v>-100</v>
      </c>
      <c r="Q1770" s="486"/>
    </row>
    <row r="1771" s="438" customFormat="true" ht="12.75" hidden="false" customHeight="false" outlineLevel="0" collapsed="false">
      <c r="A1771" s="110" t="s">
        <v>256</v>
      </c>
      <c r="B1771" s="478" t="n">
        <v>0</v>
      </c>
      <c r="C1771" s="479" t="n">
        <v>3173.91</v>
      </c>
      <c r="D1771" s="480" t="n">
        <v>2311.05</v>
      </c>
      <c r="E1771" s="478" t="n">
        <v>5743.73</v>
      </c>
      <c r="F1771" s="480" t="n">
        <v>0</v>
      </c>
      <c r="G1771" s="480" t="n">
        <v>2772.04</v>
      </c>
      <c r="H1771" s="481"/>
      <c r="I1771" s="482" t="n">
        <v>8715.78</v>
      </c>
      <c r="J1771" s="481" t="n">
        <f aca="false">+G1771-I1771</f>
        <v>-5943.74</v>
      </c>
      <c r="K1771" s="483" t="n">
        <f aca="false">IF(I1771=0,IF(G1771=0,0,100),+J1771/I1771*100)</f>
        <v>-68.1951586662353</v>
      </c>
      <c r="L1771" s="483"/>
      <c r="M1771" s="484" t="n">
        <v>8715.78</v>
      </c>
      <c r="N1771" s="485" t="n">
        <v>14000.73</v>
      </c>
      <c r="O1771" s="481" t="n">
        <f aca="false">N1771-M1771</f>
        <v>5284.95</v>
      </c>
      <c r="P1771" s="486" t="n">
        <f aca="false">IF(M1771=0,IF(N1771=0,0,100),+O1771/M1771*100)</f>
        <v>60.6365695325031</v>
      </c>
      <c r="Q1771" s="486"/>
    </row>
    <row r="1772" s="438" customFormat="true" ht="12.75" hidden="false" customHeight="false" outlineLevel="0" collapsed="false">
      <c r="A1772" s="456" t="s">
        <v>257</v>
      </c>
      <c r="B1772" s="478" t="n">
        <v>60935</v>
      </c>
      <c r="C1772" s="479" t="n">
        <v>65315.27</v>
      </c>
      <c r="D1772" s="480" t="n">
        <v>67345.29</v>
      </c>
      <c r="E1772" s="478" t="n">
        <v>89747</v>
      </c>
      <c r="F1772" s="480" t="n">
        <v>68427.23</v>
      </c>
      <c r="G1772" s="480" t="n">
        <v>68270.77</v>
      </c>
      <c r="H1772" s="481"/>
      <c r="I1772" s="482" t="n">
        <v>42029.56</v>
      </c>
      <c r="J1772" s="481" t="n">
        <f aca="false">+G1772-I1772</f>
        <v>26241.21</v>
      </c>
      <c r="K1772" s="483" t="n">
        <f aca="false">IF(I1772=0,IF(G1772=0,0,100),+J1772/I1772*100)</f>
        <v>62.4351289901679</v>
      </c>
      <c r="L1772" s="483"/>
      <c r="M1772" s="484" t="n">
        <v>178582.86</v>
      </c>
      <c r="N1772" s="485" t="n">
        <v>420040.56</v>
      </c>
      <c r="O1772" s="481" t="n">
        <f aca="false">N1772-M1772</f>
        <v>241457.7</v>
      </c>
      <c r="P1772" s="486" t="n">
        <f aca="false">IF(M1772=0,IF(N1772=0,0,100),+O1772/M1772*100)</f>
        <v>135.207656546659</v>
      </c>
      <c r="Q1772" s="486"/>
    </row>
    <row r="1773" s="438" customFormat="true" ht="12.75" hidden="false" customHeight="false" outlineLevel="0" collapsed="false">
      <c r="A1773" s="456" t="s">
        <v>258</v>
      </c>
      <c r="B1773" s="478" t="n">
        <v>27110.33</v>
      </c>
      <c r="C1773" s="479" t="n">
        <v>5562.12</v>
      </c>
      <c r="D1773" s="480" t="n">
        <v>14172.17</v>
      </c>
      <c r="E1773" s="478" t="n">
        <v>18819.08</v>
      </c>
      <c r="F1773" s="480" t="n">
        <v>20495.2</v>
      </c>
      <c r="G1773" s="480" t="n">
        <v>5971.59000000001</v>
      </c>
      <c r="H1773" s="481"/>
      <c r="I1773" s="482" t="n">
        <v>9410.19</v>
      </c>
      <c r="J1773" s="481" t="n">
        <f aca="false">+G1773-I1773</f>
        <v>-3438.59999999999</v>
      </c>
      <c r="K1773" s="483" t="n">
        <f aca="false">IF(I1773=0,IF(G1773=0,0,100),+J1773/I1773*100)</f>
        <v>-36.5412388060176</v>
      </c>
      <c r="L1773" s="483"/>
      <c r="M1773" s="484" t="n">
        <v>61892.44</v>
      </c>
      <c r="N1773" s="485" t="n">
        <v>92130.49</v>
      </c>
      <c r="O1773" s="481" t="n">
        <f aca="false">N1773-M1773</f>
        <v>30238.05</v>
      </c>
      <c r="P1773" s="486" t="n">
        <f aca="false">IF(M1773=0,IF(N1773=0,0,100),+O1773/M1773*100)</f>
        <v>48.8558053293746</v>
      </c>
      <c r="Q1773" s="486"/>
    </row>
    <row r="1774" s="438" customFormat="true" ht="12.75" hidden="false" customHeight="false" outlineLevel="0" collapsed="false">
      <c r="A1774" s="110" t="s">
        <v>259</v>
      </c>
      <c r="B1774" s="478" t="n">
        <v>0</v>
      </c>
      <c r="C1774" s="479" t="n">
        <v>982.44</v>
      </c>
      <c r="D1774" s="480" t="n">
        <v>908.2</v>
      </c>
      <c r="E1774" s="478" t="n">
        <v>1151.55</v>
      </c>
      <c r="F1774" s="480" t="n">
        <v>1154.66</v>
      </c>
      <c r="G1774" s="480" t="n">
        <v>908.2</v>
      </c>
      <c r="H1774" s="481"/>
      <c r="I1774" s="482" t="n">
        <v>1165.2</v>
      </c>
      <c r="J1774" s="481" t="n">
        <f aca="false">+G1774-I1774</f>
        <v>-257</v>
      </c>
      <c r="K1774" s="483" t="n">
        <f aca="false">IF(I1774=0,IF(G1774=0,0,100),+J1774/I1774*100)</f>
        <v>-22.0562993477515</v>
      </c>
      <c r="L1774" s="483"/>
      <c r="M1774" s="484" t="n">
        <v>95150.58</v>
      </c>
      <c r="N1774" s="485" t="n">
        <v>5105.05</v>
      </c>
      <c r="O1774" s="481" t="n">
        <f aca="false">N1774-M1774</f>
        <v>-90045.53</v>
      </c>
      <c r="P1774" s="486" t="n">
        <f aca="false">IF(M1774=0,IF(N1774=0,0,100),+O1774/M1774*100)</f>
        <v>-94.6347673340509</v>
      </c>
      <c r="Q1774" s="486"/>
    </row>
    <row r="1775" s="438" customFormat="true" ht="12.75" hidden="false" customHeight="false" outlineLevel="0" collapsed="false">
      <c r="A1775" s="110" t="s">
        <v>260</v>
      </c>
      <c r="B1775" s="478" t="n">
        <v>258.62</v>
      </c>
      <c r="C1775" s="479" t="n">
        <v>487.07</v>
      </c>
      <c r="D1775" s="480" t="n">
        <v>336.2</v>
      </c>
      <c r="E1775" s="478" t="n">
        <v>176.72</v>
      </c>
      <c r="F1775" s="480" t="n">
        <v>271.54</v>
      </c>
      <c r="G1775" s="480" t="n">
        <v>84.48</v>
      </c>
      <c r="H1775" s="481"/>
      <c r="I1775" s="482" t="n">
        <v>120.69</v>
      </c>
      <c r="J1775" s="481" t="n">
        <f aca="false">+G1775-I1775</f>
        <v>-36.21</v>
      </c>
      <c r="K1775" s="483" t="n">
        <f aca="false">IF(I1775=0,IF(G1775=0,0,100),+J1775/I1775*100)</f>
        <v>-30.0024857071837</v>
      </c>
      <c r="L1775" s="483"/>
      <c r="M1775" s="484" t="n">
        <v>1187.99</v>
      </c>
      <c r="N1775" s="485" t="n">
        <v>1614.63</v>
      </c>
      <c r="O1775" s="481" t="n">
        <f aca="false">N1775-M1775</f>
        <v>426.64</v>
      </c>
      <c r="P1775" s="486" t="n">
        <f aca="false">IF(M1775=0,IF(N1775=0,0,100),+O1775/M1775*100)</f>
        <v>35.9127602084193</v>
      </c>
      <c r="Q1775" s="486"/>
    </row>
    <row r="1776" s="438" customFormat="true" ht="12.75" hidden="false" customHeight="false" outlineLevel="0" collapsed="false">
      <c r="A1776" s="110" t="s">
        <v>265</v>
      </c>
      <c r="B1776" s="478" t="n">
        <v>23216.23</v>
      </c>
      <c r="C1776" s="479" t="n">
        <v>9.09494701772928E-013</v>
      </c>
      <c r="D1776" s="480" t="n">
        <v>45727.83</v>
      </c>
      <c r="E1776" s="478" t="n">
        <v>24309.31</v>
      </c>
      <c r="F1776" s="480" t="n">
        <v>21951.42</v>
      </c>
      <c r="G1776" s="480" t="n">
        <v>18496.72</v>
      </c>
      <c r="H1776" s="481"/>
      <c r="I1776" s="482" t="n">
        <v>23004.71</v>
      </c>
      <c r="J1776" s="481" t="n">
        <f aca="false">+G1776-I1776</f>
        <v>-4507.99</v>
      </c>
      <c r="K1776" s="483" t="n">
        <f aca="false">IF(I1776=0,IF(G1776=0,0,100),+J1776/I1776*100)</f>
        <v>-19.5959436132861</v>
      </c>
      <c r="L1776" s="483"/>
      <c r="M1776" s="484" t="n">
        <v>114266.26</v>
      </c>
      <c r="N1776" s="485" t="n">
        <v>133701.51</v>
      </c>
      <c r="O1776" s="481" t="n">
        <f aca="false">N1776-M1776</f>
        <v>19435.25</v>
      </c>
      <c r="P1776" s="486" t="n">
        <f aca="false">IF(M1776=0,IF(N1776=0,0,100),+O1776/M1776*100)</f>
        <v>17.0087390626069</v>
      </c>
      <c r="Q1776" s="486"/>
    </row>
    <row r="1777" s="438" customFormat="true" ht="12.75" hidden="false" customHeight="false" outlineLevel="0" collapsed="false">
      <c r="A1777" s="110" t="s">
        <v>267</v>
      </c>
      <c r="B1777" s="478" t="n">
        <v>0</v>
      </c>
      <c r="C1777" s="479" t="n">
        <v>257.76</v>
      </c>
      <c r="D1777" s="480" t="n">
        <v>257.76</v>
      </c>
      <c r="E1777" s="478" t="n">
        <v>656.41</v>
      </c>
      <c r="F1777" s="480" t="n">
        <v>472.42</v>
      </c>
      <c r="G1777" s="480" t="n">
        <v>643.98</v>
      </c>
      <c r="H1777" s="481"/>
      <c r="I1777" s="482" t="n">
        <v>257.76</v>
      </c>
      <c r="J1777" s="481" t="n">
        <f aca="false">+G1777-I1777</f>
        <v>386.22</v>
      </c>
      <c r="K1777" s="483" t="n">
        <f aca="false">IF(I1777=0,IF(G1777=0,0,100),+J1777/I1777*100)</f>
        <v>149.837057728119</v>
      </c>
      <c r="L1777" s="483"/>
      <c r="M1777" s="484" t="n">
        <v>1288.79</v>
      </c>
      <c r="N1777" s="485" t="n">
        <v>2288.33</v>
      </c>
      <c r="O1777" s="481" t="n">
        <f aca="false">N1777-M1777</f>
        <v>999.54</v>
      </c>
      <c r="P1777" s="486" t="n">
        <f aca="false">IF(M1777=0,IF(N1777=0,0,100),+O1777/M1777*100)</f>
        <v>77.5564676945042</v>
      </c>
      <c r="Q1777" s="486"/>
    </row>
    <row r="1778" s="438" customFormat="true" ht="12.75" hidden="false" customHeight="false" outlineLevel="0" collapsed="false">
      <c r="A1778" s="534" t="s">
        <v>268</v>
      </c>
      <c r="B1778" s="478" t="n">
        <v>0</v>
      </c>
      <c r="C1778" s="479" t="n">
        <v>429.32</v>
      </c>
      <c r="D1778" s="480" t="n">
        <v>429.32</v>
      </c>
      <c r="E1778" s="478" t="n">
        <v>429.32</v>
      </c>
      <c r="F1778" s="480" t="n">
        <v>429.32</v>
      </c>
      <c r="G1778" s="480" t="n">
        <v>0</v>
      </c>
      <c r="H1778" s="481"/>
      <c r="I1778" s="482" t="n">
        <v>514.68</v>
      </c>
      <c r="J1778" s="481" t="n">
        <f aca="false">+G1778-I1778</f>
        <v>-514.68</v>
      </c>
      <c r="K1778" s="483" t="n">
        <f aca="false">IF(I1778=0,IF(G1778=0,0,100),+J1778/I1778*100)</f>
        <v>-100</v>
      </c>
      <c r="L1778" s="483"/>
      <c r="M1778" s="484" t="n">
        <v>2573.4</v>
      </c>
      <c r="N1778" s="485" t="n">
        <v>1717.28</v>
      </c>
      <c r="O1778" s="481" t="n">
        <f aca="false">N1778-M1778</f>
        <v>-856.12</v>
      </c>
      <c r="P1778" s="486" t="n">
        <f aca="false">IF(M1778=0,IF(N1778=0,0,100),+O1778/M1778*100)</f>
        <v>-33.2680500505168</v>
      </c>
      <c r="Q1778" s="486"/>
    </row>
    <row r="1779" s="438" customFormat="true" ht="12.75" hidden="false" customHeight="false" outlineLevel="0" collapsed="false">
      <c r="A1779" s="456" t="s">
        <v>271</v>
      </c>
      <c r="B1779" s="478" t="n">
        <v>0</v>
      </c>
      <c r="C1779" s="479" t="n">
        <v>2013.24</v>
      </c>
      <c r="D1779" s="480" t="n">
        <v>960.75</v>
      </c>
      <c r="E1779" s="478" t="n">
        <v>2798.18</v>
      </c>
      <c r="F1779" s="480" t="n">
        <v>797.6</v>
      </c>
      <c r="G1779" s="480" t="n">
        <v>1307.99</v>
      </c>
      <c r="H1779" s="481"/>
      <c r="I1779" s="482" t="n">
        <v>193.5</v>
      </c>
      <c r="J1779" s="481" t="n">
        <f aca="false">+G1779-I1779</f>
        <v>1114.49</v>
      </c>
      <c r="K1779" s="483" t="n">
        <f aca="false">IF(I1779=0,IF(G1779=0,0,100),+J1779/I1779*100)</f>
        <v>575.963824289406</v>
      </c>
      <c r="L1779" s="483"/>
      <c r="M1779" s="484" t="n">
        <v>8195.6</v>
      </c>
      <c r="N1779" s="485" t="n">
        <v>7877.76</v>
      </c>
      <c r="O1779" s="481" t="n">
        <f aca="false">N1779-M1779</f>
        <v>-317.84</v>
      </c>
      <c r="P1779" s="486" t="n">
        <f aca="false">IF(M1779=0,IF(N1779=0,0,100),+O1779/M1779*100)</f>
        <v>-3.87817853482357</v>
      </c>
      <c r="Q1779" s="486"/>
    </row>
    <row r="1780" s="438" customFormat="true" ht="12.75" hidden="false" customHeight="false" outlineLevel="0" collapsed="false">
      <c r="A1780" s="456" t="s">
        <v>272</v>
      </c>
      <c r="B1780" s="478" t="n">
        <v>720</v>
      </c>
      <c r="C1780" s="479" t="n">
        <v>0</v>
      </c>
      <c r="D1780" s="480" t="n">
        <v>0</v>
      </c>
      <c r="E1780" s="478" t="n">
        <v>0</v>
      </c>
      <c r="F1780" s="480" t="n">
        <v>720</v>
      </c>
      <c r="G1780" s="480" t="n">
        <v>0</v>
      </c>
      <c r="H1780" s="481"/>
      <c r="I1780" s="482" t="n">
        <v>667.5</v>
      </c>
      <c r="J1780" s="481" t="n">
        <f aca="false">+G1780-I1780</f>
        <v>-667.5</v>
      </c>
      <c r="K1780" s="483" t="n">
        <f aca="false">IF(I1780=0,IF(G1780=0,0,100),+J1780/I1780*100)</f>
        <v>-100</v>
      </c>
      <c r="L1780" s="483"/>
      <c r="M1780" s="484" t="n">
        <v>2155.85</v>
      </c>
      <c r="N1780" s="485" t="n">
        <v>1440</v>
      </c>
      <c r="O1780" s="481" t="n">
        <f aca="false">N1780-M1780</f>
        <v>-715.85</v>
      </c>
      <c r="P1780" s="486" t="n">
        <f aca="false">IF(M1780=0,IF(N1780=0,0,100),+O1780/M1780*100)</f>
        <v>-33.2050003478906</v>
      </c>
      <c r="Q1780" s="486"/>
    </row>
    <row r="1781" s="438" customFormat="true" ht="12.75" hidden="false" customHeight="false" outlineLevel="0" collapsed="false">
      <c r="A1781" s="456" t="s">
        <v>273</v>
      </c>
      <c r="B1781" s="478" t="n">
        <v>0</v>
      </c>
      <c r="C1781" s="479" t="n">
        <v>13293.49</v>
      </c>
      <c r="D1781" s="480" t="n">
        <v>-9.09494701772928E-013</v>
      </c>
      <c r="E1781" s="478" t="n">
        <v>13457.12</v>
      </c>
      <c r="F1781" s="480" t="n">
        <v>0</v>
      </c>
      <c r="G1781" s="480" t="n">
        <v>18949.76</v>
      </c>
      <c r="H1781" s="481"/>
      <c r="I1781" s="482" t="n">
        <v>19707.84</v>
      </c>
      <c r="J1781" s="481" t="n">
        <f aca="false">+G1781-I1781</f>
        <v>-758.080000000002</v>
      </c>
      <c r="K1781" s="483" t="n">
        <f aca="false">IF(I1781=0,IF(G1781=0,0,100),+J1781/I1781*100)</f>
        <v>-3.8465910013477</v>
      </c>
      <c r="L1781" s="483"/>
      <c r="M1781" s="484" t="n">
        <v>54357.87</v>
      </c>
      <c r="N1781" s="485" t="n">
        <v>45700.37</v>
      </c>
      <c r="O1781" s="481" t="n">
        <f aca="false">N1781-M1781</f>
        <v>-8657.5</v>
      </c>
      <c r="P1781" s="486" t="n">
        <f aca="false">IF(M1781=0,IF(N1781=0,0,100),+O1781/M1781*100)</f>
        <v>-15.9268565894874</v>
      </c>
      <c r="Q1781" s="486"/>
    </row>
    <row r="1782" s="438" customFormat="true" ht="12.75" hidden="false" customHeight="false" outlineLevel="0" collapsed="false">
      <c r="A1782" s="456" t="s">
        <v>274</v>
      </c>
      <c r="B1782" s="478" t="n">
        <v>0</v>
      </c>
      <c r="C1782" s="479" t="n">
        <v>3425.49</v>
      </c>
      <c r="D1782" s="480" t="n">
        <v>2679.47</v>
      </c>
      <c r="E1782" s="478" t="n">
        <v>1920.9</v>
      </c>
      <c r="F1782" s="480" t="n">
        <v>4308.95</v>
      </c>
      <c r="G1782" s="480" t="n">
        <v>2141.33</v>
      </c>
      <c r="H1782" s="481"/>
      <c r="I1782" s="482" t="n">
        <v>-1265.64</v>
      </c>
      <c r="J1782" s="481" t="n">
        <f aca="false">+G1782-I1782</f>
        <v>3406.97</v>
      </c>
      <c r="K1782" s="483" t="n">
        <f aca="false">IF(I1782=0,IF(G1782=0,0,100),+J1782/I1782*100)</f>
        <v>-269.189500963939</v>
      </c>
      <c r="L1782" s="483"/>
      <c r="M1782" s="484" t="n">
        <v>15301.26</v>
      </c>
      <c r="N1782" s="485" t="n">
        <v>14476.14</v>
      </c>
      <c r="O1782" s="481" t="n">
        <f aca="false">N1782-M1782</f>
        <v>-825.120000000001</v>
      </c>
      <c r="P1782" s="486" t="n">
        <f aca="false">IF(M1782=0,IF(N1782=0,0,100),+O1782/M1782*100)</f>
        <v>-5.39249708847507</v>
      </c>
      <c r="Q1782" s="486"/>
    </row>
    <row r="1783" s="438" customFormat="true" ht="12.75" hidden="false" customHeight="false" outlineLevel="0" collapsed="false">
      <c r="A1783" s="110" t="s">
        <v>275</v>
      </c>
      <c r="B1783" s="478" t="n">
        <v>592.11</v>
      </c>
      <c r="C1783" s="479" t="n">
        <v>1279.16</v>
      </c>
      <c r="D1783" s="480" t="n">
        <v>4602.18</v>
      </c>
      <c r="E1783" s="478" t="n">
        <v>1398</v>
      </c>
      <c r="F1783" s="480" t="n">
        <v>706.45</v>
      </c>
      <c r="G1783" s="480" t="n">
        <v>11239</v>
      </c>
      <c r="H1783" s="481"/>
      <c r="I1783" s="482" t="n">
        <v>8233.16</v>
      </c>
      <c r="J1783" s="481" t="n">
        <f aca="false">+G1783-I1783</f>
        <v>3005.84</v>
      </c>
      <c r="K1783" s="483" t="n">
        <f aca="false">IF(I1783=0,IF(G1783=0,0,100),+J1783/I1783*100)</f>
        <v>36.508946747057</v>
      </c>
      <c r="L1783" s="483"/>
      <c r="M1783" s="484" t="n">
        <v>14312.64</v>
      </c>
      <c r="N1783" s="485" t="n">
        <v>19816.9</v>
      </c>
      <c r="O1783" s="481" t="n">
        <f aca="false">N1783-M1783</f>
        <v>5504.26</v>
      </c>
      <c r="P1783" s="486" t="n">
        <f aca="false">IF(M1783=0,IF(N1783=0,0,100),+O1783/M1783*100)</f>
        <v>38.4573356138351</v>
      </c>
      <c r="Q1783" s="486"/>
    </row>
    <row r="1784" s="438" customFormat="true" ht="12.75" hidden="false" customHeight="false" outlineLevel="0" collapsed="false">
      <c r="A1784" s="456" t="s">
        <v>276</v>
      </c>
      <c r="B1784" s="478" t="n">
        <v>0</v>
      </c>
      <c r="C1784" s="479" t="n">
        <v>1616.46</v>
      </c>
      <c r="D1784" s="480" t="n">
        <v>857.65</v>
      </c>
      <c r="E1784" s="478" t="n">
        <v>1643.33</v>
      </c>
      <c r="F1784" s="480" t="n">
        <v>1952.91</v>
      </c>
      <c r="G1784" s="480" t="n">
        <v>595.67</v>
      </c>
      <c r="H1784" s="481"/>
      <c r="I1784" s="482" t="n">
        <v>754.67</v>
      </c>
      <c r="J1784" s="481" t="n">
        <f aca="false">+G1784-I1784</f>
        <v>-159</v>
      </c>
      <c r="K1784" s="483" t="n">
        <f aca="false">IF(I1784=0,IF(G1784=0,0,100),+J1784/I1784*100)</f>
        <v>-21.068811533518</v>
      </c>
      <c r="L1784" s="483"/>
      <c r="M1784" s="484" t="n">
        <v>6913.96</v>
      </c>
      <c r="N1784" s="485" t="n">
        <v>6666.02</v>
      </c>
      <c r="O1784" s="481" t="n">
        <f aca="false">N1784-M1784</f>
        <v>-247.94</v>
      </c>
      <c r="P1784" s="486" t="n">
        <f aca="false">IF(M1784=0,IF(N1784=0,0,100),+O1784/M1784*100)</f>
        <v>-3.58607802185722</v>
      </c>
      <c r="Q1784" s="486"/>
    </row>
    <row r="1785" s="438" customFormat="true" ht="12.75" hidden="false" customHeight="false" outlineLevel="0" collapsed="false">
      <c r="A1785" s="489" t="s">
        <v>277</v>
      </c>
      <c r="B1785" s="478" t="n">
        <v>0</v>
      </c>
      <c r="C1785" s="479" t="n">
        <v>0</v>
      </c>
      <c r="D1785" s="480" t="n">
        <v>0</v>
      </c>
      <c r="E1785" s="478" t="n">
        <v>0</v>
      </c>
      <c r="F1785" s="480" t="n">
        <v>640</v>
      </c>
      <c r="G1785" s="480" t="n">
        <v>0</v>
      </c>
      <c r="H1785" s="481"/>
      <c r="I1785" s="482" t="n">
        <v>0</v>
      </c>
      <c r="J1785" s="481" t="n">
        <f aca="false">+G1785-I1785</f>
        <v>0</v>
      </c>
      <c r="K1785" s="483" t="n">
        <f aca="false">IF(I1785=0,IF(G1785=0,0,100),+J1785/I1785*100)</f>
        <v>0</v>
      </c>
      <c r="L1785" s="483"/>
      <c r="M1785" s="484" t="n">
        <v>0</v>
      </c>
      <c r="N1785" s="485" t="n">
        <v>640</v>
      </c>
      <c r="O1785" s="481" t="n">
        <f aca="false">N1785-M1785</f>
        <v>640</v>
      </c>
      <c r="P1785" s="486" t="n">
        <f aca="false">IF(M1785=0,IF(N1785=0,0,100),+O1785/M1785*100)</f>
        <v>100</v>
      </c>
      <c r="Q1785" s="486"/>
    </row>
    <row r="1786" s="438" customFormat="true" ht="12.75" hidden="false" customHeight="false" outlineLevel="0" collapsed="false">
      <c r="A1786" s="110" t="s">
        <v>278</v>
      </c>
      <c r="B1786" s="478" t="n">
        <v>1042.75</v>
      </c>
      <c r="C1786" s="479" t="n">
        <v>502.61</v>
      </c>
      <c r="D1786" s="480" t="n">
        <v>214.65</v>
      </c>
      <c r="E1786" s="478" t="n">
        <v>502.67</v>
      </c>
      <c r="F1786" s="480" t="n">
        <v>503.41</v>
      </c>
      <c r="G1786" s="480" t="n">
        <v>503.79</v>
      </c>
      <c r="H1786" s="481"/>
      <c r="I1786" s="482" t="n">
        <v>188.79</v>
      </c>
      <c r="J1786" s="481" t="n">
        <f aca="false">+G1786-I1786</f>
        <v>315</v>
      </c>
      <c r="K1786" s="483" t="n">
        <f aca="false">IF(I1786=0,IF(G1786=0,0,100),+J1786/I1786*100)</f>
        <v>166.852057842047</v>
      </c>
      <c r="L1786" s="483"/>
      <c r="M1786" s="484" t="n">
        <v>883.62</v>
      </c>
      <c r="N1786" s="485" t="n">
        <v>3269.88</v>
      </c>
      <c r="O1786" s="481" t="n">
        <f aca="false">N1786-M1786</f>
        <v>2386.26</v>
      </c>
      <c r="P1786" s="486" t="n">
        <f aca="false">IF(M1786=0,IF(N1786=0,0,100),+O1786/M1786*100)</f>
        <v>270.055001018537</v>
      </c>
      <c r="Q1786" s="486"/>
    </row>
    <row r="1787" s="438" customFormat="true" ht="12.75" hidden="false" customHeight="false" outlineLevel="0" collapsed="false">
      <c r="A1787" s="110" t="s">
        <v>279</v>
      </c>
      <c r="B1787" s="478" t="n">
        <v>0</v>
      </c>
      <c r="C1787" s="479" t="n">
        <v>0</v>
      </c>
      <c r="D1787" s="480" t="n">
        <v>600</v>
      </c>
      <c r="E1787" s="478" t="n">
        <v>300</v>
      </c>
      <c r="F1787" s="480" t="n">
        <v>600</v>
      </c>
      <c r="G1787" s="480" t="n">
        <v>1593</v>
      </c>
      <c r="H1787" s="481"/>
      <c r="I1787" s="482" t="n">
        <v>1200</v>
      </c>
      <c r="J1787" s="481" t="n">
        <f aca="false">+G1787-I1787</f>
        <v>393</v>
      </c>
      <c r="K1787" s="483" t="n">
        <f aca="false">IF(I1787=0,IF(G1787=0,0,100),+J1787/I1787*100)</f>
        <v>32.75</v>
      </c>
      <c r="L1787" s="483"/>
      <c r="M1787" s="484" t="n">
        <v>2400</v>
      </c>
      <c r="N1787" s="485" t="n">
        <v>3093</v>
      </c>
      <c r="O1787" s="481" t="n">
        <f aca="false">N1787-M1787</f>
        <v>693</v>
      </c>
      <c r="P1787" s="486" t="n">
        <f aca="false">IF(M1787=0,IF(N1787=0,0,100),+O1787/M1787*100)</f>
        <v>28.875</v>
      </c>
      <c r="Q1787" s="486"/>
    </row>
    <row r="1788" s="438" customFormat="true" ht="12.75" hidden="false" customHeight="false" outlineLevel="0" collapsed="false">
      <c r="A1788" s="110" t="s">
        <v>283</v>
      </c>
      <c r="B1788" s="478" t="n">
        <v>230.17</v>
      </c>
      <c r="C1788" s="479" t="n">
        <v>550.34</v>
      </c>
      <c r="D1788" s="480" t="n">
        <v>601.73</v>
      </c>
      <c r="E1788" s="478" t="n">
        <v>0</v>
      </c>
      <c r="F1788" s="480" t="n">
        <v>0</v>
      </c>
      <c r="G1788" s="480" t="n">
        <v>63.79</v>
      </c>
      <c r="H1788" s="481"/>
      <c r="I1788" s="482" t="n">
        <v>441.459999999999</v>
      </c>
      <c r="J1788" s="481" t="n">
        <f aca="false">+G1788-I1788</f>
        <v>-377.669999999999</v>
      </c>
      <c r="K1788" s="483" t="n">
        <f aca="false">IF(I1788=0,IF(G1788=0,0,100),+J1788/I1788*100)</f>
        <v>-85.5502197254564</v>
      </c>
      <c r="L1788" s="483"/>
      <c r="M1788" s="484" t="n">
        <v>7018.98</v>
      </c>
      <c r="N1788" s="485" t="n">
        <v>1446.03</v>
      </c>
      <c r="O1788" s="481" t="n">
        <f aca="false">N1788-M1788</f>
        <v>-5572.95</v>
      </c>
      <c r="P1788" s="486" t="n">
        <f aca="false">IF(M1788=0,IF(N1788=0,0,100),+O1788/M1788*100)</f>
        <v>-79.3982886402298</v>
      </c>
      <c r="Q1788" s="486"/>
    </row>
    <row r="1789" s="438" customFormat="true" ht="12.75" hidden="false" customHeight="false" outlineLevel="0" collapsed="false">
      <c r="A1789" s="110" t="s">
        <v>284</v>
      </c>
      <c r="B1789" s="478" t="n">
        <v>801</v>
      </c>
      <c r="C1789" s="479" t="n">
        <v>0</v>
      </c>
      <c r="D1789" s="480" t="n">
        <v>135</v>
      </c>
      <c r="E1789" s="478" t="n">
        <v>1494.74</v>
      </c>
      <c r="F1789" s="480" t="n">
        <v>3109</v>
      </c>
      <c r="G1789" s="480" t="n">
        <v>3041.23</v>
      </c>
      <c r="H1789" s="481"/>
      <c r="I1789" s="482" t="n">
        <v>50</v>
      </c>
      <c r="J1789" s="481" t="n">
        <f aca="false">+G1789-I1789</f>
        <v>2991.23</v>
      </c>
      <c r="K1789" s="483" t="n">
        <f aca="false">IF(I1789=0,IF(G1789=0,0,100),+J1789/I1789*100)</f>
        <v>5982.46</v>
      </c>
      <c r="L1789" s="483"/>
      <c r="M1789" s="484" t="n">
        <v>5203.45</v>
      </c>
      <c r="N1789" s="485" t="n">
        <v>8580.97</v>
      </c>
      <c r="O1789" s="481" t="n">
        <f aca="false">N1789-M1789</f>
        <v>3377.52</v>
      </c>
      <c r="P1789" s="486" t="n">
        <f aca="false">IF(M1789=0,IF(N1789=0,0,100),+O1789/M1789*100)</f>
        <v>64.9092429061488</v>
      </c>
      <c r="Q1789" s="486"/>
    </row>
    <row r="1790" s="438" customFormat="true" ht="12.75" hidden="false" customHeight="false" outlineLevel="0" collapsed="false">
      <c r="A1790" s="110" t="s">
        <v>285</v>
      </c>
      <c r="B1790" s="478" t="n">
        <v>0</v>
      </c>
      <c r="C1790" s="479" t="n">
        <v>10800</v>
      </c>
      <c r="D1790" s="480" t="n">
        <v>38.8500000000004</v>
      </c>
      <c r="E1790" s="478" t="n">
        <v>0</v>
      </c>
      <c r="F1790" s="480" t="n">
        <v>16200</v>
      </c>
      <c r="G1790" s="480" t="n">
        <v>0</v>
      </c>
      <c r="H1790" s="481"/>
      <c r="I1790" s="482" t="n">
        <v>0</v>
      </c>
      <c r="J1790" s="481" t="n">
        <f aca="false">+G1790-I1790</f>
        <v>0</v>
      </c>
      <c r="K1790" s="483" t="n">
        <f aca="false">IF(I1790=0,IF(G1790=0,0,100),+J1790/I1790*100)</f>
        <v>0</v>
      </c>
      <c r="L1790" s="483"/>
      <c r="M1790" s="484" t="n">
        <v>10586.81</v>
      </c>
      <c r="N1790" s="485" t="n">
        <v>27038.85</v>
      </c>
      <c r="O1790" s="481" t="n">
        <f aca="false">N1790-M1790</f>
        <v>16452.04</v>
      </c>
      <c r="P1790" s="486" t="n">
        <f aca="false">IF(M1790=0,IF(N1790=0,0,100),+O1790/M1790*100)</f>
        <v>155.40129651897</v>
      </c>
      <c r="Q1790" s="486"/>
    </row>
    <row r="1791" s="438" customFormat="true" ht="12.75" hidden="false" customHeight="false" outlineLevel="0" collapsed="false">
      <c r="A1791" s="110" t="s">
        <v>286</v>
      </c>
      <c r="B1791" s="478" t="n">
        <v>0</v>
      </c>
      <c r="C1791" s="479" t="n">
        <v>0</v>
      </c>
      <c r="D1791" s="480" t="n">
        <v>0</v>
      </c>
      <c r="E1791" s="478" t="n">
        <v>0</v>
      </c>
      <c r="F1791" s="480" t="n">
        <v>0</v>
      </c>
      <c r="G1791" s="480" t="n">
        <v>0</v>
      </c>
      <c r="H1791" s="481"/>
      <c r="I1791" s="482" t="n">
        <v>12096</v>
      </c>
      <c r="J1791" s="481" t="n">
        <f aca="false">+G1791-I1791</f>
        <v>-12096</v>
      </c>
      <c r="K1791" s="483" t="n">
        <f aca="false">IF(I1791=0,IF(G1791=0,0,100),+J1791/I1791*100)</f>
        <v>-100</v>
      </c>
      <c r="L1791" s="483"/>
      <c r="M1791" s="484" t="n">
        <v>22676</v>
      </c>
      <c r="N1791" s="485" t="n">
        <v>0</v>
      </c>
      <c r="O1791" s="481" t="n">
        <f aca="false">N1791-M1791</f>
        <v>-22676</v>
      </c>
      <c r="P1791" s="486" t="n">
        <f aca="false">IF(M1791=0,IF(N1791=0,0,100),+O1791/M1791*100)</f>
        <v>-100</v>
      </c>
      <c r="Q1791" s="486"/>
    </row>
    <row r="1792" s="438" customFormat="true" ht="12.75" hidden="false" customHeight="false" outlineLevel="0" collapsed="false">
      <c r="A1792" s="110" t="s">
        <v>287</v>
      </c>
      <c r="B1792" s="478" t="n">
        <v>990</v>
      </c>
      <c r="C1792" s="479" t="n">
        <v>0</v>
      </c>
      <c r="D1792" s="480" t="n">
        <v>495</v>
      </c>
      <c r="E1792" s="478" t="n">
        <v>1080.18</v>
      </c>
      <c r="F1792" s="480" t="n">
        <v>0</v>
      </c>
      <c r="G1792" s="480" t="n">
        <v>944.35</v>
      </c>
      <c r="H1792" s="481"/>
      <c r="I1792" s="482" t="n">
        <v>950</v>
      </c>
      <c r="J1792" s="481" t="n">
        <f aca="false">+G1792-I1792</f>
        <v>-5.64999999999998</v>
      </c>
      <c r="K1792" s="483" t="n">
        <f aca="false">IF(I1792=0,IF(G1792=0,0,100),+J1792/I1792*100)</f>
        <v>-0.594736842105261</v>
      </c>
      <c r="L1792" s="483"/>
      <c r="M1792" s="484" t="n">
        <v>10820</v>
      </c>
      <c r="N1792" s="485" t="n">
        <v>3509.53</v>
      </c>
      <c r="O1792" s="481" t="n">
        <f aca="false">N1792-M1792</f>
        <v>-7310.47</v>
      </c>
      <c r="P1792" s="486" t="n">
        <f aca="false">IF(M1792=0,IF(N1792=0,0,100),+O1792/M1792*100)</f>
        <v>-67.5644177449168</v>
      </c>
      <c r="Q1792" s="486"/>
    </row>
    <row r="1793" s="438" customFormat="true" ht="12.75" hidden="false" customHeight="false" outlineLevel="0" collapsed="false">
      <c r="A1793" s="110" t="s">
        <v>288</v>
      </c>
      <c r="B1793" s="478" t="n">
        <v>81.9</v>
      </c>
      <c r="C1793" s="479" t="n">
        <v>0</v>
      </c>
      <c r="D1793" s="480" t="n">
        <v>0</v>
      </c>
      <c r="E1793" s="478" t="n">
        <v>57.73</v>
      </c>
      <c r="F1793" s="480" t="n">
        <v>165.85</v>
      </c>
      <c r="G1793" s="480" t="n">
        <v>147.41</v>
      </c>
      <c r="H1793" s="481"/>
      <c r="I1793" s="482" t="n">
        <v>103.45</v>
      </c>
      <c r="J1793" s="481" t="n">
        <f aca="false">+G1793-I1793</f>
        <v>43.96</v>
      </c>
      <c r="K1793" s="483" t="n">
        <f aca="false">IF(I1793=0,IF(G1793=0,0,100),+J1793/I1793*100)</f>
        <v>42.4939584340261</v>
      </c>
      <c r="L1793" s="483"/>
      <c r="M1793" s="484" t="n">
        <v>1131.92</v>
      </c>
      <c r="N1793" s="485" t="n">
        <v>452.89</v>
      </c>
      <c r="O1793" s="481" t="n">
        <f aca="false">N1793-M1793</f>
        <v>-679.03</v>
      </c>
      <c r="P1793" s="486" t="n">
        <f aca="false">IF(M1793=0,IF(N1793=0,0,100),+O1793/M1793*100)</f>
        <v>-59.9892218531345</v>
      </c>
      <c r="Q1793" s="486"/>
    </row>
    <row r="1794" s="438" customFormat="true" ht="12.75" hidden="false" customHeight="false" outlineLevel="0" collapsed="false">
      <c r="A1794" s="456" t="s">
        <v>289</v>
      </c>
      <c r="B1794" s="478" t="n">
        <v>0</v>
      </c>
      <c r="C1794" s="479" t="n">
        <v>430.56</v>
      </c>
      <c r="D1794" s="480" t="n">
        <v>650</v>
      </c>
      <c r="E1794" s="478" t="n">
        <v>0</v>
      </c>
      <c r="F1794" s="480" t="n">
        <v>1058</v>
      </c>
      <c r="G1794" s="480" t="n">
        <v>0</v>
      </c>
      <c r="H1794" s="481"/>
      <c r="I1794" s="482" t="n">
        <v>416.48</v>
      </c>
      <c r="J1794" s="481" t="n">
        <f aca="false">+G1794-I1794</f>
        <v>-416.48</v>
      </c>
      <c r="K1794" s="483" t="n">
        <f aca="false">IF(I1794=0,IF(G1794=0,0,100),+J1794/I1794*100)</f>
        <v>-100</v>
      </c>
      <c r="L1794" s="483"/>
      <c r="M1794" s="484" t="n">
        <v>2958.33</v>
      </c>
      <c r="N1794" s="485" t="n">
        <v>2138.56</v>
      </c>
      <c r="O1794" s="481" t="n">
        <f aca="false">N1794-M1794</f>
        <v>-819.77</v>
      </c>
      <c r="P1794" s="486" t="n">
        <f aca="false">IF(M1794=0,IF(N1794=0,0,100),+O1794/M1794*100)</f>
        <v>-27.7105664344411</v>
      </c>
      <c r="Q1794" s="486"/>
    </row>
    <row r="1795" s="438" customFormat="true" ht="12.75" hidden="false" customHeight="false" outlineLevel="0" collapsed="false">
      <c r="A1795" s="110" t="s">
        <v>290</v>
      </c>
      <c r="B1795" s="478" t="n">
        <v>0</v>
      </c>
      <c r="C1795" s="479" t="n">
        <v>0</v>
      </c>
      <c r="D1795" s="480" t="n">
        <v>2689</v>
      </c>
      <c r="E1795" s="478" t="n">
        <v>0.3599999999999</v>
      </c>
      <c r="F1795" s="480" t="n">
        <v>2121.78</v>
      </c>
      <c r="G1795" s="480" t="n">
        <v>11900.34</v>
      </c>
      <c r="H1795" s="481"/>
      <c r="I1795" s="482" t="n">
        <v>0</v>
      </c>
      <c r="J1795" s="481" t="n">
        <f aca="false">+G1795-I1795</f>
        <v>11900.34</v>
      </c>
      <c r="K1795" s="483" t="n">
        <f aca="false">IF(I1795=0,IF(G1795=0,0,100),+J1795/I1795*100)</f>
        <v>100</v>
      </c>
      <c r="L1795" s="483"/>
      <c r="M1795" s="484" t="n">
        <v>3253.14</v>
      </c>
      <c r="N1795" s="485" t="n">
        <v>16711.48</v>
      </c>
      <c r="O1795" s="481" t="n">
        <f aca="false">N1795-M1795</f>
        <v>13458.34</v>
      </c>
      <c r="P1795" s="486" t="n">
        <f aca="false">IF(M1795=0,IF(N1795=0,0,100),+O1795/M1795*100)</f>
        <v>413.70306842005</v>
      </c>
      <c r="Q1795" s="486"/>
    </row>
    <row r="1796" s="438" customFormat="true" ht="12.75" hidden="false" customHeight="false" outlineLevel="0" collapsed="false">
      <c r="A1796" s="110" t="s">
        <v>336</v>
      </c>
      <c r="B1796" s="478" t="n">
        <v>0</v>
      </c>
      <c r="C1796" s="479" t="n">
        <v>0</v>
      </c>
      <c r="D1796" s="480" t="n">
        <v>680</v>
      </c>
      <c r="E1796" s="478" t="n">
        <v>0</v>
      </c>
      <c r="F1796" s="480" t="n">
        <v>0</v>
      </c>
      <c r="G1796" s="480" t="n">
        <v>0</v>
      </c>
      <c r="H1796" s="481"/>
      <c r="I1796" s="482" t="n">
        <v>0</v>
      </c>
      <c r="J1796" s="481" t="n">
        <f aca="false">+G1796-I1796</f>
        <v>0</v>
      </c>
      <c r="K1796" s="483" t="n">
        <f aca="false">IF(I1796=0,IF(G1796=0,0,100),+J1796/I1796*100)</f>
        <v>0</v>
      </c>
      <c r="L1796" s="483"/>
      <c r="M1796" s="484" t="n">
        <v>560</v>
      </c>
      <c r="N1796" s="485" t="n">
        <v>680</v>
      </c>
      <c r="O1796" s="481" t="n">
        <f aca="false">N1796-M1796</f>
        <v>120</v>
      </c>
      <c r="P1796" s="486" t="n">
        <f aca="false">IF(M1796=0,IF(N1796=0,0,100),+O1796/M1796*100)</f>
        <v>21.4285714285714</v>
      </c>
      <c r="Q1796" s="486"/>
    </row>
    <row r="1797" s="438" customFormat="true" ht="12.75" hidden="false" customHeight="false" outlineLevel="0" collapsed="false">
      <c r="A1797" s="456" t="s">
        <v>293</v>
      </c>
      <c r="B1797" s="478" t="n">
        <v>2374.3</v>
      </c>
      <c r="C1797" s="479" t="n">
        <v>5366.96</v>
      </c>
      <c r="D1797" s="480" t="n">
        <v>3371.85</v>
      </c>
      <c r="E1797" s="478" t="n">
        <v>3371.85</v>
      </c>
      <c r="F1797" s="480" t="n">
        <v>4102.63</v>
      </c>
      <c r="G1797" s="480" t="n">
        <v>4102.63</v>
      </c>
      <c r="H1797" s="481"/>
      <c r="I1797" s="482" t="n">
        <v>2855.86</v>
      </c>
      <c r="J1797" s="481" t="n">
        <f aca="false">+G1797-I1797</f>
        <v>1246.77</v>
      </c>
      <c r="K1797" s="483" t="n">
        <f aca="false">IF(I1797=0,IF(G1797=0,0,100),+J1797/I1797*100)</f>
        <v>43.6565517917545</v>
      </c>
      <c r="L1797" s="483"/>
      <c r="M1797" s="484" t="n">
        <v>15875.69</v>
      </c>
      <c r="N1797" s="485" t="n">
        <v>22690.22</v>
      </c>
      <c r="O1797" s="481" t="n">
        <f aca="false">N1797-M1797</f>
        <v>6814.53</v>
      </c>
      <c r="P1797" s="486" t="n">
        <f aca="false">IF(M1797=0,IF(N1797=0,0,100),+O1797/M1797*100)</f>
        <v>42.9243075419084</v>
      </c>
      <c r="Q1797" s="486"/>
    </row>
    <row r="1798" s="438" customFormat="true" ht="12.75" hidden="false" customHeight="false" outlineLevel="0" collapsed="false">
      <c r="A1798" s="456" t="s">
        <v>294</v>
      </c>
      <c r="B1798" s="478" t="n">
        <v>2983.44</v>
      </c>
      <c r="C1798" s="479" t="n">
        <v>4922.28</v>
      </c>
      <c r="D1798" s="480" t="n">
        <v>3629.72</v>
      </c>
      <c r="E1798" s="478" t="n">
        <v>3629.72</v>
      </c>
      <c r="F1798" s="480" t="n">
        <v>3629.72</v>
      </c>
      <c r="G1798" s="480" t="n">
        <v>3629.72</v>
      </c>
      <c r="H1798" s="481"/>
      <c r="I1798" s="482" t="n">
        <v>3621.9</v>
      </c>
      <c r="J1798" s="481" t="n">
        <f aca="false">+G1798-I1798</f>
        <v>7.81999999999971</v>
      </c>
      <c r="K1798" s="483" t="n">
        <f aca="false">IF(I1798=0,IF(G1798=0,0,100),+J1798/I1798*100)</f>
        <v>0.21590877716115</v>
      </c>
      <c r="L1798" s="483"/>
      <c r="M1798" s="484" t="n">
        <v>17548.74</v>
      </c>
      <c r="N1798" s="485" t="n">
        <v>22424.6</v>
      </c>
      <c r="O1798" s="481" t="n">
        <f aca="false">N1798-M1798</f>
        <v>4875.86</v>
      </c>
      <c r="P1798" s="486" t="n">
        <f aca="false">IF(M1798=0,IF(N1798=0,0,100),+O1798/M1798*100)</f>
        <v>27.7846728597039</v>
      </c>
      <c r="Q1798" s="486"/>
    </row>
    <row r="1799" s="438" customFormat="true" ht="12.75" hidden="false" customHeight="false" outlineLevel="0" collapsed="false">
      <c r="A1799" s="456" t="s">
        <v>295</v>
      </c>
      <c r="B1799" s="478" t="n">
        <v>0</v>
      </c>
      <c r="C1799" s="479" t="n">
        <v>0</v>
      </c>
      <c r="D1799" s="480" t="n">
        <v>0</v>
      </c>
      <c r="E1799" s="478" t="n">
        <v>0</v>
      </c>
      <c r="F1799" s="480" t="n">
        <v>0</v>
      </c>
      <c r="G1799" s="480" t="n">
        <v>0</v>
      </c>
      <c r="H1799" s="481"/>
      <c r="I1799" s="482" t="n">
        <v>343.79</v>
      </c>
      <c r="J1799" s="481" t="n">
        <f aca="false">+G1799-I1799</f>
        <v>-343.79</v>
      </c>
      <c r="K1799" s="483" t="n">
        <f aca="false">IF(I1799=0,IF(G1799=0,0,100),+J1799/I1799*100)</f>
        <v>-100</v>
      </c>
      <c r="L1799" s="483"/>
      <c r="M1799" s="484" t="n">
        <v>1999.03</v>
      </c>
      <c r="N1799" s="485" t="n">
        <v>0</v>
      </c>
      <c r="O1799" s="481" t="n">
        <f aca="false">N1799-M1799</f>
        <v>-1999.03</v>
      </c>
      <c r="P1799" s="486" t="n">
        <f aca="false">IF(M1799=0,IF(N1799=0,0,100),+O1799/M1799*100)</f>
        <v>-100</v>
      </c>
      <c r="Q1799" s="486"/>
    </row>
    <row r="1800" s="438" customFormat="true" ht="12.75" hidden="false" customHeight="false" outlineLevel="0" collapsed="false">
      <c r="A1800" s="456" t="s">
        <v>296</v>
      </c>
      <c r="B1800" s="478" t="n">
        <v>968.94</v>
      </c>
      <c r="C1800" s="479" t="n">
        <v>2728.54</v>
      </c>
      <c r="D1800" s="480" t="n">
        <v>1555.47</v>
      </c>
      <c r="E1800" s="478" t="n">
        <v>1555.47</v>
      </c>
      <c r="F1800" s="480" t="n">
        <v>1555.47</v>
      </c>
      <c r="G1800" s="480" t="n">
        <v>1555.47</v>
      </c>
      <c r="H1800" s="481"/>
      <c r="I1800" s="482" t="n">
        <v>968.94</v>
      </c>
      <c r="J1800" s="481" t="n">
        <f aca="false">+G1800-I1800</f>
        <v>586.53</v>
      </c>
      <c r="K1800" s="483" t="n">
        <f aca="false">IF(I1800=0,IF(G1800=0,0,100),+J1800/I1800*100)</f>
        <v>60.5331599479844</v>
      </c>
      <c r="L1800" s="483"/>
      <c r="M1800" s="484" t="n">
        <v>5787.22</v>
      </c>
      <c r="N1800" s="485" t="n">
        <v>9919.36</v>
      </c>
      <c r="O1800" s="481" t="n">
        <f aca="false">N1800-M1800</f>
        <v>4132.14</v>
      </c>
      <c r="P1800" s="486" t="n">
        <f aca="false">IF(M1800=0,IF(N1800=0,0,100),+O1800/M1800*100)</f>
        <v>71.4011217821337</v>
      </c>
      <c r="Q1800" s="486"/>
    </row>
    <row r="1801" s="438" customFormat="true" ht="12.75" hidden="false" customHeight="false" outlineLevel="0" collapsed="false">
      <c r="A1801" s="456" t="s">
        <v>300</v>
      </c>
      <c r="B1801" s="478" t="n">
        <v>0</v>
      </c>
      <c r="C1801" s="479" t="n">
        <v>0</v>
      </c>
      <c r="D1801" s="480" t="n">
        <v>0</v>
      </c>
      <c r="E1801" s="478" t="n">
        <v>0</v>
      </c>
      <c r="F1801" s="480" t="n">
        <v>0</v>
      </c>
      <c r="G1801" s="480" t="n">
        <v>0</v>
      </c>
      <c r="H1801" s="481"/>
      <c r="I1801" s="482" t="n">
        <v>0</v>
      </c>
      <c r="J1801" s="481" t="n">
        <f aca="false">+G1801-I1801</f>
        <v>0</v>
      </c>
      <c r="K1801" s="483" t="n">
        <f aca="false">IF(I1801=0,IF(G1801=0,0,100),+J1801/I1801*100)</f>
        <v>0</v>
      </c>
      <c r="L1801" s="483"/>
      <c r="M1801" s="484" t="n">
        <v>967.06</v>
      </c>
      <c r="N1801" s="485" t="n">
        <v>0</v>
      </c>
      <c r="O1801" s="481" t="n">
        <f aca="false">N1801-M1801</f>
        <v>-967.06</v>
      </c>
      <c r="P1801" s="486" t="n">
        <f aca="false">IF(M1801=0,IF(N1801=0,0,100),+O1801/M1801*100)</f>
        <v>-100</v>
      </c>
      <c r="Q1801" s="486"/>
    </row>
    <row r="1802" s="438" customFormat="true" ht="12.75" hidden="false" customHeight="false" outlineLevel="0" collapsed="false">
      <c r="A1802" s="456" t="s">
        <v>303</v>
      </c>
      <c r="B1802" s="478" t="n">
        <v>8825.42</v>
      </c>
      <c r="C1802" s="479" t="n">
        <v>8825.42</v>
      </c>
      <c r="D1802" s="480" t="n">
        <v>8825.42</v>
      </c>
      <c r="E1802" s="478" t="n">
        <v>8825.42</v>
      </c>
      <c r="F1802" s="480" t="n">
        <v>8889.89</v>
      </c>
      <c r="G1802" s="480" t="n">
        <v>8889.89</v>
      </c>
      <c r="H1802" s="481"/>
      <c r="I1802" s="482" t="n">
        <v>3529.09</v>
      </c>
      <c r="J1802" s="481" t="n">
        <f aca="false">+G1802-I1802</f>
        <v>5360.8</v>
      </c>
      <c r="K1802" s="483" t="n">
        <f aca="false">IF(I1802=0,IF(G1802=0,0,100),+J1802/I1802*100)</f>
        <v>151.903181840078</v>
      </c>
      <c r="L1802" s="483"/>
      <c r="M1802" s="484" t="n">
        <v>21174.54</v>
      </c>
      <c r="N1802" s="485" t="n">
        <v>53081.46</v>
      </c>
      <c r="O1802" s="481" t="n">
        <f aca="false">N1802-M1802</f>
        <v>31906.92</v>
      </c>
      <c r="P1802" s="486" t="n">
        <f aca="false">IF(M1802=0,IF(N1802=0,0,100),+O1802/M1802*100)</f>
        <v>150.685304143561</v>
      </c>
      <c r="Q1802" s="486"/>
    </row>
    <row r="1803" s="438" customFormat="true" ht="12.75" hidden="false" customHeight="false" outlineLevel="0" collapsed="false">
      <c r="A1803" s="456" t="s">
        <v>304</v>
      </c>
      <c r="B1803" s="478" t="n">
        <v>767.38</v>
      </c>
      <c r="C1803" s="479" t="n">
        <v>767.38</v>
      </c>
      <c r="D1803" s="480" t="n">
        <v>767.38</v>
      </c>
      <c r="E1803" s="478" t="n">
        <v>767.38</v>
      </c>
      <c r="F1803" s="480" t="n">
        <v>767.38</v>
      </c>
      <c r="G1803" s="480" t="n">
        <v>767.38</v>
      </c>
      <c r="H1803" s="481"/>
      <c r="I1803" s="482" t="n">
        <v>649.89</v>
      </c>
      <c r="J1803" s="481" t="n">
        <f aca="false">+G1803-I1803</f>
        <v>117.49</v>
      </c>
      <c r="K1803" s="483" t="n">
        <f aca="false">IF(I1803=0,IF(G1803=0,0,100),+J1803/I1803*100)</f>
        <v>18.0784440443767</v>
      </c>
      <c r="L1803" s="483"/>
      <c r="M1803" s="484" t="n">
        <v>3899.34</v>
      </c>
      <c r="N1803" s="485" t="n">
        <v>4604.28</v>
      </c>
      <c r="O1803" s="481" t="n">
        <f aca="false">N1803-M1803</f>
        <v>704.94</v>
      </c>
      <c r="P1803" s="486" t="n">
        <f aca="false">IF(M1803=0,IF(N1803=0,0,100),+O1803/M1803*100)</f>
        <v>18.0784440443767</v>
      </c>
      <c r="Q1803" s="486"/>
    </row>
    <row r="1804" s="438" customFormat="true" ht="12.75" hidden="false" customHeight="false" outlineLevel="0" collapsed="false">
      <c r="A1804" s="456" t="s">
        <v>305</v>
      </c>
      <c r="B1804" s="478" t="n">
        <v>3450.43</v>
      </c>
      <c r="C1804" s="479" t="n">
        <v>3450.43</v>
      </c>
      <c r="D1804" s="480" t="n">
        <v>3450.43</v>
      </c>
      <c r="E1804" s="478" t="n">
        <v>3450.43</v>
      </c>
      <c r="F1804" s="480" t="n">
        <v>3365.68</v>
      </c>
      <c r="G1804" s="480" t="n">
        <v>3660.38</v>
      </c>
      <c r="H1804" s="481"/>
      <c r="I1804" s="482" t="n">
        <v>4076.43</v>
      </c>
      <c r="J1804" s="481" t="n">
        <f aca="false">+G1804-I1804</f>
        <v>-416.05</v>
      </c>
      <c r="K1804" s="483" t="n">
        <f aca="false">IF(I1804=0,IF(G1804=0,0,100),+J1804/I1804*100)</f>
        <v>-10.2062343766482</v>
      </c>
      <c r="L1804" s="483"/>
      <c r="M1804" s="484" t="n">
        <v>24458.58</v>
      </c>
      <c r="N1804" s="485" t="n">
        <v>20827.78</v>
      </c>
      <c r="O1804" s="481" t="n">
        <f aca="false">N1804-M1804</f>
        <v>-3630.8</v>
      </c>
      <c r="P1804" s="486" t="n">
        <f aca="false">IF(M1804=0,IF(N1804=0,0,100),+O1804/M1804*100)</f>
        <v>-14.8446884487979</v>
      </c>
      <c r="Q1804" s="486"/>
    </row>
    <row r="1805" s="438" customFormat="true" ht="12.75" hidden="false" customHeight="false" outlineLevel="0" collapsed="false">
      <c r="A1805" s="110" t="s">
        <v>306</v>
      </c>
      <c r="B1805" s="478" t="n">
        <v>1444.96</v>
      </c>
      <c r="C1805" s="479" t="n">
        <v>1444.96</v>
      </c>
      <c r="D1805" s="480" t="n">
        <v>1444.96</v>
      </c>
      <c r="E1805" s="478" t="n">
        <v>1444.96</v>
      </c>
      <c r="F1805" s="480" t="n">
        <v>1444.96</v>
      </c>
      <c r="G1805" s="480" t="n">
        <v>1444.96</v>
      </c>
      <c r="H1805" s="481"/>
      <c r="I1805" s="482" t="n">
        <v>1444.96</v>
      </c>
      <c r="J1805" s="481" t="n">
        <f aca="false">+G1805-I1805</f>
        <v>0</v>
      </c>
      <c r="K1805" s="483" t="n">
        <f aca="false">IF(I1805=0,IF(G1805=0,0,100),+J1805/I1805*100)</f>
        <v>0</v>
      </c>
      <c r="L1805" s="483"/>
      <c r="M1805" s="484" t="n">
        <v>8669.76</v>
      </c>
      <c r="N1805" s="485" t="n">
        <v>8669.76</v>
      </c>
      <c r="O1805" s="481" t="n">
        <f aca="false">N1805-M1805</f>
        <v>0</v>
      </c>
      <c r="P1805" s="486" t="n">
        <f aca="false">IF(M1805=0,IF(N1805=0,0,100),+O1805/M1805*100)</f>
        <v>0</v>
      </c>
      <c r="Q1805" s="486"/>
    </row>
    <row r="1806" s="438" customFormat="true" ht="12.75" hidden="false" customHeight="false" outlineLevel="0" collapsed="false">
      <c r="A1806" s="110" t="s">
        <v>310</v>
      </c>
      <c r="B1806" s="478" t="n">
        <v>0</v>
      </c>
      <c r="C1806" s="479" t="n">
        <v>0</v>
      </c>
      <c r="D1806" s="480" t="n">
        <v>0</v>
      </c>
      <c r="E1806" s="478" t="n">
        <v>0</v>
      </c>
      <c r="F1806" s="480" t="n">
        <v>0</v>
      </c>
      <c r="G1806" s="480" t="n">
        <v>0</v>
      </c>
      <c r="H1806" s="481"/>
      <c r="I1806" s="482" t="n">
        <v>0</v>
      </c>
      <c r="J1806" s="481" t="n">
        <f aca="false">+G1806-I1806</f>
        <v>0</v>
      </c>
      <c r="K1806" s="483" t="n">
        <f aca="false">IF(I1806=0,IF(G1806=0,0,100),+J1806/I1806*100)</f>
        <v>0</v>
      </c>
      <c r="L1806" s="483"/>
      <c r="M1806" s="484" t="n">
        <v>450</v>
      </c>
      <c r="N1806" s="485" t="n">
        <v>0</v>
      </c>
      <c r="O1806" s="481" t="n">
        <f aca="false">N1806-M1806</f>
        <v>-450</v>
      </c>
      <c r="P1806" s="486" t="n">
        <f aca="false">IF(M1806=0,IF(N1806=0,0,100),+O1806/M1806*100)</f>
        <v>-100</v>
      </c>
      <c r="Q1806" s="486"/>
    </row>
    <row r="1807" s="438" customFormat="true" ht="12.75" hidden="false" customHeight="false" outlineLevel="0" collapsed="false">
      <c r="A1807" s="489" t="s">
        <v>311</v>
      </c>
      <c r="B1807" s="478" t="n">
        <v>0</v>
      </c>
      <c r="C1807" s="479" t="n">
        <v>0</v>
      </c>
      <c r="D1807" s="480" t="n">
        <v>0</v>
      </c>
      <c r="E1807" s="478" t="n">
        <v>0</v>
      </c>
      <c r="F1807" s="480" t="n">
        <v>0</v>
      </c>
      <c r="G1807" s="480" t="n">
        <v>164.86</v>
      </c>
      <c r="H1807" s="481"/>
      <c r="I1807" s="482" t="n">
        <v>0</v>
      </c>
      <c r="J1807" s="481" t="n">
        <f aca="false">+G1807-I1807</f>
        <v>164.86</v>
      </c>
      <c r="K1807" s="483" t="n">
        <f aca="false">IF(I1807=0,IF(G1807=0,0,100),+J1807/I1807*100)</f>
        <v>100</v>
      </c>
      <c r="L1807" s="483"/>
      <c r="M1807" s="484" t="n">
        <v>0</v>
      </c>
      <c r="N1807" s="485" t="n">
        <v>164.86</v>
      </c>
      <c r="O1807" s="481" t="n">
        <f aca="false">N1807-M1807</f>
        <v>164.86</v>
      </c>
      <c r="P1807" s="486" t="n">
        <f aca="false">IF(M1807=0,IF(N1807=0,0,100),+O1807/M1807*100)</f>
        <v>100</v>
      </c>
      <c r="Q1807" s="486"/>
    </row>
    <row r="1808" s="438" customFormat="true" ht="12.75" hidden="false" customHeight="false" outlineLevel="0" collapsed="false">
      <c r="A1808" s="110" t="s">
        <v>313</v>
      </c>
      <c r="B1808" s="478" t="n">
        <v>153.33</v>
      </c>
      <c r="C1808" s="479" t="n">
        <v>153.33</v>
      </c>
      <c r="D1808" s="480" t="n">
        <v>0</v>
      </c>
      <c r="E1808" s="478" t="n">
        <v>153.33</v>
      </c>
      <c r="F1808" s="480" t="n">
        <v>314.84</v>
      </c>
      <c r="G1808" s="480" t="n">
        <v>168.33</v>
      </c>
      <c r="H1808" s="481"/>
      <c r="I1808" s="482" t="n">
        <v>0</v>
      </c>
      <c r="J1808" s="481" t="n">
        <f aca="false">+G1808-I1808</f>
        <v>168.33</v>
      </c>
      <c r="K1808" s="483" t="n">
        <f aca="false">IF(I1808=0,IF(G1808=0,0,100),+J1808/I1808*100)</f>
        <v>100</v>
      </c>
      <c r="L1808" s="483"/>
      <c r="M1808" s="484" t="n">
        <v>1436.76</v>
      </c>
      <c r="N1808" s="485" t="n">
        <v>943.16</v>
      </c>
      <c r="O1808" s="481" t="n">
        <f aca="false">N1808-M1808</f>
        <v>-493.6</v>
      </c>
      <c r="P1808" s="486" t="n">
        <f aca="false">IF(M1808=0,IF(N1808=0,0,100),+O1808/M1808*100)</f>
        <v>-34.3550767003536</v>
      </c>
      <c r="Q1808" s="486"/>
    </row>
    <row r="1809" customFormat="false" ht="12.75" hidden="false" customHeight="false" outlineLevel="0" collapsed="false">
      <c r="A1809" s="456" t="s">
        <v>315</v>
      </c>
      <c r="B1809" s="478" t="n">
        <v>11457.08</v>
      </c>
      <c r="C1809" s="479" t="n">
        <v>11457.08</v>
      </c>
      <c r="D1809" s="480" t="n">
        <v>11457.08</v>
      </c>
      <c r="E1809" s="478" t="n">
        <v>11457.08</v>
      </c>
      <c r="F1809" s="480" t="n">
        <v>-21067.87</v>
      </c>
      <c r="G1809" s="480" t="n">
        <v>4952.09</v>
      </c>
      <c r="H1809" s="481"/>
      <c r="I1809" s="482" t="n">
        <v>4952.09</v>
      </c>
      <c r="J1809" s="481" t="n">
        <f aca="false">+G1809-I1809</f>
        <v>0</v>
      </c>
      <c r="K1809" s="483" t="n">
        <f aca="false">IF(I1809=0,IF(G1809=0,0,100),+J1809/I1809*100)</f>
        <v>0</v>
      </c>
      <c r="L1809" s="483"/>
      <c r="M1809" s="484" t="n">
        <v>29712.54</v>
      </c>
      <c r="N1809" s="485" t="n">
        <v>29712.54</v>
      </c>
      <c r="O1809" s="481" t="n">
        <f aca="false">N1809-M1809</f>
        <v>0</v>
      </c>
      <c r="P1809" s="486" t="n">
        <f aca="false">IF(M1809=0,IF(N1809=0,0,100),+O1809/M1809*100)</f>
        <v>0</v>
      </c>
      <c r="Q1809" s="486"/>
      <c r="R1809" s="430"/>
    </row>
    <row r="1810" customFormat="false" ht="14.25" hidden="false" customHeight="true" outlineLevel="0" collapsed="false">
      <c r="A1810" s="493" t="s">
        <v>189</v>
      </c>
      <c r="B1810" s="494" t="n">
        <f aca="false">SUM(B1755:B1809)</f>
        <v>601262.18</v>
      </c>
      <c r="C1810" s="494" t="n">
        <f aca="false">SUM(C1755:C1809)</f>
        <v>589884.52</v>
      </c>
      <c r="D1810" s="494" t="n">
        <f aca="false">SUM(D1755:D1809)</f>
        <v>681106.62</v>
      </c>
      <c r="E1810" s="494" t="n">
        <f aca="false">SUM(E1755:E1809)</f>
        <v>656924.89</v>
      </c>
      <c r="F1810" s="494" t="n">
        <f aca="false">SUM(F1755:F1809)</f>
        <v>651078.84</v>
      </c>
      <c r="G1810" s="494" t="n">
        <f aca="false">SUM(G1755:G1809)</f>
        <v>623848.06</v>
      </c>
      <c r="H1810" s="495"/>
      <c r="I1810" s="500" t="n">
        <f aca="false">SUM(I1755:I1809)</f>
        <v>579750.94</v>
      </c>
      <c r="J1810" s="577" t="n">
        <f aca="false">+G1810-I1810</f>
        <v>44097.12</v>
      </c>
      <c r="K1810" s="497" t="n">
        <f aca="false">IF(I1810=0,IF(G1810=0,0,100),+J1810/I1810*100)</f>
        <v>7.6062179390343</v>
      </c>
      <c r="L1810" s="498"/>
      <c r="M1810" s="561" t="n">
        <f aca="false">SUM(M1755:M1809)</f>
        <v>3378355.34</v>
      </c>
      <c r="N1810" s="500" t="n">
        <f aca="false">SUM(N1755:N1809)</f>
        <v>3804105.11</v>
      </c>
      <c r="O1810" s="496" t="n">
        <f aca="false">SUM(O1748:O1809)</f>
        <v>425749.77</v>
      </c>
      <c r="P1810" s="501" t="n">
        <f aca="false">IF(M1810=0,IF(N1810=0,0,100),+O1810/M1810*100)</f>
        <v>12.6022791314782</v>
      </c>
      <c r="Q1810" s="502"/>
      <c r="R1810" s="430"/>
    </row>
    <row r="1811" customFormat="false" ht="13.5" hidden="false" customHeight="false" outlineLevel="0" collapsed="false">
      <c r="N1811" s="477"/>
      <c r="R1811" s="430"/>
    </row>
    <row r="1812" customFormat="false" ht="12.75" hidden="false" customHeight="false" outlineLevel="0" collapsed="false">
      <c r="A1812" s="503" t="s">
        <v>113</v>
      </c>
      <c r="B1812" s="431" t="n">
        <v>0</v>
      </c>
      <c r="C1812" s="431" t="n">
        <v>0</v>
      </c>
      <c r="D1812" s="431" t="n">
        <v>70.01</v>
      </c>
      <c r="E1812" s="431" t="n">
        <v>389.47</v>
      </c>
      <c r="F1812" s="431" t="n">
        <v>10.62</v>
      </c>
      <c r="G1812" s="431" t="n">
        <v>4725.74</v>
      </c>
      <c r="I1812" s="505" t="n">
        <v>345.75</v>
      </c>
      <c r="J1812" s="432" t="n">
        <f aca="false">+G1812-I1812</f>
        <v>4379.99</v>
      </c>
      <c r="K1812" s="435" t="n">
        <f aca="false">IF(I1812=0,IF(G1812=0,0,100),+J1812/I1812*100)</f>
        <v>1266.80838756327</v>
      </c>
      <c r="M1812" s="554" t="n">
        <v>6348.75</v>
      </c>
      <c r="N1812" s="477" t="n">
        <v>9374.66</v>
      </c>
      <c r="O1812" s="481" t="n">
        <f aca="false">+N1812-M1812</f>
        <v>3025.91</v>
      </c>
      <c r="P1812" s="486" t="n">
        <f aca="false">IF(M1812=0,IF(N1812=0,0,100),+O1812/M1812*100)</f>
        <v>47.6615081708998</v>
      </c>
      <c r="R1812" s="430"/>
    </row>
    <row r="1813" customFormat="false" ht="12.75" hidden="false" customHeight="false" outlineLevel="0" collapsed="false">
      <c r="A1813" s="531" t="s">
        <v>338</v>
      </c>
      <c r="B1813" s="504" t="n">
        <v>4178.82</v>
      </c>
      <c r="C1813" s="504" t="n">
        <v>63946.23</v>
      </c>
      <c r="D1813" s="504" t="n">
        <v>85706.49</v>
      </c>
      <c r="E1813" s="504" t="n">
        <v>78367.88</v>
      </c>
      <c r="F1813" s="504" t="n">
        <v>98668.94</v>
      </c>
      <c r="G1813" s="504" t="n">
        <v>78921.06</v>
      </c>
      <c r="I1813" s="505" t="n">
        <v>70433.96</v>
      </c>
      <c r="J1813" s="432" t="n">
        <f aca="false">+G1813-I1813</f>
        <v>8487.09999999999</v>
      </c>
      <c r="K1813" s="435" t="n">
        <f aca="false">IF(I1813=0,IF(G1813=0,0,100),+J1813/I1813*100)</f>
        <v>12.0497271486652</v>
      </c>
      <c r="M1813" s="554" t="n">
        <v>375012.72</v>
      </c>
      <c r="N1813" s="504" t="n">
        <v>493281.33</v>
      </c>
      <c r="O1813" s="481" t="n">
        <f aca="false">+N1813-M1813</f>
        <v>118268.61</v>
      </c>
      <c r="P1813" s="486" t="n">
        <f aca="false">IF(M1813=0,IF(N1813=0,0,100),+O1813/M1813*100)</f>
        <v>31.5372262572854</v>
      </c>
      <c r="Q1813" s="486"/>
      <c r="R1813" s="430"/>
    </row>
    <row r="1814" customFormat="false" ht="12.75" hidden="false" customHeight="false" outlineLevel="0" collapsed="false">
      <c r="A1814" s="531" t="s">
        <v>330</v>
      </c>
      <c r="B1814" s="504" t="n">
        <v>87670.72</v>
      </c>
      <c r="C1814" s="504" t="n">
        <v>6189.54</v>
      </c>
      <c r="D1814" s="504" t="n">
        <v>0</v>
      </c>
      <c r="E1814" s="504" t="n">
        <v>5930.06</v>
      </c>
      <c r="F1814" s="504" t="n">
        <v>8399.98</v>
      </c>
      <c r="G1814" s="504" t="n">
        <v>0</v>
      </c>
      <c r="I1814" s="505" t="n">
        <v>4318.78</v>
      </c>
      <c r="J1814" s="432" t="n">
        <f aca="false">+G1814-I1814</f>
        <v>-4318.78</v>
      </c>
      <c r="K1814" s="435" t="n">
        <f aca="false">IF(I1814=0,IF(G1814=0,0,100),+J1814/I1814*100)</f>
        <v>-100</v>
      </c>
      <c r="M1814" s="554" t="n">
        <v>17734.89</v>
      </c>
      <c r="N1814" s="504" t="n">
        <v>20519.58</v>
      </c>
      <c r="O1814" s="481" t="n">
        <f aca="false">+N1814-M1814</f>
        <v>2784.69</v>
      </c>
      <c r="P1814" s="486" t="n">
        <f aca="false">IF(M1814=0,IF(N1814=0,0,100),+O1814/M1814*100)</f>
        <v>15.7017607664891</v>
      </c>
      <c r="Q1814" s="486"/>
      <c r="R1814" s="430"/>
    </row>
    <row r="1815" s="512" customFormat="true" ht="15" hidden="false" customHeight="false" outlineLevel="0" collapsed="false">
      <c r="A1815" s="503" t="s">
        <v>114</v>
      </c>
      <c r="B1815" s="504" t="n">
        <v>-91758.89</v>
      </c>
      <c r="C1815" s="504" t="n">
        <v>-91006.38</v>
      </c>
      <c r="D1815" s="504" t="n">
        <v>-86956.14</v>
      </c>
      <c r="E1815" s="504" t="n">
        <v>-66362.12</v>
      </c>
      <c r="F1815" s="504" t="n">
        <v>-95365.82</v>
      </c>
      <c r="G1815" s="504" t="n">
        <v>-78647.29</v>
      </c>
      <c r="H1815" s="432"/>
      <c r="I1815" s="505" t="n">
        <v>-30393.3</v>
      </c>
      <c r="J1815" s="432" t="n">
        <f aca="false">+G1815-I1815</f>
        <v>-48253.99</v>
      </c>
      <c r="K1815" s="435" t="n">
        <f aca="false">IF(I1815=0,IF(G1815=0,0,100),+J1815/I1815*100)</f>
        <v>158.765221282322</v>
      </c>
      <c r="L1815" s="483"/>
      <c r="M1815" s="554" t="n">
        <v>-327315.32</v>
      </c>
      <c r="N1815" s="504" t="n">
        <v>-510096.64</v>
      </c>
      <c r="O1815" s="481" t="n">
        <f aca="false">+N1815-M1815</f>
        <v>-182781.32</v>
      </c>
      <c r="P1815" s="486" t="n">
        <f aca="false">IF(M1815=0,IF(N1815=0,0,100),+O1815/M1815*100)</f>
        <v>55.8425801762044</v>
      </c>
      <c r="Q1815" s="486"/>
      <c r="R1815" s="511"/>
    </row>
    <row r="1816" customFormat="false" ht="16.5" hidden="false" customHeight="false" outlineLevel="0" collapsed="false">
      <c r="A1816" s="513" t="s">
        <v>331</v>
      </c>
      <c r="B1816" s="540" t="n">
        <f aca="false">SUM(B1810:B1815)</f>
        <v>601352.83</v>
      </c>
      <c r="C1816" s="540" t="n">
        <f aca="false">SUM(C1810:C1815)</f>
        <v>569013.91</v>
      </c>
      <c r="D1816" s="540" t="n">
        <f aca="false">SUM(D1810:D1815)</f>
        <v>679926.98</v>
      </c>
      <c r="E1816" s="540" t="n">
        <f aca="false">SUM(E1810:E1815)</f>
        <v>675250.18</v>
      </c>
      <c r="F1816" s="540" t="n">
        <f aca="false">SUM(F1810:F1815)</f>
        <v>662792.56</v>
      </c>
      <c r="G1816" s="540" t="n">
        <f aca="false">SUM(G1810:G1815)</f>
        <v>628847.57</v>
      </c>
      <c r="H1816" s="541"/>
      <c r="I1816" s="542" t="n">
        <f aca="false">SUM(I1810:I1815)</f>
        <v>624456.13</v>
      </c>
      <c r="J1816" s="520" t="n">
        <f aca="false">+G1816-I1816</f>
        <v>4391.43999999994</v>
      </c>
      <c r="K1816" s="521" t="n">
        <f aca="false">IF(I1816=0,IF(G1816=0,0,100),+J1816/I1816*100)</f>
        <v>0.703242355872132</v>
      </c>
      <c r="L1816" s="511"/>
      <c r="M1816" s="543" t="n">
        <f aca="false">SUM(M1810:M1815)</f>
        <v>3450136.38</v>
      </c>
      <c r="N1816" s="544" t="n">
        <f aca="false">SUM(N1810:N1815)</f>
        <v>3817184.04</v>
      </c>
      <c r="O1816" s="520" t="n">
        <f aca="false">+M1816-N1816</f>
        <v>-367047.660000001</v>
      </c>
      <c r="P1816" s="521" t="n">
        <f aca="false">IF(N1816=0,IF(M1816=0,0,100),+O1816/N1816*100)</f>
        <v>-9.61566579325845</v>
      </c>
      <c r="Q1816" s="522"/>
      <c r="R1816" s="523"/>
    </row>
    <row r="1817" customFormat="false" ht="13.5" hidden="false" customHeight="false" outlineLevel="0" collapsed="false">
      <c r="A1817" s="456"/>
      <c r="B1817" s="504"/>
      <c r="C1817" s="504"/>
      <c r="D1817" s="504"/>
      <c r="E1817" s="504"/>
      <c r="F1817" s="504"/>
      <c r="G1817" s="504"/>
      <c r="I1817" s="432"/>
      <c r="J1817" s="432"/>
      <c r="K1817" s="498"/>
      <c r="L1817" s="498"/>
      <c r="M1817" s="505"/>
      <c r="N1817" s="545"/>
      <c r="O1817" s="432"/>
      <c r="P1817" s="456"/>
      <c r="Q1817" s="456"/>
    </row>
    <row r="1818" customFormat="false" ht="12.75" hidden="false" customHeight="false" outlineLevel="0" collapsed="false">
      <c r="A1818" s="456"/>
      <c r="B1818" s="504"/>
      <c r="C1818" s="504"/>
      <c r="D1818" s="504"/>
      <c r="E1818" s="504"/>
      <c r="F1818" s="504"/>
      <c r="G1818" s="504"/>
      <c r="I1818" s="432"/>
      <c r="J1818" s="432"/>
      <c r="K1818" s="532"/>
      <c r="L1818" s="532"/>
      <c r="M1818" s="505"/>
      <c r="N1818" s="533"/>
      <c r="O1818" s="432"/>
      <c r="P1818" s="456"/>
      <c r="Q1818" s="456"/>
    </row>
    <row r="1819" customFormat="false" ht="12.75" hidden="false" customHeight="true" outlineLevel="0" collapsed="false">
      <c r="A1819" s="441" t="s">
        <v>69</v>
      </c>
      <c r="B1819" s="441"/>
      <c r="C1819" s="441"/>
      <c r="D1819" s="441"/>
      <c r="E1819" s="441"/>
      <c r="F1819" s="441"/>
      <c r="G1819" s="441"/>
      <c r="H1819" s="441"/>
      <c r="I1819" s="441"/>
      <c r="J1819" s="441"/>
      <c r="K1819" s="441"/>
      <c r="L1819" s="441"/>
      <c r="M1819" s="441"/>
      <c r="N1819" s="441"/>
      <c r="O1819" s="441"/>
      <c r="P1819" s="441"/>
      <c r="Q1819" s="441"/>
    </row>
    <row r="1820" customFormat="false" ht="12.75" hidden="false" customHeight="true" outlineLevel="0" collapsed="false">
      <c r="A1820" s="441" t="s">
        <v>214</v>
      </c>
      <c r="B1820" s="441"/>
      <c r="C1820" s="441"/>
      <c r="D1820" s="441"/>
      <c r="E1820" s="441"/>
      <c r="F1820" s="441"/>
      <c r="G1820" s="441"/>
      <c r="H1820" s="441"/>
      <c r="I1820" s="441"/>
      <c r="J1820" s="441"/>
      <c r="K1820" s="441"/>
      <c r="L1820" s="441"/>
      <c r="M1820" s="441"/>
      <c r="N1820" s="441"/>
      <c r="O1820" s="441"/>
      <c r="P1820" s="441"/>
      <c r="Q1820" s="441"/>
    </row>
    <row r="1821" customFormat="false" ht="12.75" hidden="false" customHeight="true" outlineLevel="0" collapsed="false">
      <c r="A1821" s="442" t="s">
        <v>73</v>
      </c>
      <c r="B1821" s="442"/>
      <c r="C1821" s="442"/>
      <c r="D1821" s="442"/>
      <c r="E1821" s="442"/>
      <c r="F1821" s="442"/>
      <c r="G1821" s="442"/>
      <c r="H1821" s="442"/>
      <c r="I1821" s="442"/>
      <c r="J1821" s="442"/>
      <c r="K1821" s="442"/>
      <c r="L1821" s="442"/>
      <c r="M1821" s="442"/>
      <c r="N1821" s="442"/>
      <c r="O1821" s="442"/>
      <c r="P1821" s="442"/>
      <c r="Q1821" s="442"/>
    </row>
    <row r="1822" customFormat="false" ht="13.5" hidden="false" customHeight="false" outlineLevel="0" collapsed="false">
      <c r="A1822" s="443"/>
      <c r="J1822" s="444"/>
      <c r="K1822" s="445"/>
      <c r="L1822" s="445"/>
      <c r="N1822" s="446"/>
      <c r="O1822" s="444"/>
      <c r="P1822" s="447"/>
      <c r="Q1822" s="447"/>
    </row>
    <row r="1823" customFormat="false" ht="39" hidden="false" customHeight="true" outlineLevel="0" collapsed="false">
      <c r="A1823" s="448"/>
      <c r="B1823" s="449" t="s">
        <v>215</v>
      </c>
      <c r="C1823" s="449"/>
      <c r="D1823" s="449"/>
      <c r="E1823" s="449"/>
      <c r="F1823" s="449"/>
      <c r="G1823" s="449"/>
      <c r="H1823" s="450"/>
      <c r="I1823" s="451" t="s">
        <v>71</v>
      </c>
      <c r="J1823" s="452" t="s">
        <v>216</v>
      </c>
      <c r="K1823" s="452"/>
      <c r="L1823" s="453"/>
      <c r="M1823" s="454" t="s">
        <v>121</v>
      </c>
      <c r="N1823" s="454"/>
      <c r="O1823" s="455" t="s">
        <v>217</v>
      </c>
      <c r="P1823" s="455"/>
      <c r="Q1823" s="453"/>
    </row>
    <row r="1824" customFormat="false" ht="13.5" hidden="false" customHeight="true" outlineLevel="0" collapsed="false">
      <c r="A1824" s="456"/>
      <c r="B1824" s="457" t="s">
        <v>218</v>
      </c>
      <c r="C1824" s="457" t="s">
        <v>219</v>
      </c>
      <c r="D1824" s="457" t="s">
        <v>220</v>
      </c>
      <c r="E1824" s="457" t="s">
        <v>221</v>
      </c>
      <c r="F1824" s="457" t="s">
        <v>222</v>
      </c>
      <c r="G1824" s="457" t="s">
        <v>223</v>
      </c>
      <c r="H1824" s="450"/>
      <c r="I1824" s="458" t="s">
        <v>224</v>
      </c>
      <c r="J1824" s="459" t="s">
        <v>225</v>
      </c>
      <c r="K1824" s="460" t="s">
        <v>226</v>
      </c>
      <c r="L1824" s="461"/>
      <c r="M1824" s="462" t="n">
        <v>2017</v>
      </c>
      <c r="N1824" s="463" t="n">
        <v>2018</v>
      </c>
      <c r="O1824" s="464" t="s">
        <v>225</v>
      </c>
      <c r="P1824" s="465" t="s">
        <v>227</v>
      </c>
      <c r="Q1824" s="466"/>
    </row>
    <row r="1825" customFormat="false" ht="13.5" hidden="false" customHeight="false" outlineLevel="0" collapsed="false">
      <c r="A1825" s="456"/>
      <c r="B1825" s="467"/>
      <c r="C1825" s="467"/>
      <c r="D1825" s="467"/>
      <c r="E1825" s="467"/>
      <c r="F1825" s="467"/>
      <c r="G1825" s="467"/>
      <c r="H1825" s="450"/>
      <c r="I1825" s="468"/>
      <c r="J1825" s="450"/>
      <c r="K1825" s="469"/>
      <c r="L1825" s="461"/>
      <c r="M1825" s="470"/>
      <c r="N1825" s="471"/>
      <c r="O1825" s="450"/>
      <c r="P1825" s="469"/>
      <c r="Q1825" s="461"/>
    </row>
    <row r="1826" customFormat="false" ht="18" hidden="false" customHeight="true" outlineLevel="0" collapsed="false">
      <c r="A1826" s="472" t="s">
        <v>348</v>
      </c>
      <c r="B1826" s="473"/>
      <c r="C1826" s="473"/>
      <c r="D1826" s="473"/>
      <c r="E1826" s="473"/>
      <c r="F1826" s="473"/>
      <c r="G1826" s="473"/>
      <c r="H1826" s="474"/>
      <c r="I1826" s="474"/>
      <c r="J1826" s="474"/>
      <c r="K1826" s="475"/>
      <c r="L1826" s="475"/>
      <c r="M1826" s="476"/>
      <c r="N1826" s="477"/>
      <c r="O1826" s="474"/>
      <c r="P1826" s="48"/>
      <c r="Q1826" s="48"/>
      <c r="R1826" s="438" t="str">
        <f aca="false">A1826</f>
        <v>CENTRO DE SERVICIOS LTH</v>
      </c>
    </row>
    <row r="1827" customFormat="false" ht="18" hidden="false" customHeight="true" outlineLevel="0" collapsed="false">
      <c r="A1827" s="448"/>
      <c r="B1827" s="473"/>
      <c r="C1827" s="473"/>
      <c r="D1827" s="473"/>
      <c r="E1827" s="473"/>
      <c r="F1827" s="473"/>
      <c r="G1827" s="473"/>
      <c r="H1827" s="474"/>
      <c r="I1827" s="474"/>
      <c r="J1827" s="474"/>
      <c r="K1827" s="475"/>
      <c r="L1827" s="475"/>
      <c r="M1827" s="476"/>
      <c r="N1827" s="477"/>
      <c r="O1827" s="474"/>
      <c r="P1827" s="48"/>
      <c r="Q1827" s="48"/>
    </row>
    <row r="1828" customFormat="false" ht="12.75" hidden="false" customHeight="false" outlineLevel="0" collapsed="false">
      <c r="A1828" s="110" t="s">
        <v>228</v>
      </c>
      <c r="B1828" s="478" t="n">
        <v>0</v>
      </c>
      <c r="C1828" s="479" t="n">
        <v>0</v>
      </c>
      <c r="D1828" s="480" t="n">
        <v>0</v>
      </c>
      <c r="E1828" s="478" t="n">
        <v>0</v>
      </c>
      <c r="F1828" s="480" t="n">
        <v>0</v>
      </c>
      <c r="G1828" s="480" t="n">
        <v>0</v>
      </c>
      <c r="H1828" s="474"/>
      <c r="I1828" s="482" t="n">
        <v>5603.45</v>
      </c>
      <c r="J1828" s="481" t="n">
        <f aca="false">+G1828-I1828</f>
        <v>-5603.45</v>
      </c>
      <c r="K1828" s="483" t="n">
        <f aca="false">IF(I1828=0,IF(G1828=0,0,100),+J1828/I1828*100)</f>
        <v>-100</v>
      </c>
      <c r="L1828" s="475"/>
      <c r="M1828" s="484" t="n">
        <v>50124.78</v>
      </c>
      <c r="N1828" s="485" t="n">
        <v>0</v>
      </c>
      <c r="O1828" s="481" t="n">
        <f aca="false">N1828-M1828</f>
        <v>-50124.78</v>
      </c>
      <c r="P1828" s="486" t="n">
        <f aca="false">IF(M1828=0,IF(N1828=0,0,100),+O1828/M1828*100)</f>
        <v>-100</v>
      </c>
      <c r="Q1828" s="48"/>
    </row>
    <row r="1829" customFormat="false" ht="12.75" hidden="false" customHeight="false" outlineLevel="0" collapsed="false">
      <c r="A1829" s="110" t="s">
        <v>229</v>
      </c>
      <c r="B1829" s="478" t="n">
        <v>27000</v>
      </c>
      <c r="C1829" s="479" t="n">
        <v>27000</v>
      </c>
      <c r="D1829" s="480" t="n">
        <v>27000</v>
      </c>
      <c r="E1829" s="478" t="n">
        <v>23565.52</v>
      </c>
      <c r="F1829" s="480" t="n">
        <v>42000</v>
      </c>
      <c r="G1829" s="480" t="n">
        <v>11000</v>
      </c>
      <c r="H1829" s="474"/>
      <c r="I1829" s="482" t="n">
        <v>30801.55</v>
      </c>
      <c r="J1829" s="481" t="n">
        <f aca="false">+G1829-I1829</f>
        <v>-19801.55</v>
      </c>
      <c r="K1829" s="483" t="n">
        <f aca="false">IF(I1829=0,IF(G1829=0,0,100),+J1829/I1829*100)</f>
        <v>-64.2875115051028</v>
      </c>
      <c r="L1829" s="475"/>
      <c r="M1829" s="484" t="n">
        <v>218837.9</v>
      </c>
      <c r="N1829" s="485" t="n">
        <v>157565.52</v>
      </c>
      <c r="O1829" s="481" t="n">
        <f aca="false">N1829-M1829</f>
        <v>-61272.38</v>
      </c>
      <c r="P1829" s="486" t="n">
        <f aca="false">IF(M1829=0,IF(N1829=0,0,100),+O1829/M1829*100)</f>
        <v>-27.9989800669811</v>
      </c>
      <c r="Q1829" s="48"/>
    </row>
    <row r="1830" customFormat="false" ht="12.75" hidden="false" customHeight="false" outlineLevel="0" collapsed="false">
      <c r="A1830" s="456" t="s">
        <v>231</v>
      </c>
      <c r="B1830" s="478" t="n">
        <v>0</v>
      </c>
      <c r="C1830" s="479" t="n">
        <v>0</v>
      </c>
      <c r="D1830" s="480" t="n">
        <v>0</v>
      </c>
      <c r="E1830" s="478" t="n">
        <v>0</v>
      </c>
      <c r="F1830" s="480" t="n">
        <v>0</v>
      </c>
      <c r="G1830" s="480" t="n">
        <v>0</v>
      </c>
      <c r="H1830" s="474"/>
      <c r="I1830" s="482" t="n">
        <v>3582.84</v>
      </c>
      <c r="J1830" s="481" t="n">
        <f aca="false">+G1830-I1830</f>
        <v>-3582.84</v>
      </c>
      <c r="K1830" s="483" t="n">
        <f aca="false">IF(I1830=0,IF(G1830=0,0,100),+J1830/I1830*100)</f>
        <v>-100</v>
      </c>
      <c r="L1830" s="475"/>
      <c r="M1830" s="484" t="n">
        <v>26378.08</v>
      </c>
      <c r="N1830" s="485" t="n">
        <v>0</v>
      </c>
      <c r="O1830" s="481" t="n">
        <f aca="false">N1830-M1830</f>
        <v>-26378.08</v>
      </c>
      <c r="P1830" s="486" t="n">
        <f aca="false">IF(M1830=0,IF(N1830=0,0,100),+O1830/M1830*100)</f>
        <v>-100</v>
      </c>
      <c r="Q1830" s="48"/>
    </row>
    <row r="1831" customFormat="false" ht="12.75" hidden="false" customHeight="false" outlineLevel="0" collapsed="false">
      <c r="A1831" s="456" t="s">
        <v>234</v>
      </c>
      <c r="B1831" s="478" t="n">
        <v>1547672.3</v>
      </c>
      <c r="C1831" s="479" t="n">
        <v>1069071.82</v>
      </c>
      <c r="D1831" s="480" t="n">
        <v>1165344.96</v>
      </c>
      <c r="E1831" s="478" t="n">
        <v>1216822.01</v>
      </c>
      <c r="F1831" s="480" t="n">
        <v>1477763.21</v>
      </c>
      <c r="G1831" s="480" t="n">
        <v>1078546.67</v>
      </c>
      <c r="H1831" s="481"/>
      <c r="I1831" s="482" t="n">
        <v>907516.93</v>
      </c>
      <c r="J1831" s="481" t="n">
        <f aca="false">+G1831-I1831</f>
        <v>171029.74</v>
      </c>
      <c r="K1831" s="483" t="n">
        <f aca="false">IF(I1831=0,IF(G1831=0,0,100),+J1831/I1831*100)</f>
        <v>18.8459007591186</v>
      </c>
      <c r="L1831" s="483"/>
      <c r="M1831" s="484" t="n">
        <v>5287068.92</v>
      </c>
      <c r="N1831" s="485" t="n">
        <v>7555220.97</v>
      </c>
      <c r="O1831" s="481" t="n">
        <f aca="false">N1831-M1831</f>
        <v>2268152.05</v>
      </c>
      <c r="P1831" s="486" t="n">
        <f aca="false">IF(M1831=0,IF(N1831=0,0,100),+O1831/M1831*100)</f>
        <v>42.8999902274775</v>
      </c>
      <c r="Q1831" s="486"/>
      <c r="R1831" s="430"/>
    </row>
    <row r="1832" customFormat="false" ht="12.75" hidden="false" customHeight="false" outlineLevel="0" collapsed="false">
      <c r="A1832" s="456" t="s">
        <v>235</v>
      </c>
      <c r="B1832" s="478" t="n">
        <v>93425.3</v>
      </c>
      <c r="C1832" s="479" t="n">
        <v>40800</v>
      </c>
      <c r="D1832" s="480" t="n">
        <v>63783.04</v>
      </c>
      <c r="E1832" s="478" t="n">
        <v>71951.88</v>
      </c>
      <c r="F1832" s="480" t="n">
        <v>74621.79</v>
      </c>
      <c r="G1832" s="480" t="n">
        <v>40800</v>
      </c>
      <c r="H1832" s="481"/>
      <c r="I1832" s="482" t="n">
        <v>26760</v>
      </c>
      <c r="J1832" s="481" t="n">
        <f aca="false">+G1832-I1832</f>
        <v>14040</v>
      </c>
      <c r="K1832" s="483" t="n">
        <f aca="false">IF(I1832=0,IF(G1832=0,0,100),+J1832/I1832*100)</f>
        <v>52.4663677130045</v>
      </c>
      <c r="L1832" s="483"/>
      <c r="M1832" s="484" t="n">
        <v>267726.47</v>
      </c>
      <c r="N1832" s="485" t="n">
        <v>385382.01</v>
      </c>
      <c r="O1832" s="481" t="n">
        <f aca="false">N1832-M1832</f>
        <v>117655.54</v>
      </c>
      <c r="P1832" s="486" t="n">
        <f aca="false">IF(M1832=0,IF(N1832=0,0,100),+O1832/M1832*100)</f>
        <v>43.9461738691733</v>
      </c>
      <c r="Q1832" s="486"/>
      <c r="R1832" s="430"/>
    </row>
    <row r="1833" customFormat="false" ht="12.75" hidden="false" customHeight="false" outlineLevel="0" collapsed="false">
      <c r="A1833" s="110" t="s">
        <v>237</v>
      </c>
      <c r="B1833" s="478" t="n">
        <v>195200</v>
      </c>
      <c r="C1833" s="479" t="n">
        <v>179226.6</v>
      </c>
      <c r="D1833" s="480" t="n">
        <v>174527.91</v>
      </c>
      <c r="E1833" s="478" t="n">
        <v>200669.73</v>
      </c>
      <c r="F1833" s="480" t="n">
        <v>246796.06</v>
      </c>
      <c r="G1833" s="480" t="n">
        <v>160588.56</v>
      </c>
      <c r="H1833" s="481"/>
      <c r="I1833" s="482" t="n">
        <v>184561.16</v>
      </c>
      <c r="J1833" s="481" t="n">
        <f aca="false">+G1833-I1833</f>
        <v>-23972.6</v>
      </c>
      <c r="K1833" s="483" t="n">
        <f aca="false">IF(I1833=0,IF(G1833=0,0,100),+J1833/I1833*100)</f>
        <v>-12.9889734113071</v>
      </c>
      <c r="L1833" s="483"/>
      <c r="M1833" s="484" t="n">
        <v>1258423.95</v>
      </c>
      <c r="N1833" s="485" t="n">
        <v>1157008.86</v>
      </c>
      <c r="O1833" s="481" t="n">
        <f aca="false">N1833-M1833</f>
        <v>-101415.09</v>
      </c>
      <c r="P1833" s="486" t="n">
        <f aca="false">IF(M1833=0,IF(N1833=0,0,100),+O1833/M1833*100)</f>
        <v>-8.05889700366874</v>
      </c>
      <c r="Q1833" s="486"/>
      <c r="R1833" s="430"/>
    </row>
    <row r="1834" customFormat="false" ht="12.75" hidden="false" customHeight="false" outlineLevel="0" collapsed="false">
      <c r="A1834" s="456" t="s">
        <v>238</v>
      </c>
      <c r="B1834" s="478" t="n">
        <v>0</v>
      </c>
      <c r="C1834" s="479" t="n">
        <v>0</v>
      </c>
      <c r="D1834" s="480" t="n">
        <v>0</v>
      </c>
      <c r="E1834" s="478" t="n">
        <v>0</v>
      </c>
      <c r="F1834" s="480" t="n">
        <v>0</v>
      </c>
      <c r="G1834" s="480" t="n">
        <v>0</v>
      </c>
      <c r="H1834" s="481"/>
      <c r="I1834" s="482" t="n">
        <v>7119.76</v>
      </c>
      <c r="J1834" s="481" t="n">
        <f aca="false">+G1834-I1834</f>
        <v>-7119.76</v>
      </c>
      <c r="K1834" s="483" t="n">
        <f aca="false">IF(I1834=0,IF(G1834=0,0,100),+J1834/I1834*100)</f>
        <v>-100</v>
      </c>
      <c r="L1834" s="483"/>
      <c r="M1834" s="484" t="n">
        <v>73571.59</v>
      </c>
      <c r="N1834" s="485" t="n">
        <v>0</v>
      </c>
      <c r="O1834" s="481" t="n">
        <f aca="false">N1834-M1834</f>
        <v>-73571.59</v>
      </c>
      <c r="P1834" s="486" t="n">
        <f aca="false">IF(M1834=0,IF(N1834=0,0,100),+O1834/M1834*100)</f>
        <v>-100</v>
      </c>
      <c r="Q1834" s="486"/>
      <c r="R1834" s="430"/>
    </row>
    <row r="1835" customFormat="false" ht="12.75" hidden="false" customHeight="false" outlineLevel="0" collapsed="false">
      <c r="A1835" s="456" t="s">
        <v>240</v>
      </c>
      <c r="B1835" s="478" t="n">
        <v>41132.91</v>
      </c>
      <c r="C1835" s="479" t="n">
        <v>75638.25</v>
      </c>
      <c r="D1835" s="480" t="n">
        <v>77726.23</v>
      </c>
      <c r="E1835" s="478" t="n">
        <v>66538.54</v>
      </c>
      <c r="F1835" s="480" t="n">
        <v>94936.85</v>
      </c>
      <c r="G1835" s="480" t="n">
        <v>41409.05</v>
      </c>
      <c r="H1835" s="481"/>
      <c r="I1835" s="482" t="n">
        <v>59130.55</v>
      </c>
      <c r="J1835" s="481" t="n">
        <f aca="false">+G1835-I1835</f>
        <v>-17721.5</v>
      </c>
      <c r="K1835" s="483" t="n">
        <f aca="false">IF(I1835=0,IF(G1835=0,0,100),+J1835/I1835*100)</f>
        <v>-29.9701254258585</v>
      </c>
      <c r="L1835" s="483"/>
      <c r="M1835" s="484" t="n">
        <v>222689.93</v>
      </c>
      <c r="N1835" s="485" t="n">
        <v>397381.83</v>
      </c>
      <c r="O1835" s="481" t="n">
        <f aca="false">N1835-M1835</f>
        <v>174691.9</v>
      </c>
      <c r="P1835" s="486" t="n">
        <f aca="false">IF(M1835=0,IF(N1835=0,0,100),+O1835/M1835*100)</f>
        <v>78.4462503535746</v>
      </c>
      <c r="Q1835" s="486"/>
      <c r="R1835" s="430"/>
    </row>
    <row r="1836" customFormat="false" ht="12.75" hidden="false" customHeight="false" outlineLevel="0" collapsed="false">
      <c r="A1836" s="110" t="s">
        <v>241</v>
      </c>
      <c r="B1836" s="478" t="n">
        <v>1550</v>
      </c>
      <c r="C1836" s="479" t="n">
        <v>0</v>
      </c>
      <c r="D1836" s="480" t="n">
        <v>0</v>
      </c>
      <c r="E1836" s="478" t="n">
        <v>900</v>
      </c>
      <c r="F1836" s="480" t="n">
        <v>870</v>
      </c>
      <c r="G1836" s="480" t="n">
        <v>1300</v>
      </c>
      <c r="H1836" s="481"/>
      <c r="I1836" s="482" t="n">
        <v>2765.53</v>
      </c>
      <c r="J1836" s="481" t="n">
        <f aca="false">+G1836-I1836</f>
        <v>-1465.53</v>
      </c>
      <c r="K1836" s="483" t="n">
        <f aca="false">IF(I1836=0,IF(G1836=0,0,100),+J1836/I1836*100)</f>
        <v>-52.9927355696738</v>
      </c>
      <c r="L1836" s="483"/>
      <c r="M1836" s="484" t="n">
        <v>4943.98</v>
      </c>
      <c r="N1836" s="485" t="n">
        <v>4620</v>
      </c>
      <c r="O1836" s="481" t="n">
        <f aca="false">N1836-M1836</f>
        <v>-323.98</v>
      </c>
      <c r="P1836" s="486" t="n">
        <f aca="false">IF(M1836=0,IF(N1836=0,0,100),+O1836/M1836*100)</f>
        <v>-6.55302003648881</v>
      </c>
      <c r="Q1836" s="486"/>
      <c r="R1836" s="430"/>
    </row>
    <row r="1837" customFormat="false" ht="12.75" hidden="false" customHeight="false" outlineLevel="0" collapsed="false">
      <c r="A1837" s="110" t="s">
        <v>242</v>
      </c>
      <c r="B1837" s="478" t="n">
        <v>2500</v>
      </c>
      <c r="C1837" s="479" t="n">
        <v>3670</v>
      </c>
      <c r="D1837" s="480" t="n">
        <v>3453.97</v>
      </c>
      <c r="E1837" s="478" t="n">
        <v>3688.56</v>
      </c>
      <c r="F1837" s="480" t="n">
        <v>4298.85</v>
      </c>
      <c r="G1837" s="480" t="n">
        <v>298.93</v>
      </c>
      <c r="H1837" s="481"/>
      <c r="I1837" s="482" t="n">
        <v>380.98</v>
      </c>
      <c r="J1837" s="481" t="n">
        <f aca="false">+G1837-I1837</f>
        <v>-82.05</v>
      </c>
      <c r="K1837" s="483" t="n">
        <f aca="false">IF(I1837=0,IF(G1837=0,0,100),+J1837/I1837*100)</f>
        <v>-21.5365635991391</v>
      </c>
      <c r="L1837" s="483"/>
      <c r="M1837" s="484" t="n">
        <v>18805.75</v>
      </c>
      <c r="N1837" s="485" t="n">
        <v>17910.31</v>
      </c>
      <c r="O1837" s="481" t="n">
        <f aca="false">N1837-M1837</f>
        <v>-895.439999999999</v>
      </c>
      <c r="P1837" s="486" t="n">
        <f aca="false">IF(M1837=0,IF(N1837=0,0,100),+O1837/M1837*100)</f>
        <v>-4.76152240671071</v>
      </c>
      <c r="Q1837" s="486"/>
      <c r="R1837" s="430"/>
    </row>
    <row r="1838" s="438" customFormat="true" ht="12.75" hidden="false" customHeight="false" outlineLevel="0" collapsed="false">
      <c r="A1838" s="456" t="s">
        <v>243</v>
      </c>
      <c r="B1838" s="478" t="n">
        <v>16393.92</v>
      </c>
      <c r="C1838" s="479" t="n">
        <v>3683.4</v>
      </c>
      <c r="D1838" s="480" t="n">
        <v>11052.91</v>
      </c>
      <c r="E1838" s="478" t="n">
        <v>14236.95</v>
      </c>
      <c r="F1838" s="480" t="n">
        <v>22224.15</v>
      </c>
      <c r="G1838" s="480" t="n">
        <v>3052.66</v>
      </c>
      <c r="H1838" s="481"/>
      <c r="I1838" s="482" t="n">
        <v>5355.91</v>
      </c>
      <c r="J1838" s="481" t="n">
        <f aca="false">+G1838-I1838</f>
        <v>-2303.25</v>
      </c>
      <c r="K1838" s="483" t="n">
        <f aca="false">IF(I1838=0,IF(G1838=0,0,100),+J1838/I1838*100)</f>
        <v>-43.0038966300778</v>
      </c>
      <c r="L1838" s="483"/>
      <c r="M1838" s="484" t="n">
        <v>22260.93</v>
      </c>
      <c r="N1838" s="485" t="n">
        <v>70643.99</v>
      </c>
      <c r="O1838" s="481" t="n">
        <f aca="false">N1838-M1838</f>
        <v>48383.06</v>
      </c>
      <c r="P1838" s="486" t="n">
        <f aca="false">IF(M1838=0,IF(N1838=0,0,100),+O1838/M1838*100)</f>
        <v>217.345187285527</v>
      </c>
      <c r="Q1838" s="486"/>
    </row>
    <row r="1839" s="438" customFormat="true" ht="12.75" hidden="false" customHeight="false" outlineLevel="0" collapsed="false">
      <c r="A1839" s="456" t="s">
        <v>244</v>
      </c>
      <c r="B1839" s="478" t="n">
        <v>68677.37</v>
      </c>
      <c r="C1839" s="479" t="n">
        <v>29363.15</v>
      </c>
      <c r="D1839" s="480" t="n">
        <v>22322.02</v>
      </c>
      <c r="E1839" s="478" t="n">
        <v>6124.43</v>
      </c>
      <c r="F1839" s="480" t="n">
        <v>1725.53</v>
      </c>
      <c r="G1839" s="480" t="n">
        <v>5211.39</v>
      </c>
      <c r="H1839" s="481"/>
      <c r="I1839" s="482" t="n">
        <v>53124.25</v>
      </c>
      <c r="J1839" s="481" t="n">
        <f aca="false">+G1839-I1839</f>
        <v>-47912.86</v>
      </c>
      <c r="K1839" s="483" t="n">
        <f aca="false">IF(I1839=0,IF(G1839=0,0,100),+J1839/I1839*100)</f>
        <v>-90.1901862143936</v>
      </c>
      <c r="L1839" s="483"/>
      <c r="M1839" s="484" t="n">
        <v>417422</v>
      </c>
      <c r="N1839" s="485" t="n">
        <v>133423.89</v>
      </c>
      <c r="O1839" s="481" t="n">
        <f aca="false">N1839-M1839</f>
        <v>-283998.11</v>
      </c>
      <c r="P1839" s="486" t="n">
        <f aca="false">IF(M1839=0,IF(N1839=0,0,100),+O1839/M1839*100)</f>
        <v>-68.0362103578633</v>
      </c>
      <c r="Q1839" s="486"/>
    </row>
    <row r="1840" s="438" customFormat="true" ht="12.75" hidden="false" customHeight="false" outlineLevel="0" collapsed="false">
      <c r="A1840" s="456" t="s">
        <v>245</v>
      </c>
      <c r="B1840" s="478" t="n">
        <v>94808.96</v>
      </c>
      <c r="C1840" s="479" t="n">
        <v>107287.41</v>
      </c>
      <c r="D1840" s="480" t="n">
        <v>129484.57</v>
      </c>
      <c r="E1840" s="478" t="n">
        <v>96401.83</v>
      </c>
      <c r="F1840" s="480" t="n">
        <v>169831.61</v>
      </c>
      <c r="G1840" s="480" t="n">
        <v>192413.15</v>
      </c>
      <c r="H1840" s="481"/>
      <c r="I1840" s="482" t="n">
        <v>117286.86</v>
      </c>
      <c r="J1840" s="481" t="n">
        <f aca="false">+G1840-I1840</f>
        <v>75126.29</v>
      </c>
      <c r="K1840" s="483" t="n">
        <f aca="false">IF(I1840=0,IF(G1840=0,0,100),+J1840/I1840*100)</f>
        <v>64.0534583328431</v>
      </c>
      <c r="L1840" s="483"/>
      <c r="M1840" s="484" t="n">
        <v>580905.74</v>
      </c>
      <c r="N1840" s="485" t="n">
        <v>790227.53</v>
      </c>
      <c r="O1840" s="481" t="n">
        <f aca="false">N1840-M1840</f>
        <v>209321.79</v>
      </c>
      <c r="P1840" s="486" t="n">
        <f aca="false">IF(M1840=0,IF(N1840=0,0,100),+O1840/M1840*100)</f>
        <v>36.033692832851</v>
      </c>
      <c r="Q1840" s="486"/>
    </row>
    <row r="1841" s="438" customFormat="true" ht="12.75" hidden="false" customHeight="false" outlineLevel="0" collapsed="false">
      <c r="A1841" s="456" t="s">
        <v>249</v>
      </c>
      <c r="B1841" s="478" t="n">
        <v>22342.32</v>
      </c>
      <c r="C1841" s="479" t="n">
        <v>24359.6</v>
      </c>
      <c r="D1841" s="480" t="n">
        <v>25158.57</v>
      </c>
      <c r="E1841" s="478" t="n">
        <v>34317.32</v>
      </c>
      <c r="F1841" s="480" t="n">
        <v>28623.99</v>
      </c>
      <c r="G1841" s="480" t="n">
        <v>22304.36</v>
      </c>
      <c r="H1841" s="481"/>
      <c r="I1841" s="482" t="n">
        <v>30517</v>
      </c>
      <c r="J1841" s="481" t="n">
        <f aca="false">+G1841-I1841</f>
        <v>-8212.64</v>
      </c>
      <c r="K1841" s="483" t="n">
        <f aca="false">IF(I1841=0,IF(G1841=0,0,100),+J1841/I1841*100)</f>
        <v>-26.9116885670282</v>
      </c>
      <c r="L1841" s="483"/>
      <c r="M1841" s="484" t="n">
        <v>138257.53</v>
      </c>
      <c r="N1841" s="485" t="n">
        <v>157106.16</v>
      </c>
      <c r="O1841" s="481" t="n">
        <f aca="false">N1841-M1841</f>
        <v>18848.63</v>
      </c>
      <c r="P1841" s="486" t="n">
        <f aca="false">IF(M1841=0,IF(N1841=0,0,100),+O1841/M1841*100)</f>
        <v>13.6329862105883</v>
      </c>
      <c r="Q1841" s="486"/>
    </row>
    <row r="1842" s="438" customFormat="true" ht="12.75" hidden="false" customHeight="false" outlineLevel="0" collapsed="false">
      <c r="A1842" s="110" t="s">
        <v>250</v>
      </c>
      <c r="B1842" s="478" t="n">
        <v>0</v>
      </c>
      <c r="C1842" s="479" t="n">
        <v>0</v>
      </c>
      <c r="D1842" s="480" t="n">
        <v>0</v>
      </c>
      <c r="E1842" s="478" t="n">
        <v>0</v>
      </c>
      <c r="F1842" s="480" t="n">
        <v>148</v>
      </c>
      <c r="G1842" s="480" t="n">
        <v>0</v>
      </c>
      <c r="H1842" s="481"/>
      <c r="I1842" s="482" t="n">
        <v>0</v>
      </c>
      <c r="J1842" s="481" t="n">
        <f aca="false">+G1842-I1842</f>
        <v>0</v>
      </c>
      <c r="K1842" s="483" t="n">
        <f aca="false">IF(I1842=0,IF(G1842=0,0,100),+J1842/I1842*100)</f>
        <v>0</v>
      </c>
      <c r="L1842" s="483"/>
      <c r="M1842" s="484" t="n">
        <v>127.58</v>
      </c>
      <c r="N1842" s="485" t="n">
        <v>148</v>
      </c>
      <c r="O1842" s="481" t="n">
        <f aca="false">N1842-M1842</f>
        <v>20.42</v>
      </c>
      <c r="P1842" s="486" t="n">
        <f aca="false">IF(M1842=0,IF(N1842=0,0,100),+O1842/M1842*100)</f>
        <v>16.0056435177928</v>
      </c>
      <c r="Q1842" s="486"/>
    </row>
    <row r="1843" s="438" customFormat="true" ht="12.75" hidden="false" customHeight="false" outlineLevel="0" collapsed="false">
      <c r="A1843" s="456" t="s">
        <v>252</v>
      </c>
      <c r="B1843" s="478" t="n">
        <v>99305.56</v>
      </c>
      <c r="C1843" s="479" t="n">
        <v>99305.56</v>
      </c>
      <c r="D1843" s="480" t="n">
        <v>99305.56</v>
      </c>
      <c r="E1843" s="478" t="n">
        <v>93410.56</v>
      </c>
      <c r="F1843" s="480" t="n">
        <v>93410.56</v>
      </c>
      <c r="G1843" s="480" t="n">
        <v>67855</v>
      </c>
      <c r="H1843" s="481"/>
      <c r="I1843" s="482" t="n">
        <v>91564.86</v>
      </c>
      <c r="J1843" s="481" t="n">
        <f aca="false">+G1843-I1843</f>
        <v>-23709.86</v>
      </c>
      <c r="K1843" s="483" t="n">
        <f aca="false">IF(I1843=0,IF(G1843=0,0,100),+J1843/I1843*100)</f>
        <v>-25.8940602322769</v>
      </c>
      <c r="L1843" s="483"/>
      <c r="M1843" s="484" t="n">
        <v>549388.08</v>
      </c>
      <c r="N1843" s="485" t="n">
        <v>552592.8</v>
      </c>
      <c r="O1843" s="481" t="n">
        <f aca="false">N1843-M1843</f>
        <v>3204.72000000009</v>
      </c>
      <c r="P1843" s="486" t="n">
        <f aca="false">IF(M1843=0,IF(N1843=0,0,100),+O1843/M1843*100)</f>
        <v>0.58332536082692</v>
      </c>
      <c r="Q1843" s="486"/>
    </row>
    <row r="1844" s="438" customFormat="true" ht="12.75" hidden="false" customHeight="false" outlineLevel="0" collapsed="false">
      <c r="A1844" s="456" t="s">
        <v>253</v>
      </c>
      <c r="B1844" s="478" t="n">
        <v>12000</v>
      </c>
      <c r="C1844" s="479" t="n">
        <v>12000</v>
      </c>
      <c r="D1844" s="480" t="n">
        <v>12000</v>
      </c>
      <c r="E1844" s="478" t="n">
        <v>12000</v>
      </c>
      <c r="F1844" s="480" t="n">
        <v>12000</v>
      </c>
      <c r="G1844" s="480" t="n">
        <v>12000</v>
      </c>
      <c r="H1844" s="481"/>
      <c r="I1844" s="482" t="n">
        <v>12000</v>
      </c>
      <c r="J1844" s="481" t="n">
        <f aca="false">+G1844-I1844</f>
        <v>0</v>
      </c>
      <c r="K1844" s="483" t="n">
        <f aca="false">IF(I1844=0,IF(G1844=0,0,100),+J1844/I1844*100)</f>
        <v>0</v>
      </c>
      <c r="L1844" s="483"/>
      <c r="M1844" s="484" t="n">
        <v>60000</v>
      </c>
      <c r="N1844" s="485" t="n">
        <v>72000</v>
      </c>
      <c r="O1844" s="481" t="n">
        <f aca="false">N1844-M1844</f>
        <v>12000</v>
      </c>
      <c r="P1844" s="486" t="n">
        <f aca="false">IF(M1844=0,IF(N1844=0,0,100),+O1844/M1844*100)</f>
        <v>20</v>
      </c>
      <c r="Q1844" s="486"/>
    </row>
    <row r="1845" s="438" customFormat="true" ht="12.75" hidden="false" customHeight="false" outlineLevel="0" collapsed="false">
      <c r="A1845" s="456" t="s">
        <v>254</v>
      </c>
      <c r="B1845" s="478" t="n">
        <v>109941.75</v>
      </c>
      <c r="C1845" s="479" t="n">
        <v>101794.5</v>
      </c>
      <c r="D1845" s="480" t="n">
        <v>105075.78</v>
      </c>
      <c r="E1845" s="478" t="n">
        <v>109217.99</v>
      </c>
      <c r="F1845" s="480" t="n">
        <v>109217.99</v>
      </c>
      <c r="G1845" s="480" t="n">
        <v>109217.99</v>
      </c>
      <c r="H1845" s="481"/>
      <c r="I1845" s="482" t="n">
        <v>101057.5</v>
      </c>
      <c r="J1845" s="481" t="n">
        <f aca="false">+G1845-I1845</f>
        <v>8160.49000000001</v>
      </c>
      <c r="K1845" s="483" t="n">
        <f aca="false">IF(I1845=0,IF(G1845=0,0,100),+J1845/I1845*100)</f>
        <v>8.07509586126711</v>
      </c>
      <c r="L1845" s="483"/>
      <c r="M1845" s="484" t="n">
        <v>360045.03</v>
      </c>
      <c r="N1845" s="485" t="n">
        <v>644466</v>
      </c>
      <c r="O1845" s="481" t="n">
        <f aca="false">N1845-M1845</f>
        <v>284420.97</v>
      </c>
      <c r="P1845" s="486" t="n">
        <f aca="false">IF(M1845=0,IF(N1845=0,0,100),+O1845/M1845*100)</f>
        <v>78.9959439240142</v>
      </c>
      <c r="Q1845" s="486"/>
    </row>
    <row r="1846" s="438" customFormat="true" ht="12.75" hidden="false" customHeight="false" outlineLevel="0" collapsed="false">
      <c r="A1846" s="456" t="s">
        <v>255</v>
      </c>
      <c r="B1846" s="478" t="n">
        <v>0</v>
      </c>
      <c r="C1846" s="479" t="n">
        <v>0</v>
      </c>
      <c r="D1846" s="480" t="n">
        <v>0</v>
      </c>
      <c r="E1846" s="478" t="n">
        <v>0</v>
      </c>
      <c r="F1846" s="480" t="n">
        <v>0</v>
      </c>
      <c r="G1846" s="480" t="n">
        <v>0</v>
      </c>
      <c r="H1846" s="481"/>
      <c r="I1846" s="482" t="n">
        <v>7.27595761418343E-012</v>
      </c>
      <c r="J1846" s="481" t="n">
        <f aca="false">+G1846-I1846</f>
        <v>-7.27595761418343E-012</v>
      </c>
      <c r="K1846" s="483" t="n">
        <f aca="false">IF(I1846=0,IF(G1846=0,0,100),+J1846/I1846*100)</f>
        <v>-100</v>
      </c>
      <c r="L1846" s="483"/>
      <c r="M1846" s="484" t="n">
        <v>144816.41</v>
      </c>
      <c r="N1846" s="485" t="n">
        <v>0</v>
      </c>
      <c r="O1846" s="481" t="n">
        <f aca="false">N1846-M1846</f>
        <v>-144816.41</v>
      </c>
      <c r="P1846" s="486" t="n">
        <f aca="false">IF(M1846=0,IF(N1846=0,0,100),+O1846/M1846*100)</f>
        <v>-100</v>
      </c>
      <c r="Q1846" s="486"/>
    </row>
    <row r="1847" s="438" customFormat="true" ht="12.75" hidden="false" customHeight="false" outlineLevel="0" collapsed="false">
      <c r="A1847" s="110" t="s">
        <v>256</v>
      </c>
      <c r="B1847" s="478" t="n">
        <v>0</v>
      </c>
      <c r="C1847" s="479" t="n">
        <v>18764.15</v>
      </c>
      <c r="D1847" s="480" t="n">
        <v>18821.82</v>
      </c>
      <c r="E1847" s="478" t="n">
        <v>39110.46</v>
      </c>
      <c r="F1847" s="480" t="n">
        <v>0</v>
      </c>
      <c r="G1847" s="480" t="n">
        <v>16638.37</v>
      </c>
      <c r="H1847" s="481"/>
      <c r="I1847" s="482" t="n">
        <v>62248.2</v>
      </c>
      <c r="J1847" s="481" t="n">
        <f aca="false">+G1847-I1847</f>
        <v>-45609.83</v>
      </c>
      <c r="K1847" s="483" t="n">
        <f aca="false">IF(I1847=0,IF(G1847=0,0,100),+J1847/I1847*100)</f>
        <v>-73.2709218901109</v>
      </c>
      <c r="L1847" s="483"/>
      <c r="M1847" s="484" t="n">
        <v>62248.2</v>
      </c>
      <c r="N1847" s="485" t="n">
        <v>93334.8</v>
      </c>
      <c r="O1847" s="481" t="n">
        <f aca="false">N1847-M1847</f>
        <v>31086.6</v>
      </c>
      <c r="P1847" s="486" t="n">
        <f aca="false">IF(M1847=0,IF(N1847=0,0,100),+O1847/M1847*100)</f>
        <v>49.9397572941868</v>
      </c>
      <c r="Q1847" s="486"/>
    </row>
    <row r="1848" s="438" customFormat="true" ht="12.75" hidden="false" customHeight="false" outlineLevel="0" collapsed="false">
      <c r="A1848" s="110" t="s">
        <v>257</v>
      </c>
      <c r="B1848" s="478" t="n">
        <v>140.4</v>
      </c>
      <c r="C1848" s="479" t="n">
        <v>1579.01</v>
      </c>
      <c r="D1848" s="480" t="n">
        <v>0</v>
      </c>
      <c r="E1848" s="478" t="n">
        <v>356.63</v>
      </c>
      <c r="F1848" s="480" t="n">
        <v>541.37</v>
      </c>
      <c r="G1848" s="480" t="n">
        <v>116.38</v>
      </c>
      <c r="H1848" s="481"/>
      <c r="I1848" s="482" t="n">
        <v>2337.74</v>
      </c>
      <c r="J1848" s="481" t="n">
        <f aca="false">+G1848-I1848</f>
        <v>-2221.36</v>
      </c>
      <c r="K1848" s="483" t="n">
        <f aca="false">IF(I1848=0,IF(G1848=0,0,100),+J1848/I1848*100)</f>
        <v>-95.0216876128226</v>
      </c>
      <c r="L1848" s="483"/>
      <c r="M1848" s="484" t="n">
        <v>15899.09</v>
      </c>
      <c r="N1848" s="485" t="n">
        <v>2733.79</v>
      </c>
      <c r="O1848" s="481" t="n">
        <f aca="false">N1848-M1848</f>
        <v>-13165.3</v>
      </c>
      <c r="P1848" s="486" t="n">
        <f aca="false">IF(M1848=0,IF(N1848=0,0,100),+O1848/M1848*100)</f>
        <v>-82.8053681059734</v>
      </c>
      <c r="Q1848" s="486"/>
    </row>
    <row r="1849" s="438" customFormat="true" ht="12.75" hidden="false" customHeight="false" outlineLevel="0" collapsed="false">
      <c r="A1849" s="456" t="s">
        <v>258</v>
      </c>
      <c r="B1849" s="478" t="n">
        <v>13271.25</v>
      </c>
      <c r="C1849" s="479" t="n">
        <v>18009.38</v>
      </c>
      <c r="D1849" s="480" t="n">
        <v>27779.19</v>
      </c>
      <c r="E1849" s="478" t="n">
        <v>10608.21</v>
      </c>
      <c r="F1849" s="480" t="n">
        <v>12560.29</v>
      </c>
      <c r="G1849" s="480" t="n">
        <v>29788.37</v>
      </c>
      <c r="H1849" s="481"/>
      <c r="I1849" s="482" t="n">
        <v>14987.85</v>
      </c>
      <c r="J1849" s="481" t="n">
        <f aca="false">+G1849-I1849</f>
        <v>14800.52</v>
      </c>
      <c r="K1849" s="483" t="n">
        <f aca="false">IF(I1849=0,IF(G1849=0,0,100),+J1849/I1849*100)</f>
        <v>98.7501209312877</v>
      </c>
      <c r="L1849" s="483"/>
      <c r="M1849" s="484" t="n">
        <v>78697.11</v>
      </c>
      <c r="N1849" s="485" t="n">
        <v>112016.69</v>
      </c>
      <c r="O1849" s="481" t="n">
        <f aca="false">N1849-M1849</f>
        <v>33319.58</v>
      </c>
      <c r="P1849" s="486" t="n">
        <f aca="false">IF(M1849=0,IF(N1849=0,0,100),+O1849/M1849*100)</f>
        <v>42.3390134656787</v>
      </c>
      <c r="Q1849" s="486"/>
    </row>
    <row r="1850" s="438" customFormat="true" ht="12.75" hidden="false" customHeight="false" outlineLevel="0" collapsed="false">
      <c r="A1850" s="456" t="s">
        <v>259</v>
      </c>
      <c r="B1850" s="478" t="n">
        <v>0</v>
      </c>
      <c r="C1850" s="479" t="n">
        <v>1292.05</v>
      </c>
      <c r="D1850" s="480" t="n">
        <v>571.34</v>
      </c>
      <c r="E1850" s="478" t="n">
        <v>1335.55</v>
      </c>
      <c r="F1850" s="480" t="n">
        <v>1103.93</v>
      </c>
      <c r="G1850" s="480" t="n">
        <v>318.87</v>
      </c>
      <c r="H1850" s="481"/>
      <c r="I1850" s="482" t="n">
        <v>1087.72</v>
      </c>
      <c r="J1850" s="481" t="n">
        <f aca="false">+G1850-I1850</f>
        <v>-768.85</v>
      </c>
      <c r="K1850" s="483" t="n">
        <f aca="false">IF(I1850=0,IF(G1850=0,0,100),+J1850/I1850*100)</f>
        <v>-70.6845511712573</v>
      </c>
      <c r="L1850" s="483"/>
      <c r="M1850" s="484" t="n">
        <v>5488.65</v>
      </c>
      <c r="N1850" s="485" t="n">
        <v>4621.74</v>
      </c>
      <c r="O1850" s="481" t="n">
        <f aca="false">N1850-M1850</f>
        <v>-866.91</v>
      </c>
      <c r="P1850" s="486" t="n">
        <f aca="false">IF(M1850=0,IF(N1850=0,0,100),+O1850/M1850*100)</f>
        <v>-15.7945942991446</v>
      </c>
      <c r="Q1850" s="486"/>
    </row>
    <row r="1851" s="438" customFormat="true" ht="12.75" hidden="false" customHeight="false" outlineLevel="0" collapsed="false">
      <c r="A1851" s="110" t="s">
        <v>261</v>
      </c>
      <c r="B1851" s="478" t="n">
        <v>0</v>
      </c>
      <c r="C1851" s="479" t="n">
        <v>0</v>
      </c>
      <c r="D1851" s="480" t="n">
        <v>0</v>
      </c>
      <c r="E1851" s="478" t="n">
        <v>0</v>
      </c>
      <c r="F1851" s="480" t="n">
        <v>0</v>
      </c>
      <c r="G1851" s="480" t="n">
        <v>0</v>
      </c>
      <c r="H1851" s="481"/>
      <c r="I1851" s="482" t="n">
        <v>0</v>
      </c>
      <c r="J1851" s="481" t="n">
        <f aca="false">+G1851-I1851</f>
        <v>0</v>
      </c>
      <c r="K1851" s="483" t="n">
        <f aca="false">IF(I1851=0,IF(G1851=0,0,100),+J1851/I1851*100)</f>
        <v>0</v>
      </c>
      <c r="L1851" s="483"/>
      <c r="M1851" s="484" t="n">
        <v>900</v>
      </c>
      <c r="N1851" s="485" t="n">
        <v>0</v>
      </c>
      <c r="O1851" s="481" t="n">
        <f aca="false">N1851-M1851</f>
        <v>-900</v>
      </c>
      <c r="P1851" s="486" t="n">
        <f aca="false">IF(M1851=0,IF(N1851=0,0,100),+O1851/M1851*100)</f>
        <v>-100</v>
      </c>
      <c r="Q1851" s="486"/>
    </row>
    <row r="1852" s="438" customFormat="true" ht="12.75" hidden="false" customHeight="false" outlineLevel="0" collapsed="false">
      <c r="A1852" s="110" t="s">
        <v>262</v>
      </c>
      <c r="B1852" s="478" t="n">
        <v>0</v>
      </c>
      <c r="C1852" s="479" t="n">
        <v>320</v>
      </c>
      <c r="D1852" s="480" t="n">
        <v>0</v>
      </c>
      <c r="E1852" s="478" t="n">
        <v>0</v>
      </c>
      <c r="F1852" s="480" t="n">
        <v>0</v>
      </c>
      <c r="G1852" s="480" t="n">
        <v>0</v>
      </c>
      <c r="H1852" s="481"/>
      <c r="I1852" s="482" t="n">
        <v>0</v>
      </c>
      <c r="J1852" s="481" t="n">
        <f aca="false">+G1852-I1852</f>
        <v>0</v>
      </c>
      <c r="K1852" s="483" t="n">
        <f aca="false">IF(I1852=0,IF(G1852=0,0,100),+J1852/I1852*100)</f>
        <v>0</v>
      </c>
      <c r="L1852" s="483"/>
      <c r="M1852" s="484" t="n">
        <v>0</v>
      </c>
      <c r="N1852" s="485" t="n">
        <v>320</v>
      </c>
      <c r="O1852" s="481" t="n">
        <f aca="false">N1852-M1852</f>
        <v>320</v>
      </c>
      <c r="P1852" s="486" t="n">
        <f aca="false">IF(M1852=0,IF(N1852=0,0,100),+O1852/M1852*100)</f>
        <v>100</v>
      </c>
      <c r="Q1852" s="486"/>
    </row>
    <row r="1853" s="438" customFormat="true" ht="12.75" hidden="false" customHeight="false" outlineLevel="0" collapsed="false">
      <c r="A1853" s="110" t="s">
        <v>263</v>
      </c>
      <c r="B1853" s="478" t="n">
        <v>0</v>
      </c>
      <c r="C1853" s="479" t="n">
        <v>0</v>
      </c>
      <c r="D1853" s="480" t="n">
        <v>0</v>
      </c>
      <c r="E1853" s="478" t="n">
        <v>0</v>
      </c>
      <c r="F1853" s="480" t="n">
        <v>320</v>
      </c>
      <c r="G1853" s="480" t="n">
        <v>0</v>
      </c>
      <c r="H1853" s="481"/>
      <c r="I1853" s="482" t="n">
        <v>0</v>
      </c>
      <c r="J1853" s="481" t="n">
        <f aca="false">+G1853-I1853</f>
        <v>0</v>
      </c>
      <c r="K1853" s="483" t="n">
        <f aca="false">IF(I1853=0,IF(G1853=0,0,100),+J1853/I1853*100)</f>
        <v>0</v>
      </c>
      <c r="L1853" s="483"/>
      <c r="M1853" s="484" t="n">
        <v>1119.74</v>
      </c>
      <c r="N1853" s="485" t="n">
        <v>320</v>
      </c>
      <c r="O1853" s="481" t="n">
        <f aca="false">N1853-M1853</f>
        <v>-799.74</v>
      </c>
      <c r="P1853" s="486" t="n">
        <f aca="false">IF(M1853=0,IF(N1853=0,0,100),+O1853/M1853*100)</f>
        <v>-71.4219372354297</v>
      </c>
      <c r="Q1853" s="486"/>
    </row>
    <row r="1854" s="438" customFormat="true" ht="12.75" hidden="false" customHeight="false" outlineLevel="0" collapsed="false">
      <c r="A1854" s="110" t="s">
        <v>264</v>
      </c>
      <c r="B1854" s="478" t="n">
        <v>1500</v>
      </c>
      <c r="C1854" s="479" t="n">
        <v>0</v>
      </c>
      <c r="D1854" s="480" t="n">
        <v>0</v>
      </c>
      <c r="E1854" s="478" t="n">
        <v>0</v>
      </c>
      <c r="F1854" s="480" t="n">
        <v>2600</v>
      </c>
      <c r="G1854" s="480" t="n">
        <v>2850</v>
      </c>
      <c r="H1854" s="481"/>
      <c r="I1854" s="482" t="n">
        <v>5200</v>
      </c>
      <c r="J1854" s="481" t="n">
        <f aca="false">+G1854-I1854</f>
        <v>-2350</v>
      </c>
      <c r="K1854" s="483" t="n">
        <f aca="false">IF(I1854=0,IF(G1854=0,0,100),+J1854/I1854*100)</f>
        <v>-45.1923076923077</v>
      </c>
      <c r="L1854" s="483"/>
      <c r="M1854" s="484" t="n">
        <v>17095</v>
      </c>
      <c r="N1854" s="485" t="n">
        <v>6950</v>
      </c>
      <c r="O1854" s="481" t="n">
        <f aca="false">N1854-M1854</f>
        <v>-10145</v>
      </c>
      <c r="P1854" s="486" t="n">
        <f aca="false">IF(M1854=0,IF(N1854=0,0,100),+O1854/M1854*100)</f>
        <v>-59.3448376718339</v>
      </c>
      <c r="Q1854" s="486"/>
    </row>
    <row r="1855" s="438" customFormat="true" ht="12.75" hidden="false" customHeight="false" outlineLevel="0" collapsed="false">
      <c r="A1855" s="110" t="s">
        <v>265</v>
      </c>
      <c r="B1855" s="478" t="n">
        <v>12611.92</v>
      </c>
      <c r="C1855" s="479" t="n">
        <v>-1.4210854715202E-014</v>
      </c>
      <c r="D1855" s="480" t="n">
        <v>24418.79</v>
      </c>
      <c r="E1855" s="478" t="n">
        <v>13182.33</v>
      </c>
      <c r="F1855" s="480" t="n">
        <v>8488.84</v>
      </c>
      <c r="G1855" s="480" t="n">
        <v>11210.46</v>
      </c>
      <c r="H1855" s="481"/>
      <c r="I1855" s="482" t="n">
        <v>12263.54</v>
      </c>
      <c r="J1855" s="481" t="n">
        <f aca="false">+G1855-I1855</f>
        <v>-1053.08</v>
      </c>
      <c r="K1855" s="483" t="n">
        <f aca="false">IF(I1855=0,IF(G1855=0,0,100),+J1855/I1855*100)</f>
        <v>-8.58708007638905</v>
      </c>
      <c r="L1855" s="483"/>
      <c r="M1855" s="484" t="n">
        <v>62890.57</v>
      </c>
      <c r="N1855" s="485" t="n">
        <v>69912.34</v>
      </c>
      <c r="O1855" s="481" t="n">
        <f aca="false">N1855-M1855</f>
        <v>7021.77</v>
      </c>
      <c r="P1855" s="486" t="n">
        <f aca="false">IF(M1855=0,IF(N1855=0,0,100),+O1855/M1855*100)</f>
        <v>11.1650601990092</v>
      </c>
      <c r="Q1855" s="486"/>
    </row>
    <row r="1856" s="438" customFormat="true" ht="12.75" hidden="false" customHeight="false" outlineLevel="0" collapsed="false">
      <c r="A1856" s="489" t="s">
        <v>266</v>
      </c>
      <c r="B1856" s="478" t="n">
        <v>0</v>
      </c>
      <c r="C1856" s="479" t="n">
        <v>0</v>
      </c>
      <c r="D1856" s="480" t="n">
        <v>0</v>
      </c>
      <c r="E1856" s="478" t="n">
        <v>0</v>
      </c>
      <c r="F1856" s="480" t="n">
        <v>0</v>
      </c>
      <c r="G1856" s="480" t="n">
        <v>515.52</v>
      </c>
      <c r="H1856" s="481"/>
      <c r="I1856" s="482" t="n">
        <v>0</v>
      </c>
      <c r="J1856" s="481" t="n">
        <f aca="false">+G1856-I1856</f>
        <v>515.52</v>
      </c>
      <c r="K1856" s="483" t="n">
        <f aca="false">IF(I1856=0,IF(G1856=0,0,100),+J1856/I1856*100)</f>
        <v>100</v>
      </c>
      <c r="L1856" s="483"/>
      <c r="M1856" s="484" t="n">
        <v>0</v>
      </c>
      <c r="N1856" s="485" t="n">
        <v>515.52</v>
      </c>
      <c r="O1856" s="481" t="n">
        <f aca="false">N1856-M1856</f>
        <v>515.52</v>
      </c>
      <c r="P1856" s="486" t="n">
        <f aca="false">IF(M1856=0,IF(N1856=0,0,100),+O1856/M1856*100)</f>
        <v>100</v>
      </c>
      <c r="Q1856" s="486"/>
    </row>
    <row r="1857" s="438" customFormat="true" ht="12.75" hidden="false" customHeight="false" outlineLevel="0" collapsed="false">
      <c r="A1857" s="110" t="s">
        <v>267</v>
      </c>
      <c r="B1857" s="478" t="n">
        <v>0</v>
      </c>
      <c r="C1857" s="479" t="n">
        <v>3866.4</v>
      </c>
      <c r="D1857" s="480" t="n">
        <v>3866.4</v>
      </c>
      <c r="E1857" s="478" t="n">
        <v>7528.01</v>
      </c>
      <c r="F1857" s="480" t="n">
        <v>6608.06</v>
      </c>
      <c r="G1857" s="480" t="n">
        <v>9285.41</v>
      </c>
      <c r="H1857" s="481"/>
      <c r="I1857" s="482" t="n">
        <v>3608.64</v>
      </c>
      <c r="J1857" s="481" t="n">
        <f aca="false">+G1857-I1857</f>
        <v>5676.77</v>
      </c>
      <c r="K1857" s="483" t="n">
        <f aca="false">IF(I1857=0,IF(G1857=0,0,100),+J1857/I1857*100)</f>
        <v>157.310510330762</v>
      </c>
      <c r="L1857" s="483"/>
      <c r="M1857" s="484" t="n">
        <v>21704.54</v>
      </c>
      <c r="N1857" s="485" t="n">
        <v>31154.28</v>
      </c>
      <c r="O1857" s="481" t="n">
        <f aca="false">N1857-M1857</f>
        <v>9449.74</v>
      </c>
      <c r="P1857" s="486" t="n">
        <f aca="false">IF(M1857=0,IF(N1857=0,0,100),+O1857/M1857*100)</f>
        <v>43.5380800514547</v>
      </c>
      <c r="Q1857" s="486"/>
    </row>
    <row r="1858" s="438" customFormat="true" ht="12.75" hidden="false" customHeight="false" outlineLevel="0" collapsed="false">
      <c r="A1858" s="110" t="s">
        <v>268</v>
      </c>
      <c r="B1858" s="478" t="n">
        <v>0</v>
      </c>
      <c r="C1858" s="479" t="n">
        <v>2575.92</v>
      </c>
      <c r="D1858" s="480" t="n">
        <v>3005.24</v>
      </c>
      <c r="E1858" s="478" t="n">
        <v>2790.58</v>
      </c>
      <c r="F1858" s="480" t="n">
        <v>2778.04</v>
      </c>
      <c r="G1858" s="480" t="n">
        <v>0</v>
      </c>
      <c r="H1858" s="481"/>
      <c r="I1858" s="482" t="n">
        <v>2749.21</v>
      </c>
      <c r="J1858" s="481" t="n">
        <f aca="false">+G1858-I1858</f>
        <v>-2749.21</v>
      </c>
      <c r="K1858" s="483" t="n">
        <f aca="false">IF(I1858=0,IF(G1858=0,0,100),+J1858/I1858*100)</f>
        <v>-100</v>
      </c>
      <c r="L1858" s="483"/>
      <c r="M1858" s="484" t="n">
        <v>15830.97</v>
      </c>
      <c r="N1858" s="485" t="n">
        <v>11149.78</v>
      </c>
      <c r="O1858" s="481" t="n">
        <f aca="false">N1858-M1858</f>
        <v>-4681.19</v>
      </c>
      <c r="P1858" s="486" t="n">
        <f aca="false">IF(M1858=0,IF(N1858=0,0,100),+O1858/M1858*100)</f>
        <v>-29.569824211656</v>
      </c>
      <c r="Q1858" s="486"/>
    </row>
    <row r="1859" s="438" customFormat="true" ht="12.75" hidden="false" customHeight="false" outlineLevel="0" collapsed="false">
      <c r="A1859" s="456" t="s">
        <v>271</v>
      </c>
      <c r="B1859" s="478" t="n">
        <v>2574.54</v>
      </c>
      <c r="C1859" s="479" t="n">
        <v>1524.65</v>
      </c>
      <c r="D1859" s="480" t="n">
        <v>482.1</v>
      </c>
      <c r="E1859" s="478" t="n">
        <v>1879.64</v>
      </c>
      <c r="F1859" s="480" t="n">
        <v>2812.03</v>
      </c>
      <c r="G1859" s="480" t="n">
        <v>1919.84</v>
      </c>
      <c r="H1859" s="481"/>
      <c r="I1859" s="482" t="n">
        <v>653.35</v>
      </c>
      <c r="J1859" s="481" t="n">
        <f aca="false">+G1859-I1859</f>
        <v>1266.49</v>
      </c>
      <c r="K1859" s="483" t="n">
        <f aca="false">IF(I1859=0,IF(G1859=0,0,100),+J1859/I1859*100)</f>
        <v>193.845565164154</v>
      </c>
      <c r="L1859" s="483"/>
      <c r="M1859" s="484" t="n">
        <v>13171.87</v>
      </c>
      <c r="N1859" s="485" t="n">
        <v>11192.8</v>
      </c>
      <c r="O1859" s="481" t="n">
        <f aca="false">N1859-M1859</f>
        <v>-1979.07</v>
      </c>
      <c r="P1859" s="486" t="n">
        <f aca="false">IF(M1859=0,IF(N1859=0,0,100),+O1859/M1859*100)</f>
        <v>-15.0249736749604</v>
      </c>
      <c r="Q1859" s="486"/>
    </row>
    <row r="1860" s="438" customFormat="true" ht="12.75" hidden="false" customHeight="false" outlineLevel="0" collapsed="false">
      <c r="A1860" s="456" t="s">
        <v>272</v>
      </c>
      <c r="B1860" s="478" t="n">
        <v>1097.2</v>
      </c>
      <c r="C1860" s="479" t="n">
        <v>1441.65</v>
      </c>
      <c r="D1860" s="480" t="n">
        <v>2676.25</v>
      </c>
      <c r="E1860" s="478" t="n">
        <v>2785</v>
      </c>
      <c r="F1860" s="480" t="n">
        <v>2598</v>
      </c>
      <c r="G1860" s="480" t="n">
        <v>4835.5</v>
      </c>
      <c r="H1860" s="481"/>
      <c r="I1860" s="482" t="n">
        <v>2464.54</v>
      </c>
      <c r="J1860" s="481" t="n">
        <f aca="false">+G1860-I1860</f>
        <v>2370.96</v>
      </c>
      <c r="K1860" s="483" t="n">
        <f aca="false">IF(I1860=0,IF(G1860=0,0,100),+J1860/I1860*100)</f>
        <v>96.202942536944</v>
      </c>
      <c r="L1860" s="483"/>
      <c r="M1860" s="484" t="n">
        <v>11511.43</v>
      </c>
      <c r="N1860" s="485" t="n">
        <v>15433.6</v>
      </c>
      <c r="O1860" s="481" t="n">
        <f aca="false">N1860-M1860</f>
        <v>3922.17</v>
      </c>
      <c r="P1860" s="486" t="n">
        <f aca="false">IF(M1860=0,IF(N1860=0,0,100),+O1860/M1860*100)</f>
        <v>34.0719615199849</v>
      </c>
      <c r="Q1860" s="486"/>
    </row>
    <row r="1861" s="438" customFormat="true" ht="12.75" hidden="false" customHeight="false" outlineLevel="0" collapsed="false">
      <c r="A1861" s="456" t="s">
        <v>273</v>
      </c>
      <c r="B1861" s="478" t="n">
        <v>14752.35</v>
      </c>
      <c r="C1861" s="479" t="n">
        <v>16895.16</v>
      </c>
      <c r="D1861" s="480" t="n">
        <v>19984.17</v>
      </c>
      <c r="E1861" s="478" t="n">
        <v>14806.8</v>
      </c>
      <c r="F1861" s="480" t="n">
        <v>21423.65</v>
      </c>
      <c r="G1861" s="480" t="n">
        <v>21972.34</v>
      </c>
      <c r="H1861" s="481"/>
      <c r="I1861" s="482" t="n">
        <v>29931.78</v>
      </c>
      <c r="J1861" s="481" t="n">
        <f aca="false">+G1861-I1861</f>
        <v>-7959.44</v>
      </c>
      <c r="K1861" s="483" t="n">
        <f aca="false">IF(I1861=0,IF(G1861=0,0,100),+J1861/I1861*100)</f>
        <v>-26.5919367307925</v>
      </c>
      <c r="L1861" s="483"/>
      <c r="M1861" s="484" t="n">
        <v>164135.84</v>
      </c>
      <c r="N1861" s="485" t="n">
        <v>109834.47</v>
      </c>
      <c r="O1861" s="481" t="n">
        <f aca="false">N1861-M1861</f>
        <v>-54301.37</v>
      </c>
      <c r="P1861" s="486" t="n">
        <f aca="false">IF(M1861=0,IF(N1861=0,0,100),+O1861/M1861*100)</f>
        <v>-33.0831889001208</v>
      </c>
      <c r="Q1861" s="486"/>
    </row>
    <row r="1862" s="438" customFormat="true" ht="12.75" hidden="false" customHeight="false" outlineLevel="0" collapsed="false">
      <c r="A1862" s="456" t="s">
        <v>274</v>
      </c>
      <c r="B1862" s="478" t="n">
        <v>15948.05</v>
      </c>
      <c r="C1862" s="479" t="n">
        <v>14521.22</v>
      </c>
      <c r="D1862" s="480" t="n">
        <v>10971.59</v>
      </c>
      <c r="E1862" s="478" t="n">
        <v>9520</v>
      </c>
      <c r="F1862" s="480" t="n">
        <v>10713.9</v>
      </c>
      <c r="G1862" s="480" t="n">
        <v>13194.64</v>
      </c>
      <c r="H1862" s="481"/>
      <c r="I1862" s="482" t="n">
        <v>15968.22</v>
      </c>
      <c r="J1862" s="481" t="n">
        <f aca="false">+G1862-I1862</f>
        <v>-2773.58</v>
      </c>
      <c r="K1862" s="483" t="n">
        <f aca="false">IF(I1862=0,IF(G1862=0,0,100),+J1862/I1862*100)</f>
        <v>-17.3693749209367</v>
      </c>
      <c r="L1862" s="483"/>
      <c r="M1862" s="484" t="n">
        <v>70078.08</v>
      </c>
      <c r="N1862" s="485" t="n">
        <v>74869.4</v>
      </c>
      <c r="O1862" s="481" t="n">
        <f aca="false">N1862-M1862</f>
        <v>4791.31999999999</v>
      </c>
      <c r="P1862" s="486" t="n">
        <f aca="false">IF(M1862=0,IF(N1862=0,0,100),+O1862/M1862*100)</f>
        <v>6.83711654200571</v>
      </c>
      <c r="Q1862" s="486"/>
    </row>
    <row r="1863" s="438" customFormat="true" ht="12.75" hidden="false" customHeight="false" outlineLevel="0" collapsed="false">
      <c r="A1863" s="456" t="s">
        <v>275</v>
      </c>
      <c r="B1863" s="478" t="n">
        <v>3148.72</v>
      </c>
      <c r="C1863" s="479" t="n">
        <v>8125.14</v>
      </c>
      <c r="D1863" s="480" t="n">
        <v>3036.09</v>
      </c>
      <c r="E1863" s="478" t="n">
        <v>7730.59</v>
      </c>
      <c r="F1863" s="480" t="n">
        <v>3618.95</v>
      </c>
      <c r="G1863" s="480" t="n">
        <v>6317.25</v>
      </c>
      <c r="H1863" s="481"/>
      <c r="I1863" s="482" t="n">
        <v>15344.92</v>
      </c>
      <c r="J1863" s="481" t="n">
        <f aca="false">+G1863-I1863</f>
        <v>-9027.67</v>
      </c>
      <c r="K1863" s="483" t="n">
        <f aca="false">IF(I1863=0,IF(G1863=0,0,100),+J1863/I1863*100)</f>
        <v>-58.8316524295989</v>
      </c>
      <c r="L1863" s="483"/>
      <c r="M1863" s="484" t="n">
        <v>49799.68</v>
      </c>
      <c r="N1863" s="485" t="n">
        <v>31976.74</v>
      </c>
      <c r="O1863" s="481" t="n">
        <f aca="false">N1863-M1863</f>
        <v>-17822.94</v>
      </c>
      <c r="P1863" s="486" t="n">
        <f aca="false">IF(M1863=0,IF(N1863=0,0,100),+O1863/M1863*100)</f>
        <v>-35.7892661157662</v>
      </c>
      <c r="Q1863" s="486"/>
    </row>
    <row r="1864" s="438" customFormat="true" ht="12.75" hidden="false" customHeight="false" outlineLevel="0" collapsed="false">
      <c r="A1864" s="456" t="s">
        <v>276</v>
      </c>
      <c r="B1864" s="478" t="n">
        <v>2800.78</v>
      </c>
      <c r="C1864" s="479" t="n">
        <v>4444.2</v>
      </c>
      <c r="D1864" s="480" t="n">
        <v>2508.69</v>
      </c>
      <c r="E1864" s="478" t="n">
        <v>3681.92</v>
      </c>
      <c r="F1864" s="480" t="n">
        <v>3071.45</v>
      </c>
      <c r="G1864" s="480" t="n">
        <v>2360.98</v>
      </c>
      <c r="H1864" s="481"/>
      <c r="I1864" s="482" t="n">
        <v>3143.11</v>
      </c>
      <c r="J1864" s="481" t="n">
        <f aca="false">+G1864-I1864</f>
        <v>-782.13</v>
      </c>
      <c r="K1864" s="483" t="n">
        <f aca="false">IF(I1864=0,IF(G1864=0,0,100),+J1864/I1864*100)</f>
        <v>-24.8839525183656</v>
      </c>
      <c r="L1864" s="483"/>
      <c r="M1864" s="484" t="n">
        <v>20956.24</v>
      </c>
      <c r="N1864" s="485" t="n">
        <v>18868.02</v>
      </c>
      <c r="O1864" s="481" t="n">
        <f aca="false">N1864-M1864</f>
        <v>-2088.22</v>
      </c>
      <c r="P1864" s="486" t="n">
        <f aca="false">IF(M1864=0,IF(N1864=0,0,100),+O1864/M1864*100)</f>
        <v>-9.96466923455735</v>
      </c>
      <c r="Q1864" s="486"/>
    </row>
    <row r="1865" s="438" customFormat="true" ht="12.75" hidden="false" customHeight="false" outlineLevel="0" collapsed="false">
      <c r="A1865" s="110" t="s">
        <v>277</v>
      </c>
      <c r="B1865" s="478" t="n">
        <v>0</v>
      </c>
      <c r="C1865" s="479" t="n">
        <v>640</v>
      </c>
      <c r="D1865" s="480" t="n">
        <v>0</v>
      </c>
      <c r="E1865" s="478" t="n">
        <v>640</v>
      </c>
      <c r="F1865" s="480" t="n">
        <v>0</v>
      </c>
      <c r="G1865" s="480" t="n">
        <v>0</v>
      </c>
      <c r="H1865" s="481"/>
      <c r="I1865" s="482" t="n">
        <v>0</v>
      </c>
      <c r="J1865" s="481" t="n">
        <f aca="false">+G1865-I1865</f>
        <v>0</v>
      </c>
      <c r="K1865" s="483" t="n">
        <f aca="false">IF(I1865=0,IF(G1865=0,0,100),+J1865/I1865*100)</f>
        <v>0</v>
      </c>
      <c r="L1865" s="483"/>
      <c r="M1865" s="484" t="n">
        <v>1280</v>
      </c>
      <c r="N1865" s="485" t="n">
        <v>1280</v>
      </c>
      <c r="O1865" s="481" t="n">
        <f aca="false">N1865-M1865</f>
        <v>0</v>
      </c>
      <c r="P1865" s="486" t="n">
        <f aca="false">IF(M1865=0,IF(N1865=0,0,100),+O1865/M1865*100)</f>
        <v>0</v>
      </c>
      <c r="Q1865" s="486"/>
    </row>
    <row r="1866" s="438" customFormat="true" ht="12.75" hidden="false" customHeight="false" outlineLevel="0" collapsed="false">
      <c r="A1866" s="110" t="s">
        <v>278</v>
      </c>
      <c r="B1866" s="478" t="n">
        <v>2935.93</v>
      </c>
      <c r="C1866" s="479" t="n">
        <v>1020.9</v>
      </c>
      <c r="D1866" s="480" t="n">
        <v>2000</v>
      </c>
      <c r="E1866" s="478" t="n">
        <v>14505.04</v>
      </c>
      <c r="F1866" s="480" t="n">
        <v>1023.75</v>
      </c>
      <c r="G1866" s="480" t="n">
        <v>13025.17</v>
      </c>
      <c r="H1866" s="481"/>
      <c r="I1866" s="482" t="n">
        <v>0</v>
      </c>
      <c r="J1866" s="481" t="n">
        <f aca="false">+G1866-I1866</f>
        <v>13025.17</v>
      </c>
      <c r="K1866" s="483" t="n">
        <f aca="false">IF(I1866=0,IF(G1866=0,0,100),+J1866/I1866*100)</f>
        <v>100</v>
      </c>
      <c r="L1866" s="483"/>
      <c r="M1866" s="484" t="n">
        <v>0</v>
      </c>
      <c r="N1866" s="485" t="n">
        <v>34510.79</v>
      </c>
      <c r="O1866" s="481" t="n">
        <f aca="false">N1866-M1866</f>
        <v>34510.79</v>
      </c>
      <c r="P1866" s="486" t="n">
        <f aca="false">IF(M1866=0,IF(N1866=0,0,100),+O1866/M1866*100)</f>
        <v>100</v>
      </c>
      <c r="Q1866" s="486"/>
    </row>
    <row r="1867" s="438" customFormat="true" ht="12.75" hidden="false" customHeight="false" outlineLevel="0" collapsed="false">
      <c r="A1867" s="456" t="s">
        <v>279</v>
      </c>
      <c r="B1867" s="478" t="n">
        <v>0</v>
      </c>
      <c r="C1867" s="479" t="n">
        <v>502.28</v>
      </c>
      <c r="D1867" s="480" t="n">
        <v>882.28</v>
      </c>
      <c r="E1867" s="478" t="n">
        <v>0</v>
      </c>
      <c r="F1867" s="480" t="n">
        <v>949.48</v>
      </c>
      <c r="G1867" s="480" t="n">
        <v>882.28</v>
      </c>
      <c r="H1867" s="481"/>
      <c r="I1867" s="482" t="n">
        <v>380</v>
      </c>
      <c r="J1867" s="481" t="n">
        <f aca="false">+G1867-I1867</f>
        <v>502.28</v>
      </c>
      <c r="K1867" s="483" t="n">
        <f aca="false">IF(I1867=0,IF(G1867=0,0,100),+J1867/I1867*100)</f>
        <v>132.178947368421</v>
      </c>
      <c r="L1867" s="483"/>
      <c r="M1867" s="484" t="n">
        <v>3570</v>
      </c>
      <c r="N1867" s="485" t="n">
        <v>3216.32</v>
      </c>
      <c r="O1867" s="481" t="n">
        <f aca="false">N1867-M1867</f>
        <v>-353.68</v>
      </c>
      <c r="P1867" s="486" t="n">
        <f aca="false">IF(M1867=0,IF(N1867=0,0,100),+O1867/M1867*100)</f>
        <v>-9.90700280112044</v>
      </c>
      <c r="Q1867" s="486"/>
    </row>
    <row r="1868" s="438" customFormat="true" ht="12.75" hidden="false" customHeight="false" outlineLevel="0" collapsed="false">
      <c r="A1868" s="456" t="s">
        <v>282</v>
      </c>
      <c r="B1868" s="478" t="n">
        <v>3169.93</v>
      </c>
      <c r="C1868" s="479" t="n">
        <v>5.6843418860808E-014</v>
      </c>
      <c r="D1868" s="480" t="n">
        <v>5.6843418860808E-014</v>
      </c>
      <c r="E1868" s="478" t="n">
        <v>957.24</v>
      </c>
      <c r="F1868" s="480" t="n">
        <v>300</v>
      </c>
      <c r="G1868" s="480" t="n">
        <v>3446.47</v>
      </c>
      <c r="H1868" s="481"/>
      <c r="I1868" s="482" t="n">
        <v>431.03</v>
      </c>
      <c r="J1868" s="481" t="n">
        <f aca="false">+G1868-I1868</f>
        <v>3015.44</v>
      </c>
      <c r="K1868" s="483" t="n">
        <f aca="false">IF(I1868=0,IF(G1868=0,0,100),+J1868/I1868*100)</f>
        <v>699.5893557293</v>
      </c>
      <c r="L1868" s="483"/>
      <c r="M1868" s="484" t="n">
        <v>3440.19</v>
      </c>
      <c r="N1868" s="485" t="n">
        <v>7873.64</v>
      </c>
      <c r="O1868" s="481" t="n">
        <f aca="false">N1868-M1868</f>
        <v>4433.45</v>
      </c>
      <c r="P1868" s="486" t="n">
        <f aca="false">IF(M1868=0,IF(N1868=0,0,100),+O1868/M1868*100)</f>
        <v>128.872242521489</v>
      </c>
      <c r="Q1868" s="486"/>
    </row>
    <row r="1869" s="438" customFormat="true" ht="12.75" hidden="false" customHeight="false" outlineLevel="0" collapsed="false">
      <c r="A1869" s="456" t="s">
        <v>283</v>
      </c>
      <c r="B1869" s="478" t="n">
        <v>0</v>
      </c>
      <c r="C1869" s="479" t="n">
        <v>1601.72</v>
      </c>
      <c r="D1869" s="480" t="n">
        <v>1112.07</v>
      </c>
      <c r="E1869" s="478" t="n">
        <v>4156.82</v>
      </c>
      <c r="F1869" s="480" t="n">
        <v>0</v>
      </c>
      <c r="G1869" s="480" t="n">
        <v>5013.09</v>
      </c>
      <c r="H1869" s="481"/>
      <c r="I1869" s="482" t="n">
        <v>268.01</v>
      </c>
      <c r="J1869" s="481" t="n">
        <f aca="false">+G1869-I1869</f>
        <v>4745.08</v>
      </c>
      <c r="K1869" s="483" t="n">
        <f aca="false">IF(I1869=0,IF(G1869=0,0,100),+J1869/I1869*100)</f>
        <v>1770.48617588896</v>
      </c>
      <c r="L1869" s="483"/>
      <c r="M1869" s="484" t="n">
        <v>18611.87</v>
      </c>
      <c r="N1869" s="485" t="n">
        <v>11883.7</v>
      </c>
      <c r="O1869" s="481" t="n">
        <f aca="false">N1869-M1869</f>
        <v>-6728.17</v>
      </c>
      <c r="P1869" s="486" t="n">
        <f aca="false">IF(M1869=0,IF(N1869=0,0,100),+O1869/M1869*100)</f>
        <v>-36.1498871419153</v>
      </c>
      <c r="Q1869" s="486"/>
    </row>
    <row r="1870" s="438" customFormat="true" ht="12.75" hidden="false" customHeight="false" outlineLevel="0" collapsed="false">
      <c r="A1870" s="110" t="s">
        <v>284</v>
      </c>
      <c r="B1870" s="478" t="n">
        <v>0</v>
      </c>
      <c r="C1870" s="479" t="n">
        <v>135</v>
      </c>
      <c r="D1870" s="480" t="n">
        <v>2520</v>
      </c>
      <c r="E1870" s="478" t="n">
        <v>2155.17</v>
      </c>
      <c r="F1870" s="480" t="n">
        <v>932</v>
      </c>
      <c r="G1870" s="480" t="n">
        <v>5042.05</v>
      </c>
      <c r="H1870" s="481"/>
      <c r="I1870" s="482" t="n">
        <v>627.58</v>
      </c>
      <c r="J1870" s="481" t="n">
        <f aca="false">+G1870-I1870</f>
        <v>4414.47</v>
      </c>
      <c r="K1870" s="483" t="n">
        <f aca="false">IF(I1870=0,IF(G1870=0,0,100),+J1870/I1870*100)</f>
        <v>703.411517256764</v>
      </c>
      <c r="L1870" s="483"/>
      <c r="M1870" s="484" t="n">
        <v>6496.91</v>
      </c>
      <c r="N1870" s="485" t="n">
        <v>10784.22</v>
      </c>
      <c r="O1870" s="481" t="n">
        <f aca="false">N1870-M1870</f>
        <v>4287.31</v>
      </c>
      <c r="P1870" s="486" t="n">
        <f aca="false">IF(M1870=0,IF(N1870=0,0,100),+O1870/M1870*100)</f>
        <v>65.9899860087334</v>
      </c>
      <c r="Q1870" s="486"/>
    </row>
    <row r="1871" s="438" customFormat="true" ht="12.75" hidden="false" customHeight="false" outlineLevel="0" collapsed="false">
      <c r="A1871" s="456" t="s">
        <v>285</v>
      </c>
      <c r="B1871" s="478" t="n">
        <v>17678.96</v>
      </c>
      <c r="C1871" s="479" t="n">
        <v>16435.83</v>
      </c>
      <c r="D1871" s="480" t="n">
        <v>28710.48</v>
      </c>
      <c r="E1871" s="478" t="n">
        <v>17932.15</v>
      </c>
      <c r="F1871" s="480" t="n">
        <v>32925.56</v>
      </c>
      <c r="G1871" s="480" t="n">
        <v>14646.47</v>
      </c>
      <c r="H1871" s="481"/>
      <c r="I1871" s="482" t="n">
        <v>14466.56</v>
      </c>
      <c r="J1871" s="481" t="n">
        <f aca="false">+G1871-I1871</f>
        <v>179.91</v>
      </c>
      <c r="K1871" s="483" t="n">
        <f aca="false">IF(I1871=0,IF(G1871=0,0,100),+J1871/I1871*100)</f>
        <v>1.24362668111839</v>
      </c>
      <c r="L1871" s="483"/>
      <c r="M1871" s="484" t="n">
        <v>96132.31</v>
      </c>
      <c r="N1871" s="485" t="n">
        <v>128329.45</v>
      </c>
      <c r="O1871" s="481" t="n">
        <f aca="false">N1871-M1871</f>
        <v>32197.14</v>
      </c>
      <c r="P1871" s="486" t="n">
        <f aca="false">IF(M1871=0,IF(N1871=0,0,100),+O1871/M1871*100)</f>
        <v>33.4925271222547</v>
      </c>
      <c r="Q1871" s="486"/>
    </row>
    <row r="1872" s="438" customFormat="true" ht="12.75" hidden="false" customHeight="false" outlineLevel="0" collapsed="false">
      <c r="A1872" s="110" t="s">
        <v>286</v>
      </c>
      <c r="B1872" s="478" t="n">
        <v>4114.2</v>
      </c>
      <c r="C1872" s="479" t="n">
        <v>23227.68</v>
      </c>
      <c r="D1872" s="480" t="n">
        <v>23619.56</v>
      </c>
      <c r="E1872" s="478" t="n">
        <v>2183</v>
      </c>
      <c r="F1872" s="480" t="n">
        <v>20647.2</v>
      </c>
      <c r="G1872" s="480" t="n">
        <v>9631.3</v>
      </c>
      <c r="H1872" s="481"/>
      <c r="I1872" s="482" t="n">
        <v>8454.7</v>
      </c>
      <c r="J1872" s="481" t="n">
        <f aca="false">+G1872-I1872</f>
        <v>1176.6</v>
      </c>
      <c r="K1872" s="483" t="n">
        <f aca="false">IF(I1872=0,IF(G1872=0,0,100),+J1872/I1872*100)</f>
        <v>13.9165198055519</v>
      </c>
      <c r="L1872" s="483"/>
      <c r="M1872" s="484" t="n">
        <v>44628.08</v>
      </c>
      <c r="N1872" s="485" t="n">
        <v>83422.94</v>
      </c>
      <c r="O1872" s="481" t="n">
        <f aca="false">N1872-M1872</f>
        <v>38794.86</v>
      </c>
      <c r="P1872" s="486" t="n">
        <f aca="false">IF(M1872=0,IF(N1872=0,0,100),+O1872/M1872*100)</f>
        <v>86.9292606807194</v>
      </c>
      <c r="Q1872" s="486"/>
    </row>
    <row r="1873" s="438" customFormat="true" ht="12.75" hidden="false" customHeight="false" outlineLevel="0" collapsed="false">
      <c r="A1873" s="456" t="s">
        <v>287</v>
      </c>
      <c r="B1873" s="478" t="n">
        <v>0</v>
      </c>
      <c r="C1873" s="479" t="n">
        <v>2183</v>
      </c>
      <c r="D1873" s="480" t="n">
        <v>0</v>
      </c>
      <c r="E1873" s="478" t="n">
        <v>0</v>
      </c>
      <c r="F1873" s="480" t="n">
        <v>0</v>
      </c>
      <c r="G1873" s="480" t="n">
        <v>0</v>
      </c>
      <c r="H1873" s="481"/>
      <c r="I1873" s="482" t="n">
        <v>0</v>
      </c>
      <c r="J1873" s="481" t="n">
        <f aca="false">+G1873-I1873</f>
        <v>0</v>
      </c>
      <c r="K1873" s="483" t="n">
        <f aca="false">IF(I1873=0,IF(G1873=0,0,100),+J1873/I1873*100)</f>
        <v>0</v>
      </c>
      <c r="L1873" s="483"/>
      <c r="M1873" s="484" t="n">
        <v>22718.72</v>
      </c>
      <c r="N1873" s="485" t="n">
        <v>2183</v>
      </c>
      <c r="O1873" s="481" t="n">
        <f aca="false">N1873-M1873</f>
        <v>-20535.72</v>
      </c>
      <c r="P1873" s="486" t="n">
        <f aca="false">IF(M1873=0,IF(N1873=0,0,100),+O1873/M1873*100)</f>
        <v>-90.3911840103668</v>
      </c>
      <c r="Q1873" s="486"/>
    </row>
    <row r="1874" s="438" customFormat="true" ht="12.75" hidden="false" customHeight="false" outlineLevel="0" collapsed="false">
      <c r="A1874" s="456" t="s">
        <v>288</v>
      </c>
      <c r="B1874" s="478" t="n">
        <v>0</v>
      </c>
      <c r="C1874" s="479" t="n">
        <v>0</v>
      </c>
      <c r="D1874" s="480" t="n">
        <v>0</v>
      </c>
      <c r="E1874" s="478" t="n">
        <v>0</v>
      </c>
      <c r="F1874" s="480" t="n">
        <v>0</v>
      </c>
      <c r="G1874" s="480" t="n">
        <v>0</v>
      </c>
      <c r="H1874" s="481"/>
      <c r="I1874" s="482" t="n">
        <v>103.02</v>
      </c>
      <c r="J1874" s="481" t="n">
        <f aca="false">+G1874-I1874</f>
        <v>-103.02</v>
      </c>
      <c r="K1874" s="483" t="n">
        <f aca="false">IF(I1874=0,IF(G1874=0,0,100),+J1874/I1874*100)</f>
        <v>-100</v>
      </c>
      <c r="L1874" s="483"/>
      <c r="M1874" s="484" t="n">
        <v>2180.48</v>
      </c>
      <c r="N1874" s="485" t="n">
        <v>0</v>
      </c>
      <c r="O1874" s="481" t="n">
        <f aca="false">N1874-M1874</f>
        <v>-2180.48</v>
      </c>
      <c r="P1874" s="486" t="n">
        <f aca="false">IF(M1874=0,IF(N1874=0,0,100),+O1874/M1874*100)</f>
        <v>-100</v>
      </c>
      <c r="Q1874" s="486"/>
    </row>
    <row r="1875" s="438" customFormat="true" ht="12.75" hidden="false" customHeight="false" outlineLevel="0" collapsed="false">
      <c r="A1875" s="456" t="s">
        <v>289</v>
      </c>
      <c r="B1875" s="478" t="n">
        <v>11505.03</v>
      </c>
      <c r="C1875" s="479" t="n">
        <v>12105</v>
      </c>
      <c r="D1875" s="480" t="n">
        <v>4685.75</v>
      </c>
      <c r="E1875" s="478" t="n">
        <v>58168</v>
      </c>
      <c r="F1875" s="480" t="n">
        <v>12397.01</v>
      </c>
      <c r="G1875" s="480" t="n">
        <v>13612.88</v>
      </c>
      <c r="H1875" s="481"/>
      <c r="I1875" s="482" t="n">
        <v>112470.75</v>
      </c>
      <c r="J1875" s="481" t="n">
        <f aca="false">+G1875-I1875</f>
        <v>-98857.87</v>
      </c>
      <c r="K1875" s="483" t="n">
        <f aca="false">IF(I1875=0,IF(G1875=0,0,100),+J1875/I1875*100)</f>
        <v>-87.8965153162044</v>
      </c>
      <c r="L1875" s="483"/>
      <c r="M1875" s="484" t="n">
        <v>168358.38</v>
      </c>
      <c r="N1875" s="485" t="n">
        <v>112473.67</v>
      </c>
      <c r="O1875" s="481" t="n">
        <f aca="false">N1875-M1875</f>
        <v>-55884.71</v>
      </c>
      <c r="P1875" s="486" t="n">
        <f aca="false">IF(M1875=0,IF(N1875=0,0,100),+O1875/M1875*100)</f>
        <v>-33.1938986345675</v>
      </c>
      <c r="Q1875" s="486"/>
    </row>
    <row r="1876" s="438" customFormat="true" ht="12.75" hidden="false" customHeight="false" outlineLevel="0" collapsed="false">
      <c r="A1876" s="456" t="s">
        <v>290</v>
      </c>
      <c r="B1876" s="478" t="n">
        <v>16574.85</v>
      </c>
      <c r="C1876" s="479" t="n">
        <v>21559</v>
      </c>
      <c r="D1876" s="480" t="n">
        <v>67806.5</v>
      </c>
      <c r="E1876" s="478" t="n">
        <v>42775.8</v>
      </c>
      <c r="F1876" s="480" t="n">
        <v>10026.5</v>
      </c>
      <c r="G1876" s="480" t="n">
        <v>24736</v>
      </c>
      <c r="H1876" s="481"/>
      <c r="I1876" s="482" t="n">
        <v>3694.80000000001</v>
      </c>
      <c r="J1876" s="481" t="n">
        <f aca="false">+G1876-I1876</f>
        <v>21041.2</v>
      </c>
      <c r="K1876" s="483" t="n">
        <f aca="false">IF(I1876=0,IF(G1876=0,0,100),+J1876/I1876*100)</f>
        <v>569.48143336581</v>
      </c>
      <c r="L1876" s="483"/>
      <c r="M1876" s="484" t="n">
        <v>147711.44</v>
      </c>
      <c r="N1876" s="485" t="n">
        <v>183478.65</v>
      </c>
      <c r="O1876" s="481" t="n">
        <f aca="false">N1876-M1876</f>
        <v>35767.21</v>
      </c>
      <c r="P1876" s="486" t="n">
        <f aca="false">IF(M1876=0,IF(N1876=0,0,100),+O1876/M1876*100)</f>
        <v>24.2142450171767</v>
      </c>
      <c r="Q1876" s="486"/>
    </row>
    <row r="1877" s="438" customFormat="true" ht="12.75" hidden="false" customHeight="false" outlineLevel="0" collapsed="false">
      <c r="A1877" s="456" t="s">
        <v>292</v>
      </c>
      <c r="B1877" s="478" t="n">
        <v>800</v>
      </c>
      <c r="C1877" s="479" t="n">
        <v>6938.49</v>
      </c>
      <c r="D1877" s="480" t="n">
        <v>3534.5</v>
      </c>
      <c r="E1877" s="478" t="n">
        <v>5616.68</v>
      </c>
      <c r="F1877" s="480" t="n">
        <v>1781.49</v>
      </c>
      <c r="G1877" s="480" t="n">
        <v>1831.49</v>
      </c>
      <c r="H1877" s="481"/>
      <c r="I1877" s="482" t="n">
        <v>3158.54</v>
      </c>
      <c r="J1877" s="481" t="n">
        <f aca="false">+G1877-I1877</f>
        <v>-1327.05</v>
      </c>
      <c r="K1877" s="483" t="n">
        <f aca="false">IF(I1877=0,IF(G1877=0,0,100),+J1877/I1877*100)</f>
        <v>-42.014665003451</v>
      </c>
      <c r="L1877" s="483"/>
      <c r="M1877" s="484" t="n">
        <v>20799.26</v>
      </c>
      <c r="N1877" s="485" t="n">
        <v>20502.65</v>
      </c>
      <c r="O1877" s="481" t="n">
        <f aca="false">N1877-M1877</f>
        <v>-296.609999999997</v>
      </c>
      <c r="P1877" s="486" t="n">
        <f aca="false">IF(M1877=0,IF(N1877=0,0,100),+O1877/M1877*100)</f>
        <v>-1.42606035022398</v>
      </c>
      <c r="Q1877" s="486"/>
    </row>
    <row r="1878" s="438" customFormat="true" ht="12.75" hidden="false" customHeight="false" outlineLevel="0" collapsed="false">
      <c r="A1878" s="456" t="s">
        <v>293</v>
      </c>
      <c r="B1878" s="478" t="n">
        <v>26917.79</v>
      </c>
      <c r="C1878" s="479" t="n">
        <v>83372.13</v>
      </c>
      <c r="D1878" s="480" t="n">
        <v>47930.86</v>
      </c>
      <c r="E1878" s="478" t="n">
        <v>47930.86</v>
      </c>
      <c r="F1878" s="480" t="n">
        <v>53006.1</v>
      </c>
      <c r="G1878" s="480" t="n">
        <v>55951.38</v>
      </c>
      <c r="H1878" s="481"/>
      <c r="I1878" s="482" t="n">
        <v>28105.62</v>
      </c>
      <c r="J1878" s="481" t="n">
        <f aca="false">+G1878-I1878</f>
        <v>27845.76</v>
      </c>
      <c r="K1878" s="483" t="n">
        <f aca="false">IF(I1878=0,IF(G1878=0,0,100),+J1878/I1878*100)</f>
        <v>99.0754162334793</v>
      </c>
      <c r="L1878" s="483"/>
      <c r="M1878" s="484" t="n">
        <v>171091.4</v>
      </c>
      <c r="N1878" s="485" t="n">
        <v>315109.12</v>
      </c>
      <c r="O1878" s="481" t="n">
        <f aca="false">N1878-M1878</f>
        <v>144017.72</v>
      </c>
      <c r="P1878" s="486" t="n">
        <f aca="false">IF(M1878=0,IF(N1878=0,0,100),+O1878/M1878*100)</f>
        <v>84.1758966260139</v>
      </c>
      <c r="Q1878" s="486"/>
    </row>
    <row r="1879" s="438" customFormat="true" ht="12.75" hidden="false" customHeight="false" outlineLevel="0" collapsed="false">
      <c r="A1879" s="456" t="s">
        <v>294</v>
      </c>
      <c r="B1879" s="478" t="n">
        <v>9473.28</v>
      </c>
      <c r="C1879" s="479" t="n">
        <v>4971.53</v>
      </c>
      <c r="D1879" s="480" t="n">
        <v>7972.71</v>
      </c>
      <c r="E1879" s="478" t="n">
        <v>7972.71</v>
      </c>
      <c r="F1879" s="480" t="n">
        <v>7972.71</v>
      </c>
      <c r="G1879" s="480" t="n">
        <v>7972.71</v>
      </c>
      <c r="H1879" s="481"/>
      <c r="I1879" s="482" t="n">
        <v>8449.22</v>
      </c>
      <c r="J1879" s="481" t="n">
        <f aca="false">+G1879-I1879</f>
        <v>-476.509999999999</v>
      </c>
      <c r="K1879" s="483" t="n">
        <f aca="false">IF(I1879=0,IF(G1879=0,0,100),+J1879/I1879*100)</f>
        <v>-5.63969218460402</v>
      </c>
      <c r="L1879" s="483"/>
      <c r="M1879" s="484" t="n">
        <v>42737.5</v>
      </c>
      <c r="N1879" s="485" t="n">
        <v>46335.65</v>
      </c>
      <c r="O1879" s="481" t="n">
        <f aca="false">N1879-M1879</f>
        <v>3598.15</v>
      </c>
      <c r="P1879" s="486" t="n">
        <f aca="false">IF(M1879=0,IF(N1879=0,0,100),+O1879/M1879*100)</f>
        <v>8.41918689675344</v>
      </c>
      <c r="Q1879" s="486"/>
    </row>
    <row r="1880" s="438" customFormat="true" ht="12.75" hidden="false" customHeight="false" outlineLevel="0" collapsed="false">
      <c r="A1880" s="456" t="s">
        <v>296</v>
      </c>
      <c r="B1880" s="478" t="n">
        <v>3148.29</v>
      </c>
      <c r="C1880" s="479" t="n">
        <v>7292.62</v>
      </c>
      <c r="D1880" s="480" t="n">
        <v>4529.74</v>
      </c>
      <c r="E1880" s="478" t="n">
        <v>4529.74</v>
      </c>
      <c r="F1880" s="480" t="n">
        <v>4529.74</v>
      </c>
      <c r="G1880" s="480" t="n">
        <v>4529.74</v>
      </c>
      <c r="H1880" s="481"/>
      <c r="I1880" s="482" t="n">
        <v>3148.29</v>
      </c>
      <c r="J1880" s="481" t="n">
        <f aca="false">+G1880-I1880</f>
        <v>1381.45</v>
      </c>
      <c r="K1880" s="483" t="n">
        <f aca="false">IF(I1880=0,IF(G1880=0,0,100),+J1880/I1880*100)</f>
        <v>43.8793757881262</v>
      </c>
      <c r="L1880" s="483"/>
      <c r="M1880" s="484" t="n">
        <v>18146.92</v>
      </c>
      <c r="N1880" s="485" t="n">
        <v>28559.87</v>
      </c>
      <c r="O1880" s="481" t="n">
        <f aca="false">N1880-M1880</f>
        <v>10412.95</v>
      </c>
      <c r="P1880" s="486" t="n">
        <f aca="false">IF(M1880=0,IF(N1880=0,0,100),+O1880/M1880*100)</f>
        <v>57.3813627877348</v>
      </c>
      <c r="Q1880" s="486"/>
    </row>
    <row r="1881" s="438" customFormat="true" ht="12.75" hidden="false" customHeight="false" outlineLevel="0" collapsed="false">
      <c r="A1881" s="110" t="s">
        <v>298</v>
      </c>
      <c r="B1881" s="478" t="n">
        <v>4974.05</v>
      </c>
      <c r="C1881" s="479" t="n">
        <v>5594.11</v>
      </c>
      <c r="D1881" s="480" t="n">
        <v>5744.65</v>
      </c>
      <c r="E1881" s="478" t="n">
        <v>6980.35</v>
      </c>
      <c r="F1881" s="480" t="n">
        <v>1113.94</v>
      </c>
      <c r="G1881" s="480" t="n">
        <v>4928.51</v>
      </c>
      <c r="H1881" s="481"/>
      <c r="I1881" s="482" t="n">
        <v>1222.07</v>
      </c>
      <c r="J1881" s="481" t="n">
        <f aca="false">+G1881-I1881</f>
        <v>3706.44</v>
      </c>
      <c r="K1881" s="483" t="n">
        <f aca="false">IF(I1881=0,IF(G1881=0,0,100),+J1881/I1881*100)</f>
        <v>303.291955452634</v>
      </c>
      <c r="L1881" s="483"/>
      <c r="M1881" s="484" t="n">
        <v>25491.06</v>
      </c>
      <c r="N1881" s="485" t="n">
        <v>29335.61</v>
      </c>
      <c r="O1881" s="481" t="n">
        <f aca="false">N1881-M1881</f>
        <v>3844.55</v>
      </c>
      <c r="P1881" s="486" t="n">
        <f aca="false">IF(M1881=0,IF(N1881=0,0,100),+O1881/M1881*100)</f>
        <v>15.0819542223823</v>
      </c>
      <c r="Q1881" s="486"/>
    </row>
    <row r="1882" s="438" customFormat="true" ht="12.75" hidden="false" customHeight="false" outlineLevel="0" collapsed="false">
      <c r="A1882" s="456" t="s">
        <v>300</v>
      </c>
      <c r="B1882" s="478" t="n">
        <v>0</v>
      </c>
      <c r="C1882" s="479" t="n">
        <v>269</v>
      </c>
      <c r="D1882" s="480" t="n">
        <v>0</v>
      </c>
      <c r="E1882" s="478" t="n">
        <v>269</v>
      </c>
      <c r="F1882" s="480" t="n">
        <v>64</v>
      </c>
      <c r="G1882" s="480" t="n">
        <v>0</v>
      </c>
      <c r="H1882" s="481"/>
      <c r="I1882" s="482" t="n">
        <v>0</v>
      </c>
      <c r="J1882" s="481" t="n">
        <f aca="false">+G1882-I1882</f>
        <v>0</v>
      </c>
      <c r="K1882" s="483" t="n">
        <f aca="false">IF(I1882=0,IF(G1882=0,0,100),+J1882/I1882*100)</f>
        <v>0</v>
      </c>
      <c r="L1882" s="483"/>
      <c r="M1882" s="484" t="n">
        <v>391.08</v>
      </c>
      <c r="N1882" s="485" t="n">
        <v>602</v>
      </c>
      <c r="O1882" s="481" t="n">
        <f aca="false">N1882-M1882</f>
        <v>210.92</v>
      </c>
      <c r="P1882" s="486" t="n">
        <f aca="false">IF(M1882=0,IF(N1882=0,0,100),+O1882/M1882*100)</f>
        <v>53.9326991919812</v>
      </c>
      <c r="Q1882" s="486"/>
    </row>
    <row r="1883" s="438" customFormat="true" ht="15" hidden="false" customHeight="false" outlineLevel="0" collapsed="false">
      <c r="A1883" s="0" t="s">
        <v>301</v>
      </c>
      <c r="B1883" s="478" t="n">
        <v>43</v>
      </c>
      <c r="C1883" s="479" t="n">
        <v>0</v>
      </c>
      <c r="D1883" s="480" t="n">
        <v>0</v>
      </c>
      <c r="E1883" s="478" t="n">
        <v>0</v>
      </c>
      <c r="F1883" s="480" t="n">
        <v>0</v>
      </c>
      <c r="G1883" s="480" t="n">
        <v>0</v>
      </c>
      <c r="H1883" s="481"/>
      <c r="I1883" s="482" t="n">
        <v>0</v>
      </c>
      <c r="J1883" s="481" t="n">
        <f aca="false">+G1883-I1883</f>
        <v>0</v>
      </c>
      <c r="K1883" s="483" t="n">
        <f aca="false">IF(I1883=0,IF(G1883=0,0,100),+J1883/I1883*100)</f>
        <v>0</v>
      </c>
      <c r="L1883" s="483"/>
      <c r="M1883" s="484" t="n">
        <v>0</v>
      </c>
      <c r="N1883" s="485" t="n">
        <v>43</v>
      </c>
      <c r="O1883" s="481" t="n">
        <f aca="false">N1883-M1883</f>
        <v>43</v>
      </c>
      <c r="P1883" s="486" t="n">
        <f aca="false">IF(M1883=0,IF(N1883=0,0,100),+O1883/M1883*100)</f>
        <v>100</v>
      </c>
      <c r="Q1883" s="486"/>
    </row>
    <row r="1884" s="438" customFormat="true" ht="12.75" hidden="false" customHeight="false" outlineLevel="0" collapsed="false">
      <c r="A1884" s="110" t="s">
        <v>302</v>
      </c>
      <c r="B1884" s="478" t="n">
        <v>0</v>
      </c>
      <c r="C1884" s="479" t="n">
        <v>0</v>
      </c>
      <c r="D1884" s="480" t="n">
        <v>0</v>
      </c>
      <c r="E1884" s="478" t="n">
        <v>0</v>
      </c>
      <c r="F1884" s="480" t="n">
        <v>0</v>
      </c>
      <c r="G1884" s="480" t="n">
        <v>0</v>
      </c>
      <c r="H1884" s="481"/>
      <c r="I1884" s="482" t="n">
        <v>20760.59</v>
      </c>
      <c r="J1884" s="481" t="n">
        <f aca="false">+G1884-I1884</f>
        <v>-20760.59</v>
      </c>
      <c r="K1884" s="483" t="n">
        <f aca="false">IF(I1884=0,IF(G1884=0,0,100),+J1884/I1884*100)</f>
        <v>-100</v>
      </c>
      <c r="L1884" s="483"/>
      <c r="M1884" s="484" t="n">
        <v>52636.55</v>
      </c>
      <c r="N1884" s="485" t="n">
        <v>0</v>
      </c>
      <c r="O1884" s="481" t="n">
        <f aca="false">N1884-M1884</f>
        <v>-52636.55</v>
      </c>
      <c r="P1884" s="486" t="n">
        <f aca="false">IF(M1884=0,IF(N1884=0,0,100),+O1884/M1884*100)</f>
        <v>-100</v>
      </c>
      <c r="Q1884" s="486"/>
    </row>
    <row r="1885" s="438" customFormat="true" ht="12.75" hidden="false" customHeight="false" outlineLevel="0" collapsed="false">
      <c r="A1885" s="456" t="s">
        <v>303</v>
      </c>
      <c r="B1885" s="478" t="n">
        <v>129175.48</v>
      </c>
      <c r="C1885" s="479" t="n">
        <v>129175.48</v>
      </c>
      <c r="D1885" s="480" t="n">
        <v>134594.27</v>
      </c>
      <c r="E1885" s="478" t="n">
        <v>137804.37</v>
      </c>
      <c r="F1885" s="480" t="n">
        <v>153041.55</v>
      </c>
      <c r="G1885" s="480" t="n">
        <v>160909.45</v>
      </c>
      <c r="H1885" s="481"/>
      <c r="I1885" s="482" t="n">
        <v>65442.22</v>
      </c>
      <c r="J1885" s="481" t="n">
        <f aca="false">+G1885-I1885</f>
        <v>95467.23</v>
      </c>
      <c r="K1885" s="483" t="n">
        <f aca="false">IF(I1885=0,IF(G1885=0,0,100),+J1885/I1885*100)</f>
        <v>145.880182548819</v>
      </c>
      <c r="L1885" s="483"/>
      <c r="M1885" s="484" t="n">
        <v>367356.88</v>
      </c>
      <c r="N1885" s="485" t="n">
        <v>844700.6</v>
      </c>
      <c r="O1885" s="481" t="n">
        <f aca="false">N1885-M1885</f>
        <v>477343.72</v>
      </c>
      <c r="P1885" s="486" t="n">
        <f aca="false">IF(M1885=0,IF(N1885=0,0,100),+O1885/M1885*100)</f>
        <v>129.940051755666</v>
      </c>
      <c r="Q1885" s="486"/>
    </row>
    <row r="1886" s="438" customFormat="true" ht="12.75" hidden="false" customHeight="false" outlineLevel="0" collapsed="false">
      <c r="A1886" s="456" t="s">
        <v>304</v>
      </c>
      <c r="B1886" s="478" t="n">
        <v>4225.21</v>
      </c>
      <c r="C1886" s="479" t="n">
        <v>4225.21</v>
      </c>
      <c r="D1886" s="480" t="n">
        <v>4225.21</v>
      </c>
      <c r="E1886" s="478" t="n">
        <v>4225.21</v>
      </c>
      <c r="F1886" s="480" t="n">
        <v>4225.21</v>
      </c>
      <c r="G1886" s="480" t="n">
        <v>4225.21</v>
      </c>
      <c r="H1886" s="481"/>
      <c r="I1886" s="482" t="n">
        <v>4090.95</v>
      </c>
      <c r="J1886" s="481" t="n">
        <f aca="false">+G1886-I1886</f>
        <v>134.26</v>
      </c>
      <c r="K1886" s="483" t="n">
        <f aca="false">IF(I1886=0,IF(G1886=0,0,100),+J1886/I1886*100)</f>
        <v>3.28187829232819</v>
      </c>
      <c r="L1886" s="483"/>
      <c r="M1886" s="484" t="n">
        <v>24974.91</v>
      </c>
      <c r="N1886" s="485" t="n">
        <v>25351.26</v>
      </c>
      <c r="O1886" s="481" t="n">
        <f aca="false">N1886-M1886</f>
        <v>376.349999999999</v>
      </c>
      <c r="P1886" s="486" t="n">
        <f aca="false">IF(M1886=0,IF(N1886=0,0,100),+O1886/M1886*100)</f>
        <v>1.50691233722163</v>
      </c>
      <c r="Q1886" s="486"/>
    </row>
    <row r="1887" s="438" customFormat="true" ht="12.75" hidden="false" customHeight="false" outlineLevel="0" collapsed="false">
      <c r="A1887" s="456" t="s">
        <v>305</v>
      </c>
      <c r="B1887" s="478" t="n">
        <v>5014.01</v>
      </c>
      <c r="C1887" s="479" t="n">
        <v>5014.01</v>
      </c>
      <c r="D1887" s="480" t="n">
        <v>5014.01</v>
      </c>
      <c r="E1887" s="478" t="n">
        <v>5014.01</v>
      </c>
      <c r="F1887" s="480" t="n">
        <v>4791.51</v>
      </c>
      <c r="G1887" s="480" t="n">
        <v>4791.51</v>
      </c>
      <c r="H1887" s="481"/>
      <c r="I1887" s="482" t="n">
        <v>3439.75</v>
      </c>
      <c r="J1887" s="481" t="n">
        <f aca="false">+G1887-I1887</f>
        <v>1351.76</v>
      </c>
      <c r="K1887" s="483" t="n">
        <f aca="false">IF(I1887=0,IF(G1887=0,0,100),+J1887/I1887*100)</f>
        <v>39.2982048113962</v>
      </c>
      <c r="L1887" s="483"/>
      <c r="M1887" s="484" t="n">
        <v>21935.16</v>
      </c>
      <c r="N1887" s="485" t="n">
        <v>29639.06</v>
      </c>
      <c r="O1887" s="481" t="n">
        <f aca="false">N1887-M1887</f>
        <v>7703.9</v>
      </c>
      <c r="P1887" s="486" t="n">
        <f aca="false">IF(M1887=0,IF(N1887=0,0,100),+O1887/M1887*100)</f>
        <v>35.1212391430015</v>
      </c>
      <c r="Q1887" s="486"/>
    </row>
    <row r="1888" s="438" customFormat="true" ht="12.75" hidden="false" customHeight="false" outlineLevel="0" collapsed="false">
      <c r="A1888" s="456" t="s">
        <v>306</v>
      </c>
      <c r="B1888" s="478" t="n">
        <v>508.72</v>
      </c>
      <c r="C1888" s="479" t="n">
        <v>508.72</v>
      </c>
      <c r="D1888" s="480" t="n">
        <v>508.72</v>
      </c>
      <c r="E1888" s="478" t="n">
        <v>508.72</v>
      </c>
      <c r="F1888" s="480" t="n">
        <v>508.72</v>
      </c>
      <c r="G1888" s="480" t="n">
        <v>508.72</v>
      </c>
      <c r="H1888" s="481"/>
      <c r="I1888" s="482" t="n">
        <v>508.72</v>
      </c>
      <c r="J1888" s="481" t="n">
        <f aca="false">+G1888-I1888</f>
        <v>0</v>
      </c>
      <c r="K1888" s="483" t="n">
        <f aca="false">IF(I1888=0,IF(G1888=0,0,100),+J1888/I1888*100)</f>
        <v>0</v>
      </c>
      <c r="L1888" s="483"/>
      <c r="M1888" s="484" t="n">
        <v>3052.32</v>
      </c>
      <c r="N1888" s="485" t="n">
        <v>3052.32</v>
      </c>
      <c r="O1888" s="481" t="n">
        <f aca="false">N1888-M1888</f>
        <v>0</v>
      </c>
      <c r="P1888" s="486" t="n">
        <f aca="false">IF(M1888=0,IF(N1888=0,0,100),+O1888/M1888*100)</f>
        <v>0</v>
      </c>
      <c r="Q1888" s="486"/>
    </row>
    <row r="1889" s="438" customFormat="true" ht="12.75" hidden="false" customHeight="false" outlineLevel="0" collapsed="false">
      <c r="A1889" s="456" t="s">
        <v>307</v>
      </c>
      <c r="B1889" s="478" t="n">
        <v>4359.32</v>
      </c>
      <c r="C1889" s="479" t="n">
        <v>4359.32</v>
      </c>
      <c r="D1889" s="480" t="n">
        <v>4359.32</v>
      </c>
      <c r="E1889" s="478" t="n">
        <v>4359.32</v>
      </c>
      <c r="F1889" s="480" t="n">
        <v>4359.32</v>
      </c>
      <c r="G1889" s="480" t="n">
        <v>4359.32</v>
      </c>
      <c r="H1889" s="481"/>
      <c r="I1889" s="482" t="n">
        <v>4359.32</v>
      </c>
      <c r="J1889" s="481" t="n">
        <f aca="false">+G1889-I1889</f>
        <v>0</v>
      </c>
      <c r="K1889" s="483" t="n">
        <f aca="false">IF(I1889=0,IF(G1889=0,0,100),+J1889/I1889*100)</f>
        <v>0</v>
      </c>
      <c r="L1889" s="483"/>
      <c r="M1889" s="484" t="n">
        <v>26155.92</v>
      </c>
      <c r="N1889" s="485" t="n">
        <v>26155.92</v>
      </c>
      <c r="O1889" s="481" t="n">
        <f aca="false">N1889-M1889</f>
        <v>0</v>
      </c>
      <c r="P1889" s="486" t="n">
        <f aca="false">IF(M1889=0,IF(N1889=0,0,100),+O1889/M1889*100)</f>
        <v>0</v>
      </c>
      <c r="Q1889" s="486"/>
    </row>
    <row r="1890" s="438" customFormat="true" ht="12.75" hidden="false" customHeight="false" outlineLevel="0" collapsed="false">
      <c r="A1890" s="456" t="s">
        <v>308</v>
      </c>
      <c r="B1890" s="478" t="n">
        <v>3376.96</v>
      </c>
      <c r="C1890" s="479" t="n">
        <v>3386.96</v>
      </c>
      <c r="D1890" s="480" t="n">
        <v>3386.96</v>
      </c>
      <c r="E1890" s="478" t="n">
        <v>3386.96</v>
      </c>
      <c r="F1890" s="480" t="n">
        <v>3386.96</v>
      </c>
      <c r="G1890" s="480" t="n">
        <v>3386.96</v>
      </c>
      <c r="H1890" s="481"/>
      <c r="I1890" s="482" t="n">
        <v>2827.46</v>
      </c>
      <c r="J1890" s="481" t="n">
        <f aca="false">+G1890-I1890</f>
        <v>559.5</v>
      </c>
      <c r="K1890" s="483" t="n">
        <f aca="false">IF(I1890=0,IF(G1890=0,0,100),+J1890/I1890*100)</f>
        <v>19.7880783459359</v>
      </c>
      <c r="L1890" s="483"/>
      <c r="M1890" s="484" t="n">
        <v>13067.3</v>
      </c>
      <c r="N1890" s="485" t="n">
        <v>20311.76</v>
      </c>
      <c r="O1890" s="481" t="n">
        <f aca="false">N1890-M1890</f>
        <v>7244.46</v>
      </c>
      <c r="P1890" s="486" t="n">
        <f aca="false">IF(M1890=0,IF(N1890=0,0,100),+O1890/M1890*100)</f>
        <v>55.4396087944717</v>
      </c>
      <c r="Q1890" s="486"/>
    </row>
    <row r="1891" s="438" customFormat="true" ht="12.75" hidden="false" customHeight="false" outlineLevel="0" collapsed="false">
      <c r="A1891" s="110" t="s">
        <v>310</v>
      </c>
      <c r="B1891" s="478" t="n">
        <v>0</v>
      </c>
      <c r="C1891" s="479" t="n">
        <v>0</v>
      </c>
      <c r="D1891" s="480" t="n">
        <v>0</v>
      </c>
      <c r="E1891" s="478" t="n">
        <v>0</v>
      </c>
      <c r="F1891" s="480" t="n">
        <v>0</v>
      </c>
      <c r="G1891" s="480" t="n">
        <v>0</v>
      </c>
      <c r="H1891" s="481"/>
      <c r="I1891" s="482" t="n">
        <v>600</v>
      </c>
      <c r="J1891" s="481" t="n">
        <f aca="false">+G1891-I1891</f>
        <v>-600</v>
      </c>
      <c r="K1891" s="483" t="n">
        <f aca="false">IF(I1891=0,IF(G1891=0,0,100),+J1891/I1891*100)</f>
        <v>-100</v>
      </c>
      <c r="L1891" s="483"/>
      <c r="M1891" s="484" t="n">
        <v>1050</v>
      </c>
      <c r="N1891" s="485" t="n">
        <v>0</v>
      </c>
      <c r="O1891" s="481" t="n">
        <f aca="false">N1891-M1891</f>
        <v>-1050</v>
      </c>
      <c r="P1891" s="486" t="n">
        <f aca="false">IF(M1891=0,IF(N1891=0,0,100),+O1891/M1891*100)</f>
        <v>-100</v>
      </c>
      <c r="Q1891" s="486"/>
    </row>
    <row r="1892" s="438" customFormat="true" ht="12.75" hidden="false" customHeight="false" outlineLevel="0" collapsed="false">
      <c r="A1892" s="456" t="s">
        <v>311</v>
      </c>
      <c r="B1892" s="478" t="n">
        <v>171.04</v>
      </c>
      <c r="C1892" s="479" t="n">
        <v>417.93</v>
      </c>
      <c r="D1892" s="480" t="n">
        <v>269.3</v>
      </c>
      <c r="E1892" s="478" t="n">
        <v>373.93</v>
      </c>
      <c r="F1892" s="480" t="n">
        <v>446.89</v>
      </c>
      <c r="G1892" s="480" t="n">
        <v>1692.12</v>
      </c>
      <c r="H1892" s="481"/>
      <c r="I1892" s="482" t="n">
        <v>626.65</v>
      </c>
      <c r="J1892" s="481" t="n">
        <f aca="false">+G1892-I1892</f>
        <v>1065.47</v>
      </c>
      <c r="K1892" s="483" t="n">
        <f aca="false">IF(I1892=0,IF(G1892=0,0,100),+J1892/I1892*100)</f>
        <v>170.026330487513</v>
      </c>
      <c r="L1892" s="483"/>
      <c r="M1892" s="484" t="n">
        <v>2650.12</v>
      </c>
      <c r="N1892" s="485" t="n">
        <v>3371.21</v>
      </c>
      <c r="O1892" s="481" t="n">
        <f aca="false">N1892-M1892</f>
        <v>721.09</v>
      </c>
      <c r="P1892" s="486" t="n">
        <f aca="false">IF(M1892=0,IF(N1892=0,0,100),+O1892/M1892*100)</f>
        <v>27.2097112583581</v>
      </c>
      <c r="Q1892" s="486"/>
    </row>
    <row r="1893" s="438" customFormat="true" ht="12.75" hidden="false" customHeight="false" outlineLevel="0" collapsed="false">
      <c r="A1893" s="110" t="s">
        <v>312</v>
      </c>
      <c r="B1893" s="478" t="n">
        <v>0</v>
      </c>
      <c r="C1893" s="479" t="n">
        <v>0</v>
      </c>
      <c r="D1893" s="480" t="n">
        <v>0</v>
      </c>
      <c r="E1893" s="478" t="n">
        <v>0</v>
      </c>
      <c r="F1893" s="480" t="n">
        <v>0</v>
      </c>
      <c r="G1893" s="480" t="n">
        <v>0</v>
      </c>
      <c r="H1893" s="481"/>
      <c r="I1893" s="482" t="n">
        <v>0</v>
      </c>
      <c r="J1893" s="481" t="n">
        <f aca="false">+G1893-I1893</f>
        <v>0</v>
      </c>
      <c r="K1893" s="483" t="n">
        <f aca="false">IF(I1893=0,IF(G1893=0,0,100),+J1893/I1893*100)</f>
        <v>0</v>
      </c>
      <c r="L1893" s="483"/>
      <c r="M1893" s="484" t="n">
        <v>89</v>
      </c>
      <c r="N1893" s="485" t="n">
        <v>0</v>
      </c>
      <c r="O1893" s="481" t="n">
        <f aca="false">N1893-M1893</f>
        <v>-89</v>
      </c>
      <c r="P1893" s="486" t="n">
        <f aca="false">IF(M1893=0,IF(N1893=0,0,100),+O1893/M1893*100)</f>
        <v>-100</v>
      </c>
      <c r="Q1893" s="486"/>
    </row>
    <row r="1894" s="438" customFormat="true" ht="12.75" hidden="false" customHeight="false" outlineLevel="0" collapsed="false">
      <c r="A1894" s="110" t="s">
        <v>313</v>
      </c>
      <c r="B1894" s="478" t="n">
        <v>919.98</v>
      </c>
      <c r="C1894" s="479" t="n">
        <v>919.98</v>
      </c>
      <c r="D1894" s="480" t="n">
        <v>0</v>
      </c>
      <c r="E1894" s="478" t="n">
        <v>919.98</v>
      </c>
      <c r="F1894" s="480" t="n">
        <v>1889.04</v>
      </c>
      <c r="G1894" s="480" t="n">
        <v>1009.98</v>
      </c>
      <c r="H1894" s="481"/>
      <c r="I1894" s="482" t="n">
        <v>0</v>
      </c>
      <c r="J1894" s="481" t="n">
        <f aca="false">+G1894-I1894</f>
        <v>1009.98</v>
      </c>
      <c r="K1894" s="483" t="n">
        <f aca="false">IF(I1894=0,IF(G1894=0,0,100),+J1894/I1894*100)</f>
        <v>100</v>
      </c>
      <c r="L1894" s="483"/>
      <c r="M1894" s="484" t="n">
        <v>2873.52</v>
      </c>
      <c r="N1894" s="485" t="n">
        <v>5658.96</v>
      </c>
      <c r="O1894" s="481" t="n">
        <f aca="false">N1894-M1894</f>
        <v>2785.44</v>
      </c>
      <c r="P1894" s="486" t="n">
        <f aca="false">IF(M1894=0,IF(N1894=0,0,100),+O1894/M1894*100)</f>
        <v>96.9347698989393</v>
      </c>
      <c r="Q1894" s="486"/>
    </row>
    <row r="1895" customFormat="false" ht="12.75" hidden="false" customHeight="false" outlineLevel="0" collapsed="false">
      <c r="A1895" s="456" t="s">
        <v>315</v>
      </c>
      <c r="B1895" s="478" t="n">
        <v>13149.01</v>
      </c>
      <c r="C1895" s="479" t="n">
        <v>13149.01</v>
      </c>
      <c r="D1895" s="480" t="n">
        <v>13149.01</v>
      </c>
      <c r="E1895" s="478" t="n">
        <v>13149.01</v>
      </c>
      <c r="F1895" s="480" t="n">
        <v>-26836.39</v>
      </c>
      <c r="G1895" s="480" t="n">
        <v>5151.93</v>
      </c>
      <c r="H1895" s="481"/>
      <c r="I1895" s="482" t="n">
        <v>5151.93</v>
      </c>
      <c r="J1895" s="481" t="n">
        <f aca="false">+G1895-I1895</f>
        <v>0</v>
      </c>
      <c r="K1895" s="483" t="n">
        <f aca="false">IF(I1895=0,IF(G1895=0,0,100),+J1895/I1895*100)</f>
        <v>0</v>
      </c>
      <c r="L1895" s="483"/>
      <c r="M1895" s="484" t="n">
        <v>30911.58</v>
      </c>
      <c r="N1895" s="485" t="n">
        <v>30911.58</v>
      </c>
      <c r="O1895" s="481" t="n">
        <f aca="false">N1895-M1895</f>
        <v>0</v>
      </c>
      <c r="P1895" s="486" t="n">
        <f aca="false">IF(M1895=0,IF(N1895=0,0,100),+O1895/M1895*100)</f>
        <v>0</v>
      </c>
      <c r="Q1895" s="486"/>
      <c r="R1895" s="430"/>
    </row>
    <row r="1896" customFormat="false" ht="12.75" hidden="false" customHeight="false" outlineLevel="0" collapsed="false">
      <c r="A1896" s="456" t="s">
        <v>328</v>
      </c>
      <c r="B1896" s="478" t="n">
        <v>0</v>
      </c>
      <c r="C1896" s="479" t="n">
        <v>13535</v>
      </c>
      <c r="D1896" s="480" t="n">
        <v>64179</v>
      </c>
      <c r="E1896" s="478" t="n">
        <v>39790.01</v>
      </c>
      <c r="F1896" s="480" t="n">
        <v>20730</v>
      </c>
      <c r="G1896" s="480" t="n">
        <v>99365.11</v>
      </c>
      <c r="H1896" s="481"/>
      <c r="I1896" s="482" t="n">
        <v>17967.5</v>
      </c>
      <c r="J1896" s="481" t="n">
        <f aca="false">+G1896-I1896</f>
        <v>81397.61</v>
      </c>
      <c r="K1896" s="483" t="n">
        <f aca="false">IF(I1896=0,IF(G1896=0,0,100),+J1896/I1896*100)</f>
        <v>453.026909698066</v>
      </c>
      <c r="L1896" s="483"/>
      <c r="M1896" s="484" t="n">
        <v>157682.79</v>
      </c>
      <c r="N1896" s="485" t="n">
        <v>237599.12</v>
      </c>
      <c r="O1896" s="481" t="n">
        <f aca="false">N1896-M1896</f>
        <v>79916.33</v>
      </c>
      <c r="P1896" s="486" t="n">
        <f aca="false">IF(M1896=0,IF(N1896=0,0,100),+O1896/M1896*100)</f>
        <v>50.6817072427498</v>
      </c>
      <c r="Q1896" s="486"/>
      <c r="R1896" s="430"/>
    </row>
    <row r="1897" customFormat="false" ht="13.5" hidden="false" customHeight="false" outlineLevel="0" collapsed="false">
      <c r="A1897" s="493" t="s">
        <v>189</v>
      </c>
      <c r="B1897" s="494" t="n">
        <f aca="false">SUM(B1828:B1896)</f>
        <v>2662030.64</v>
      </c>
      <c r="C1897" s="494" t="n">
        <f aca="false">SUM(C1828:C1896)</f>
        <v>2229099.13</v>
      </c>
      <c r="D1897" s="494" t="n">
        <f aca="false">SUM(D1828:D1896)</f>
        <v>2465092.09</v>
      </c>
      <c r="E1897" s="494" t="n">
        <f aca="false">SUM(E1828:E1896)</f>
        <v>2491465.12</v>
      </c>
      <c r="F1897" s="494" t="n">
        <f aca="false">SUM(F1828:F1896)</f>
        <v>2771919.39</v>
      </c>
      <c r="G1897" s="494" t="n">
        <f aca="false">SUM(G1828:G1896)</f>
        <v>2317971.54</v>
      </c>
      <c r="H1897" s="495"/>
      <c r="I1897" s="496" t="n">
        <f aca="false">SUM(I1828:I1896)</f>
        <v>2121873.23</v>
      </c>
      <c r="J1897" s="577" t="n">
        <f aca="false">+G1897-I1897</f>
        <v>196098.31</v>
      </c>
      <c r="K1897" s="497" t="n">
        <f aca="false">IF(I1897=0,IF(G1897=0,0,100),+J1897/I1897*100)</f>
        <v>9.24175427765774</v>
      </c>
      <c r="L1897" s="498"/>
      <c r="M1897" s="499" t="n">
        <f aca="false">SUM(M1828:M1896)</f>
        <v>11811543.31</v>
      </c>
      <c r="N1897" s="500" t="n">
        <f aca="false">SUM(N1828:N1896)</f>
        <v>14937577.91</v>
      </c>
      <c r="O1897" s="496" t="n">
        <f aca="false">SUM(O1820:O1896)</f>
        <v>3126034.6</v>
      </c>
      <c r="P1897" s="501" t="n">
        <f aca="false">IF(M1897=0,IF(N1897=0,0,100),+O1897/M1897*100)</f>
        <v>26.4659284392871</v>
      </c>
      <c r="Q1897" s="502"/>
      <c r="R1897" s="430"/>
    </row>
    <row r="1898" customFormat="false" ht="13.5" hidden="false" customHeight="false" outlineLevel="0" collapsed="false">
      <c r="N1898" s="477"/>
      <c r="R1898" s="430"/>
    </row>
    <row r="1899" customFormat="false" ht="12.75" hidden="false" customHeight="false" outlineLevel="0" collapsed="false">
      <c r="A1899" s="503" t="s">
        <v>113</v>
      </c>
      <c r="B1899" s="504" t="n">
        <v>346177.15</v>
      </c>
      <c r="C1899" s="504" t="n">
        <v>50341.97</v>
      </c>
      <c r="D1899" s="504" t="n">
        <v>62220.08</v>
      </c>
      <c r="E1899" s="504" t="n">
        <v>35189.67</v>
      </c>
      <c r="F1899" s="504" t="n">
        <v>71775.71</v>
      </c>
      <c r="G1899" s="504" t="n">
        <v>48731.86</v>
      </c>
      <c r="I1899" s="505" t="n">
        <v>63651.05</v>
      </c>
      <c r="J1899" s="432" t="n">
        <f aca="false">+G1899-I1899</f>
        <v>-14919.19</v>
      </c>
      <c r="K1899" s="435" t="n">
        <f aca="false">IF(I1899=0,IF(G1899=0,0,100),+J1899/I1899*100)</f>
        <v>-23.4390320348211</v>
      </c>
      <c r="M1899" s="554" t="n">
        <v>343791.58</v>
      </c>
      <c r="N1899" s="504" t="n">
        <v>614436.44</v>
      </c>
      <c r="O1899" s="481" t="n">
        <f aca="false">+N1899-M1899</f>
        <v>270644.86</v>
      </c>
      <c r="P1899" s="486" t="n">
        <f aca="false">IF(M1899=0,IF(N1899=0,0,100),+O1899/M1899*100)</f>
        <v>78.7235277838974</v>
      </c>
      <c r="Q1899" s="486"/>
      <c r="R1899" s="430"/>
    </row>
    <row r="1900" customFormat="false" ht="12.75" hidden="false" customHeight="false" outlineLevel="0" collapsed="false">
      <c r="A1900" s="531" t="s">
        <v>349</v>
      </c>
      <c r="B1900" s="504" t="n">
        <v>161955.32</v>
      </c>
      <c r="C1900" s="504" t="n">
        <v>87120.21</v>
      </c>
      <c r="D1900" s="504" t="n">
        <v>74232.14</v>
      </c>
      <c r="E1900" s="504" t="n">
        <v>138904.21</v>
      </c>
      <c r="F1900" s="504" t="n">
        <v>143048.87</v>
      </c>
      <c r="G1900" s="504" t="n">
        <v>93364.73</v>
      </c>
      <c r="I1900" s="505" t="n">
        <v>55840.74</v>
      </c>
      <c r="J1900" s="432" t="n">
        <f aca="false">+G1900-I1900</f>
        <v>37523.99</v>
      </c>
      <c r="K1900" s="435" t="n">
        <f aca="false">IF(I1900=0,IF(G1900=0,0,100),+J1900/I1900*100)</f>
        <v>67.1982319718542</v>
      </c>
      <c r="L1900" s="483"/>
      <c r="M1900" s="554" t="n">
        <v>337398.39</v>
      </c>
      <c r="N1900" s="504" t="n">
        <v>698625.48</v>
      </c>
      <c r="O1900" s="481" t="n">
        <f aca="false">+N1900-M1900</f>
        <v>361227.09</v>
      </c>
      <c r="P1900" s="486" t="n">
        <f aca="false">IF(M1900=0,IF(N1900=0,0,100),+O1900/M1900*100)</f>
        <v>107.06248183342</v>
      </c>
      <c r="Q1900" s="486"/>
    </row>
    <row r="1901" customFormat="false" ht="12.75" hidden="false" customHeight="false" outlineLevel="0" collapsed="false">
      <c r="A1901" s="531" t="s">
        <v>350</v>
      </c>
      <c r="B1901" s="504" t="n">
        <v>252.12</v>
      </c>
      <c r="C1901" s="504" t="n">
        <v>257.76</v>
      </c>
      <c r="D1901" s="504" t="n">
        <v>257.76</v>
      </c>
      <c r="E1901" s="504" t="n">
        <v>257.76</v>
      </c>
      <c r="F1901" s="504" t="n">
        <v>257.76</v>
      </c>
      <c r="G1901" s="504" t="n">
        <v>0</v>
      </c>
      <c r="I1901" s="505" t="n">
        <v>35571.91</v>
      </c>
      <c r="J1901" s="432" t="n">
        <f aca="false">+G1901-I1901</f>
        <v>-35571.91</v>
      </c>
      <c r="K1901" s="435" t="n">
        <f aca="false">IF(I1901=0,IF(G1901=0,0,100),+J1901/I1901*100)</f>
        <v>-100</v>
      </c>
      <c r="L1901" s="483"/>
      <c r="M1901" s="554" t="n">
        <v>210010.73</v>
      </c>
      <c r="N1901" s="504" t="n">
        <v>1283.17</v>
      </c>
      <c r="O1901" s="481" t="n">
        <f aca="false">+N1901-M1901</f>
        <v>-208727.56</v>
      </c>
      <c r="P1901" s="486" t="n">
        <f aca="false">IF(M1901=0,IF(N1901=0,0,100),+O1901/M1901*100)</f>
        <v>-99.3889978859652</v>
      </c>
      <c r="Q1901" s="486"/>
    </row>
    <row r="1902" s="512" customFormat="true" ht="15" hidden="false" customHeight="false" outlineLevel="0" collapsed="false">
      <c r="A1902" s="503" t="s">
        <v>114</v>
      </c>
      <c r="B1902" s="504" t="n">
        <v>-10548.75</v>
      </c>
      <c r="C1902" s="504" t="n">
        <v>-40281.58</v>
      </c>
      <c r="D1902" s="504" t="n">
        <v>-25996.62</v>
      </c>
      <c r="E1902" s="504" t="n">
        <v>-101127.12</v>
      </c>
      <c r="F1902" s="504" t="n">
        <v>-4673.26</v>
      </c>
      <c r="G1902" s="504" t="n">
        <v>-159683.93</v>
      </c>
      <c r="H1902" s="432"/>
      <c r="I1902" s="505" t="n">
        <v>-71250.5</v>
      </c>
      <c r="J1902" s="432" t="n">
        <f aca="false">+G1902-I1902</f>
        <v>-88433.43</v>
      </c>
      <c r="K1902" s="435" t="n">
        <f aca="false">IF(I1902=0,IF(G1902=0,0,100),+J1902/I1902*100)</f>
        <v>124.116223745798</v>
      </c>
      <c r="L1902" s="435"/>
      <c r="M1902" s="554" t="n">
        <v>-290028.75</v>
      </c>
      <c r="N1902" s="504" t="n">
        <v>-342311.26</v>
      </c>
      <c r="O1902" s="481" t="n">
        <f aca="false">+N1902-M1902</f>
        <v>-52282.51</v>
      </c>
      <c r="P1902" s="486" t="n">
        <f aca="false">IF(M1902=0,IF(N1902=0,0,100),+O1902/M1902*100)</f>
        <v>18.0266645979062</v>
      </c>
      <c r="Q1902" s="486"/>
      <c r="R1902" s="511"/>
    </row>
    <row r="1903" s="512" customFormat="true" ht="16.5" hidden="false" customHeight="false" outlineLevel="0" collapsed="false">
      <c r="A1903" s="513" t="s">
        <v>331</v>
      </c>
      <c r="B1903" s="540" t="n">
        <f aca="false">SUM(B1897:B1902)</f>
        <v>3159866.48</v>
      </c>
      <c r="C1903" s="540" t="n">
        <f aca="false">SUM(C1897:C1902)</f>
        <v>2326537.49</v>
      </c>
      <c r="D1903" s="540" t="n">
        <f aca="false">SUM(D1897:D1902)</f>
        <v>2575805.45</v>
      </c>
      <c r="E1903" s="540" t="n">
        <f aca="false">SUM(E1897:E1902)</f>
        <v>2564689.64</v>
      </c>
      <c r="F1903" s="540" t="n">
        <f aca="false">SUM(F1897:F1902)</f>
        <v>2982328.47</v>
      </c>
      <c r="G1903" s="540" t="n">
        <f aca="false">SUM(G1897:G1902)</f>
        <v>2300384.2</v>
      </c>
      <c r="H1903" s="541"/>
      <c r="I1903" s="542" t="n">
        <f aca="false">SUM(I1897:I1902)</f>
        <v>2205686.43</v>
      </c>
      <c r="J1903" s="520" t="n">
        <f aca="false">+G1903-I1903</f>
        <v>94697.7699999996</v>
      </c>
      <c r="K1903" s="521" t="n">
        <f aca="false">IF(I1903=0,IF(G1903=0,0,100),+J1903/I1903*100)</f>
        <v>4.29334690153575</v>
      </c>
      <c r="L1903" s="511"/>
      <c r="M1903" s="543" t="n">
        <f aca="false">SUM(M1897:M1902)</f>
        <v>12412715.26</v>
      </c>
      <c r="N1903" s="544" t="n">
        <f aca="false">SUM(N1897:N1902)</f>
        <v>15909611.74</v>
      </c>
      <c r="O1903" s="520" t="n">
        <f aca="false">+M1903-N1903</f>
        <v>-3496896.48</v>
      </c>
      <c r="P1903" s="521" t="n">
        <f aca="false">IF(N1903=0,IF(M1903=0,0,100),+O1903/N1903*100)</f>
        <v>-21.979772587461</v>
      </c>
      <c r="Q1903" s="522"/>
      <c r="R1903" s="523"/>
    </row>
    <row r="1904" customFormat="false" ht="13.5" hidden="false" customHeight="false" outlineLevel="0" collapsed="false">
      <c r="A1904" s="456"/>
      <c r="B1904" s="504"/>
      <c r="C1904" s="504"/>
      <c r="D1904" s="504"/>
      <c r="E1904" s="504"/>
      <c r="F1904" s="504"/>
      <c r="G1904" s="504"/>
      <c r="I1904" s="432"/>
      <c r="J1904" s="432"/>
      <c r="K1904" s="435"/>
      <c r="M1904" s="505"/>
      <c r="O1904" s="432"/>
      <c r="P1904" s="456"/>
      <c r="Q1904" s="456"/>
    </row>
    <row r="1905" customFormat="false" ht="12.75" hidden="false" customHeight="false" outlineLevel="0" collapsed="false">
      <c r="A1905" s="456"/>
      <c r="B1905" s="504"/>
      <c r="C1905" s="504"/>
      <c r="D1905" s="504"/>
      <c r="E1905" s="504"/>
      <c r="F1905" s="504"/>
      <c r="G1905" s="504"/>
      <c r="I1905" s="432"/>
      <c r="J1905" s="432"/>
      <c r="K1905" s="435"/>
      <c r="M1905" s="505"/>
      <c r="O1905" s="432"/>
      <c r="P1905" s="456"/>
      <c r="Q1905" s="456"/>
    </row>
    <row r="1906" customFormat="false" ht="12.75" hidden="false" customHeight="true" outlineLevel="0" collapsed="false">
      <c r="A1906" s="441" t="s">
        <v>69</v>
      </c>
      <c r="B1906" s="441"/>
      <c r="C1906" s="441"/>
      <c r="D1906" s="441"/>
      <c r="E1906" s="441"/>
      <c r="F1906" s="441"/>
      <c r="G1906" s="441"/>
      <c r="H1906" s="441"/>
      <c r="I1906" s="441"/>
      <c r="J1906" s="441"/>
      <c r="K1906" s="441"/>
      <c r="L1906" s="441"/>
      <c r="M1906" s="441"/>
      <c r="N1906" s="441"/>
      <c r="O1906" s="441"/>
      <c r="P1906" s="441"/>
      <c r="Q1906" s="441"/>
    </row>
    <row r="1907" customFormat="false" ht="12.75" hidden="false" customHeight="true" outlineLevel="0" collapsed="false">
      <c r="A1907" s="441" t="s">
        <v>214</v>
      </c>
      <c r="B1907" s="441"/>
      <c r="C1907" s="441"/>
      <c r="D1907" s="441"/>
      <c r="E1907" s="441"/>
      <c r="F1907" s="441"/>
      <c r="G1907" s="441"/>
      <c r="H1907" s="441"/>
      <c r="I1907" s="441"/>
      <c r="J1907" s="441"/>
      <c r="K1907" s="441"/>
      <c r="L1907" s="441"/>
      <c r="M1907" s="441"/>
      <c r="N1907" s="441"/>
      <c r="O1907" s="441"/>
      <c r="P1907" s="441"/>
      <c r="Q1907" s="441"/>
    </row>
    <row r="1908" customFormat="false" ht="12.75" hidden="false" customHeight="true" outlineLevel="0" collapsed="false">
      <c r="A1908" s="442" t="s">
        <v>73</v>
      </c>
      <c r="B1908" s="442"/>
      <c r="C1908" s="442"/>
      <c r="D1908" s="442"/>
      <c r="E1908" s="442"/>
      <c r="F1908" s="442"/>
      <c r="G1908" s="442"/>
      <c r="H1908" s="442"/>
      <c r="I1908" s="442"/>
      <c r="J1908" s="442"/>
      <c r="K1908" s="442"/>
      <c r="L1908" s="442"/>
      <c r="M1908" s="442"/>
      <c r="N1908" s="442"/>
      <c r="O1908" s="442"/>
      <c r="P1908" s="442"/>
      <c r="Q1908" s="442"/>
    </row>
    <row r="1909" customFormat="false" ht="13.5" hidden="false" customHeight="false" outlineLevel="0" collapsed="false">
      <c r="A1909" s="443"/>
      <c r="J1909" s="444"/>
      <c r="K1909" s="445"/>
      <c r="L1909" s="445"/>
      <c r="N1909" s="446"/>
      <c r="O1909" s="444"/>
      <c r="P1909" s="447"/>
      <c r="Q1909" s="447"/>
    </row>
    <row r="1910" customFormat="false" ht="39" hidden="false" customHeight="true" outlineLevel="0" collapsed="false">
      <c r="A1910" s="448"/>
      <c r="B1910" s="449" t="s">
        <v>215</v>
      </c>
      <c r="C1910" s="449"/>
      <c r="D1910" s="449"/>
      <c r="E1910" s="449"/>
      <c r="F1910" s="449"/>
      <c r="G1910" s="449"/>
      <c r="H1910" s="450"/>
      <c r="I1910" s="451" t="s">
        <v>71</v>
      </c>
      <c r="J1910" s="452" t="s">
        <v>216</v>
      </c>
      <c r="K1910" s="452"/>
      <c r="L1910" s="453"/>
      <c r="M1910" s="454" t="s">
        <v>121</v>
      </c>
      <c r="N1910" s="454"/>
      <c r="O1910" s="455" t="s">
        <v>217</v>
      </c>
      <c r="P1910" s="455"/>
      <c r="Q1910" s="453"/>
    </row>
    <row r="1911" customFormat="false" ht="13.5" hidden="false" customHeight="true" outlineLevel="0" collapsed="false">
      <c r="A1911" s="456"/>
      <c r="B1911" s="457" t="s">
        <v>218</v>
      </c>
      <c r="C1911" s="457" t="s">
        <v>219</v>
      </c>
      <c r="D1911" s="457" t="s">
        <v>220</v>
      </c>
      <c r="E1911" s="457" t="s">
        <v>221</v>
      </c>
      <c r="F1911" s="457" t="s">
        <v>222</v>
      </c>
      <c r="G1911" s="457" t="s">
        <v>223</v>
      </c>
      <c r="H1911" s="450"/>
      <c r="I1911" s="458" t="s">
        <v>224</v>
      </c>
      <c r="J1911" s="459" t="s">
        <v>225</v>
      </c>
      <c r="K1911" s="460" t="s">
        <v>226</v>
      </c>
      <c r="L1911" s="461"/>
      <c r="M1911" s="462" t="n">
        <v>2017</v>
      </c>
      <c r="N1911" s="463" t="n">
        <v>2018</v>
      </c>
      <c r="O1911" s="464" t="s">
        <v>225</v>
      </c>
      <c r="P1911" s="465" t="s">
        <v>227</v>
      </c>
      <c r="Q1911" s="466"/>
    </row>
    <row r="1912" customFormat="false" ht="13.5" hidden="false" customHeight="false" outlineLevel="0" collapsed="false">
      <c r="A1912" s="456"/>
      <c r="B1912" s="467"/>
      <c r="C1912" s="467"/>
      <c r="D1912" s="467"/>
      <c r="E1912" s="467"/>
      <c r="F1912" s="467"/>
      <c r="G1912" s="467"/>
      <c r="H1912" s="450"/>
      <c r="I1912" s="468"/>
      <c r="J1912" s="450"/>
      <c r="K1912" s="469"/>
      <c r="L1912" s="461"/>
      <c r="M1912" s="470"/>
      <c r="N1912" s="471"/>
      <c r="O1912" s="450"/>
      <c r="P1912" s="469"/>
      <c r="Q1912" s="461"/>
    </row>
    <row r="1913" customFormat="false" ht="13.5" hidden="false" customHeight="false" outlineLevel="0" collapsed="false">
      <c r="A1913" s="472" t="s">
        <v>351</v>
      </c>
      <c r="B1913" s="473"/>
      <c r="C1913" s="473"/>
      <c r="D1913" s="473"/>
      <c r="E1913" s="473"/>
      <c r="F1913" s="473"/>
      <c r="G1913" s="473"/>
      <c r="H1913" s="474"/>
      <c r="I1913" s="474"/>
      <c r="J1913" s="474"/>
      <c r="K1913" s="475"/>
      <c r="L1913" s="475"/>
      <c r="M1913" s="476"/>
      <c r="N1913" s="477"/>
      <c r="O1913" s="474"/>
      <c r="P1913" s="48"/>
      <c r="Q1913" s="48"/>
      <c r="R1913" s="438" t="str">
        <f aca="false">A1913</f>
        <v>LTH CULIACAN</v>
      </c>
    </row>
    <row r="1914" customFormat="false" ht="12.75" hidden="false" customHeight="false" outlineLevel="0" collapsed="false">
      <c r="A1914" s="448"/>
      <c r="B1914" s="473"/>
      <c r="C1914" s="473"/>
      <c r="D1914" s="473"/>
      <c r="E1914" s="473"/>
      <c r="F1914" s="473"/>
      <c r="G1914" s="473"/>
      <c r="H1914" s="474"/>
      <c r="I1914" s="474"/>
      <c r="J1914" s="474"/>
      <c r="K1914" s="475"/>
      <c r="L1914" s="475"/>
      <c r="M1914" s="476"/>
      <c r="N1914" s="477"/>
      <c r="O1914" s="474"/>
      <c r="P1914" s="48"/>
      <c r="Q1914" s="48"/>
    </row>
    <row r="1915" customFormat="false" ht="12.75" hidden="false" customHeight="false" outlineLevel="0" collapsed="false">
      <c r="A1915" s="110" t="s">
        <v>229</v>
      </c>
      <c r="B1915" s="478" t="n">
        <v>1375</v>
      </c>
      <c r="C1915" s="479" t="n">
        <v>1375</v>
      </c>
      <c r="D1915" s="480" t="n">
        <v>0</v>
      </c>
      <c r="E1915" s="478" t="n">
        <v>1375</v>
      </c>
      <c r="F1915" s="480" t="n">
        <v>1375</v>
      </c>
      <c r="G1915" s="480" t="n">
        <v>1375</v>
      </c>
      <c r="H1915" s="474"/>
      <c r="I1915" s="482" t="n">
        <v>1375</v>
      </c>
      <c r="J1915" s="481" t="n">
        <f aca="false">+G1915-I1915</f>
        <v>0</v>
      </c>
      <c r="K1915" s="483" t="n">
        <f aca="false">IF(I1915=0,IF(G1915=0,0,100),+J1915/I1915*100)</f>
        <v>0</v>
      </c>
      <c r="L1915" s="475"/>
      <c r="M1915" s="484" t="n">
        <v>12369.12</v>
      </c>
      <c r="N1915" s="485" t="n">
        <v>6875</v>
      </c>
      <c r="O1915" s="481" t="n">
        <f aca="false">N1915-M1915</f>
        <v>-5494.12</v>
      </c>
      <c r="P1915" s="486" t="n">
        <f aca="false">IF(M1915=0,IF(N1915=0,0,100),+O1915/M1915*100)</f>
        <v>-44.4180345893645</v>
      </c>
      <c r="Q1915" s="48"/>
    </row>
    <row r="1916" customFormat="false" ht="12.75" hidden="false" customHeight="false" outlineLevel="0" collapsed="false">
      <c r="A1916" s="456" t="s">
        <v>234</v>
      </c>
      <c r="B1916" s="478" t="n">
        <v>216081.73</v>
      </c>
      <c r="C1916" s="479" t="n">
        <v>137251.05</v>
      </c>
      <c r="D1916" s="480" t="n">
        <v>150751.97</v>
      </c>
      <c r="E1916" s="478" t="n">
        <v>197190.53</v>
      </c>
      <c r="F1916" s="480" t="n">
        <v>201925.85</v>
      </c>
      <c r="G1916" s="480" t="n">
        <v>150901.23</v>
      </c>
      <c r="H1916" s="481"/>
      <c r="I1916" s="482" t="n">
        <v>142377.09</v>
      </c>
      <c r="J1916" s="481" t="n">
        <f aca="false">+G1916-I1916</f>
        <v>8524.14000000001</v>
      </c>
      <c r="K1916" s="483" t="n">
        <f aca="false">IF(I1916=0,IF(G1916=0,0,100),+J1916/I1916*100)</f>
        <v>5.98701659094171</v>
      </c>
      <c r="L1916" s="483"/>
      <c r="M1916" s="484" t="n">
        <v>861520.21</v>
      </c>
      <c r="N1916" s="485" t="n">
        <v>1054102.36</v>
      </c>
      <c r="O1916" s="481" t="n">
        <f aca="false">N1916-M1916</f>
        <v>192582.15</v>
      </c>
      <c r="P1916" s="486" t="n">
        <f aca="false">IF(M1916=0,IF(N1916=0,0,100),+O1916/M1916*100)</f>
        <v>22.3537588282462</v>
      </c>
      <c r="Q1916" s="486"/>
    </row>
    <row r="1917" customFormat="false" ht="12.75" hidden="false" customHeight="false" outlineLevel="0" collapsed="false">
      <c r="A1917" s="456" t="s">
        <v>235</v>
      </c>
      <c r="B1917" s="478" t="n">
        <v>9375</v>
      </c>
      <c r="C1917" s="479" t="n">
        <v>9000</v>
      </c>
      <c r="D1917" s="480" t="n">
        <v>18741.38</v>
      </c>
      <c r="E1917" s="478" t="n">
        <v>19271.88</v>
      </c>
      <c r="F1917" s="480" t="n">
        <v>9000</v>
      </c>
      <c r="G1917" s="480" t="n">
        <v>9000</v>
      </c>
      <c r="H1917" s="481"/>
      <c r="I1917" s="482" t="n">
        <v>9480</v>
      </c>
      <c r="J1917" s="481" t="n">
        <f aca="false">+G1917-I1917</f>
        <v>-480</v>
      </c>
      <c r="K1917" s="483" t="n">
        <f aca="false">IF(I1917=0,IF(G1917=0,0,100),+J1917/I1917*100)</f>
        <v>-5.06329113924051</v>
      </c>
      <c r="L1917" s="483"/>
      <c r="M1917" s="484" t="n">
        <v>110234.72</v>
      </c>
      <c r="N1917" s="485" t="n">
        <v>74388.26</v>
      </c>
      <c r="O1917" s="481" t="n">
        <f aca="false">N1917-M1917</f>
        <v>-35846.46</v>
      </c>
      <c r="P1917" s="486" t="n">
        <f aca="false">IF(M1917=0,IF(N1917=0,0,100),+O1917/M1917*100)</f>
        <v>-32.5183027634125</v>
      </c>
      <c r="Q1917" s="486"/>
      <c r="R1917" s="430"/>
    </row>
    <row r="1918" customFormat="false" ht="12.75" hidden="false" customHeight="false" outlineLevel="0" collapsed="false">
      <c r="A1918" s="110" t="s">
        <v>237</v>
      </c>
      <c r="B1918" s="478" t="n">
        <v>36269.02</v>
      </c>
      <c r="C1918" s="479" t="n">
        <v>35097.49</v>
      </c>
      <c r="D1918" s="480" t="n">
        <v>37484.35</v>
      </c>
      <c r="E1918" s="478" t="n">
        <v>45066.59</v>
      </c>
      <c r="F1918" s="480" t="n">
        <v>50141.86</v>
      </c>
      <c r="G1918" s="480" t="n">
        <v>36882.46</v>
      </c>
      <c r="H1918" s="481"/>
      <c r="I1918" s="482" t="n">
        <v>39759.17</v>
      </c>
      <c r="J1918" s="481" t="n">
        <f aca="false">+G1918-I1918</f>
        <v>-2876.71</v>
      </c>
      <c r="K1918" s="483" t="n">
        <f aca="false">IF(I1918=0,IF(G1918=0,0,100),+J1918/I1918*100)</f>
        <v>-7.23533715618309</v>
      </c>
      <c r="L1918" s="483"/>
      <c r="M1918" s="484" t="n">
        <v>224080.73</v>
      </c>
      <c r="N1918" s="485" t="n">
        <v>240941.77</v>
      </c>
      <c r="O1918" s="481" t="n">
        <f aca="false">N1918-M1918</f>
        <v>16861.04</v>
      </c>
      <c r="P1918" s="486" t="n">
        <f aca="false">IF(M1918=0,IF(N1918=0,0,100),+O1918/M1918*100)</f>
        <v>7.52453814301657</v>
      </c>
      <c r="Q1918" s="486"/>
      <c r="R1918" s="430"/>
    </row>
    <row r="1919" customFormat="false" ht="12.75" hidden="false" customHeight="false" outlineLevel="0" collapsed="false">
      <c r="A1919" s="456" t="s">
        <v>240</v>
      </c>
      <c r="B1919" s="478" t="n">
        <v>1210.95</v>
      </c>
      <c r="C1919" s="479" t="n">
        <v>10486.82</v>
      </c>
      <c r="D1919" s="480" t="n">
        <v>21927.56</v>
      </c>
      <c r="E1919" s="478" t="n">
        <v>18625.98</v>
      </c>
      <c r="F1919" s="480" t="n">
        <v>9405.73000000001</v>
      </c>
      <c r="G1919" s="480" t="n">
        <v>6078.03999999999</v>
      </c>
      <c r="H1919" s="481"/>
      <c r="I1919" s="482" t="n">
        <v>1243.79</v>
      </c>
      <c r="J1919" s="481" t="n">
        <f aca="false">+G1919-I1919</f>
        <v>4834.24999999999</v>
      </c>
      <c r="K1919" s="483" t="n">
        <f aca="false">IF(I1919=0,IF(G1919=0,0,100),+J1919/I1919*100)</f>
        <v>388.670917116233</v>
      </c>
      <c r="L1919" s="483"/>
      <c r="M1919" s="484" t="n">
        <v>28493.56</v>
      </c>
      <c r="N1919" s="485" t="n">
        <v>67735.08</v>
      </c>
      <c r="O1919" s="481" t="n">
        <f aca="false">N1919-M1919</f>
        <v>39241.52</v>
      </c>
      <c r="P1919" s="486" t="n">
        <f aca="false">IF(M1919=0,IF(N1919=0,0,100),+O1919/M1919*100)</f>
        <v>137.720663897386</v>
      </c>
      <c r="Q1919" s="486"/>
      <c r="R1919" s="430"/>
    </row>
    <row r="1920" customFormat="false" ht="12.75" hidden="false" customHeight="false" outlineLevel="0" collapsed="false">
      <c r="A1920" s="110" t="s">
        <v>241</v>
      </c>
      <c r="B1920" s="478" t="n">
        <v>0</v>
      </c>
      <c r="C1920" s="479" t="n">
        <v>0</v>
      </c>
      <c r="D1920" s="480" t="n">
        <v>0</v>
      </c>
      <c r="E1920" s="478" t="n">
        <v>900</v>
      </c>
      <c r="F1920" s="480" t="n">
        <v>0</v>
      </c>
      <c r="G1920" s="480" t="n">
        <v>0</v>
      </c>
      <c r="H1920" s="481"/>
      <c r="I1920" s="482" t="n">
        <v>0</v>
      </c>
      <c r="J1920" s="481" t="n">
        <f aca="false">+G1920-I1920</f>
        <v>0</v>
      </c>
      <c r="K1920" s="483" t="n">
        <f aca="false">IF(I1920=0,IF(G1920=0,0,100),+J1920/I1920*100)</f>
        <v>0</v>
      </c>
      <c r="L1920" s="483"/>
      <c r="M1920" s="484" t="n">
        <v>0</v>
      </c>
      <c r="N1920" s="485" t="n">
        <v>900</v>
      </c>
      <c r="O1920" s="481" t="n">
        <f aca="false">N1920-M1920</f>
        <v>900</v>
      </c>
      <c r="P1920" s="486" t="n">
        <f aca="false">IF(M1920=0,IF(N1920=0,0,100),+O1920/M1920*100)</f>
        <v>100</v>
      </c>
      <c r="Q1920" s="486"/>
      <c r="R1920" s="430"/>
    </row>
    <row r="1921" customFormat="false" ht="12.75" hidden="false" customHeight="false" outlineLevel="0" collapsed="false">
      <c r="A1921" s="110" t="s">
        <v>242</v>
      </c>
      <c r="B1921" s="478" t="n">
        <v>0</v>
      </c>
      <c r="C1921" s="479" t="n">
        <v>750</v>
      </c>
      <c r="D1921" s="480" t="n">
        <v>0</v>
      </c>
      <c r="E1921" s="478" t="n">
        <v>0</v>
      </c>
      <c r="F1921" s="480" t="n">
        <v>3000</v>
      </c>
      <c r="G1921" s="480" t="n">
        <v>0</v>
      </c>
      <c r="H1921" s="481"/>
      <c r="I1921" s="482" t="n">
        <v>2.27373675443232E-013</v>
      </c>
      <c r="J1921" s="481" t="n">
        <f aca="false">+G1921-I1921</f>
        <v>-2.27373675443232E-013</v>
      </c>
      <c r="K1921" s="483" t="n">
        <f aca="false">IF(I1921=0,IF(G1921=0,0,100),+J1921/I1921*100)</f>
        <v>-100</v>
      </c>
      <c r="L1921" s="483"/>
      <c r="M1921" s="484" t="n">
        <v>4993.45</v>
      </c>
      <c r="N1921" s="485" t="n">
        <v>3750</v>
      </c>
      <c r="O1921" s="481" t="n">
        <f aca="false">N1921-M1921</f>
        <v>-1243.45</v>
      </c>
      <c r="P1921" s="486" t="n">
        <f aca="false">IF(M1921=0,IF(N1921=0,0,100),+O1921/M1921*100)</f>
        <v>-24.901621123672</v>
      </c>
      <c r="Q1921" s="486"/>
      <c r="R1921" s="430"/>
    </row>
    <row r="1922" customFormat="false" ht="12.75" hidden="false" customHeight="false" outlineLevel="0" collapsed="false">
      <c r="A1922" s="110" t="s">
        <v>243</v>
      </c>
      <c r="B1922" s="478" t="n">
        <v>0</v>
      </c>
      <c r="C1922" s="479" t="n">
        <v>0</v>
      </c>
      <c r="D1922" s="480" t="n">
        <v>0</v>
      </c>
      <c r="E1922" s="478" t="n">
        <v>0</v>
      </c>
      <c r="F1922" s="480" t="n">
        <v>8200</v>
      </c>
      <c r="G1922" s="480" t="n">
        <v>150</v>
      </c>
      <c r="H1922" s="481"/>
      <c r="I1922" s="482" t="n">
        <v>0</v>
      </c>
      <c r="J1922" s="481" t="n">
        <f aca="false">+G1922-I1922</f>
        <v>150</v>
      </c>
      <c r="K1922" s="483" t="n">
        <f aca="false">IF(I1922=0,IF(G1922=0,0,100),+J1922/I1922*100)</f>
        <v>100</v>
      </c>
      <c r="L1922" s="483"/>
      <c r="M1922" s="484" t="n">
        <v>5197.18</v>
      </c>
      <c r="N1922" s="485" t="n">
        <v>8350</v>
      </c>
      <c r="O1922" s="481" t="n">
        <f aca="false">N1922-M1922</f>
        <v>3152.82</v>
      </c>
      <c r="P1922" s="486" t="n">
        <f aca="false">IF(M1922=0,IF(N1922=0,0,100),+O1922/M1922*100)</f>
        <v>60.6640524284323</v>
      </c>
      <c r="Q1922" s="486"/>
      <c r="R1922" s="430"/>
    </row>
    <row r="1923" customFormat="false" ht="12.75" hidden="false" customHeight="false" outlineLevel="0" collapsed="false">
      <c r="A1923" s="110" t="s">
        <v>244</v>
      </c>
      <c r="B1923" s="478" t="n">
        <v>350</v>
      </c>
      <c r="C1923" s="479" t="n">
        <v>24499.98</v>
      </c>
      <c r="D1923" s="480" t="n">
        <v>17974.02</v>
      </c>
      <c r="E1923" s="478" t="n">
        <v>600</v>
      </c>
      <c r="F1923" s="480" t="n">
        <v>0</v>
      </c>
      <c r="G1923" s="480" t="n">
        <v>1500</v>
      </c>
      <c r="H1923" s="481"/>
      <c r="I1923" s="482" t="n">
        <v>4563</v>
      </c>
      <c r="J1923" s="481" t="n">
        <f aca="false">+G1923-I1923</f>
        <v>-3063</v>
      </c>
      <c r="K1923" s="483" t="n">
        <f aca="false">IF(I1923=0,IF(G1923=0,0,100),+J1923/I1923*100)</f>
        <v>-67.1268902038133</v>
      </c>
      <c r="L1923" s="483"/>
      <c r="M1923" s="484" t="n">
        <v>13957.51</v>
      </c>
      <c r="N1923" s="485" t="n">
        <v>44924</v>
      </c>
      <c r="O1923" s="481" t="n">
        <f aca="false">N1923-M1923</f>
        <v>30966.49</v>
      </c>
      <c r="P1923" s="486" t="n">
        <f aca="false">IF(M1923=0,IF(N1923=0,0,100),+O1923/M1923*100)</f>
        <v>221.862567177097</v>
      </c>
      <c r="Q1923" s="486"/>
      <c r="R1923" s="430"/>
    </row>
    <row r="1924" customFormat="false" ht="12.75" hidden="false" customHeight="false" outlineLevel="0" collapsed="false">
      <c r="A1924" s="456" t="s">
        <v>245</v>
      </c>
      <c r="B1924" s="478" t="n">
        <v>20481.56</v>
      </c>
      <c r="C1924" s="479" t="n">
        <v>28007.63</v>
      </c>
      <c r="D1924" s="480" t="n">
        <v>31348.72</v>
      </c>
      <c r="E1924" s="478" t="n">
        <v>20641.7</v>
      </c>
      <c r="F1924" s="480" t="n">
        <v>46793.41</v>
      </c>
      <c r="G1924" s="480" t="n">
        <v>39321.81</v>
      </c>
      <c r="H1924" s="481"/>
      <c r="I1924" s="482" t="n">
        <v>28830.62</v>
      </c>
      <c r="J1924" s="481" t="n">
        <f aca="false">+G1924-I1924</f>
        <v>10491.19</v>
      </c>
      <c r="K1924" s="483" t="n">
        <f aca="false">IF(I1924=0,IF(G1924=0,0,100),+J1924/I1924*100)</f>
        <v>36.3890544150629</v>
      </c>
      <c r="L1924" s="483"/>
      <c r="M1924" s="484" t="n">
        <v>132323.42</v>
      </c>
      <c r="N1924" s="485" t="n">
        <v>186594.83</v>
      </c>
      <c r="O1924" s="481" t="n">
        <f aca="false">N1924-M1924</f>
        <v>54271.41</v>
      </c>
      <c r="P1924" s="486" t="n">
        <f aca="false">IF(M1924=0,IF(N1924=0,0,100),+O1924/M1924*100)</f>
        <v>41.0142135080849</v>
      </c>
      <c r="Q1924" s="486"/>
      <c r="R1924" s="430"/>
    </row>
    <row r="1925" customFormat="false" ht="12.75" hidden="false" customHeight="false" outlineLevel="0" collapsed="false">
      <c r="A1925" s="110" t="s">
        <v>254</v>
      </c>
      <c r="B1925" s="478" t="n">
        <v>45000</v>
      </c>
      <c r="C1925" s="479" t="n">
        <v>45000</v>
      </c>
      <c r="D1925" s="480" t="n">
        <v>45000</v>
      </c>
      <c r="E1925" s="478" t="n">
        <v>48303</v>
      </c>
      <c r="F1925" s="480" t="n">
        <v>48303</v>
      </c>
      <c r="G1925" s="480" t="n">
        <v>48303</v>
      </c>
      <c r="H1925" s="481"/>
      <c r="I1925" s="482" t="n">
        <v>45000</v>
      </c>
      <c r="J1925" s="481" t="n">
        <f aca="false">+G1925-I1925</f>
        <v>3303</v>
      </c>
      <c r="K1925" s="483" t="n">
        <f aca="false">IF(I1925=0,IF(G1925=0,0,100),+J1925/I1925*100)</f>
        <v>7.34</v>
      </c>
      <c r="L1925" s="483"/>
      <c r="M1925" s="484" t="n">
        <v>147483.88</v>
      </c>
      <c r="N1925" s="485" t="n">
        <v>279909</v>
      </c>
      <c r="O1925" s="481" t="n">
        <f aca="false">N1925-M1925</f>
        <v>132425.12</v>
      </c>
      <c r="P1925" s="486" t="n">
        <f aca="false">IF(M1925=0,IF(N1925=0,0,100),+O1925/M1925*100)</f>
        <v>89.7895553059765</v>
      </c>
      <c r="Q1925" s="486"/>
      <c r="R1925" s="430"/>
    </row>
    <row r="1926" customFormat="false" ht="12.75" hidden="false" customHeight="false" outlineLevel="0" collapsed="false">
      <c r="A1926" s="456" t="s">
        <v>255</v>
      </c>
      <c r="B1926" s="478" t="n">
        <v>0</v>
      </c>
      <c r="C1926" s="479" t="n">
        <v>0</v>
      </c>
      <c r="D1926" s="480" t="n">
        <v>0</v>
      </c>
      <c r="E1926" s="478" t="n">
        <v>0</v>
      </c>
      <c r="F1926" s="480" t="n">
        <v>0</v>
      </c>
      <c r="G1926" s="480" t="n">
        <v>0</v>
      </c>
      <c r="H1926" s="481"/>
      <c r="I1926" s="482" t="n">
        <v>7.27595761418343E-012</v>
      </c>
      <c r="J1926" s="481" t="n">
        <f aca="false">+G1926-I1926</f>
        <v>-7.27595761418343E-012</v>
      </c>
      <c r="K1926" s="483" t="n">
        <f aca="false">IF(I1926=0,IF(G1926=0,0,100),+J1926/I1926*100)</f>
        <v>-100</v>
      </c>
      <c r="L1926" s="483"/>
      <c r="M1926" s="484" t="n">
        <v>90204.27</v>
      </c>
      <c r="N1926" s="485" t="n">
        <v>0</v>
      </c>
      <c r="O1926" s="481" t="n">
        <f aca="false">N1926-M1926</f>
        <v>-90204.27</v>
      </c>
      <c r="P1926" s="486" t="n">
        <f aca="false">IF(M1926=0,IF(N1926=0,0,100),+O1926/M1926*100)</f>
        <v>-100</v>
      </c>
      <c r="Q1926" s="486"/>
      <c r="R1926" s="430"/>
    </row>
    <row r="1927" s="438" customFormat="true" ht="12.75" hidden="false" customHeight="false" outlineLevel="0" collapsed="false">
      <c r="A1927" s="110" t="s">
        <v>256</v>
      </c>
      <c r="B1927" s="478" t="n">
        <v>0</v>
      </c>
      <c r="C1927" s="479" t="n">
        <v>3109.12</v>
      </c>
      <c r="D1927" s="480" t="n">
        <v>3451.67</v>
      </c>
      <c r="E1927" s="478" t="n">
        <v>7809.19</v>
      </c>
      <c r="F1927" s="480" t="n">
        <v>0</v>
      </c>
      <c r="G1927" s="480" t="n">
        <v>3632.32</v>
      </c>
      <c r="H1927" s="481"/>
      <c r="I1927" s="482" t="n">
        <v>11618.08</v>
      </c>
      <c r="J1927" s="481" t="n">
        <f aca="false">+G1927-I1927</f>
        <v>-7985.76</v>
      </c>
      <c r="K1927" s="483" t="n">
        <f aca="false">IF(I1927=0,IF(G1927=0,0,100),+J1927/I1927*100)</f>
        <v>-68.7356258521201</v>
      </c>
      <c r="L1927" s="483"/>
      <c r="M1927" s="484" t="n">
        <v>11618.08</v>
      </c>
      <c r="N1927" s="485" t="n">
        <v>18002.3</v>
      </c>
      <c r="O1927" s="481" t="n">
        <f aca="false">N1927-M1927</f>
        <v>6384.22</v>
      </c>
      <c r="P1927" s="486" t="n">
        <f aca="false">IF(M1927=0,IF(N1927=0,0,100),+O1927/M1927*100)</f>
        <v>54.9507319625962</v>
      </c>
      <c r="Q1927" s="486"/>
    </row>
    <row r="1928" s="438" customFormat="true" ht="12.75" hidden="false" customHeight="false" outlineLevel="0" collapsed="false">
      <c r="A1928" s="110" t="s">
        <v>257</v>
      </c>
      <c r="B1928" s="478" t="n">
        <v>56.4</v>
      </c>
      <c r="C1928" s="479" t="n">
        <v>0</v>
      </c>
      <c r="D1928" s="480" t="n">
        <v>0</v>
      </c>
      <c r="E1928" s="478" t="n">
        <v>0</v>
      </c>
      <c r="F1928" s="480" t="n">
        <v>0</v>
      </c>
      <c r="G1928" s="480" t="n">
        <v>0</v>
      </c>
      <c r="H1928" s="481"/>
      <c r="I1928" s="482" t="n">
        <v>0</v>
      </c>
      <c r="J1928" s="481" t="n">
        <f aca="false">+G1928-I1928</f>
        <v>0</v>
      </c>
      <c r="K1928" s="483" t="n">
        <f aca="false">IF(I1928=0,IF(G1928=0,0,100),+J1928/I1928*100)</f>
        <v>0</v>
      </c>
      <c r="L1928" s="483"/>
      <c r="M1928" s="484" t="n">
        <v>0</v>
      </c>
      <c r="N1928" s="485" t="n">
        <v>56.4</v>
      </c>
      <c r="O1928" s="481" t="n">
        <f aca="false">N1928-M1928</f>
        <v>56.4</v>
      </c>
      <c r="P1928" s="486" t="n">
        <f aca="false">IF(M1928=0,IF(N1928=0,0,100),+O1928/M1928*100)</f>
        <v>100</v>
      </c>
      <c r="Q1928" s="486"/>
    </row>
    <row r="1929" s="438" customFormat="true" ht="12.75" hidden="false" customHeight="false" outlineLevel="0" collapsed="false">
      <c r="A1929" s="456" t="s">
        <v>258</v>
      </c>
      <c r="B1929" s="478" t="n">
        <v>984</v>
      </c>
      <c r="C1929" s="479" t="n">
        <v>86.4000000000001</v>
      </c>
      <c r="D1929" s="480" t="n">
        <v>0</v>
      </c>
      <c r="E1929" s="478" t="n">
        <v>809.6</v>
      </c>
      <c r="F1929" s="480" t="n">
        <v>0</v>
      </c>
      <c r="G1929" s="480" t="n">
        <v>0</v>
      </c>
      <c r="H1929" s="481"/>
      <c r="I1929" s="482" t="n">
        <v>0</v>
      </c>
      <c r="J1929" s="481" t="n">
        <f aca="false">+G1929-I1929</f>
        <v>0</v>
      </c>
      <c r="K1929" s="483" t="n">
        <f aca="false">IF(I1929=0,IF(G1929=0,0,100),+J1929/I1929*100)</f>
        <v>0</v>
      </c>
      <c r="L1929" s="483"/>
      <c r="M1929" s="484" t="n">
        <v>4810.17</v>
      </c>
      <c r="N1929" s="485" t="n">
        <v>1880</v>
      </c>
      <c r="O1929" s="481" t="n">
        <f aca="false">N1929-M1929</f>
        <v>-2930.17</v>
      </c>
      <c r="P1929" s="486" t="n">
        <f aca="false">IF(M1929=0,IF(N1929=0,0,100),+O1929/M1929*100)</f>
        <v>-60.9161422569265</v>
      </c>
      <c r="Q1929" s="486"/>
    </row>
    <row r="1930" s="438" customFormat="true" ht="12.75" hidden="false" customHeight="false" outlineLevel="0" collapsed="false">
      <c r="A1930" s="110" t="s">
        <v>259</v>
      </c>
      <c r="B1930" s="478" t="n">
        <v>0</v>
      </c>
      <c r="C1930" s="479" t="n">
        <v>0</v>
      </c>
      <c r="D1930" s="480" t="n">
        <v>0</v>
      </c>
      <c r="E1930" s="478" t="n">
        <v>47.52</v>
      </c>
      <c r="F1930" s="480" t="n">
        <v>47.52</v>
      </c>
      <c r="G1930" s="480" t="n">
        <v>270.69</v>
      </c>
      <c r="H1930" s="481"/>
      <c r="I1930" s="482" t="n">
        <v>0</v>
      </c>
      <c r="J1930" s="481" t="n">
        <f aca="false">+G1930-I1930</f>
        <v>270.69</v>
      </c>
      <c r="K1930" s="483" t="n">
        <f aca="false">IF(I1930=0,IF(G1930=0,0,100),+J1930/I1930*100)</f>
        <v>100</v>
      </c>
      <c r="L1930" s="483"/>
      <c r="M1930" s="484" t="n">
        <v>262.07</v>
      </c>
      <c r="N1930" s="485" t="n">
        <v>365.73</v>
      </c>
      <c r="O1930" s="481" t="n">
        <f aca="false">N1930-M1930</f>
        <v>103.66</v>
      </c>
      <c r="P1930" s="486" t="n">
        <f aca="false">IF(M1930=0,IF(N1930=0,0,100),+O1930/M1930*100)</f>
        <v>39.5543175487465</v>
      </c>
      <c r="Q1930" s="486"/>
    </row>
    <row r="1931" s="438" customFormat="true" ht="12.75" hidden="false" customHeight="false" outlineLevel="0" collapsed="false">
      <c r="A1931" s="110" t="s">
        <v>263</v>
      </c>
      <c r="B1931" s="478" t="n">
        <v>0</v>
      </c>
      <c r="C1931" s="479" t="n">
        <v>0</v>
      </c>
      <c r="D1931" s="480" t="n">
        <v>0</v>
      </c>
      <c r="E1931" s="478" t="n">
        <v>0</v>
      </c>
      <c r="F1931" s="480" t="n">
        <v>0</v>
      </c>
      <c r="G1931" s="480" t="n">
        <v>0</v>
      </c>
      <c r="H1931" s="481"/>
      <c r="I1931" s="482" t="n">
        <v>0</v>
      </c>
      <c r="J1931" s="481" t="n">
        <f aca="false">+G1931-I1931</f>
        <v>0</v>
      </c>
      <c r="K1931" s="483" t="n">
        <f aca="false">IF(I1931=0,IF(G1931=0,0,100),+J1931/I1931*100)</f>
        <v>0</v>
      </c>
      <c r="L1931" s="483"/>
      <c r="M1931" s="484" t="n">
        <v>1040</v>
      </c>
      <c r="N1931" s="485" t="n">
        <v>0</v>
      </c>
      <c r="O1931" s="481" t="n">
        <f aca="false">N1931-M1931</f>
        <v>-1040</v>
      </c>
      <c r="P1931" s="486" t="n">
        <f aca="false">IF(M1931=0,IF(N1931=0,0,100),+O1931/M1931*100)</f>
        <v>-100</v>
      </c>
      <c r="Q1931" s="486"/>
    </row>
    <row r="1932" s="438" customFormat="true" ht="12.75" hidden="false" customHeight="false" outlineLevel="0" collapsed="false">
      <c r="A1932" s="110" t="s">
        <v>264</v>
      </c>
      <c r="B1932" s="478" t="n">
        <v>0</v>
      </c>
      <c r="C1932" s="479" t="n">
        <v>0</v>
      </c>
      <c r="D1932" s="480" t="n">
        <v>0</v>
      </c>
      <c r="E1932" s="478" t="n">
        <v>0</v>
      </c>
      <c r="F1932" s="480" t="n">
        <v>0</v>
      </c>
      <c r="G1932" s="480" t="n">
        <v>0</v>
      </c>
      <c r="H1932" s="481"/>
      <c r="I1932" s="482" t="n">
        <v>0</v>
      </c>
      <c r="J1932" s="481" t="n">
        <f aca="false">+G1932-I1932</f>
        <v>0</v>
      </c>
      <c r="K1932" s="483" t="n">
        <f aca="false">IF(I1932=0,IF(G1932=0,0,100),+J1932/I1932*100)</f>
        <v>0</v>
      </c>
      <c r="L1932" s="483"/>
      <c r="M1932" s="484" t="n">
        <v>5235</v>
      </c>
      <c r="N1932" s="485" t="n">
        <v>0</v>
      </c>
      <c r="O1932" s="481" t="n">
        <f aca="false">N1932-M1932</f>
        <v>-5235</v>
      </c>
      <c r="P1932" s="486" t="n">
        <f aca="false">IF(M1932=0,IF(N1932=0,0,100),+O1932/M1932*100)</f>
        <v>-100</v>
      </c>
      <c r="Q1932" s="486"/>
    </row>
    <row r="1933" s="438" customFormat="true" ht="12.75" hidden="false" customHeight="false" outlineLevel="0" collapsed="false">
      <c r="A1933" s="110" t="s">
        <v>265</v>
      </c>
      <c r="B1933" s="478" t="n">
        <v>2979.51</v>
      </c>
      <c r="C1933" s="479" t="n">
        <v>-2.27373675443232E-013</v>
      </c>
      <c r="D1933" s="480" t="n">
        <v>6531.63</v>
      </c>
      <c r="E1933" s="478" t="n">
        <v>3689.74</v>
      </c>
      <c r="F1933" s="480" t="n">
        <v>3209.34</v>
      </c>
      <c r="G1933" s="480" t="n">
        <v>3621.11</v>
      </c>
      <c r="H1933" s="481"/>
      <c r="I1933" s="482" t="n">
        <v>3313.84</v>
      </c>
      <c r="J1933" s="481" t="n">
        <f aca="false">+G1933-I1933</f>
        <v>307.27</v>
      </c>
      <c r="K1933" s="483" t="n">
        <f aca="false">IF(I1933=0,IF(G1933=0,0,100),+J1933/I1933*100)</f>
        <v>9.27232455399174</v>
      </c>
      <c r="L1933" s="483"/>
      <c r="M1933" s="484" t="n">
        <v>19907.57</v>
      </c>
      <c r="N1933" s="485" t="n">
        <v>20031.33</v>
      </c>
      <c r="O1933" s="481" t="n">
        <f aca="false">N1933-M1933</f>
        <v>123.760000000002</v>
      </c>
      <c r="P1933" s="486" t="n">
        <f aca="false">IF(M1933=0,IF(N1933=0,0,100),+O1933/M1933*100)</f>
        <v>0.621673062056303</v>
      </c>
      <c r="Q1933" s="486"/>
    </row>
    <row r="1934" s="438" customFormat="true" ht="12.75" hidden="false" customHeight="false" outlineLevel="0" collapsed="false">
      <c r="A1934" s="489" t="s">
        <v>266</v>
      </c>
      <c r="B1934" s="478" t="n">
        <v>0</v>
      </c>
      <c r="C1934" s="479" t="n">
        <v>0</v>
      </c>
      <c r="D1934" s="480" t="n">
        <v>0</v>
      </c>
      <c r="E1934" s="478" t="n">
        <v>0</v>
      </c>
      <c r="F1934" s="480" t="n">
        <v>0</v>
      </c>
      <c r="G1934" s="480" t="n">
        <v>214.66</v>
      </c>
      <c r="H1934" s="481"/>
      <c r="I1934" s="482" t="n">
        <v>0</v>
      </c>
      <c r="J1934" s="481" t="n">
        <f aca="false">+G1934-I1934</f>
        <v>214.66</v>
      </c>
      <c r="K1934" s="483" t="n">
        <f aca="false">IF(I1934=0,IF(G1934=0,0,100),+J1934/I1934*100)</f>
        <v>100</v>
      </c>
      <c r="L1934" s="483"/>
      <c r="M1934" s="484" t="n">
        <v>0</v>
      </c>
      <c r="N1934" s="485" t="n">
        <v>214.66</v>
      </c>
      <c r="O1934" s="481" t="n">
        <f aca="false">N1934-M1934</f>
        <v>214.66</v>
      </c>
      <c r="P1934" s="486" t="n">
        <f aca="false">IF(M1934=0,IF(N1934=0,0,100),+O1934/M1934*100)</f>
        <v>100</v>
      </c>
      <c r="Q1934" s="486"/>
    </row>
    <row r="1935" s="438" customFormat="true" ht="12.75" hidden="false" customHeight="false" outlineLevel="0" collapsed="false">
      <c r="A1935" s="110" t="s">
        <v>267</v>
      </c>
      <c r="B1935" s="478" t="n">
        <v>0</v>
      </c>
      <c r="C1935" s="479" t="n">
        <v>515.52</v>
      </c>
      <c r="D1935" s="480" t="n">
        <v>515.52</v>
      </c>
      <c r="E1935" s="478" t="n">
        <v>1085.72</v>
      </c>
      <c r="F1935" s="480" t="n">
        <v>1085.72</v>
      </c>
      <c r="G1935" s="480" t="n">
        <v>858.64</v>
      </c>
      <c r="H1935" s="481"/>
      <c r="I1935" s="482" t="n">
        <v>515.52</v>
      </c>
      <c r="J1935" s="481" t="n">
        <f aca="false">+G1935-I1935</f>
        <v>343.12</v>
      </c>
      <c r="K1935" s="483" t="n">
        <f aca="false">IF(I1935=0,IF(G1935=0,0,100),+J1935/I1935*100)</f>
        <v>66.5580384854128</v>
      </c>
      <c r="L1935" s="483"/>
      <c r="M1935" s="484" t="n">
        <v>4112.29</v>
      </c>
      <c r="N1935" s="485" t="n">
        <v>4061.12</v>
      </c>
      <c r="O1935" s="481" t="n">
        <f aca="false">N1935-M1935</f>
        <v>-51.1700000000001</v>
      </c>
      <c r="P1935" s="486" t="n">
        <f aca="false">IF(M1935=0,IF(N1935=0,0,100),+O1935/M1935*100)</f>
        <v>-1.24431885883535</v>
      </c>
      <c r="Q1935" s="486"/>
    </row>
    <row r="1936" s="438" customFormat="true" ht="12.75" hidden="false" customHeight="false" outlineLevel="0" collapsed="false">
      <c r="A1936" s="534" t="s">
        <v>268</v>
      </c>
      <c r="B1936" s="478" t="n">
        <v>0</v>
      </c>
      <c r="C1936" s="479" t="n">
        <v>214.66</v>
      </c>
      <c r="D1936" s="480" t="n">
        <v>214.66</v>
      </c>
      <c r="E1936" s="478" t="n">
        <v>214.66</v>
      </c>
      <c r="F1936" s="480" t="n">
        <v>214.66</v>
      </c>
      <c r="G1936" s="480" t="n">
        <v>0</v>
      </c>
      <c r="H1936" s="481"/>
      <c r="I1936" s="482" t="n">
        <v>171.56</v>
      </c>
      <c r="J1936" s="481" t="n">
        <f aca="false">+G1936-I1936</f>
        <v>-171.56</v>
      </c>
      <c r="K1936" s="483" t="n">
        <f aca="false">IF(I1936=0,IF(G1936=0,0,100),+J1936/I1936*100)</f>
        <v>-100</v>
      </c>
      <c r="L1936" s="483"/>
      <c r="M1936" s="484" t="n">
        <v>857.8</v>
      </c>
      <c r="N1936" s="485" t="n">
        <v>858.64</v>
      </c>
      <c r="O1936" s="481" t="n">
        <f aca="false">N1936-M1936</f>
        <v>0.840000000000032</v>
      </c>
      <c r="P1936" s="486" t="n">
        <f aca="false">IF(M1936=0,IF(N1936=0,0,100),+O1936/M1936*100)</f>
        <v>0.0979249242247647</v>
      </c>
      <c r="Q1936" s="486"/>
    </row>
    <row r="1937" s="438" customFormat="true" ht="12.75" hidden="false" customHeight="false" outlineLevel="0" collapsed="false">
      <c r="A1937" s="110" t="s">
        <v>271</v>
      </c>
      <c r="B1937" s="478" t="n">
        <v>219.97</v>
      </c>
      <c r="C1937" s="479" t="n">
        <v>219.97</v>
      </c>
      <c r="D1937" s="480" t="n">
        <v>0</v>
      </c>
      <c r="E1937" s="478" t="n">
        <v>438.94</v>
      </c>
      <c r="F1937" s="480" t="n">
        <v>226.06</v>
      </c>
      <c r="G1937" s="480" t="n">
        <v>218.97</v>
      </c>
      <c r="H1937" s="481"/>
      <c r="I1937" s="482" t="n">
        <v>206.09</v>
      </c>
      <c r="J1937" s="481" t="n">
        <f aca="false">+G1937-I1937</f>
        <v>12.88</v>
      </c>
      <c r="K1937" s="483" t="n">
        <f aca="false">IF(I1937=0,IF(G1937=0,0,100),+J1937/I1937*100)</f>
        <v>6.24969673443641</v>
      </c>
      <c r="L1937" s="483"/>
      <c r="M1937" s="484" t="n">
        <v>1238.53</v>
      </c>
      <c r="N1937" s="485" t="n">
        <v>1323.91</v>
      </c>
      <c r="O1937" s="481" t="n">
        <f aca="false">N1937-M1937</f>
        <v>85.3800000000001</v>
      </c>
      <c r="P1937" s="486" t="n">
        <f aca="false">IF(M1937=0,IF(N1937=0,0,100),+O1937/M1937*100)</f>
        <v>6.89365618919204</v>
      </c>
      <c r="Q1937" s="486"/>
    </row>
    <row r="1938" s="438" customFormat="true" ht="12.75" hidden="false" customHeight="false" outlineLevel="0" collapsed="false">
      <c r="A1938" s="456" t="s">
        <v>272</v>
      </c>
      <c r="B1938" s="478" t="n">
        <v>202</v>
      </c>
      <c r="C1938" s="479" t="n">
        <v>270</v>
      </c>
      <c r="D1938" s="480" t="n">
        <v>0</v>
      </c>
      <c r="E1938" s="478" t="n">
        <v>330</v>
      </c>
      <c r="F1938" s="480" t="n">
        <v>480</v>
      </c>
      <c r="G1938" s="480" t="n">
        <v>330</v>
      </c>
      <c r="H1938" s="481"/>
      <c r="I1938" s="482" t="n">
        <v>336</v>
      </c>
      <c r="J1938" s="481" t="n">
        <f aca="false">+G1938-I1938</f>
        <v>-6</v>
      </c>
      <c r="K1938" s="483" t="n">
        <f aca="false">IF(I1938=0,IF(G1938=0,0,100),+J1938/I1938*100)</f>
        <v>-1.78571428571429</v>
      </c>
      <c r="L1938" s="483"/>
      <c r="M1938" s="484" t="n">
        <v>1583</v>
      </c>
      <c r="N1938" s="485" t="n">
        <v>1612</v>
      </c>
      <c r="O1938" s="481" t="n">
        <f aca="false">N1938-M1938</f>
        <v>29</v>
      </c>
      <c r="P1938" s="486" t="n">
        <f aca="false">IF(M1938=0,IF(N1938=0,0,100),+O1938/M1938*100)</f>
        <v>1.8319646241314</v>
      </c>
      <c r="Q1938" s="486"/>
    </row>
    <row r="1939" s="438" customFormat="true" ht="12.75" hidden="false" customHeight="false" outlineLevel="0" collapsed="false">
      <c r="A1939" s="456" t="s">
        <v>273</v>
      </c>
      <c r="B1939" s="478" t="n">
        <v>1358.85</v>
      </c>
      <c r="C1939" s="479" t="n">
        <v>1103.71</v>
      </c>
      <c r="D1939" s="480" t="n">
        <v>1445.54</v>
      </c>
      <c r="E1939" s="478" t="n">
        <v>0</v>
      </c>
      <c r="F1939" s="480" t="n">
        <v>0</v>
      </c>
      <c r="G1939" s="480" t="n">
        <v>3296.52</v>
      </c>
      <c r="H1939" s="481"/>
      <c r="I1939" s="482" t="n">
        <v>4044.84</v>
      </c>
      <c r="J1939" s="481" t="n">
        <f aca="false">+G1939-I1939</f>
        <v>-748.32</v>
      </c>
      <c r="K1939" s="483" t="n">
        <f aca="false">IF(I1939=0,IF(G1939=0,0,100),+J1939/I1939*100)</f>
        <v>-18.5006081822767</v>
      </c>
      <c r="L1939" s="483"/>
      <c r="M1939" s="484" t="n">
        <v>16307.73</v>
      </c>
      <c r="N1939" s="485" t="n">
        <v>7204.62</v>
      </c>
      <c r="O1939" s="481" t="n">
        <f aca="false">N1939-M1939</f>
        <v>-9103.11</v>
      </c>
      <c r="P1939" s="486" t="n">
        <f aca="false">IF(M1939=0,IF(N1939=0,0,100),+O1939/M1939*100)</f>
        <v>-55.8208285273303</v>
      </c>
      <c r="Q1939" s="486"/>
    </row>
    <row r="1940" s="438" customFormat="true" ht="12.75" hidden="false" customHeight="false" outlineLevel="0" collapsed="false">
      <c r="A1940" s="110" t="s">
        <v>274</v>
      </c>
      <c r="B1940" s="478" t="n">
        <v>469</v>
      </c>
      <c r="C1940" s="479" t="n">
        <v>1733.45</v>
      </c>
      <c r="D1940" s="480" t="n">
        <v>2.27373675443232E-013</v>
      </c>
      <c r="E1940" s="478" t="n">
        <v>1916.95</v>
      </c>
      <c r="F1940" s="480" t="n">
        <v>1405.4</v>
      </c>
      <c r="G1940" s="480" t="n">
        <v>2153.43</v>
      </c>
      <c r="H1940" s="481"/>
      <c r="I1940" s="482" t="n">
        <v>2256.88</v>
      </c>
      <c r="J1940" s="481" t="n">
        <f aca="false">+G1940-I1940</f>
        <v>-103.45</v>
      </c>
      <c r="K1940" s="483" t="n">
        <f aca="false">IF(I1940=0,IF(G1940=0,0,100),+J1940/I1940*100)</f>
        <v>-4.58376165325583</v>
      </c>
      <c r="L1940" s="483"/>
      <c r="M1940" s="484" t="n">
        <v>17607.4</v>
      </c>
      <c r="N1940" s="485" t="n">
        <v>7678.23</v>
      </c>
      <c r="O1940" s="481" t="n">
        <f aca="false">N1940-M1940</f>
        <v>-9929.17</v>
      </c>
      <c r="P1940" s="486" t="n">
        <f aca="false">IF(M1940=0,IF(N1940=0,0,100),+O1940/M1940*100)</f>
        <v>-56.3920283517158</v>
      </c>
      <c r="Q1940" s="486"/>
    </row>
    <row r="1941" s="438" customFormat="true" ht="12.75" hidden="false" customHeight="false" outlineLevel="0" collapsed="false">
      <c r="A1941" s="456" t="s">
        <v>275</v>
      </c>
      <c r="B1941" s="478" t="n">
        <v>289.71</v>
      </c>
      <c r="C1941" s="479" t="n">
        <v>3016.44</v>
      </c>
      <c r="D1941" s="480" t="n">
        <v>286.47</v>
      </c>
      <c r="E1941" s="478" t="n">
        <v>1868.44</v>
      </c>
      <c r="F1941" s="480" t="n">
        <v>250.71</v>
      </c>
      <c r="G1941" s="480" t="n">
        <v>331.29</v>
      </c>
      <c r="H1941" s="481"/>
      <c r="I1941" s="482" t="n">
        <v>3243.36</v>
      </c>
      <c r="J1941" s="481" t="n">
        <f aca="false">+G1941-I1941</f>
        <v>-2912.07</v>
      </c>
      <c r="K1941" s="483" t="n">
        <f aca="false">IF(I1941=0,IF(G1941=0,0,100),+J1941/I1941*100)</f>
        <v>-89.7855927186621</v>
      </c>
      <c r="L1941" s="483"/>
      <c r="M1941" s="484" t="n">
        <v>8521.44</v>
      </c>
      <c r="N1941" s="485" t="n">
        <v>6043.06</v>
      </c>
      <c r="O1941" s="481" t="n">
        <f aca="false">N1941-M1941</f>
        <v>-2478.38</v>
      </c>
      <c r="P1941" s="486" t="n">
        <f aca="false">IF(M1941=0,IF(N1941=0,0,100),+O1941/M1941*100)</f>
        <v>-29.0840515218085</v>
      </c>
      <c r="Q1941" s="486"/>
    </row>
    <row r="1942" s="438" customFormat="true" ht="12.75" hidden="false" customHeight="false" outlineLevel="0" collapsed="false">
      <c r="A1942" s="110" t="s">
        <v>276</v>
      </c>
      <c r="B1942" s="478" t="n">
        <v>0</v>
      </c>
      <c r="C1942" s="479" t="n">
        <v>609.77</v>
      </c>
      <c r="D1942" s="480" t="n">
        <v>1193.57</v>
      </c>
      <c r="E1942" s="478" t="n">
        <v>826.85</v>
      </c>
      <c r="F1942" s="480" t="n">
        <v>-1.13686837721616E-013</v>
      </c>
      <c r="G1942" s="480" t="n">
        <v>726.52</v>
      </c>
      <c r="H1942" s="481"/>
      <c r="I1942" s="482" t="n">
        <v>0</v>
      </c>
      <c r="J1942" s="481" t="n">
        <f aca="false">+G1942-I1942</f>
        <v>726.52</v>
      </c>
      <c r="K1942" s="483" t="n">
        <f aca="false">IF(I1942=0,IF(G1942=0,0,100),+J1942/I1942*100)</f>
        <v>100</v>
      </c>
      <c r="L1942" s="483"/>
      <c r="M1942" s="484" t="n">
        <v>3076.88</v>
      </c>
      <c r="N1942" s="485" t="n">
        <v>3356.71</v>
      </c>
      <c r="O1942" s="481" t="n">
        <f aca="false">N1942-M1942</f>
        <v>279.83</v>
      </c>
      <c r="P1942" s="486" t="n">
        <f aca="false">IF(M1942=0,IF(N1942=0,0,100),+O1942/M1942*100)</f>
        <v>9.09460232443254</v>
      </c>
      <c r="Q1942" s="486"/>
    </row>
    <row r="1943" s="438" customFormat="true" ht="12.75" hidden="false" customHeight="false" outlineLevel="0" collapsed="false">
      <c r="A1943" s="110" t="s">
        <v>278</v>
      </c>
      <c r="B1943" s="478" t="n">
        <v>602.24</v>
      </c>
      <c r="C1943" s="479" t="n">
        <v>209.42</v>
      </c>
      <c r="D1943" s="480" t="n">
        <v>0</v>
      </c>
      <c r="E1943" s="478" t="n">
        <v>3693.36</v>
      </c>
      <c r="F1943" s="480" t="n">
        <v>210</v>
      </c>
      <c r="G1943" s="480" t="n">
        <v>4210.29</v>
      </c>
      <c r="H1943" s="481"/>
      <c r="I1943" s="482" t="n">
        <v>0</v>
      </c>
      <c r="J1943" s="481" t="n">
        <f aca="false">+G1943-I1943</f>
        <v>4210.29</v>
      </c>
      <c r="K1943" s="483" t="n">
        <f aca="false">IF(I1943=0,IF(G1943=0,0,100),+J1943/I1943*100)</f>
        <v>100</v>
      </c>
      <c r="L1943" s="483"/>
      <c r="M1943" s="484" t="n">
        <v>0</v>
      </c>
      <c r="N1943" s="485" t="n">
        <v>8925.31</v>
      </c>
      <c r="O1943" s="481" t="n">
        <f aca="false">N1943-M1943</f>
        <v>8925.31</v>
      </c>
      <c r="P1943" s="486" t="n">
        <f aca="false">IF(M1943=0,IF(N1943=0,0,100),+O1943/M1943*100)</f>
        <v>100</v>
      </c>
      <c r="Q1943" s="486"/>
    </row>
    <row r="1944" s="438" customFormat="true" ht="12.75" hidden="false" customHeight="false" outlineLevel="0" collapsed="false">
      <c r="A1944" s="110" t="s">
        <v>282</v>
      </c>
      <c r="B1944" s="478" t="n">
        <v>565.1</v>
      </c>
      <c r="C1944" s="479" t="n">
        <v>0</v>
      </c>
      <c r="D1944" s="480" t="n">
        <v>0</v>
      </c>
      <c r="E1944" s="478" t="n">
        <v>0</v>
      </c>
      <c r="F1944" s="480" t="n">
        <v>300</v>
      </c>
      <c r="G1944" s="480" t="n">
        <v>989.58</v>
      </c>
      <c r="H1944" s="481"/>
      <c r="I1944" s="482" t="n">
        <v>0</v>
      </c>
      <c r="J1944" s="481" t="n">
        <f aca="false">+G1944-I1944</f>
        <v>989.58</v>
      </c>
      <c r="K1944" s="483" t="n">
        <f aca="false">IF(I1944=0,IF(G1944=0,0,100),+J1944/I1944*100)</f>
        <v>100</v>
      </c>
      <c r="L1944" s="483"/>
      <c r="M1944" s="484" t="n">
        <v>1359.14</v>
      </c>
      <c r="N1944" s="485" t="n">
        <v>1854.68</v>
      </c>
      <c r="O1944" s="481" t="n">
        <f aca="false">N1944-M1944</f>
        <v>495.54</v>
      </c>
      <c r="P1944" s="486" t="n">
        <f aca="false">IF(M1944=0,IF(N1944=0,0,100),+O1944/M1944*100)</f>
        <v>36.4598201804082</v>
      </c>
      <c r="Q1944" s="486"/>
    </row>
    <row r="1945" s="438" customFormat="true" ht="12.75" hidden="false" customHeight="false" outlineLevel="0" collapsed="false">
      <c r="A1945" s="110" t="s">
        <v>283</v>
      </c>
      <c r="B1945" s="478" t="n">
        <v>0</v>
      </c>
      <c r="C1945" s="479" t="n">
        <v>0</v>
      </c>
      <c r="D1945" s="480" t="n">
        <v>0</v>
      </c>
      <c r="E1945" s="478" t="n">
        <v>0</v>
      </c>
      <c r="F1945" s="480" t="n">
        <v>0</v>
      </c>
      <c r="G1945" s="480" t="n">
        <v>5013.09</v>
      </c>
      <c r="H1945" s="481"/>
      <c r="I1945" s="482" t="n">
        <v>120</v>
      </c>
      <c r="J1945" s="481" t="n">
        <f aca="false">+G1945-I1945</f>
        <v>4893.09</v>
      </c>
      <c r="K1945" s="483" t="n">
        <f aca="false">IF(I1945=0,IF(G1945=0,0,100),+J1945/I1945*100)</f>
        <v>4077.575</v>
      </c>
      <c r="L1945" s="483"/>
      <c r="M1945" s="484" t="n">
        <v>6451.04</v>
      </c>
      <c r="N1945" s="485" t="n">
        <v>5013.09</v>
      </c>
      <c r="O1945" s="481" t="n">
        <f aca="false">N1945-M1945</f>
        <v>-1437.95</v>
      </c>
      <c r="P1945" s="486" t="n">
        <f aca="false">IF(M1945=0,IF(N1945=0,0,100),+O1945/M1945*100)</f>
        <v>-22.2902043701481</v>
      </c>
      <c r="Q1945" s="486"/>
    </row>
    <row r="1946" s="438" customFormat="true" ht="12.75" hidden="false" customHeight="false" outlineLevel="0" collapsed="false">
      <c r="A1946" s="110" t="s">
        <v>284</v>
      </c>
      <c r="B1946" s="478" t="n">
        <v>0</v>
      </c>
      <c r="C1946" s="479" t="n">
        <v>135</v>
      </c>
      <c r="D1946" s="480" t="n">
        <v>0</v>
      </c>
      <c r="E1946" s="478" t="n">
        <v>0</v>
      </c>
      <c r="F1946" s="480" t="n">
        <v>932</v>
      </c>
      <c r="G1946" s="480" t="n">
        <v>2938.33</v>
      </c>
      <c r="H1946" s="481"/>
      <c r="I1946" s="482" t="n">
        <v>0</v>
      </c>
      <c r="J1946" s="481" t="n">
        <f aca="false">+G1946-I1946</f>
        <v>2938.33</v>
      </c>
      <c r="K1946" s="483" t="n">
        <f aca="false">IF(I1946=0,IF(G1946=0,0,100),+J1946/I1946*100)</f>
        <v>100</v>
      </c>
      <c r="L1946" s="483"/>
      <c r="M1946" s="484" t="n">
        <v>1466.67</v>
      </c>
      <c r="N1946" s="485" t="n">
        <v>4005.33</v>
      </c>
      <c r="O1946" s="481" t="n">
        <f aca="false">N1946-M1946</f>
        <v>2538.66</v>
      </c>
      <c r="P1946" s="486" t="n">
        <f aca="false">IF(M1946=0,IF(N1946=0,0,100),+O1946/M1946*100)</f>
        <v>173.090061158952</v>
      </c>
      <c r="Q1946" s="486"/>
    </row>
    <row r="1947" s="438" customFormat="true" ht="12.75" hidden="false" customHeight="false" outlineLevel="0" collapsed="false">
      <c r="A1947" s="110" t="s">
        <v>285</v>
      </c>
      <c r="B1947" s="478" t="n">
        <v>4147.3</v>
      </c>
      <c r="C1947" s="479" t="n">
        <v>8813.61</v>
      </c>
      <c r="D1947" s="480" t="n">
        <v>13585.06</v>
      </c>
      <c r="E1947" s="478" t="n">
        <v>5257.87</v>
      </c>
      <c r="F1947" s="480" t="n">
        <v>11737.5</v>
      </c>
      <c r="G1947" s="480" t="n">
        <v>2731.44</v>
      </c>
      <c r="H1947" s="481"/>
      <c r="I1947" s="482" t="n">
        <v>0</v>
      </c>
      <c r="J1947" s="481" t="n">
        <f aca="false">+G1947-I1947</f>
        <v>2731.44</v>
      </c>
      <c r="K1947" s="483" t="n">
        <f aca="false">IF(I1947=0,IF(G1947=0,0,100),+J1947/I1947*100)</f>
        <v>100</v>
      </c>
      <c r="L1947" s="483"/>
      <c r="M1947" s="484" t="n">
        <v>38100.17</v>
      </c>
      <c r="N1947" s="485" t="n">
        <v>46272.78</v>
      </c>
      <c r="O1947" s="481" t="n">
        <f aca="false">N1947-M1947</f>
        <v>8172.61</v>
      </c>
      <c r="P1947" s="486" t="n">
        <f aca="false">IF(M1947=0,IF(N1947=0,0,100),+O1947/M1947*100)</f>
        <v>21.4503242373984</v>
      </c>
      <c r="Q1947" s="486"/>
    </row>
    <row r="1948" s="438" customFormat="true" ht="12.75" hidden="false" customHeight="false" outlineLevel="0" collapsed="false">
      <c r="A1948" s="489" t="s">
        <v>286</v>
      </c>
      <c r="B1948" s="478" t="n">
        <v>0</v>
      </c>
      <c r="C1948" s="479" t="n">
        <v>0</v>
      </c>
      <c r="D1948" s="480" t="n">
        <v>2183</v>
      </c>
      <c r="E1948" s="478" t="n">
        <v>2183</v>
      </c>
      <c r="F1948" s="480" t="n">
        <v>0</v>
      </c>
      <c r="G1948" s="480" t="n">
        <v>4366</v>
      </c>
      <c r="H1948" s="481"/>
      <c r="I1948" s="482" t="n">
        <v>0</v>
      </c>
      <c r="J1948" s="481" t="n">
        <f aca="false">+G1948-I1948</f>
        <v>4366</v>
      </c>
      <c r="K1948" s="483" t="n">
        <f aca="false">IF(I1948=0,IF(G1948=0,0,100),+J1948/I1948*100)</f>
        <v>100</v>
      </c>
      <c r="L1948" s="483"/>
      <c r="M1948" s="484" t="n">
        <v>0</v>
      </c>
      <c r="N1948" s="485" t="n">
        <v>8732</v>
      </c>
      <c r="O1948" s="481" t="n">
        <f aca="false">N1948-M1948</f>
        <v>8732</v>
      </c>
      <c r="P1948" s="486" t="n">
        <f aca="false">IF(M1948=0,IF(N1948=0,0,100),+O1948/M1948*100)</f>
        <v>100</v>
      </c>
      <c r="Q1948" s="486"/>
    </row>
    <row r="1949" s="438" customFormat="true" ht="12.75" hidden="false" customHeight="false" outlineLevel="0" collapsed="false">
      <c r="A1949" s="110" t="s">
        <v>287</v>
      </c>
      <c r="B1949" s="478" t="n">
        <v>0</v>
      </c>
      <c r="C1949" s="479" t="n">
        <v>2183</v>
      </c>
      <c r="D1949" s="480" t="n">
        <v>0</v>
      </c>
      <c r="E1949" s="478" t="n">
        <v>0</v>
      </c>
      <c r="F1949" s="480" t="n">
        <v>0</v>
      </c>
      <c r="G1949" s="480" t="n">
        <v>0</v>
      </c>
      <c r="H1949" s="481"/>
      <c r="I1949" s="482" t="n">
        <v>0</v>
      </c>
      <c r="J1949" s="481" t="n">
        <f aca="false">+G1949-I1949</f>
        <v>0</v>
      </c>
      <c r="K1949" s="483" t="n">
        <f aca="false">IF(I1949=0,IF(G1949=0,0,100),+J1949/I1949*100)</f>
        <v>0</v>
      </c>
      <c r="L1949" s="483"/>
      <c r="M1949" s="484" t="n">
        <v>11920</v>
      </c>
      <c r="N1949" s="485" t="n">
        <v>2183</v>
      </c>
      <c r="O1949" s="481" t="n">
        <f aca="false">N1949-M1949</f>
        <v>-9737</v>
      </c>
      <c r="P1949" s="486" t="n">
        <f aca="false">IF(M1949=0,IF(N1949=0,0,100),+O1949/M1949*100)</f>
        <v>-81.6862416107383</v>
      </c>
      <c r="Q1949" s="486"/>
    </row>
    <row r="1950" s="438" customFormat="true" ht="12.75" hidden="false" customHeight="false" outlineLevel="0" collapsed="false">
      <c r="A1950" s="110" t="s">
        <v>288</v>
      </c>
      <c r="B1950" s="478" t="n">
        <v>0</v>
      </c>
      <c r="C1950" s="479" t="n">
        <v>0</v>
      </c>
      <c r="D1950" s="480" t="n">
        <v>0</v>
      </c>
      <c r="E1950" s="478" t="n">
        <v>0</v>
      </c>
      <c r="F1950" s="480" t="n">
        <v>0</v>
      </c>
      <c r="G1950" s="480" t="n">
        <v>0</v>
      </c>
      <c r="H1950" s="481"/>
      <c r="I1950" s="482" t="n">
        <v>0</v>
      </c>
      <c r="J1950" s="481" t="n">
        <f aca="false">+G1950-I1950</f>
        <v>0</v>
      </c>
      <c r="K1950" s="483" t="n">
        <f aca="false">IF(I1950=0,IF(G1950=0,0,100),+J1950/I1950*100)</f>
        <v>0</v>
      </c>
      <c r="L1950" s="483"/>
      <c r="M1950" s="484" t="n">
        <v>110</v>
      </c>
      <c r="N1950" s="485" t="n">
        <v>0</v>
      </c>
      <c r="O1950" s="481" t="n">
        <f aca="false">N1950-M1950</f>
        <v>-110</v>
      </c>
      <c r="P1950" s="486" t="n">
        <f aca="false">IF(M1950=0,IF(N1950=0,0,100),+O1950/M1950*100)</f>
        <v>-100</v>
      </c>
      <c r="Q1950" s="486"/>
    </row>
    <row r="1951" s="438" customFormat="true" ht="12.75" hidden="false" customHeight="false" outlineLevel="0" collapsed="false">
      <c r="A1951" s="456" t="s">
        <v>289</v>
      </c>
      <c r="B1951" s="478" t="n">
        <v>74.74</v>
      </c>
      <c r="C1951" s="479" t="n">
        <v>0</v>
      </c>
      <c r="D1951" s="480" t="n">
        <v>1000</v>
      </c>
      <c r="E1951" s="478" t="n">
        <v>60</v>
      </c>
      <c r="F1951" s="480" t="n">
        <v>1259</v>
      </c>
      <c r="G1951" s="480" t="n">
        <v>0.0400000000004184</v>
      </c>
      <c r="H1951" s="481"/>
      <c r="I1951" s="482" t="n">
        <v>9</v>
      </c>
      <c r="J1951" s="481" t="n">
        <f aca="false">+G1951-I1951</f>
        <v>-8.95999999999958</v>
      </c>
      <c r="K1951" s="483" t="n">
        <f aca="false">IF(I1951=0,IF(G1951=0,0,100),+J1951/I1951*100)</f>
        <v>-99.5555555555509</v>
      </c>
      <c r="L1951" s="483"/>
      <c r="M1951" s="484" t="n">
        <v>577.36</v>
      </c>
      <c r="N1951" s="485" t="n">
        <v>2393.78</v>
      </c>
      <c r="O1951" s="481" t="n">
        <f aca="false">N1951-M1951</f>
        <v>1816.42</v>
      </c>
      <c r="P1951" s="486" t="n">
        <f aca="false">IF(M1951=0,IF(N1951=0,0,100),+O1951/M1951*100)</f>
        <v>314.607870306221</v>
      </c>
      <c r="Q1951" s="486"/>
    </row>
    <row r="1952" s="438" customFormat="true" ht="12.75" hidden="false" customHeight="false" outlineLevel="0" collapsed="false">
      <c r="A1952" s="110" t="s">
        <v>290</v>
      </c>
      <c r="B1952" s="478" t="n">
        <v>2752</v>
      </c>
      <c r="C1952" s="479" t="n">
        <v>4970</v>
      </c>
      <c r="D1952" s="480" t="n">
        <v>7270.49</v>
      </c>
      <c r="E1952" s="478" t="n">
        <v>688</v>
      </c>
      <c r="F1952" s="480" t="n">
        <v>4037</v>
      </c>
      <c r="G1952" s="480" t="n">
        <v>0</v>
      </c>
      <c r="H1952" s="481"/>
      <c r="I1952" s="482" t="n">
        <v>600.000000000001</v>
      </c>
      <c r="J1952" s="481" t="n">
        <f aca="false">+G1952-I1952</f>
        <v>-600.000000000001</v>
      </c>
      <c r="K1952" s="483" t="n">
        <f aca="false">IF(I1952=0,IF(G1952=0,0,100),+J1952/I1952*100)</f>
        <v>-100</v>
      </c>
      <c r="L1952" s="483"/>
      <c r="M1952" s="484" t="n">
        <v>10003.89</v>
      </c>
      <c r="N1952" s="485" t="n">
        <v>19717.49</v>
      </c>
      <c r="O1952" s="481" t="n">
        <f aca="false">N1952-M1952</f>
        <v>9713.6</v>
      </c>
      <c r="P1952" s="486" t="n">
        <f aca="false">IF(M1952=0,IF(N1952=0,0,100),+O1952/M1952*100)</f>
        <v>97.0982287890011</v>
      </c>
      <c r="Q1952" s="486"/>
    </row>
    <row r="1953" s="438" customFormat="true" ht="12.75" hidden="false" customHeight="false" outlineLevel="0" collapsed="false">
      <c r="A1953" s="110" t="s">
        <v>336</v>
      </c>
      <c r="B1953" s="478" t="n">
        <v>0</v>
      </c>
      <c r="C1953" s="479" t="n">
        <v>600</v>
      </c>
      <c r="D1953" s="480" t="n">
        <v>0</v>
      </c>
      <c r="E1953" s="478" t="n">
        <v>0</v>
      </c>
      <c r="F1953" s="480" t="n">
        <v>0</v>
      </c>
      <c r="G1953" s="480" t="n">
        <v>0</v>
      </c>
      <c r="H1953" s="481"/>
      <c r="I1953" s="482" t="n">
        <v>0</v>
      </c>
      <c r="J1953" s="481" t="n">
        <f aca="false">+G1953-I1953</f>
        <v>0</v>
      </c>
      <c r="K1953" s="483" t="n">
        <f aca="false">IF(I1953=0,IF(G1953=0,0,100),+J1953/I1953*100)</f>
        <v>0</v>
      </c>
      <c r="L1953" s="483"/>
      <c r="M1953" s="484" t="n">
        <v>1600</v>
      </c>
      <c r="N1953" s="485" t="n">
        <v>600</v>
      </c>
      <c r="O1953" s="481" t="n">
        <f aca="false">N1953-M1953</f>
        <v>-1000</v>
      </c>
      <c r="P1953" s="486" t="n">
        <f aca="false">IF(M1953=0,IF(N1953=0,0,100),+O1953/M1953*100)</f>
        <v>-62.5</v>
      </c>
      <c r="Q1953" s="486"/>
    </row>
    <row r="1954" s="438" customFormat="true" ht="12.75" hidden="false" customHeight="false" outlineLevel="0" collapsed="false">
      <c r="A1954" s="456" t="s">
        <v>293</v>
      </c>
      <c r="B1954" s="478" t="n">
        <v>3583.86</v>
      </c>
      <c r="C1954" s="479" t="n">
        <v>8176.38</v>
      </c>
      <c r="D1954" s="480" t="n">
        <v>6415.46</v>
      </c>
      <c r="E1954" s="478" t="n">
        <v>6415.46</v>
      </c>
      <c r="F1954" s="480" t="n">
        <v>7684.27</v>
      </c>
      <c r="G1954" s="480" t="n">
        <v>7684.27</v>
      </c>
      <c r="H1954" s="481"/>
      <c r="I1954" s="482" t="n">
        <v>3583.86</v>
      </c>
      <c r="J1954" s="481" t="n">
        <f aca="false">+G1954-I1954</f>
        <v>4100.41</v>
      </c>
      <c r="K1954" s="483" t="n">
        <f aca="false">IF(I1954=0,IF(G1954=0,0,100),+J1954/I1954*100)</f>
        <v>114.413230427528</v>
      </c>
      <c r="L1954" s="483"/>
      <c r="M1954" s="484" t="n">
        <v>21648.96</v>
      </c>
      <c r="N1954" s="485" t="n">
        <v>39959.7</v>
      </c>
      <c r="O1954" s="481" t="n">
        <f aca="false">N1954-M1954</f>
        <v>18310.74</v>
      </c>
      <c r="P1954" s="486" t="n">
        <f aca="false">IF(M1954=0,IF(N1954=0,0,100),+O1954/M1954*100)</f>
        <v>84.580229258126</v>
      </c>
      <c r="Q1954" s="486"/>
    </row>
    <row r="1955" s="438" customFormat="true" ht="12.75" hidden="false" customHeight="false" outlineLevel="0" collapsed="false">
      <c r="A1955" s="456" t="s">
        <v>294</v>
      </c>
      <c r="B1955" s="478" t="n">
        <v>728.65</v>
      </c>
      <c r="C1955" s="479" t="n">
        <v>1129.72</v>
      </c>
      <c r="D1955" s="480" t="n">
        <v>862.34</v>
      </c>
      <c r="E1955" s="478" t="n">
        <v>862.34</v>
      </c>
      <c r="F1955" s="480" t="n">
        <v>862.34</v>
      </c>
      <c r="G1955" s="480" t="n">
        <v>862.340000000001</v>
      </c>
      <c r="H1955" s="481"/>
      <c r="I1955" s="482" t="n">
        <v>884.58</v>
      </c>
      <c r="J1955" s="481" t="n">
        <f aca="false">+G1955-I1955</f>
        <v>-22.239999999999</v>
      </c>
      <c r="K1955" s="483" t="n">
        <f aca="false">IF(I1955=0,IF(G1955=0,0,100),+J1955/I1955*100)</f>
        <v>-2.51418752402259</v>
      </c>
      <c r="L1955" s="483"/>
      <c r="M1955" s="484" t="n">
        <v>4498.51</v>
      </c>
      <c r="N1955" s="485" t="n">
        <v>5307.73</v>
      </c>
      <c r="O1955" s="481" t="n">
        <f aca="false">N1955-M1955</f>
        <v>809.219999999999</v>
      </c>
      <c r="P1955" s="486" t="n">
        <f aca="false">IF(M1955=0,IF(N1955=0,0,100),+O1955/M1955*100)</f>
        <v>17.9886228995823</v>
      </c>
      <c r="Q1955" s="486"/>
    </row>
    <row r="1956" s="438" customFormat="true" ht="12.75" hidden="false" customHeight="false" outlineLevel="0" collapsed="false">
      <c r="A1956" s="456" t="s">
        <v>296</v>
      </c>
      <c r="B1956" s="478" t="n">
        <v>443.81</v>
      </c>
      <c r="C1956" s="479" t="n">
        <v>780.35</v>
      </c>
      <c r="D1956" s="480" t="n">
        <v>555.99</v>
      </c>
      <c r="E1956" s="478" t="n">
        <v>555.99</v>
      </c>
      <c r="F1956" s="480" t="n">
        <v>555.99</v>
      </c>
      <c r="G1956" s="480" t="n">
        <v>555.99</v>
      </c>
      <c r="H1956" s="481"/>
      <c r="I1956" s="482" t="n">
        <v>443.81</v>
      </c>
      <c r="J1956" s="481" t="n">
        <f aca="false">+G1956-I1956</f>
        <v>112.18</v>
      </c>
      <c r="K1956" s="483" t="n">
        <f aca="false">IF(I1956=0,IF(G1956=0,0,100),+J1956/I1956*100)</f>
        <v>25.2765823212636</v>
      </c>
      <c r="L1956" s="483"/>
      <c r="M1956" s="484" t="n">
        <v>2558.39</v>
      </c>
      <c r="N1956" s="485" t="n">
        <v>3448.12</v>
      </c>
      <c r="O1956" s="481" t="n">
        <f aca="false">N1956-M1956</f>
        <v>889.73</v>
      </c>
      <c r="P1956" s="486" t="n">
        <f aca="false">IF(M1956=0,IF(N1956=0,0,100),+O1956/M1956*100)</f>
        <v>34.776949565938</v>
      </c>
      <c r="Q1956" s="486"/>
    </row>
    <row r="1957" s="438" customFormat="true" ht="12.75" hidden="false" customHeight="false" outlineLevel="0" collapsed="false">
      <c r="A1957" s="110" t="s">
        <v>298</v>
      </c>
      <c r="B1957" s="478" t="n">
        <v>0</v>
      </c>
      <c r="C1957" s="479" t="n">
        <v>1534.48</v>
      </c>
      <c r="D1957" s="480" t="n">
        <v>767.24</v>
      </c>
      <c r="E1957" s="478" t="n">
        <v>767.24</v>
      </c>
      <c r="F1957" s="480" t="n">
        <v>0</v>
      </c>
      <c r="G1957" s="480" t="n">
        <v>1586.2</v>
      </c>
      <c r="H1957" s="481"/>
      <c r="I1957" s="482" t="n">
        <v>667.24</v>
      </c>
      <c r="J1957" s="481" t="n">
        <f aca="false">+G1957-I1957</f>
        <v>918.96</v>
      </c>
      <c r="K1957" s="483" t="n">
        <f aca="false">IF(I1957=0,IF(G1957=0,0,100),+J1957/I1957*100)</f>
        <v>137.725556021821</v>
      </c>
      <c r="L1957" s="483"/>
      <c r="M1957" s="484" t="n">
        <v>4003.44</v>
      </c>
      <c r="N1957" s="485" t="n">
        <v>4655.16</v>
      </c>
      <c r="O1957" s="481" t="n">
        <f aca="false">N1957-M1957</f>
        <v>651.72</v>
      </c>
      <c r="P1957" s="486" t="n">
        <f aca="false">IF(M1957=0,IF(N1957=0,0,100),+O1957/M1957*100)</f>
        <v>16.2790000599484</v>
      </c>
      <c r="Q1957" s="486"/>
    </row>
    <row r="1958" s="438" customFormat="true" ht="12.75" hidden="false" customHeight="false" outlineLevel="0" collapsed="false">
      <c r="A1958" s="110" t="s">
        <v>302</v>
      </c>
      <c r="B1958" s="478" t="n">
        <v>0</v>
      </c>
      <c r="C1958" s="479" t="n">
        <v>0</v>
      </c>
      <c r="D1958" s="480" t="n">
        <v>0</v>
      </c>
      <c r="E1958" s="478" t="n">
        <v>0</v>
      </c>
      <c r="F1958" s="480" t="n">
        <v>0</v>
      </c>
      <c r="G1958" s="480" t="n">
        <v>0</v>
      </c>
      <c r="H1958" s="481"/>
      <c r="I1958" s="482" t="n">
        <v>20760.59</v>
      </c>
      <c r="J1958" s="481" t="n">
        <f aca="false">+G1958-I1958</f>
        <v>-20760.59</v>
      </c>
      <c r="K1958" s="483" t="n">
        <f aca="false">IF(I1958=0,IF(G1958=0,0,100),+J1958/I1958*100)</f>
        <v>-100</v>
      </c>
      <c r="L1958" s="483"/>
      <c r="M1958" s="484" t="n">
        <v>50052.52</v>
      </c>
      <c r="N1958" s="485" t="n">
        <v>0</v>
      </c>
      <c r="O1958" s="481" t="n">
        <f aca="false">N1958-M1958</f>
        <v>-50052.52</v>
      </c>
      <c r="P1958" s="486" t="n">
        <f aca="false">IF(M1958=0,IF(N1958=0,0,100),+O1958/M1958*100)</f>
        <v>-100</v>
      </c>
      <c r="Q1958" s="486"/>
    </row>
    <row r="1959" s="438" customFormat="true" ht="12.75" hidden="false" customHeight="false" outlineLevel="0" collapsed="false">
      <c r="A1959" s="456" t="s">
        <v>303</v>
      </c>
      <c r="B1959" s="478" t="n">
        <v>6513.61</v>
      </c>
      <c r="C1959" s="479" t="n">
        <v>6513.61</v>
      </c>
      <c r="D1959" s="480" t="n">
        <v>11103.23</v>
      </c>
      <c r="E1959" s="478" t="n">
        <v>11999.06</v>
      </c>
      <c r="F1959" s="480" t="n">
        <v>16592.09</v>
      </c>
      <c r="G1959" s="480" t="n">
        <v>17487.92</v>
      </c>
      <c r="H1959" s="481"/>
      <c r="I1959" s="482" t="n">
        <v>9297.34</v>
      </c>
      <c r="J1959" s="481" t="n">
        <f aca="false">+G1959-I1959</f>
        <v>8190.58</v>
      </c>
      <c r="K1959" s="483" t="n">
        <f aca="false">IF(I1959=0,IF(G1959=0,0,100),+J1959/I1959*100)</f>
        <v>88.0959500244156</v>
      </c>
      <c r="L1959" s="483"/>
      <c r="M1959" s="484" t="n">
        <v>55784.04</v>
      </c>
      <c r="N1959" s="485" t="n">
        <v>70209.52</v>
      </c>
      <c r="O1959" s="481" t="n">
        <f aca="false">N1959-M1959</f>
        <v>14425.48</v>
      </c>
      <c r="P1959" s="486" t="n">
        <f aca="false">IF(M1959=0,IF(N1959=0,0,100),+O1959/M1959*100)</f>
        <v>25.8595110716255</v>
      </c>
      <c r="Q1959" s="486"/>
    </row>
    <row r="1960" s="438" customFormat="true" ht="12.75" hidden="false" customHeight="false" outlineLevel="0" collapsed="false">
      <c r="A1960" s="456" t="s">
        <v>304</v>
      </c>
      <c r="B1960" s="478" t="n">
        <v>382.68</v>
      </c>
      <c r="C1960" s="479" t="n">
        <v>382.68</v>
      </c>
      <c r="D1960" s="480" t="n">
        <v>382.68</v>
      </c>
      <c r="E1960" s="478" t="n">
        <v>382.68</v>
      </c>
      <c r="F1960" s="480" t="n">
        <v>382.68</v>
      </c>
      <c r="G1960" s="480" t="n">
        <v>382.68</v>
      </c>
      <c r="H1960" s="481"/>
      <c r="I1960" s="482" t="n">
        <v>382.68</v>
      </c>
      <c r="J1960" s="481" t="n">
        <f aca="false">+G1960-I1960</f>
        <v>0</v>
      </c>
      <c r="K1960" s="483" t="n">
        <f aca="false">IF(I1960=0,IF(G1960=0,0,100),+J1960/I1960*100)</f>
        <v>0</v>
      </c>
      <c r="L1960" s="483"/>
      <c r="M1960" s="484" t="n">
        <v>2452.44</v>
      </c>
      <c r="N1960" s="485" t="n">
        <v>2296.08</v>
      </c>
      <c r="O1960" s="481" t="n">
        <f aca="false">N1960-M1960</f>
        <v>-156.36</v>
      </c>
      <c r="P1960" s="486" t="n">
        <f aca="false">IF(M1960=0,IF(N1960=0,0,100),+O1960/M1960*100)</f>
        <v>-6.37569114840731</v>
      </c>
      <c r="Q1960" s="486"/>
    </row>
    <row r="1961" s="438" customFormat="true" ht="12.75" hidden="false" customHeight="false" outlineLevel="0" collapsed="false">
      <c r="A1961" s="456" t="s">
        <v>305</v>
      </c>
      <c r="B1961" s="478" t="n">
        <v>902.88</v>
      </c>
      <c r="C1961" s="479" t="n">
        <v>902.88</v>
      </c>
      <c r="D1961" s="480" t="n">
        <v>902.88</v>
      </c>
      <c r="E1961" s="478" t="n">
        <v>902.88</v>
      </c>
      <c r="F1961" s="480" t="n">
        <v>902.88</v>
      </c>
      <c r="G1961" s="480" t="n">
        <v>902.88</v>
      </c>
      <c r="H1961" s="481"/>
      <c r="I1961" s="482" t="n">
        <v>623.13</v>
      </c>
      <c r="J1961" s="481" t="n">
        <f aca="false">+G1961-I1961</f>
        <v>279.75</v>
      </c>
      <c r="K1961" s="483" t="n">
        <f aca="false">IF(I1961=0,IF(G1961=0,0,100),+J1961/I1961*100)</f>
        <v>44.89432381686</v>
      </c>
      <c r="L1961" s="483"/>
      <c r="M1961" s="484" t="n">
        <v>2559.78</v>
      </c>
      <c r="N1961" s="485" t="n">
        <v>5417.28</v>
      </c>
      <c r="O1961" s="481" t="n">
        <f aca="false">N1961-M1961</f>
        <v>2857.5</v>
      </c>
      <c r="P1961" s="486" t="n">
        <f aca="false">IF(M1961=0,IF(N1961=0,0,100),+O1961/M1961*100)</f>
        <v>111.630687012165</v>
      </c>
      <c r="Q1961" s="486"/>
    </row>
    <row r="1962" s="438" customFormat="true" ht="12.75" hidden="false" customHeight="false" outlineLevel="0" collapsed="false">
      <c r="A1962" s="456" t="s">
        <v>307</v>
      </c>
      <c r="B1962" s="478" t="n">
        <v>605.53</v>
      </c>
      <c r="C1962" s="479" t="n">
        <v>605.53</v>
      </c>
      <c r="D1962" s="480" t="n">
        <v>605.53</v>
      </c>
      <c r="E1962" s="478" t="n">
        <v>605.53</v>
      </c>
      <c r="F1962" s="480" t="n">
        <v>605.53</v>
      </c>
      <c r="G1962" s="480" t="n">
        <v>605.53</v>
      </c>
      <c r="H1962" s="481"/>
      <c r="I1962" s="482" t="n">
        <v>605.53</v>
      </c>
      <c r="J1962" s="481" t="n">
        <f aca="false">+G1962-I1962</f>
        <v>0</v>
      </c>
      <c r="K1962" s="483" t="n">
        <f aca="false">IF(I1962=0,IF(G1962=0,0,100),+J1962/I1962*100)</f>
        <v>0</v>
      </c>
      <c r="L1962" s="483"/>
      <c r="M1962" s="484" t="n">
        <v>3633.18</v>
      </c>
      <c r="N1962" s="485" t="n">
        <v>3633.18</v>
      </c>
      <c r="O1962" s="481" t="n">
        <f aca="false">N1962-M1962</f>
        <v>0</v>
      </c>
      <c r="P1962" s="486" t="n">
        <f aca="false">IF(M1962=0,IF(N1962=0,0,100),+O1962/M1962*100)</f>
        <v>0</v>
      </c>
      <c r="Q1962" s="486"/>
    </row>
    <row r="1963" s="438" customFormat="true" ht="12.75" hidden="false" customHeight="false" outlineLevel="0" collapsed="false">
      <c r="A1963" s="110" t="s">
        <v>308</v>
      </c>
      <c r="B1963" s="478" t="n">
        <v>702.48</v>
      </c>
      <c r="C1963" s="479" t="n">
        <v>702.48</v>
      </c>
      <c r="D1963" s="480" t="n">
        <v>702.48</v>
      </c>
      <c r="E1963" s="478" t="n">
        <v>702.48</v>
      </c>
      <c r="F1963" s="480" t="n">
        <v>702.48</v>
      </c>
      <c r="G1963" s="480" t="n">
        <v>702.48</v>
      </c>
      <c r="H1963" s="481"/>
      <c r="I1963" s="482" t="n">
        <v>702.48</v>
      </c>
      <c r="J1963" s="481" t="n">
        <f aca="false">+G1963-I1963</f>
        <v>0</v>
      </c>
      <c r="K1963" s="483" t="n">
        <f aca="false">IF(I1963=0,IF(G1963=0,0,100),+J1963/I1963*100)</f>
        <v>0</v>
      </c>
      <c r="L1963" s="483"/>
      <c r="M1963" s="484" t="n">
        <v>4397.2</v>
      </c>
      <c r="N1963" s="485" t="n">
        <v>4214.88</v>
      </c>
      <c r="O1963" s="481" t="n">
        <f aca="false">N1963-M1963</f>
        <v>-182.32</v>
      </c>
      <c r="P1963" s="486" t="n">
        <f aca="false">IF(M1963=0,IF(N1963=0,0,100),+O1963/M1963*100)</f>
        <v>-4.14627490221049</v>
      </c>
      <c r="Q1963" s="486"/>
    </row>
    <row r="1964" s="438" customFormat="true" ht="12.75" hidden="false" customHeight="false" outlineLevel="0" collapsed="false">
      <c r="A1964" s="489" t="s">
        <v>311</v>
      </c>
      <c r="B1964" s="478" t="n">
        <v>0</v>
      </c>
      <c r="C1964" s="479" t="n">
        <v>0</v>
      </c>
      <c r="D1964" s="480" t="n">
        <v>0</v>
      </c>
      <c r="E1964" s="478" t="n">
        <v>0</v>
      </c>
      <c r="F1964" s="480" t="n">
        <v>0</v>
      </c>
      <c r="G1964" s="480" t="n">
        <v>87.17</v>
      </c>
      <c r="H1964" s="481"/>
      <c r="I1964" s="482" t="n">
        <v>0</v>
      </c>
      <c r="J1964" s="481" t="n">
        <f aca="false">+G1964-I1964</f>
        <v>87.17</v>
      </c>
      <c r="K1964" s="483" t="n">
        <f aca="false">IF(I1964=0,IF(G1964=0,0,100),+J1964/I1964*100)</f>
        <v>100</v>
      </c>
      <c r="L1964" s="483"/>
      <c r="M1964" s="484" t="n">
        <v>0</v>
      </c>
      <c r="N1964" s="485" t="n">
        <v>87.17</v>
      </c>
      <c r="O1964" s="481" t="n">
        <f aca="false">N1964-M1964</f>
        <v>87.17</v>
      </c>
      <c r="P1964" s="486" t="n">
        <f aca="false">IF(M1964=0,IF(N1964=0,0,100),+O1964/M1964*100)</f>
        <v>100</v>
      </c>
      <c r="Q1964" s="486"/>
    </row>
    <row r="1965" s="438" customFormat="true" ht="12.75" hidden="false" customHeight="false" outlineLevel="0" collapsed="false">
      <c r="A1965" s="110" t="s">
        <v>313</v>
      </c>
      <c r="B1965" s="478" t="n">
        <v>153.33</v>
      </c>
      <c r="C1965" s="479" t="n">
        <v>153.33</v>
      </c>
      <c r="D1965" s="480" t="n">
        <v>0</v>
      </c>
      <c r="E1965" s="478" t="n">
        <v>153.33</v>
      </c>
      <c r="F1965" s="480" t="n">
        <v>314.84</v>
      </c>
      <c r="G1965" s="480" t="n">
        <v>168.33</v>
      </c>
      <c r="H1965" s="481"/>
      <c r="I1965" s="482" t="n">
        <v>0</v>
      </c>
      <c r="J1965" s="481" t="n">
        <f aca="false">+G1965-I1965</f>
        <v>168.33</v>
      </c>
      <c r="K1965" s="483" t="n">
        <f aca="false">IF(I1965=0,IF(G1965=0,0,100),+J1965/I1965*100)</f>
        <v>100</v>
      </c>
      <c r="L1965" s="483"/>
      <c r="M1965" s="484" t="n">
        <v>1436.76</v>
      </c>
      <c r="N1965" s="485" t="n">
        <v>943.16</v>
      </c>
      <c r="O1965" s="481" t="n">
        <f aca="false">N1965-M1965</f>
        <v>-493.6</v>
      </c>
      <c r="P1965" s="486" t="n">
        <f aca="false">IF(M1965=0,IF(N1965=0,0,100),+O1965/M1965*100)</f>
        <v>-34.3550767003536</v>
      </c>
      <c r="Q1965" s="486"/>
    </row>
    <row r="1966" s="438" customFormat="true" ht="12.75" hidden="false" customHeight="false" outlineLevel="0" collapsed="false">
      <c r="A1966" s="456" t="s">
        <v>315</v>
      </c>
      <c r="B1966" s="478" t="n">
        <v>11966.37</v>
      </c>
      <c r="C1966" s="479" t="n">
        <v>11966.37</v>
      </c>
      <c r="D1966" s="480" t="n">
        <v>11966.37</v>
      </c>
      <c r="E1966" s="478" t="n">
        <v>11966.37</v>
      </c>
      <c r="F1966" s="480" t="n">
        <v>-24419.03</v>
      </c>
      <c r="G1966" s="480" t="n">
        <v>4689.29</v>
      </c>
      <c r="H1966" s="481"/>
      <c r="I1966" s="482" t="n">
        <v>4689.29</v>
      </c>
      <c r="J1966" s="481" t="n">
        <f aca="false">+G1966-I1966</f>
        <v>0</v>
      </c>
      <c r="K1966" s="483" t="n">
        <f aca="false">IF(I1966=0,IF(G1966=0,0,100),+J1966/I1966*100)</f>
        <v>0</v>
      </c>
      <c r="L1966" s="483"/>
      <c r="M1966" s="484" t="n">
        <v>28135.74</v>
      </c>
      <c r="N1966" s="485" t="n">
        <v>28135.74</v>
      </c>
      <c r="O1966" s="481" t="n">
        <f aca="false">N1966-M1966</f>
        <v>0</v>
      </c>
      <c r="P1966" s="486" t="n">
        <f aca="false">IF(M1966=0,IF(N1966=0,0,100),+O1966/M1966*100)</f>
        <v>0</v>
      </c>
      <c r="Q1966" s="486"/>
    </row>
    <row r="1967" s="438" customFormat="true" ht="12.75" hidden="false" customHeight="false" outlineLevel="0" collapsed="false">
      <c r="A1967" s="456" t="s">
        <v>328</v>
      </c>
      <c r="B1967" s="478" t="n">
        <v>0</v>
      </c>
      <c r="C1967" s="479" t="n">
        <v>0</v>
      </c>
      <c r="D1967" s="535" t="n">
        <v>3445</v>
      </c>
      <c r="E1967" s="536" t="n">
        <v>21215</v>
      </c>
      <c r="F1967" s="535" t="n">
        <v>0</v>
      </c>
      <c r="G1967" s="535" t="n">
        <v>9500</v>
      </c>
      <c r="H1967" s="481"/>
      <c r="I1967" s="537" t="n">
        <v>4667.5</v>
      </c>
      <c r="J1967" s="481" t="n">
        <f aca="false">+G1967-I1967</f>
        <v>4832.5</v>
      </c>
      <c r="K1967" s="483" t="n">
        <f aca="false">IF(I1967=0,IF(G1967=0,0,100),+J1967/I1967*100)</f>
        <v>103.535083020889</v>
      </c>
      <c r="L1967" s="483"/>
      <c r="M1967" s="580" t="n">
        <v>21552</v>
      </c>
      <c r="N1967" s="581" t="n">
        <v>34160</v>
      </c>
      <c r="O1967" s="481" t="n">
        <f aca="false">N1967-M1967</f>
        <v>12608</v>
      </c>
      <c r="P1967" s="486" t="n">
        <f aca="false">IF(M1967=0,IF(N1967=0,0,100),+O1967/M1967*100)</f>
        <v>58.5003711952487</v>
      </c>
      <c r="Q1967" s="486"/>
    </row>
    <row r="1968" s="438" customFormat="true" ht="13.5" hidden="false" customHeight="false" outlineLevel="0" collapsed="false">
      <c r="A1968" s="493" t="s">
        <v>189</v>
      </c>
      <c r="B1968" s="494" t="n">
        <f aca="false">SUM(B1915:B1967)</f>
        <v>370827.28</v>
      </c>
      <c r="C1968" s="494" t="n">
        <f aca="false">SUM(C1915:C1967)</f>
        <v>352105.85</v>
      </c>
      <c r="D1968" s="494" t="n">
        <f aca="false">SUM(D1915:D1967)</f>
        <v>398614.81</v>
      </c>
      <c r="E1968" s="494" t="n">
        <f aca="false">SUM(E1915:E1967)</f>
        <v>439422.88</v>
      </c>
      <c r="F1968" s="494" t="n">
        <f aca="false">SUM(F1915:F1967)</f>
        <v>407723.83</v>
      </c>
      <c r="G1968" s="494" t="n">
        <f aca="false">SUM(G1915:G1967)</f>
        <v>374629.54</v>
      </c>
      <c r="H1968" s="495"/>
      <c r="I1968" s="496" t="n">
        <f aca="false">SUM(I1915:I1967)</f>
        <v>346371.87</v>
      </c>
      <c r="J1968" s="577" t="n">
        <f aca="false">+G1968-I1968</f>
        <v>28257.6700000001</v>
      </c>
      <c r="K1968" s="497" t="n">
        <f aca="false">IF(I1968=0,IF(G1968=0,0,100),+J1968/I1968*100)</f>
        <v>8.15818848106808</v>
      </c>
      <c r="L1968" s="498"/>
      <c r="M1968" s="499" t="n">
        <f aca="false">SUM(M1915:M1967)</f>
        <v>2001337.24</v>
      </c>
      <c r="N1968" s="500" t="n">
        <f aca="false">SUM(N1915:N1967)</f>
        <v>2343324.19</v>
      </c>
      <c r="O1968" s="496" t="n">
        <f aca="false">SUM(O1907:O1966)</f>
        <v>329378.95</v>
      </c>
      <c r="P1968" s="501" t="n">
        <f aca="false">IF(M1968=0,IF(N1968=0,0,100),+O1968/M1968*100)</f>
        <v>16.4579433898906</v>
      </c>
      <c r="Q1968" s="502"/>
    </row>
    <row r="1969" s="438" customFormat="true" ht="13.5" hidden="false" customHeight="false" outlineLevel="0" collapsed="false">
      <c r="A1969" s="48"/>
      <c r="B1969" s="548"/>
      <c r="C1969" s="548"/>
      <c r="D1969" s="548"/>
      <c r="E1969" s="548"/>
      <c r="F1969" s="548"/>
      <c r="G1969" s="548"/>
      <c r="H1969" s="546"/>
      <c r="I1969" s="546"/>
      <c r="J1969" s="474"/>
      <c r="K1969" s="475"/>
      <c r="L1969" s="475"/>
      <c r="M1969" s="549"/>
      <c r="N1969" s="545"/>
      <c r="O1969" s="546"/>
      <c r="P1969" s="547"/>
      <c r="Q1969" s="547"/>
    </row>
    <row r="1970" s="438" customFormat="true" ht="12.75" hidden="false" customHeight="false" outlineLevel="0" collapsed="false">
      <c r="A1970" s="503" t="s">
        <v>113</v>
      </c>
      <c r="B1970" s="504" t="n">
        <v>14036.39</v>
      </c>
      <c r="C1970" s="504" t="n">
        <v>1163.49</v>
      </c>
      <c r="D1970" s="504" t="n">
        <v>3534.02</v>
      </c>
      <c r="E1970" s="504" t="n">
        <v>2851.7</v>
      </c>
      <c r="F1970" s="504" t="n">
        <v>9202.8</v>
      </c>
      <c r="G1970" s="504" t="n">
        <v>777.79</v>
      </c>
      <c r="H1970" s="432"/>
      <c r="I1970" s="505" t="n">
        <v>979.56</v>
      </c>
      <c r="J1970" s="432" t="n">
        <f aca="false">+G1970-I1970</f>
        <v>-201.77</v>
      </c>
      <c r="K1970" s="435" t="n">
        <f aca="false">IF(I1970=0,IF(G1970=0,0,100),+J1970/I1970*100)</f>
        <v>-20.5980236024337</v>
      </c>
      <c r="L1970" s="435"/>
      <c r="M1970" s="554" t="n">
        <v>4728.87</v>
      </c>
      <c r="N1970" s="504" t="n">
        <v>31566.19</v>
      </c>
      <c r="O1970" s="481" t="n">
        <f aca="false">+N1970-M1970</f>
        <v>26837.32</v>
      </c>
      <c r="P1970" s="486" t="n">
        <f aca="false">IF(M1970=0,IF(N1970=0,0,100),+O1970/M1970*100)</f>
        <v>567.520781920417</v>
      </c>
      <c r="Q1970" s="486"/>
    </row>
    <row r="1971" customFormat="false" ht="12.75" hidden="false" customHeight="false" outlineLevel="0" collapsed="false">
      <c r="A1971" s="531" t="s">
        <v>349</v>
      </c>
      <c r="B1971" s="504" t="n">
        <v>35752.22</v>
      </c>
      <c r="C1971" s="504" t="n">
        <v>17577.17</v>
      </c>
      <c r="D1971" s="504" t="n">
        <v>11949.5</v>
      </c>
      <c r="E1971" s="504" t="n">
        <v>27270.75</v>
      </c>
      <c r="F1971" s="504" t="n">
        <v>38193.69</v>
      </c>
      <c r="G1971" s="504" t="n">
        <v>22603.33</v>
      </c>
      <c r="I1971" s="505" t="n">
        <v>14001.82</v>
      </c>
      <c r="J1971" s="432" t="n">
        <f aca="false">+G1971-I1971</f>
        <v>8601.51</v>
      </c>
      <c r="K1971" s="435" t="n">
        <f aca="false">IF(I1971=0,IF(G1971=0,0,100),+J1971/I1971*100)</f>
        <v>61.4313710646188</v>
      </c>
      <c r="L1971" s="483"/>
      <c r="M1971" s="554" t="n">
        <v>74763.78</v>
      </c>
      <c r="N1971" s="504" t="n">
        <v>152796.11</v>
      </c>
      <c r="O1971" s="481" t="n">
        <f aca="false">+N1971-M1971</f>
        <v>78032.33</v>
      </c>
      <c r="P1971" s="486" t="n">
        <f aca="false">IF(M1971=0,IF(N1971=0,0,100),+O1971/M1971*100)</f>
        <v>104.371836201968</v>
      </c>
      <c r="Q1971" s="486"/>
    </row>
    <row r="1972" s="512" customFormat="true" ht="15" hidden="false" customHeight="false" outlineLevel="0" collapsed="false">
      <c r="A1972" s="503" t="s">
        <v>114</v>
      </c>
      <c r="B1972" s="504" t="n">
        <v>-2526.66</v>
      </c>
      <c r="C1972" s="504" t="n">
        <v>-13552.53</v>
      </c>
      <c r="D1972" s="504" t="n">
        <v>-10177.25</v>
      </c>
      <c r="E1972" s="504" t="n">
        <v>-4644.64</v>
      </c>
      <c r="F1972" s="504" t="n">
        <v>-511.46</v>
      </c>
      <c r="G1972" s="504" t="n">
        <v>-59317.16</v>
      </c>
      <c r="H1972" s="432"/>
      <c r="I1972" s="505" t="n">
        <v>-17358.93</v>
      </c>
      <c r="J1972" s="432" t="n">
        <f aca="false">+G1972-I1972</f>
        <v>-41958.23</v>
      </c>
      <c r="K1972" s="435" t="n">
        <f aca="false">IF(I1972=0,IF(G1972=0,0,100),+J1972/I1972*100)</f>
        <v>241.709771281986</v>
      </c>
      <c r="L1972" s="483"/>
      <c r="M1972" s="554" t="n">
        <v>-71282.47</v>
      </c>
      <c r="N1972" s="504" t="n">
        <v>-90729.7</v>
      </c>
      <c r="O1972" s="481" t="n">
        <f aca="false">+N1972-M1972</f>
        <v>-19447.23</v>
      </c>
      <c r="P1972" s="486" t="n">
        <f aca="false">IF(M1972=0,IF(N1972=0,0,100),+O1972/M1972*100)</f>
        <v>27.2819249950233</v>
      </c>
      <c r="Q1972" s="486"/>
      <c r="R1972" s="511"/>
    </row>
    <row r="1973" s="512" customFormat="true" ht="16.5" hidden="false" customHeight="false" outlineLevel="0" collapsed="false">
      <c r="A1973" s="513" t="s">
        <v>331</v>
      </c>
      <c r="B1973" s="540" t="n">
        <f aca="false">SUM(B1968:B1972)</f>
        <v>418089.23</v>
      </c>
      <c r="C1973" s="540" t="n">
        <f aca="false">SUM(C1968:C1972)</f>
        <v>357293.98</v>
      </c>
      <c r="D1973" s="540" t="n">
        <f aca="false">SUM(D1968:D1972)</f>
        <v>403921.08</v>
      </c>
      <c r="E1973" s="540" t="n">
        <f aca="false">SUM(E1968:E1972)</f>
        <v>464900.69</v>
      </c>
      <c r="F1973" s="540" t="n">
        <f aca="false">SUM(F1968:F1972)</f>
        <v>454608.86</v>
      </c>
      <c r="G1973" s="540" t="n">
        <f aca="false">SUM(G1968:G1972)</f>
        <v>338693.5</v>
      </c>
      <c r="H1973" s="541"/>
      <c r="I1973" s="542" t="n">
        <f aca="false">SUM(I1968:I1972)</f>
        <v>343994.32</v>
      </c>
      <c r="J1973" s="520" t="n">
        <f aca="false">+G1973-I1973</f>
        <v>-5300.81999999989</v>
      </c>
      <c r="K1973" s="521" t="n">
        <f aca="false">IF(I1973=0,IF(G1973=0,0,100),+J1973/I1973*100)</f>
        <v>-1.54096149029434</v>
      </c>
      <c r="L1973" s="511"/>
      <c r="M1973" s="543" t="n">
        <f aca="false">SUM(M1968:M1972)</f>
        <v>2009547.42</v>
      </c>
      <c r="N1973" s="544" t="n">
        <f aca="false">SUM(N1968:N1972)</f>
        <v>2436956.79</v>
      </c>
      <c r="O1973" s="520" t="n">
        <f aca="false">+M1973-N1973</f>
        <v>-427409.37</v>
      </c>
      <c r="P1973" s="521" t="n">
        <f aca="false">IF(N1973=0,IF(M1973=0,0,100),+O1973/N1973*100)</f>
        <v>-17.5386519676453</v>
      </c>
      <c r="Q1973" s="522"/>
      <c r="R1973" s="523"/>
    </row>
    <row r="1974" customFormat="false" ht="13.5" hidden="false" customHeight="false" outlineLevel="0" collapsed="false">
      <c r="A1974" s="456"/>
      <c r="B1974" s="504"/>
      <c r="C1974" s="504"/>
      <c r="D1974" s="504"/>
      <c r="E1974" s="504"/>
      <c r="F1974" s="504"/>
      <c r="G1974" s="504"/>
      <c r="I1974" s="432"/>
      <c r="J1974" s="432"/>
      <c r="K1974" s="498"/>
      <c r="L1974" s="498"/>
      <c r="M1974" s="505"/>
      <c r="N1974" s="545"/>
    </row>
    <row r="1975" customFormat="false" ht="12.75" hidden="false" customHeight="false" outlineLevel="0" collapsed="false">
      <c r="A1975" s="456"/>
      <c r="B1975" s="504"/>
      <c r="C1975" s="504"/>
      <c r="D1975" s="504"/>
      <c r="E1975" s="504"/>
      <c r="F1975" s="504"/>
      <c r="G1975" s="504"/>
      <c r="I1975" s="432"/>
      <c r="J1975" s="432"/>
      <c r="K1975" s="532"/>
      <c r="L1975" s="532"/>
      <c r="M1975" s="505"/>
      <c r="N1975" s="533"/>
    </row>
    <row r="1976" customFormat="false" ht="12.75" hidden="false" customHeight="false" outlineLevel="0" collapsed="false">
      <c r="A1976" s="441" t="s">
        <v>69</v>
      </c>
      <c r="B1976" s="441"/>
      <c r="C1976" s="441"/>
      <c r="D1976" s="441"/>
      <c r="E1976" s="441"/>
      <c r="F1976" s="441"/>
      <c r="G1976" s="441"/>
      <c r="H1976" s="441"/>
      <c r="I1976" s="441"/>
      <c r="J1976" s="441"/>
      <c r="K1976" s="441"/>
      <c r="L1976" s="441"/>
      <c r="M1976" s="441"/>
      <c r="N1976" s="441"/>
      <c r="O1976" s="441"/>
      <c r="P1976" s="441"/>
      <c r="Q1976" s="441"/>
    </row>
    <row r="1977" customFormat="false" ht="12.75" hidden="false" customHeight="false" outlineLevel="0" collapsed="false">
      <c r="A1977" s="441" t="s">
        <v>214</v>
      </c>
      <c r="B1977" s="441"/>
      <c r="C1977" s="441"/>
      <c r="D1977" s="441"/>
      <c r="E1977" s="441"/>
      <c r="F1977" s="441"/>
      <c r="G1977" s="441"/>
      <c r="H1977" s="441"/>
      <c r="I1977" s="441"/>
      <c r="J1977" s="441"/>
      <c r="K1977" s="441"/>
      <c r="L1977" s="441"/>
      <c r="M1977" s="441"/>
      <c r="N1977" s="441"/>
      <c r="O1977" s="441"/>
      <c r="P1977" s="441"/>
      <c r="Q1977" s="441"/>
    </row>
    <row r="1978" customFormat="false" ht="12.75" hidden="false" customHeight="false" outlineLevel="0" collapsed="false">
      <c r="A1978" s="442" t="s">
        <v>73</v>
      </c>
      <c r="B1978" s="442"/>
      <c r="C1978" s="442"/>
      <c r="D1978" s="442"/>
      <c r="E1978" s="442"/>
      <c r="F1978" s="442"/>
      <c r="G1978" s="442"/>
      <c r="H1978" s="442"/>
      <c r="I1978" s="442"/>
      <c r="J1978" s="442"/>
      <c r="K1978" s="442"/>
      <c r="L1978" s="442"/>
      <c r="M1978" s="442"/>
      <c r="N1978" s="442"/>
      <c r="O1978" s="442"/>
      <c r="P1978" s="442"/>
      <c r="Q1978" s="442"/>
    </row>
    <row r="1979" customFormat="false" ht="13.5" hidden="false" customHeight="false" outlineLevel="0" collapsed="false">
      <c r="A1979" s="443"/>
      <c r="J1979" s="444"/>
      <c r="K1979" s="445"/>
      <c r="L1979" s="445"/>
      <c r="N1979" s="446"/>
      <c r="O1979" s="444"/>
      <c r="P1979" s="447"/>
      <c r="Q1979" s="447"/>
    </row>
    <row r="1980" customFormat="false" ht="39" hidden="false" customHeight="true" outlineLevel="0" collapsed="false">
      <c r="A1980" s="448"/>
      <c r="B1980" s="449" t="s">
        <v>215</v>
      </c>
      <c r="C1980" s="449"/>
      <c r="D1980" s="449"/>
      <c r="E1980" s="449"/>
      <c r="F1980" s="449"/>
      <c r="G1980" s="449"/>
      <c r="H1980" s="450"/>
      <c r="I1980" s="451" t="s">
        <v>71</v>
      </c>
      <c r="J1980" s="452" t="s">
        <v>216</v>
      </c>
      <c r="K1980" s="452"/>
      <c r="L1980" s="453"/>
      <c r="M1980" s="454" t="s">
        <v>121</v>
      </c>
      <c r="N1980" s="454"/>
      <c r="O1980" s="455" t="s">
        <v>217</v>
      </c>
      <c r="P1980" s="455"/>
      <c r="Q1980" s="453"/>
    </row>
    <row r="1981" customFormat="false" ht="13.5" hidden="false" customHeight="false" outlineLevel="0" collapsed="false">
      <c r="A1981" s="456"/>
      <c r="B1981" s="457" t="s">
        <v>218</v>
      </c>
      <c r="C1981" s="457" t="s">
        <v>219</v>
      </c>
      <c r="D1981" s="457" t="s">
        <v>220</v>
      </c>
      <c r="E1981" s="457" t="s">
        <v>221</v>
      </c>
      <c r="F1981" s="457" t="s">
        <v>222</v>
      </c>
      <c r="G1981" s="457" t="s">
        <v>223</v>
      </c>
      <c r="H1981" s="450"/>
      <c r="I1981" s="458" t="s">
        <v>224</v>
      </c>
      <c r="J1981" s="459" t="s">
        <v>225</v>
      </c>
      <c r="K1981" s="460" t="s">
        <v>226</v>
      </c>
      <c r="L1981" s="461"/>
      <c r="M1981" s="462" t="n">
        <v>2017</v>
      </c>
      <c r="N1981" s="463" t="n">
        <v>2018</v>
      </c>
      <c r="O1981" s="464" t="s">
        <v>225</v>
      </c>
      <c r="P1981" s="465" t="s">
        <v>227</v>
      </c>
      <c r="Q1981" s="466"/>
    </row>
    <row r="1982" customFormat="false" ht="13.5" hidden="false" customHeight="false" outlineLevel="0" collapsed="false">
      <c r="A1982" s="456"/>
      <c r="B1982" s="467"/>
      <c r="C1982" s="467"/>
      <c r="D1982" s="467"/>
      <c r="E1982" s="467"/>
      <c r="F1982" s="467"/>
      <c r="G1982" s="467"/>
      <c r="H1982" s="450"/>
      <c r="I1982" s="468"/>
      <c r="J1982" s="450"/>
      <c r="K1982" s="469"/>
      <c r="L1982" s="461"/>
      <c r="M1982" s="470"/>
      <c r="N1982" s="471"/>
      <c r="O1982" s="450"/>
      <c r="P1982" s="469"/>
      <c r="Q1982" s="461"/>
    </row>
    <row r="1983" customFormat="false" ht="13.5" hidden="false" customHeight="false" outlineLevel="0" collapsed="false">
      <c r="A1983" s="472" t="s">
        <v>352</v>
      </c>
      <c r="B1983" s="473"/>
      <c r="C1983" s="473"/>
      <c r="D1983" s="473"/>
      <c r="E1983" s="473"/>
      <c r="F1983" s="473"/>
      <c r="G1983" s="473"/>
      <c r="H1983" s="474"/>
      <c r="I1983" s="474"/>
      <c r="J1983" s="474"/>
      <c r="K1983" s="475"/>
      <c r="L1983" s="475"/>
      <c r="M1983" s="476"/>
      <c r="N1983" s="477"/>
      <c r="O1983" s="474"/>
      <c r="P1983" s="48"/>
      <c r="Q1983" s="48"/>
      <c r="R1983" s="438" t="str">
        <f aca="false">A1983</f>
        <v>LTH MAZATLAN</v>
      </c>
    </row>
    <row r="1984" customFormat="false" ht="12.75" hidden="false" customHeight="false" outlineLevel="0" collapsed="false">
      <c r="A1984" s="448"/>
      <c r="B1984" s="473"/>
      <c r="C1984" s="473"/>
      <c r="D1984" s="473"/>
      <c r="E1984" s="473"/>
      <c r="F1984" s="473"/>
      <c r="G1984" s="473"/>
      <c r="H1984" s="474"/>
      <c r="I1984" s="474"/>
      <c r="J1984" s="474"/>
      <c r="K1984" s="475"/>
      <c r="L1984" s="475"/>
      <c r="M1984" s="476"/>
      <c r="N1984" s="477"/>
      <c r="O1984" s="474"/>
      <c r="P1984" s="48"/>
      <c r="Q1984" s="48"/>
    </row>
    <row r="1985" customFormat="false" ht="12.75" hidden="false" customHeight="false" outlineLevel="0" collapsed="false">
      <c r="A1985" s="110" t="s">
        <v>228</v>
      </c>
      <c r="B1985" s="473" t="n">
        <v>0</v>
      </c>
      <c r="C1985" s="473" t="n">
        <v>0</v>
      </c>
      <c r="D1985" s="480" t="n">
        <v>0</v>
      </c>
      <c r="E1985" s="478" t="n">
        <v>0</v>
      </c>
      <c r="F1985" s="480" t="n">
        <v>0</v>
      </c>
      <c r="G1985" s="480" t="n">
        <v>0</v>
      </c>
      <c r="H1985" s="474"/>
      <c r="I1985" s="482" t="n">
        <v>0</v>
      </c>
      <c r="J1985" s="481" t="n">
        <f aca="false">+G1985-I1985</f>
        <v>0</v>
      </c>
      <c r="K1985" s="483" t="n">
        <f aca="false">IF(I1985=0,IF(G1985=0,0,100),+J1985/I1985*100)</f>
        <v>0</v>
      </c>
      <c r="L1985" s="475"/>
      <c r="M1985" s="484" t="n">
        <v>2250</v>
      </c>
      <c r="N1985" s="485" t="n">
        <v>0</v>
      </c>
      <c r="O1985" s="481" t="n">
        <f aca="false">N1985-M1985</f>
        <v>-2250</v>
      </c>
      <c r="P1985" s="486" t="n">
        <f aca="false">IF(M1985=0,IF(N1985=0,0,100),+O1985/M1985*100)</f>
        <v>-100</v>
      </c>
      <c r="Q1985" s="48"/>
    </row>
    <row r="1986" customFormat="false" ht="12.75" hidden="false" customHeight="false" outlineLevel="0" collapsed="false">
      <c r="A1986" s="110" t="s">
        <v>229</v>
      </c>
      <c r="B1986" s="478" t="n">
        <v>1375</v>
      </c>
      <c r="C1986" s="479" t="n">
        <v>1375</v>
      </c>
      <c r="D1986" s="480" t="n">
        <v>1375</v>
      </c>
      <c r="E1986" s="478" t="n">
        <v>1375</v>
      </c>
      <c r="F1986" s="480" t="n">
        <v>17375</v>
      </c>
      <c r="G1986" s="480" t="n">
        <v>1375</v>
      </c>
      <c r="H1986" s="474"/>
      <c r="I1986" s="482" t="n">
        <v>1375</v>
      </c>
      <c r="J1986" s="481" t="n">
        <f aca="false">+G1986-I1986</f>
        <v>0</v>
      </c>
      <c r="K1986" s="483" t="n">
        <f aca="false">IF(I1986=0,IF(G1986=0,0,100),+J1986/I1986*100)</f>
        <v>0</v>
      </c>
      <c r="L1986" s="475"/>
      <c r="M1986" s="484" t="n">
        <v>13744.12</v>
      </c>
      <c r="N1986" s="485" t="n">
        <v>24250</v>
      </c>
      <c r="O1986" s="481" t="n">
        <f aca="false">N1986-M1986</f>
        <v>10505.88</v>
      </c>
      <c r="P1986" s="486" t="n">
        <f aca="false">IF(M1986=0,IF(N1986=0,0,100),+O1986/M1986*100)</f>
        <v>76.4390881336892</v>
      </c>
      <c r="Q1986" s="48"/>
    </row>
    <row r="1987" s="438" customFormat="true" ht="12.75" hidden="false" customHeight="false" outlineLevel="0" collapsed="false">
      <c r="A1987" s="456" t="s">
        <v>234</v>
      </c>
      <c r="B1987" s="478" t="n">
        <v>130363.86</v>
      </c>
      <c r="C1987" s="479" t="n">
        <v>83278.22</v>
      </c>
      <c r="D1987" s="480" t="n">
        <v>94880.97</v>
      </c>
      <c r="E1987" s="478" t="n">
        <v>147099.33</v>
      </c>
      <c r="F1987" s="480" t="n">
        <v>92326.94</v>
      </c>
      <c r="G1987" s="480" t="n">
        <v>90683.9099999999</v>
      </c>
      <c r="H1987" s="481"/>
      <c r="I1987" s="482" t="n">
        <v>88661.3200000001</v>
      </c>
      <c r="J1987" s="481" t="n">
        <f aca="false">+G1987-I1987</f>
        <v>2022.58999999981</v>
      </c>
      <c r="K1987" s="483" t="n">
        <f aca="false">IF(I1987=0,IF(G1987=0,0,100),+J1987/I1987*100)</f>
        <v>2.28125410269078</v>
      </c>
      <c r="L1987" s="483"/>
      <c r="M1987" s="484" t="n">
        <v>554121.97</v>
      </c>
      <c r="N1987" s="485" t="n">
        <v>638633.23</v>
      </c>
      <c r="O1987" s="481" t="n">
        <f aca="false">N1987-M1987</f>
        <v>84511.26</v>
      </c>
      <c r="P1987" s="486" t="n">
        <f aca="false">IF(M1987=0,IF(N1987=0,0,100),+O1987/M1987*100)</f>
        <v>15.2513822904369</v>
      </c>
      <c r="Q1987" s="486"/>
    </row>
    <row r="1988" s="438" customFormat="true" ht="12.75" hidden="false" customHeight="false" outlineLevel="0" collapsed="false">
      <c r="A1988" s="110" t="s">
        <v>235</v>
      </c>
      <c r="B1988" s="478" t="n">
        <v>20175.92</v>
      </c>
      <c r="C1988" s="479" t="n">
        <v>6000</v>
      </c>
      <c r="D1988" s="480" t="n">
        <v>6250</v>
      </c>
      <c r="E1988" s="478" t="n">
        <v>11760</v>
      </c>
      <c r="F1988" s="480" t="n">
        <v>9057.52</v>
      </c>
      <c r="G1988" s="480" t="n">
        <v>6000</v>
      </c>
      <c r="H1988" s="481"/>
      <c r="I1988" s="482" t="n">
        <v>6000</v>
      </c>
      <c r="J1988" s="481" t="n">
        <f aca="false">+G1988-I1988</f>
        <v>0</v>
      </c>
      <c r="K1988" s="483" t="n">
        <f aca="false">IF(I1988=0,IF(G1988=0,0,100),+J1988/I1988*100)</f>
        <v>0</v>
      </c>
      <c r="L1988" s="483"/>
      <c r="M1988" s="484" t="n">
        <v>53337.7</v>
      </c>
      <c r="N1988" s="485" t="n">
        <v>59243.44</v>
      </c>
      <c r="O1988" s="481" t="n">
        <f aca="false">N1988-M1988</f>
        <v>5905.74000000001</v>
      </c>
      <c r="P1988" s="486" t="n">
        <f aca="false">IF(M1988=0,IF(N1988=0,0,100),+O1988/M1988*100)</f>
        <v>11.0723559508565</v>
      </c>
      <c r="Q1988" s="486"/>
    </row>
    <row r="1989" s="438" customFormat="true" ht="12.75" hidden="false" customHeight="false" outlineLevel="0" collapsed="false">
      <c r="A1989" s="110" t="s">
        <v>237</v>
      </c>
      <c r="B1989" s="478" t="n">
        <v>16297.37</v>
      </c>
      <c r="C1989" s="479" t="n">
        <v>13855.79</v>
      </c>
      <c r="D1989" s="480" t="n">
        <v>13019.01</v>
      </c>
      <c r="E1989" s="478" t="n">
        <v>16920.43</v>
      </c>
      <c r="F1989" s="480" t="n">
        <v>20272.7</v>
      </c>
      <c r="G1989" s="480" t="n">
        <v>13510.6</v>
      </c>
      <c r="H1989" s="481"/>
      <c r="I1989" s="482" t="n">
        <v>14469.11</v>
      </c>
      <c r="J1989" s="481" t="n">
        <f aca="false">+G1989-I1989</f>
        <v>-958.51</v>
      </c>
      <c r="K1989" s="483" t="n">
        <f aca="false">IF(I1989=0,IF(G1989=0,0,100),+J1989/I1989*100)</f>
        <v>-6.62452631848123</v>
      </c>
      <c r="L1989" s="483"/>
      <c r="M1989" s="484" t="n">
        <v>92997.68</v>
      </c>
      <c r="N1989" s="485" t="n">
        <v>93875.9</v>
      </c>
      <c r="O1989" s="481" t="n">
        <f aca="false">N1989-M1989</f>
        <v>878.220000000001</v>
      </c>
      <c r="P1989" s="486" t="n">
        <f aca="false">IF(M1989=0,IF(N1989=0,0,100),+O1989/M1989*100)</f>
        <v>0.944346138527328</v>
      </c>
      <c r="Q1989" s="486"/>
    </row>
    <row r="1990" s="438" customFormat="true" ht="12.75" hidden="false" customHeight="false" outlineLevel="0" collapsed="false">
      <c r="A1990" s="456" t="s">
        <v>240</v>
      </c>
      <c r="B1990" s="478" t="n">
        <v>3437.94</v>
      </c>
      <c r="C1990" s="479" t="n">
        <v>1282.75</v>
      </c>
      <c r="D1990" s="480" t="n">
        <v>3020.67</v>
      </c>
      <c r="E1990" s="478" t="n">
        <v>320</v>
      </c>
      <c r="F1990" s="480" t="n">
        <v>910.35</v>
      </c>
      <c r="G1990" s="480" t="n">
        <v>5780.5</v>
      </c>
      <c r="H1990" s="481"/>
      <c r="I1990" s="482" t="n">
        <v>7605.88</v>
      </c>
      <c r="J1990" s="481" t="n">
        <f aca="false">+G1990-I1990</f>
        <v>-1825.38</v>
      </c>
      <c r="K1990" s="483" t="n">
        <f aca="false">IF(I1990=0,IF(G1990=0,0,100),+J1990/I1990*100)</f>
        <v>-23.9995897910564</v>
      </c>
      <c r="L1990" s="483"/>
      <c r="M1990" s="484" t="n">
        <v>12442.83</v>
      </c>
      <c r="N1990" s="485" t="n">
        <v>14752.21</v>
      </c>
      <c r="O1990" s="481" t="n">
        <f aca="false">N1990-M1990</f>
        <v>2309.38</v>
      </c>
      <c r="P1990" s="486" t="n">
        <f aca="false">IF(M1990=0,IF(N1990=0,0,100),+O1990/M1990*100)</f>
        <v>18.5599256760721</v>
      </c>
      <c r="Q1990" s="486"/>
    </row>
    <row r="1991" s="438" customFormat="true" ht="12.75" hidden="false" customHeight="false" outlineLevel="0" collapsed="false">
      <c r="A1991" s="110" t="s">
        <v>241</v>
      </c>
      <c r="B1991" s="478" t="n">
        <v>0</v>
      </c>
      <c r="C1991" s="479" t="n">
        <v>0</v>
      </c>
      <c r="D1991" s="480" t="n">
        <v>0</v>
      </c>
      <c r="E1991" s="478" t="n">
        <v>0</v>
      </c>
      <c r="F1991" s="480" t="n">
        <v>0</v>
      </c>
      <c r="G1991" s="480" t="n">
        <v>0</v>
      </c>
      <c r="H1991" s="481"/>
      <c r="I1991" s="482" t="n">
        <v>1000</v>
      </c>
      <c r="J1991" s="481" t="n">
        <f aca="false">+G1991-I1991</f>
        <v>-1000</v>
      </c>
      <c r="K1991" s="483" t="n">
        <f aca="false">IF(I1991=0,IF(G1991=0,0,100),+J1991/I1991*100)</f>
        <v>-100</v>
      </c>
      <c r="L1991" s="483"/>
      <c r="M1991" s="484" t="n">
        <v>1120.51</v>
      </c>
      <c r="N1991" s="485" t="n">
        <v>0</v>
      </c>
      <c r="O1991" s="481" t="n">
        <f aca="false">N1991-M1991</f>
        <v>-1120.51</v>
      </c>
      <c r="P1991" s="486" t="n">
        <f aca="false">IF(M1991=0,IF(N1991=0,0,100),+O1991/M1991*100)</f>
        <v>-100</v>
      </c>
      <c r="Q1991" s="486"/>
    </row>
    <row r="1992" s="438" customFormat="true" ht="12.75" hidden="false" customHeight="false" outlineLevel="0" collapsed="false">
      <c r="A1992" s="110" t="s">
        <v>242</v>
      </c>
      <c r="B1992" s="478" t="n">
        <v>0</v>
      </c>
      <c r="C1992" s="479" t="n">
        <v>0</v>
      </c>
      <c r="D1992" s="480" t="n">
        <v>0</v>
      </c>
      <c r="E1992" s="478" t="n">
        <v>922.96</v>
      </c>
      <c r="F1992" s="480" t="n">
        <v>0</v>
      </c>
      <c r="G1992" s="480" t="n">
        <v>0</v>
      </c>
      <c r="H1992" s="481"/>
      <c r="I1992" s="482" t="n">
        <v>380.98</v>
      </c>
      <c r="J1992" s="481" t="n">
        <f aca="false">+G1992-I1992</f>
        <v>-380.98</v>
      </c>
      <c r="K1992" s="483" t="n">
        <f aca="false">IF(I1992=0,IF(G1992=0,0,100),+J1992/I1992*100)</f>
        <v>-100</v>
      </c>
      <c r="L1992" s="483"/>
      <c r="M1992" s="484" t="n">
        <v>380.98</v>
      </c>
      <c r="N1992" s="485" t="n">
        <v>922.96</v>
      </c>
      <c r="O1992" s="481" t="n">
        <f aca="false">N1992-M1992</f>
        <v>541.98</v>
      </c>
      <c r="P1992" s="486" t="n">
        <f aca="false">IF(M1992=0,IF(N1992=0,0,100),+O1992/M1992*100)</f>
        <v>142.259436190876</v>
      </c>
      <c r="Q1992" s="486"/>
    </row>
    <row r="1993" s="438" customFormat="true" ht="12.75" hidden="false" customHeight="false" outlineLevel="0" collapsed="false">
      <c r="A1993" s="110" t="s">
        <v>243</v>
      </c>
      <c r="B1993" s="478" t="n">
        <v>0</v>
      </c>
      <c r="C1993" s="479" t="n">
        <v>406.04</v>
      </c>
      <c r="D1993" s="480" t="n">
        <v>530.18</v>
      </c>
      <c r="E1993" s="478" t="n">
        <v>0</v>
      </c>
      <c r="F1993" s="480" t="n">
        <v>0</v>
      </c>
      <c r="G1993" s="480" t="n">
        <v>0</v>
      </c>
      <c r="H1993" s="481"/>
      <c r="I1993" s="482" t="n">
        <v>51.63</v>
      </c>
      <c r="J1993" s="481" t="n">
        <f aca="false">+G1993-I1993</f>
        <v>-51.63</v>
      </c>
      <c r="K1993" s="483" t="n">
        <f aca="false">IF(I1993=0,IF(G1993=0,0,100),+J1993/I1993*100)</f>
        <v>-100</v>
      </c>
      <c r="L1993" s="483"/>
      <c r="M1993" s="484" t="n">
        <v>1015.24</v>
      </c>
      <c r="N1993" s="485" t="n">
        <v>936.22</v>
      </c>
      <c r="O1993" s="481" t="n">
        <f aca="false">N1993-M1993</f>
        <v>-79.02</v>
      </c>
      <c r="P1993" s="486" t="n">
        <f aca="false">IF(M1993=0,IF(N1993=0,0,100),+O1993/M1993*100)</f>
        <v>-7.78338126945353</v>
      </c>
      <c r="Q1993" s="486"/>
    </row>
    <row r="1994" s="438" customFormat="true" ht="12.75" hidden="false" customHeight="false" outlineLevel="0" collapsed="false">
      <c r="A1994" s="110" t="s">
        <v>244</v>
      </c>
      <c r="B1994" s="478" t="n">
        <v>8419.48</v>
      </c>
      <c r="C1994" s="479" t="n">
        <v>1067.75</v>
      </c>
      <c r="D1994" s="480" t="n">
        <v>2200</v>
      </c>
      <c r="E1994" s="478" t="n">
        <v>1150</v>
      </c>
      <c r="F1994" s="480" t="n">
        <v>0</v>
      </c>
      <c r="G1994" s="480" t="n">
        <v>800</v>
      </c>
      <c r="H1994" s="481"/>
      <c r="I1994" s="482" t="n">
        <v>1281.03999999999</v>
      </c>
      <c r="J1994" s="481" t="n">
        <f aca="false">+G1994-I1994</f>
        <v>-481.03999999999</v>
      </c>
      <c r="K1994" s="483" t="n">
        <f aca="false">IF(I1994=0,IF(G1994=0,0,100),+J1994/I1994*100)</f>
        <v>-37.5507400237302</v>
      </c>
      <c r="L1994" s="483"/>
      <c r="M1994" s="484" t="n">
        <v>82096.67</v>
      </c>
      <c r="N1994" s="485" t="n">
        <v>13637.23</v>
      </c>
      <c r="O1994" s="481" t="n">
        <f aca="false">N1994-M1994</f>
        <v>-68459.44</v>
      </c>
      <c r="P1994" s="486" t="n">
        <f aca="false">IF(M1994=0,IF(N1994=0,0,100),+O1994/M1994*100)</f>
        <v>-83.3888146742127</v>
      </c>
      <c r="Q1994" s="486"/>
    </row>
    <row r="1995" s="438" customFormat="true" ht="12.75" hidden="false" customHeight="false" outlineLevel="0" collapsed="false">
      <c r="A1995" s="110" t="s">
        <v>245</v>
      </c>
      <c r="B1995" s="478" t="n">
        <v>5732.07</v>
      </c>
      <c r="C1995" s="479" t="n">
        <v>7563.2</v>
      </c>
      <c r="D1995" s="480" t="n">
        <v>6498.31</v>
      </c>
      <c r="E1995" s="478" t="n">
        <v>7786.36</v>
      </c>
      <c r="F1995" s="480" t="n">
        <v>6062.71</v>
      </c>
      <c r="G1995" s="480" t="n">
        <v>18612.53</v>
      </c>
      <c r="H1995" s="481"/>
      <c r="I1995" s="482" t="n">
        <v>3894.36</v>
      </c>
      <c r="J1995" s="481" t="n">
        <f aca="false">+G1995-I1995</f>
        <v>14718.17</v>
      </c>
      <c r="K1995" s="483" t="n">
        <f aca="false">IF(I1995=0,IF(G1995=0,0,100),+J1995/I1995*100)</f>
        <v>377.935527275342</v>
      </c>
      <c r="L1995" s="483"/>
      <c r="M1995" s="484" t="n">
        <v>25213.42</v>
      </c>
      <c r="N1995" s="485" t="n">
        <v>52255.18</v>
      </c>
      <c r="O1995" s="481" t="n">
        <f aca="false">N1995-M1995</f>
        <v>27041.76</v>
      </c>
      <c r="P1995" s="486" t="n">
        <f aca="false">IF(M1995=0,IF(N1995=0,0,100),+O1995/M1995*100)</f>
        <v>107.251455772363</v>
      </c>
      <c r="Q1995" s="486"/>
    </row>
    <row r="1996" s="438" customFormat="true" ht="12.75" hidden="false" customHeight="false" outlineLevel="0" collapsed="false">
      <c r="A1996" s="110" t="s">
        <v>335</v>
      </c>
      <c r="B1996" s="478" t="n">
        <v>6366.82</v>
      </c>
      <c r="C1996" s="479" t="n">
        <v>6994.64</v>
      </c>
      <c r="D1996" s="480" t="n">
        <v>9773.37</v>
      </c>
      <c r="E1996" s="478" t="n">
        <v>9723.27</v>
      </c>
      <c r="F1996" s="480" t="n">
        <v>7203.38</v>
      </c>
      <c r="G1996" s="480" t="n">
        <v>6338.57999999999</v>
      </c>
      <c r="H1996" s="481"/>
      <c r="I1996" s="482" t="n">
        <v>7204.21000000001</v>
      </c>
      <c r="J1996" s="481" t="n">
        <f aca="false">+G1996-I1996</f>
        <v>-865.63000000002</v>
      </c>
      <c r="K1996" s="483" t="n">
        <f aca="false">IF(I1996=0,IF(G1996=0,0,100),+J1996/I1996*100)</f>
        <v>-12.0156130929001</v>
      </c>
      <c r="L1996" s="483"/>
      <c r="M1996" s="484" t="n">
        <v>42279.05</v>
      </c>
      <c r="N1996" s="485" t="n">
        <v>46400.06</v>
      </c>
      <c r="O1996" s="481" t="n">
        <f aca="false">N1996-M1996</f>
        <v>4121.01</v>
      </c>
      <c r="P1996" s="486" t="n">
        <f aca="false">IF(M1996=0,IF(N1996=0,0,100),+O1996/M1996*100)</f>
        <v>9.74716792359335</v>
      </c>
      <c r="Q1996" s="486"/>
    </row>
    <row r="1997" s="438" customFormat="true" ht="12.75" hidden="false" customHeight="false" outlineLevel="0" collapsed="false">
      <c r="A1997" s="456" t="s">
        <v>252</v>
      </c>
      <c r="B1997" s="478" t="n">
        <v>18000</v>
      </c>
      <c r="C1997" s="479" t="n">
        <v>18000</v>
      </c>
      <c r="D1997" s="480" t="n">
        <v>18000</v>
      </c>
      <c r="E1997" s="478" t="n">
        <v>18000</v>
      </c>
      <c r="F1997" s="480" t="n">
        <v>18000</v>
      </c>
      <c r="G1997" s="480" t="n">
        <v>18000</v>
      </c>
      <c r="H1997" s="481"/>
      <c r="I1997" s="482" t="n">
        <v>18000</v>
      </c>
      <c r="J1997" s="481" t="n">
        <f aca="false">+G1997-I1997</f>
        <v>0</v>
      </c>
      <c r="K1997" s="483" t="n">
        <f aca="false">IF(I1997=0,IF(G1997=0,0,100),+J1997/I1997*100)</f>
        <v>0</v>
      </c>
      <c r="L1997" s="483"/>
      <c r="M1997" s="484" t="n">
        <v>108000</v>
      </c>
      <c r="N1997" s="485" t="n">
        <v>108000</v>
      </c>
      <c r="O1997" s="481" t="n">
        <f aca="false">N1997-M1997</f>
        <v>0</v>
      </c>
      <c r="P1997" s="486" t="n">
        <f aca="false">IF(M1997=0,IF(N1997=0,0,100),+O1997/M1997*100)</f>
        <v>0</v>
      </c>
      <c r="Q1997" s="486"/>
    </row>
    <row r="1998" s="438" customFormat="true" ht="12.75" hidden="false" customHeight="false" outlineLevel="0" collapsed="false">
      <c r="A1998" s="110" t="s">
        <v>256</v>
      </c>
      <c r="B1998" s="478" t="n">
        <v>0</v>
      </c>
      <c r="C1998" s="479" t="n">
        <v>4363.71</v>
      </c>
      <c r="D1998" s="480" t="n">
        <v>4718.24</v>
      </c>
      <c r="E1998" s="478" t="n">
        <v>9107.99</v>
      </c>
      <c r="F1998" s="480" t="n">
        <v>0</v>
      </c>
      <c r="G1998" s="480" t="n">
        <v>3994.61</v>
      </c>
      <c r="H1998" s="481"/>
      <c r="I1998" s="482" t="n">
        <v>15398.48</v>
      </c>
      <c r="J1998" s="481" t="n">
        <f aca="false">+G1998-I1998</f>
        <v>-11403.87</v>
      </c>
      <c r="K1998" s="483" t="n">
        <f aca="false">IF(I1998=0,IF(G1998=0,0,100),+J1998/I1998*100)</f>
        <v>-74.0584135577018</v>
      </c>
      <c r="L1998" s="483"/>
      <c r="M1998" s="484" t="n">
        <v>15398.48</v>
      </c>
      <c r="N1998" s="485" t="n">
        <v>22184.55</v>
      </c>
      <c r="O1998" s="481" t="n">
        <f aca="false">N1998-M1998</f>
        <v>6786.07</v>
      </c>
      <c r="P1998" s="486" t="n">
        <f aca="false">IF(M1998=0,IF(N1998=0,0,100),+O1998/M1998*100)</f>
        <v>44.069739350897</v>
      </c>
      <c r="Q1998" s="486"/>
    </row>
    <row r="1999" s="438" customFormat="true" ht="12.75" hidden="false" customHeight="false" outlineLevel="0" collapsed="false">
      <c r="A1999" s="456" t="s">
        <v>258</v>
      </c>
      <c r="B1999" s="478" t="n">
        <v>1510.47</v>
      </c>
      <c r="C1999" s="479" t="n">
        <v>0</v>
      </c>
      <c r="D1999" s="480" t="n">
        <v>0</v>
      </c>
      <c r="E1999" s="478" t="n">
        <v>0</v>
      </c>
      <c r="F1999" s="480" t="n">
        <v>0</v>
      </c>
      <c r="G1999" s="480" t="n">
        <v>0</v>
      </c>
      <c r="H1999" s="481"/>
      <c r="I1999" s="482" t="n">
        <v>903.66</v>
      </c>
      <c r="J1999" s="481" t="n">
        <f aca="false">+G1999-I1999</f>
        <v>-903.66</v>
      </c>
      <c r="K1999" s="483" t="n">
        <f aca="false">IF(I1999=0,IF(G1999=0,0,100),+J1999/I1999*100)</f>
        <v>-100</v>
      </c>
      <c r="L1999" s="483"/>
      <c r="M1999" s="484" t="n">
        <v>1426.52</v>
      </c>
      <c r="N1999" s="485" t="n">
        <v>1510.47</v>
      </c>
      <c r="O1999" s="481" t="n">
        <f aca="false">N1999-M1999</f>
        <v>83.9500000000001</v>
      </c>
      <c r="P1999" s="486" t="n">
        <f aca="false">IF(M1999=0,IF(N1999=0,0,100),+O1999/M1999*100)</f>
        <v>5.88495078933349</v>
      </c>
      <c r="Q1999" s="486"/>
    </row>
    <row r="2000" s="438" customFormat="true" ht="12.75" hidden="false" customHeight="false" outlineLevel="0" collapsed="false">
      <c r="A2000" s="110" t="s">
        <v>259</v>
      </c>
      <c r="B2000" s="478" t="n">
        <v>0</v>
      </c>
      <c r="C2000" s="479" t="n">
        <v>0</v>
      </c>
      <c r="D2000" s="480" t="n">
        <v>0</v>
      </c>
      <c r="E2000" s="478" t="n">
        <v>0</v>
      </c>
      <c r="F2000" s="480" t="n">
        <v>0</v>
      </c>
      <c r="G2000" s="480" t="n">
        <v>48.18</v>
      </c>
      <c r="H2000" s="481"/>
      <c r="I2000" s="482" t="n">
        <v>355.68</v>
      </c>
      <c r="J2000" s="481" t="n">
        <f aca="false">+G2000-I2000</f>
        <v>-307.5</v>
      </c>
      <c r="K2000" s="483" t="n">
        <f aca="false">IF(I2000=0,IF(G2000=0,0,100),+J2000/I2000*100)</f>
        <v>-86.4541160593792</v>
      </c>
      <c r="L2000" s="483"/>
      <c r="M2000" s="484" t="n">
        <v>355.68</v>
      </c>
      <c r="N2000" s="485" t="n">
        <v>48.18</v>
      </c>
      <c r="O2000" s="481" t="n">
        <f aca="false">N2000-M2000</f>
        <v>-307.5</v>
      </c>
      <c r="P2000" s="486" t="n">
        <f aca="false">IF(M2000=0,IF(N2000=0,0,100),+O2000/M2000*100)</f>
        <v>-86.4541160593792</v>
      </c>
      <c r="Q2000" s="486"/>
    </row>
    <row r="2001" s="438" customFormat="true" ht="12.75" hidden="false" customHeight="false" outlineLevel="0" collapsed="false">
      <c r="A2001" s="110" t="s">
        <v>265</v>
      </c>
      <c r="B2001" s="478" t="n">
        <v>1695.31</v>
      </c>
      <c r="C2001" s="479" t="n">
        <v>0</v>
      </c>
      <c r="D2001" s="480" t="n">
        <v>3211.15</v>
      </c>
      <c r="E2001" s="478" t="n">
        <v>1866.7</v>
      </c>
      <c r="F2001" s="480" t="n">
        <v>1017.63</v>
      </c>
      <c r="G2001" s="480" t="n">
        <v>1181.95</v>
      </c>
      <c r="H2001" s="481"/>
      <c r="I2001" s="482" t="n">
        <v>1560.53</v>
      </c>
      <c r="J2001" s="481" t="n">
        <f aca="false">+G2001-I2001</f>
        <v>-378.58</v>
      </c>
      <c r="K2001" s="483" t="n">
        <f aca="false">IF(I2001=0,IF(G2001=0,0,100),+J2001/I2001*100)</f>
        <v>-24.2597066381293</v>
      </c>
      <c r="L2001" s="483"/>
      <c r="M2001" s="484" t="n">
        <v>9084.15</v>
      </c>
      <c r="N2001" s="485" t="n">
        <v>8972.74</v>
      </c>
      <c r="O2001" s="481" t="n">
        <f aca="false">N2001-M2001</f>
        <v>-111.41</v>
      </c>
      <c r="P2001" s="486" t="n">
        <f aca="false">IF(M2001=0,IF(N2001=0,0,100),+O2001/M2001*100)</f>
        <v>-1.22642184464149</v>
      </c>
      <c r="Q2001" s="486"/>
    </row>
    <row r="2002" s="438" customFormat="true" ht="12.75" hidden="false" customHeight="false" outlineLevel="0" collapsed="false">
      <c r="A2002" s="110" t="s">
        <v>267</v>
      </c>
      <c r="B2002" s="478" t="n">
        <v>0</v>
      </c>
      <c r="C2002" s="479" t="n">
        <v>257.76</v>
      </c>
      <c r="D2002" s="480" t="n">
        <v>257.76</v>
      </c>
      <c r="E2002" s="478" t="n">
        <v>656.41</v>
      </c>
      <c r="F2002" s="480" t="n">
        <v>472.42</v>
      </c>
      <c r="G2002" s="480" t="n">
        <v>1287.96</v>
      </c>
      <c r="H2002" s="481"/>
      <c r="I2002" s="482" t="n">
        <v>257.76</v>
      </c>
      <c r="J2002" s="481" t="n">
        <f aca="false">+G2002-I2002</f>
        <v>1030.2</v>
      </c>
      <c r="K2002" s="483" t="n">
        <f aca="false">IF(I2002=0,IF(G2002=0,0,100),+J2002/I2002*100)</f>
        <v>399.674115456238</v>
      </c>
      <c r="L2002" s="483"/>
      <c r="M2002" s="484" t="n">
        <v>1288.79</v>
      </c>
      <c r="N2002" s="485" t="n">
        <v>2932.31</v>
      </c>
      <c r="O2002" s="481" t="n">
        <f aca="false">N2002-M2002</f>
        <v>1643.52</v>
      </c>
      <c r="P2002" s="486" t="n">
        <f aca="false">IF(M2002=0,IF(N2002=0,0,100),+O2002/M2002*100)</f>
        <v>127.524266948068</v>
      </c>
      <c r="Q2002" s="486"/>
    </row>
    <row r="2003" s="438" customFormat="true" ht="12.75" hidden="false" customHeight="false" outlineLevel="0" collapsed="false">
      <c r="A2003" s="456" t="s">
        <v>268</v>
      </c>
      <c r="B2003" s="478" t="n">
        <v>0</v>
      </c>
      <c r="C2003" s="479" t="n">
        <v>858.64</v>
      </c>
      <c r="D2003" s="480" t="n">
        <v>858.64</v>
      </c>
      <c r="E2003" s="478" t="n">
        <v>858.64</v>
      </c>
      <c r="F2003" s="480" t="n">
        <v>858.64</v>
      </c>
      <c r="G2003" s="480" t="n">
        <v>0</v>
      </c>
      <c r="H2003" s="481"/>
      <c r="I2003" s="482" t="n">
        <v>686.2</v>
      </c>
      <c r="J2003" s="481" t="n">
        <f aca="false">+G2003-I2003</f>
        <v>-686.2</v>
      </c>
      <c r="K2003" s="483" t="n">
        <f aca="false">IF(I2003=0,IF(G2003=0,0,100),+J2003/I2003*100)</f>
        <v>-100</v>
      </c>
      <c r="L2003" s="483"/>
      <c r="M2003" s="484" t="n">
        <v>3190.04</v>
      </c>
      <c r="N2003" s="485" t="n">
        <v>3434.56</v>
      </c>
      <c r="O2003" s="481" t="n">
        <f aca="false">N2003-M2003</f>
        <v>244.52</v>
      </c>
      <c r="P2003" s="486" t="n">
        <f aca="false">IF(M2003=0,IF(N2003=0,0,100),+O2003/M2003*100)</f>
        <v>7.66510764755301</v>
      </c>
      <c r="Q2003" s="486"/>
    </row>
    <row r="2004" s="438" customFormat="true" ht="12.75" hidden="false" customHeight="false" outlineLevel="0" collapsed="false">
      <c r="A2004" s="489" t="s">
        <v>272</v>
      </c>
      <c r="B2004" s="478" t="n">
        <v>0</v>
      </c>
      <c r="C2004" s="479" t="n">
        <v>0</v>
      </c>
      <c r="D2004" s="480" t="n">
        <v>598</v>
      </c>
      <c r="E2004" s="478" t="n">
        <v>0</v>
      </c>
      <c r="F2004" s="480" t="n">
        <v>0</v>
      </c>
      <c r="G2004" s="480" t="n">
        <v>0</v>
      </c>
      <c r="H2004" s="481"/>
      <c r="I2004" s="482" t="n">
        <v>0</v>
      </c>
      <c r="J2004" s="481" t="n">
        <f aca="false">+G2004-I2004</f>
        <v>0</v>
      </c>
      <c r="K2004" s="483" t="n">
        <f aca="false">IF(I2004=0,IF(G2004=0,0,100),+J2004/I2004*100)</f>
        <v>0</v>
      </c>
      <c r="L2004" s="483"/>
      <c r="M2004" s="484" t="n">
        <v>0</v>
      </c>
      <c r="N2004" s="485" t="n">
        <v>598</v>
      </c>
      <c r="O2004" s="481" t="n">
        <f aca="false">N2004-M2004</f>
        <v>598</v>
      </c>
      <c r="P2004" s="486" t="n">
        <f aca="false">IF(M2004=0,IF(N2004=0,0,100),+O2004/M2004*100)</f>
        <v>100</v>
      </c>
      <c r="Q2004" s="486"/>
    </row>
    <row r="2005" s="438" customFormat="true" ht="12.75" hidden="false" customHeight="false" outlineLevel="0" collapsed="false">
      <c r="A2005" s="110" t="s">
        <v>273</v>
      </c>
      <c r="B2005" s="478" t="n">
        <v>6670.31</v>
      </c>
      <c r="C2005" s="479" t="n">
        <v>4.54747350886464E-013</v>
      </c>
      <c r="D2005" s="480" t="n">
        <v>4086.5</v>
      </c>
      <c r="E2005" s="478" t="n">
        <v>-9.09494701772928E-013</v>
      </c>
      <c r="F2005" s="480" t="n">
        <v>-9.09494701772928E-013</v>
      </c>
      <c r="G2005" s="480" t="n">
        <v>5804.42</v>
      </c>
      <c r="H2005" s="481"/>
      <c r="I2005" s="482" t="n">
        <v>0</v>
      </c>
      <c r="J2005" s="481" t="n">
        <f aca="false">+G2005-I2005</f>
        <v>5804.42</v>
      </c>
      <c r="K2005" s="483" t="n">
        <f aca="false">IF(I2005=0,IF(G2005=0,0,100),+J2005/I2005*100)</f>
        <v>100</v>
      </c>
      <c r="L2005" s="483"/>
      <c r="M2005" s="484" t="n">
        <v>15279.08</v>
      </c>
      <c r="N2005" s="485" t="n">
        <v>16561.23</v>
      </c>
      <c r="O2005" s="481" t="n">
        <f aca="false">N2005-M2005</f>
        <v>1282.15</v>
      </c>
      <c r="P2005" s="486" t="n">
        <f aca="false">IF(M2005=0,IF(N2005=0,0,100),+O2005/M2005*100)</f>
        <v>8.3915392811609</v>
      </c>
      <c r="Q2005" s="486"/>
    </row>
    <row r="2006" s="438" customFormat="true" ht="12.75" hidden="false" customHeight="false" outlineLevel="0" collapsed="false">
      <c r="A2006" s="110" t="s">
        <v>274</v>
      </c>
      <c r="B2006" s="478" t="n">
        <v>7714.7</v>
      </c>
      <c r="C2006" s="479" t="n">
        <v>4344.41</v>
      </c>
      <c r="D2006" s="480" t="n">
        <v>395.24</v>
      </c>
      <c r="E2006" s="478" t="n">
        <v>146.21</v>
      </c>
      <c r="F2006" s="480" t="n">
        <v>1987</v>
      </c>
      <c r="G2006" s="480" t="n">
        <v>4382.41</v>
      </c>
      <c r="H2006" s="481"/>
      <c r="I2006" s="482" t="n">
        <v>0</v>
      </c>
      <c r="J2006" s="481" t="n">
        <f aca="false">+G2006-I2006</f>
        <v>4382.41</v>
      </c>
      <c r="K2006" s="483" t="n">
        <f aca="false">IF(I2006=0,IF(G2006=0,0,100),+J2006/I2006*100)</f>
        <v>100</v>
      </c>
      <c r="L2006" s="483"/>
      <c r="M2006" s="484" t="n">
        <v>5420.62</v>
      </c>
      <c r="N2006" s="485" t="n">
        <v>18969.97</v>
      </c>
      <c r="O2006" s="481" t="n">
        <f aca="false">N2006-M2006</f>
        <v>13549.35</v>
      </c>
      <c r="P2006" s="486" t="n">
        <f aca="false">IF(M2006=0,IF(N2006=0,0,100),+O2006/M2006*100)</f>
        <v>249.959414236748</v>
      </c>
      <c r="Q2006" s="486"/>
    </row>
    <row r="2007" s="438" customFormat="true" ht="12.75" hidden="false" customHeight="false" outlineLevel="0" collapsed="false">
      <c r="A2007" s="110" t="s">
        <v>275</v>
      </c>
      <c r="B2007" s="478" t="n">
        <v>1021.88</v>
      </c>
      <c r="C2007" s="479" t="n">
        <v>1953.34</v>
      </c>
      <c r="D2007" s="480" t="n">
        <v>228.35</v>
      </c>
      <c r="E2007" s="478" t="n">
        <v>478.21</v>
      </c>
      <c r="F2007" s="480" t="n">
        <v>654.18</v>
      </c>
      <c r="G2007" s="480" t="n">
        <v>265.18</v>
      </c>
      <c r="H2007" s="481"/>
      <c r="I2007" s="482" t="n">
        <v>883.46</v>
      </c>
      <c r="J2007" s="481" t="n">
        <f aca="false">+G2007-I2007</f>
        <v>-618.28</v>
      </c>
      <c r="K2007" s="483" t="n">
        <f aca="false">IF(I2007=0,IF(G2007=0,0,100),+J2007/I2007*100)</f>
        <v>-69.9839268331334</v>
      </c>
      <c r="L2007" s="483"/>
      <c r="M2007" s="484" t="n">
        <v>5939.84</v>
      </c>
      <c r="N2007" s="485" t="n">
        <v>4601.14</v>
      </c>
      <c r="O2007" s="481" t="n">
        <f aca="false">N2007-M2007</f>
        <v>-1338.7</v>
      </c>
      <c r="P2007" s="486" t="n">
        <f aca="false">IF(M2007=0,IF(N2007=0,0,100),+O2007/M2007*100)</f>
        <v>-22.5376441116259</v>
      </c>
      <c r="Q2007" s="486"/>
    </row>
    <row r="2008" s="438" customFormat="true" ht="12.75" hidden="false" customHeight="false" outlineLevel="0" collapsed="false">
      <c r="A2008" s="110" t="s">
        <v>276</v>
      </c>
      <c r="B2008" s="478" t="n">
        <v>959.4</v>
      </c>
      <c r="C2008" s="479" t="n">
        <v>0</v>
      </c>
      <c r="D2008" s="480" t="n">
        <v>871.9</v>
      </c>
      <c r="E2008" s="478" t="n">
        <v>0</v>
      </c>
      <c r="F2008" s="480" t="n">
        <v>655</v>
      </c>
      <c r="G2008" s="480" t="n">
        <v>917</v>
      </c>
      <c r="H2008" s="481"/>
      <c r="I2008" s="482" t="n">
        <v>701.94</v>
      </c>
      <c r="J2008" s="481" t="n">
        <f aca="false">+G2008-I2008</f>
        <v>215.06</v>
      </c>
      <c r="K2008" s="483" t="n">
        <f aca="false">IF(I2008=0,IF(G2008=0,0,100),+J2008/I2008*100)</f>
        <v>30.6379462632134</v>
      </c>
      <c r="L2008" s="483"/>
      <c r="M2008" s="484" t="n">
        <v>701.94</v>
      </c>
      <c r="N2008" s="485" t="n">
        <v>3403.3</v>
      </c>
      <c r="O2008" s="481" t="n">
        <f aca="false">N2008-M2008</f>
        <v>2701.36</v>
      </c>
      <c r="P2008" s="486" t="n">
        <f aca="false">IF(M2008=0,IF(N2008=0,0,100),+O2008/M2008*100)</f>
        <v>384.842009288543</v>
      </c>
      <c r="Q2008" s="486"/>
    </row>
    <row r="2009" s="438" customFormat="true" ht="12.75" hidden="false" customHeight="false" outlineLevel="0" collapsed="false">
      <c r="A2009" s="110" t="s">
        <v>277</v>
      </c>
      <c r="B2009" s="478" t="n">
        <v>0</v>
      </c>
      <c r="C2009" s="479" t="n">
        <v>640</v>
      </c>
      <c r="D2009" s="480" t="n">
        <v>0</v>
      </c>
      <c r="E2009" s="478" t="n">
        <v>0</v>
      </c>
      <c r="F2009" s="480" t="n">
        <v>0</v>
      </c>
      <c r="G2009" s="480" t="n">
        <v>0</v>
      </c>
      <c r="H2009" s="481"/>
      <c r="I2009" s="482" t="n">
        <v>0</v>
      </c>
      <c r="J2009" s="481" t="n">
        <f aca="false">+G2009-I2009</f>
        <v>0</v>
      </c>
      <c r="K2009" s="483" t="n">
        <f aca="false">IF(I2009=0,IF(G2009=0,0,100),+J2009/I2009*100)</f>
        <v>0</v>
      </c>
      <c r="L2009" s="483"/>
      <c r="M2009" s="484" t="n">
        <v>640</v>
      </c>
      <c r="N2009" s="485" t="n">
        <v>640</v>
      </c>
      <c r="O2009" s="481" t="n">
        <f aca="false">N2009-M2009</f>
        <v>0</v>
      </c>
      <c r="P2009" s="486" t="n">
        <f aca="false">IF(M2009=0,IF(N2009=0,0,100),+O2009/M2009*100)</f>
        <v>0</v>
      </c>
      <c r="Q2009" s="486"/>
    </row>
    <row r="2010" s="438" customFormat="true" ht="15" hidden="false" customHeight="false" outlineLevel="0" collapsed="false">
      <c r="A2010" s="0" t="s">
        <v>278</v>
      </c>
      <c r="B2010" s="478" t="n">
        <v>301.13</v>
      </c>
      <c r="C2010" s="479" t="n">
        <v>104.71</v>
      </c>
      <c r="D2010" s="480" t="n">
        <v>0</v>
      </c>
      <c r="E2010" s="478" t="n">
        <v>104.71</v>
      </c>
      <c r="F2010" s="480" t="n">
        <v>105</v>
      </c>
      <c r="G2010" s="480" t="n">
        <v>105.16</v>
      </c>
      <c r="H2010" s="481"/>
      <c r="I2010" s="482" t="n">
        <v>0</v>
      </c>
      <c r="J2010" s="481" t="n">
        <f aca="false">+G2010-I2010</f>
        <v>105.16</v>
      </c>
      <c r="K2010" s="483" t="n">
        <f aca="false">IF(I2010=0,IF(G2010=0,0,100),+J2010/I2010*100)</f>
        <v>100</v>
      </c>
      <c r="L2010" s="483"/>
      <c r="M2010" s="484" t="n">
        <v>0</v>
      </c>
      <c r="N2010" s="485" t="n">
        <v>720.71</v>
      </c>
      <c r="O2010" s="481" t="n">
        <f aca="false">N2010-M2010</f>
        <v>720.71</v>
      </c>
      <c r="P2010" s="486" t="n">
        <f aca="false">IF(M2010=0,IF(N2010=0,0,100),+O2010/M2010*100)</f>
        <v>100</v>
      </c>
      <c r="Q2010" s="486"/>
    </row>
    <row r="2011" s="438" customFormat="true" ht="12.75" hidden="false" customHeight="false" outlineLevel="0" collapsed="false">
      <c r="A2011" s="110" t="s">
        <v>282</v>
      </c>
      <c r="B2011" s="478" t="n">
        <v>565</v>
      </c>
      <c r="C2011" s="479" t="n">
        <v>0</v>
      </c>
      <c r="D2011" s="480" t="n">
        <v>0</v>
      </c>
      <c r="E2011" s="478" t="n">
        <v>0</v>
      </c>
      <c r="F2011" s="480" t="n">
        <v>0</v>
      </c>
      <c r="G2011" s="480" t="n">
        <v>0</v>
      </c>
      <c r="H2011" s="481"/>
      <c r="I2011" s="482" t="n">
        <v>0</v>
      </c>
      <c r="J2011" s="481" t="n">
        <f aca="false">+G2011-I2011</f>
        <v>0</v>
      </c>
      <c r="K2011" s="483" t="n">
        <f aca="false">IF(I2011=0,IF(G2011=0,0,100),+J2011/I2011*100)</f>
        <v>0</v>
      </c>
      <c r="L2011" s="483"/>
      <c r="M2011" s="484" t="n">
        <v>200</v>
      </c>
      <c r="N2011" s="485" t="n">
        <v>565</v>
      </c>
      <c r="O2011" s="481" t="n">
        <f aca="false">N2011-M2011</f>
        <v>365</v>
      </c>
      <c r="P2011" s="486" t="n">
        <f aca="false">IF(M2011=0,IF(N2011=0,0,100),+O2011/M2011*100)</f>
        <v>182.5</v>
      </c>
      <c r="Q2011" s="486"/>
    </row>
    <row r="2012" s="438" customFormat="true" ht="12.75" hidden="false" customHeight="false" outlineLevel="0" collapsed="false">
      <c r="A2012" s="110" t="s">
        <v>284</v>
      </c>
      <c r="B2012" s="478" t="n">
        <v>0</v>
      </c>
      <c r="C2012" s="479" t="n">
        <v>0</v>
      </c>
      <c r="D2012" s="480" t="n">
        <v>0</v>
      </c>
      <c r="E2012" s="478" t="n">
        <v>0</v>
      </c>
      <c r="F2012" s="480" t="n">
        <v>0</v>
      </c>
      <c r="G2012" s="480" t="n">
        <v>541.29</v>
      </c>
      <c r="H2012" s="481"/>
      <c r="I2012" s="482" t="n">
        <v>0</v>
      </c>
      <c r="J2012" s="481" t="n">
        <f aca="false">+G2012-I2012</f>
        <v>541.29</v>
      </c>
      <c r="K2012" s="483" t="n">
        <f aca="false">IF(I2012=0,IF(G2012=0,0,100),+J2012/I2012*100)</f>
        <v>100</v>
      </c>
      <c r="L2012" s="483"/>
      <c r="M2012" s="484" t="n">
        <v>1739</v>
      </c>
      <c r="N2012" s="485" t="n">
        <v>541.29</v>
      </c>
      <c r="O2012" s="481" t="n">
        <f aca="false">N2012-M2012</f>
        <v>-1197.71</v>
      </c>
      <c r="P2012" s="486" t="n">
        <f aca="false">IF(M2012=0,IF(N2012=0,0,100),+O2012/M2012*100)</f>
        <v>-68.8734905117884</v>
      </c>
      <c r="Q2012" s="486"/>
    </row>
    <row r="2013" s="438" customFormat="true" ht="12.75" hidden="false" customHeight="false" outlineLevel="0" collapsed="false">
      <c r="A2013" s="110" t="s">
        <v>285</v>
      </c>
      <c r="B2013" s="478" t="n">
        <v>0</v>
      </c>
      <c r="C2013" s="479" t="n">
        <v>1450</v>
      </c>
      <c r="D2013" s="480" t="n">
        <v>0</v>
      </c>
      <c r="E2013" s="478" t="n">
        <v>650</v>
      </c>
      <c r="F2013" s="480" t="n">
        <v>0</v>
      </c>
      <c r="G2013" s="480" t="n">
        <v>0</v>
      </c>
      <c r="H2013" s="481"/>
      <c r="I2013" s="482" t="n">
        <v>0</v>
      </c>
      <c r="J2013" s="481" t="n">
        <f aca="false">+G2013-I2013</f>
        <v>0</v>
      </c>
      <c r="K2013" s="483" t="n">
        <f aca="false">IF(I2013=0,IF(G2013=0,0,100),+J2013/I2013*100)</f>
        <v>0</v>
      </c>
      <c r="L2013" s="483"/>
      <c r="M2013" s="484" t="n">
        <v>999.52</v>
      </c>
      <c r="N2013" s="485" t="n">
        <v>2100</v>
      </c>
      <c r="O2013" s="481" t="n">
        <f aca="false">N2013-M2013</f>
        <v>1100.48</v>
      </c>
      <c r="P2013" s="486" t="n">
        <f aca="false">IF(M2013=0,IF(N2013=0,0,100),+O2013/M2013*100)</f>
        <v>110.100848407235</v>
      </c>
      <c r="Q2013" s="486"/>
    </row>
    <row r="2014" s="438" customFormat="true" ht="12.75" hidden="false" customHeight="false" outlineLevel="0" collapsed="false">
      <c r="A2014" s="110" t="s">
        <v>286</v>
      </c>
      <c r="B2014" s="478" t="n">
        <v>0</v>
      </c>
      <c r="C2014" s="479" t="n">
        <v>5894.1</v>
      </c>
      <c r="D2014" s="480" t="n">
        <v>3884.16</v>
      </c>
      <c r="E2014" s="478" t="n">
        <v>0</v>
      </c>
      <c r="F2014" s="480" t="n">
        <v>3709.5</v>
      </c>
      <c r="G2014" s="480" t="n">
        <v>1309.8</v>
      </c>
      <c r="H2014" s="481"/>
      <c r="I2014" s="482" t="n">
        <v>0</v>
      </c>
      <c r="J2014" s="481" t="n">
        <f aca="false">+G2014-I2014</f>
        <v>1309.8</v>
      </c>
      <c r="K2014" s="483" t="n">
        <f aca="false">IF(I2014=0,IF(G2014=0,0,100),+J2014/I2014*100)</f>
        <v>100</v>
      </c>
      <c r="L2014" s="483"/>
      <c r="M2014" s="484" t="n">
        <v>1746.4</v>
      </c>
      <c r="N2014" s="485" t="n">
        <v>14797.56</v>
      </c>
      <c r="O2014" s="481" t="n">
        <f aca="false">N2014-M2014</f>
        <v>13051.16</v>
      </c>
      <c r="P2014" s="486" t="n">
        <f aca="false">IF(M2014=0,IF(N2014=0,0,100),+O2014/M2014*100)</f>
        <v>747.31791113147</v>
      </c>
      <c r="Q2014" s="486"/>
    </row>
    <row r="2015" s="438" customFormat="true" ht="12.75" hidden="false" customHeight="false" outlineLevel="0" collapsed="false">
      <c r="A2015" s="110" t="s">
        <v>287</v>
      </c>
      <c r="B2015" s="478" t="n">
        <v>0</v>
      </c>
      <c r="C2015" s="479" t="n">
        <v>0</v>
      </c>
      <c r="D2015" s="480" t="n">
        <v>0</v>
      </c>
      <c r="E2015" s="478" t="n">
        <v>0</v>
      </c>
      <c r="F2015" s="480" t="n">
        <v>0</v>
      </c>
      <c r="G2015" s="480" t="n">
        <v>0</v>
      </c>
      <c r="H2015" s="481"/>
      <c r="I2015" s="482" t="n">
        <v>0</v>
      </c>
      <c r="J2015" s="481" t="n">
        <f aca="false">+G2015-I2015</f>
        <v>0</v>
      </c>
      <c r="K2015" s="483" t="n">
        <f aca="false">IF(I2015=0,IF(G2015=0,0,100),+J2015/I2015*100)</f>
        <v>0</v>
      </c>
      <c r="L2015" s="483"/>
      <c r="M2015" s="484" t="n">
        <v>1017</v>
      </c>
      <c r="N2015" s="485" t="n">
        <v>0</v>
      </c>
      <c r="O2015" s="481" t="n">
        <f aca="false">N2015-M2015</f>
        <v>-1017</v>
      </c>
      <c r="P2015" s="486" t="n">
        <f aca="false">IF(M2015=0,IF(N2015=0,0,100),+O2015/M2015*100)</f>
        <v>-100</v>
      </c>
      <c r="Q2015" s="486"/>
    </row>
    <row r="2016" s="438" customFormat="true" ht="12.75" hidden="false" customHeight="false" outlineLevel="0" collapsed="false">
      <c r="A2016" s="110" t="s">
        <v>288</v>
      </c>
      <c r="B2016" s="478" t="n">
        <v>0</v>
      </c>
      <c r="C2016" s="479" t="n">
        <v>0</v>
      </c>
      <c r="D2016" s="480" t="n">
        <v>0</v>
      </c>
      <c r="E2016" s="478" t="n">
        <v>0</v>
      </c>
      <c r="F2016" s="480" t="n">
        <v>0</v>
      </c>
      <c r="G2016" s="480" t="n">
        <v>0</v>
      </c>
      <c r="H2016" s="481"/>
      <c r="I2016" s="482" t="n">
        <v>103.02</v>
      </c>
      <c r="J2016" s="481" t="n">
        <f aca="false">+G2016-I2016</f>
        <v>-103.02</v>
      </c>
      <c r="K2016" s="483" t="n">
        <f aca="false">IF(I2016=0,IF(G2016=0,0,100),+J2016/I2016*100)</f>
        <v>-100</v>
      </c>
      <c r="L2016" s="483"/>
      <c r="M2016" s="484" t="n">
        <v>2061</v>
      </c>
      <c r="N2016" s="485" t="n">
        <v>0</v>
      </c>
      <c r="O2016" s="481" t="n">
        <f aca="false">N2016-M2016</f>
        <v>-2061</v>
      </c>
      <c r="P2016" s="486" t="n">
        <f aca="false">IF(M2016=0,IF(N2016=0,0,100),+O2016/M2016*100)</f>
        <v>-100</v>
      </c>
      <c r="Q2016" s="486"/>
    </row>
    <row r="2017" s="438" customFormat="true" ht="12.75" hidden="false" customHeight="false" outlineLevel="0" collapsed="false">
      <c r="A2017" s="456" t="s">
        <v>289</v>
      </c>
      <c r="B2017" s="478" t="n">
        <v>608.85</v>
      </c>
      <c r="C2017" s="479" t="n">
        <v>683</v>
      </c>
      <c r="D2017" s="480" t="n">
        <v>1000</v>
      </c>
      <c r="E2017" s="478" t="n">
        <v>697</v>
      </c>
      <c r="F2017" s="480" t="n">
        <v>330</v>
      </c>
      <c r="G2017" s="480" t="n">
        <v>719.88</v>
      </c>
      <c r="H2017" s="481"/>
      <c r="I2017" s="482" t="n">
        <v>828.75</v>
      </c>
      <c r="J2017" s="481" t="n">
        <f aca="false">+G2017-I2017</f>
        <v>-108.87</v>
      </c>
      <c r="K2017" s="483" t="n">
        <f aca="false">IF(I2017=0,IF(G2017=0,0,100),+J2017/I2017*100)</f>
        <v>-13.1366515837104</v>
      </c>
      <c r="L2017" s="483"/>
      <c r="M2017" s="484" t="n">
        <v>2657.82</v>
      </c>
      <c r="N2017" s="485" t="n">
        <v>4038.73</v>
      </c>
      <c r="O2017" s="481" t="n">
        <f aca="false">N2017-M2017</f>
        <v>1380.91</v>
      </c>
      <c r="P2017" s="486" t="n">
        <f aca="false">IF(M2017=0,IF(N2017=0,0,100),+O2017/M2017*100)</f>
        <v>51.9564906577571</v>
      </c>
      <c r="Q2017" s="486"/>
    </row>
    <row r="2018" s="438" customFormat="true" ht="12.75" hidden="false" customHeight="false" outlineLevel="0" collapsed="false">
      <c r="A2018" s="110" t="s">
        <v>290</v>
      </c>
      <c r="B2018" s="478" t="n">
        <v>0</v>
      </c>
      <c r="C2018" s="479" t="n">
        <v>4436</v>
      </c>
      <c r="D2018" s="480" t="n">
        <v>6325.66</v>
      </c>
      <c r="E2018" s="478" t="n">
        <v>688</v>
      </c>
      <c r="F2018" s="480" t="n">
        <v>4418</v>
      </c>
      <c r="G2018" s="480" t="n">
        <v>4436</v>
      </c>
      <c r="H2018" s="481"/>
      <c r="I2018" s="482" t="n">
        <v>387.93</v>
      </c>
      <c r="J2018" s="481" t="n">
        <f aca="false">+G2018-I2018</f>
        <v>4048.07</v>
      </c>
      <c r="K2018" s="483" t="n">
        <f aca="false">IF(I2018=0,IF(G2018=0,0,100),+J2018/I2018*100)</f>
        <v>1043.50527156961</v>
      </c>
      <c r="L2018" s="483"/>
      <c r="M2018" s="484" t="n">
        <v>5105.81</v>
      </c>
      <c r="N2018" s="485" t="n">
        <v>20303.66</v>
      </c>
      <c r="O2018" s="481" t="n">
        <f aca="false">N2018-M2018</f>
        <v>15197.85</v>
      </c>
      <c r="P2018" s="486" t="n">
        <f aca="false">IF(M2018=0,IF(N2018=0,0,100),+O2018/M2018*100)</f>
        <v>297.657962203842</v>
      </c>
      <c r="Q2018" s="486"/>
    </row>
    <row r="2019" s="438" customFormat="true" ht="12.75" hidden="false" customHeight="false" outlineLevel="0" collapsed="false">
      <c r="A2019" s="456" t="s">
        <v>336</v>
      </c>
      <c r="B2019" s="478" t="n">
        <v>0</v>
      </c>
      <c r="C2019" s="479" t="n">
        <v>4707</v>
      </c>
      <c r="D2019" s="480" t="n">
        <v>0</v>
      </c>
      <c r="E2019" s="478" t="n">
        <v>0</v>
      </c>
      <c r="F2019" s="480" t="n">
        <v>0</v>
      </c>
      <c r="G2019" s="480" t="n">
        <v>0</v>
      </c>
      <c r="H2019" s="481"/>
      <c r="I2019" s="482" t="n">
        <v>2748.54</v>
      </c>
      <c r="J2019" s="481" t="n">
        <f aca="false">+G2019-I2019</f>
        <v>-2748.54</v>
      </c>
      <c r="K2019" s="483" t="n">
        <f aca="false">IF(I2019=0,IF(G2019=0,0,100),+J2019/I2019*100)</f>
        <v>-100</v>
      </c>
      <c r="L2019" s="483"/>
      <c r="M2019" s="484" t="n">
        <v>9125.48</v>
      </c>
      <c r="N2019" s="485" t="n">
        <v>4707</v>
      </c>
      <c r="O2019" s="481" t="n">
        <f aca="false">N2019-M2019</f>
        <v>-4418.48</v>
      </c>
      <c r="P2019" s="486" t="n">
        <f aca="false">IF(M2019=0,IF(N2019=0,0,100),+O2019/M2019*100)</f>
        <v>-48.419151650105</v>
      </c>
      <c r="Q2019" s="486"/>
    </row>
    <row r="2020" s="438" customFormat="true" ht="12.75" hidden="false" customHeight="false" outlineLevel="0" collapsed="false">
      <c r="A2020" s="456" t="s">
        <v>293</v>
      </c>
      <c r="B2020" s="478" t="n">
        <v>2861.8</v>
      </c>
      <c r="C2020" s="479" t="n">
        <v>3908.93</v>
      </c>
      <c r="D2020" s="480" t="n">
        <v>3210.84</v>
      </c>
      <c r="E2020" s="478" t="n">
        <v>3210.84</v>
      </c>
      <c r="F2020" s="480" t="n">
        <v>4479.65</v>
      </c>
      <c r="G2020" s="480" t="n">
        <v>5215.2</v>
      </c>
      <c r="H2020" s="481"/>
      <c r="I2020" s="482" t="n">
        <v>2861.8</v>
      </c>
      <c r="J2020" s="481" t="n">
        <f aca="false">+G2020-I2020</f>
        <v>2353.4</v>
      </c>
      <c r="K2020" s="483" t="n">
        <f aca="false">IF(I2020=0,IF(G2020=0,0,100),+J2020/I2020*100)</f>
        <v>82.2349570200573</v>
      </c>
      <c r="L2020" s="483"/>
      <c r="M2020" s="484" t="n">
        <v>17234.68</v>
      </c>
      <c r="N2020" s="485" t="n">
        <v>22887.26</v>
      </c>
      <c r="O2020" s="481" t="n">
        <f aca="false">N2020-M2020</f>
        <v>5652.58</v>
      </c>
      <c r="P2020" s="486" t="n">
        <f aca="false">IF(M2020=0,IF(N2020=0,0,100),+O2020/M2020*100)</f>
        <v>32.7977078773728</v>
      </c>
      <c r="Q2020" s="486"/>
    </row>
    <row r="2021" s="438" customFormat="true" ht="12.75" hidden="false" customHeight="false" outlineLevel="0" collapsed="false">
      <c r="A2021" s="456" t="s">
        <v>294</v>
      </c>
      <c r="B2021" s="478" t="n">
        <v>381.91</v>
      </c>
      <c r="C2021" s="479" t="n">
        <v>147.1</v>
      </c>
      <c r="D2021" s="480" t="n">
        <v>303.64</v>
      </c>
      <c r="E2021" s="478" t="n">
        <v>303.64</v>
      </c>
      <c r="F2021" s="480" t="n">
        <v>303.64</v>
      </c>
      <c r="G2021" s="480" t="n">
        <v>303.64</v>
      </c>
      <c r="H2021" s="481"/>
      <c r="I2021" s="482" t="n">
        <v>463.64</v>
      </c>
      <c r="J2021" s="481" t="n">
        <f aca="false">+G2021-I2021</f>
        <v>-160</v>
      </c>
      <c r="K2021" s="483" t="n">
        <f aca="false">IF(I2021=0,IF(G2021=0,0,100),+J2021/I2021*100)</f>
        <v>-34.5095332585627</v>
      </c>
      <c r="L2021" s="483"/>
      <c r="M2021" s="484" t="n">
        <v>2362.47</v>
      </c>
      <c r="N2021" s="485" t="n">
        <v>1743.57</v>
      </c>
      <c r="O2021" s="481" t="n">
        <f aca="false">N2021-M2021</f>
        <v>-618.9</v>
      </c>
      <c r="P2021" s="486" t="n">
        <f aca="false">IF(M2021=0,IF(N2021=0,0,100),+O2021/M2021*100)</f>
        <v>-26.19715805915</v>
      </c>
      <c r="Q2021" s="486"/>
    </row>
    <row r="2022" s="438" customFormat="true" ht="12.75" hidden="false" customHeight="false" outlineLevel="0" collapsed="false">
      <c r="A2022" s="456" t="s">
        <v>296</v>
      </c>
      <c r="B2022" s="478" t="n">
        <v>267.25</v>
      </c>
      <c r="C2022" s="479" t="n">
        <v>605.45</v>
      </c>
      <c r="D2022" s="480" t="n">
        <v>379.98</v>
      </c>
      <c r="E2022" s="478" t="n">
        <v>379.98</v>
      </c>
      <c r="F2022" s="480" t="n">
        <v>379.98</v>
      </c>
      <c r="G2022" s="480" t="n">
        <v>379.98</v>
      </c>
      <c r="H2022" s="481"/>
      <c r="I2022" s="482" t="n">
        <v>267.25</v>
      </c>
      <c r="J2022" s="481" t="n">
        <f aca="false">+G2022-I2022</f>
        <v>112.73</v>
      </c>
      <c r="K2022" s="483" t="n">
        <f aca="false">IF(I2022=0,IF(G2022=0,0,100),+J2022/I2022*100)</f>
        <v>42.1814780168382</v>
      </c>
      <c r="L2022" s="483"/>
      <c r="M2022" s="484" t="n">
        <v>1580.37</v>
      </c>
      <c r="N2022" s="485" t="n">
        <v>2392.62</v>
      </c>
      <c r="O2022" s="481" t="n">
        <f aca="false">N2022-M2022</f>
        <v>812.25</v>
      </c>
      <c r="P2022" s="486" t="n">
        <f aca="false">IF(M2022=0,IF(N2022=0,0,100),+O2022/M2022*100)</f>
        <v>51.3961920309801</v>
      </c>
      <c r="Q2022" s="486"/>
    </row>
    <row r="2023" s="438" customFormat="true" ht="12.75" hidden="false" customHeight="false" outlineLevel="0" collapsed="false">
      <c r="A2023" s="110" t="s">
        <v>298</v>
      </c>
      <c r="B2023" s="478" t="n">
        <v>0</v>
      </c>
      <c r="C2023" s="479" t="n">
        <v>0</v>
      </c>
      <c r="D2023" s="480" t="n">
        <v>0</v>
      </c>
      <c r="E2023" s="478" t="n">
        <v>1500</v>
      </c>
      <c r="F2023" s="480" t="n">
        <v>0</v>
      </c>
      <c r="G2023" s="480" t="n">
        <v>0</v>
      </c>
      <c r="H2023" s="481"/>
      <c r="I2023" s="482" t="n">
        <v>0</v>
      </c>
      <c r="J2023" s="481" t="n">
        <f aca="false">+G2023-I2023</f>
        <v>0</v>
      </c>
      <c r="K2023" s="483" t="n">
        <f aca="false">IF(I2023=0,IF(G2023=0,0,100),+J2023/I2023*100)</f>
        <v>0</v>
      </c>
      <c r="L2023" s="483"/>
      <c r="M2023" s="484" t="n">
        <v>0</v>
      </c>
      <c r="N2023" s="485" t="n">
        <v>1500</v>
      </c>
      <c r="O2023" s="481" t="n">
        <f aca="false">N2023-M2023</f>
        <v>1500</v>
      </c>
      <c r="P2023" s="486" t="n">
        <f aca="false">IF(M2023=0,IF(N2023=0,0,100),+O2023/M2023*100)</f>
        <v>100</v>
      </c>
      <c r="Q2023" s="486"/>
    </row>
    <row r="2024" s="438" customFormat="true" ht="12.75" hidden="false" customHeight="false" outlineLevel="0" collapsed="false">
      <c r="A2024" s="456" t="s">
        <v>303</v>
      </c>
      <c r="B2024" s="478" t="n">
        <v>6562.18</v>
      </c>
      <c r="C2024" s="479" t="n">
        <v>6562.18</v>
      </c>
      <c r="D2024" s="480" t="n">
        <v>6562.18</v>
      </c>
      <c r="E2024" s="478" t="n">
        <v>6562.18</v>
      </c>
      <c r="F2024" s="480" t="n">
        <v>11155.21</v>
      </c>
      <c r="G2024" s="480" t="n">
        <v>15376.38</v>
      </c>
      <c r="H2024" s="481"/>
      <c r="I2024" s="482" t="n">
        <v>6562.18</v>
      </c>
      <c r="J2024" s="481" t="n">
        <f aca="false">+G2024-I2024</f>
        <v>8814.2</v>
      </c>
      <c r="K2024" s="483" t="n">
        <f aca="false">IF(I2024=0,IF(G2024=0,0,100),+J2024/I2024*100)</f>
        <v>134.318168657367</v>
      </c>
      <c r="L2024" s="483"/>
      <c r="M2024" s="484" t="n">
        <v>39373.08</v>
      </c>
      <c r="N2024" s="485" t="n">
        <v>52780.31</v>
      </c>
      <c r="O2024" s="481" t="n">
        <f aca="false">N2024-M2024</f>
        <v>13407.23</v>
      </c>
      <c r="P2024" s="486" t="n">
        <f aca="false">IF(M2024=0,IF(N2024=0,0,100),+O2024/M2024*100)</f>
        <v>34.0517683655939</v>
      </c>
      <c r="Q2024" s="486"/>
    </row>
    <row r="2025" s="438" customFormat="true" ht="12.75" hidden="false" customHeight="false" outlineLevel="0" collapsed="false">
      <c r="A2025" s="456" t="s">
        <v>304</v>
      </c>
      <c r="B2025" s="478" t="n">
        <v>449.49</v>
      </c>
      <c r="C2025" s="479" t="n">
        <v>449.49</v>
      </c>
      <c r="D2025" s="480" t="n">
        <v>449.49</v>
      </c>
      <c r="E2025" s="478" t="n">
        <v>449.49</v>
      </c>
      <c r="F2025" s="480" t="n">
        <v>449.49</v>
      </c>
      <c r="G2025" s="480" t="n">
        <v>449.49</v>
      </c>
      <c r="H2025" s="481"/>
      <c r="I2025" s="482" t="n">
        <v>472.31</v>
      </c>
      <c r="J2025" s="481" t="n">
        <f aca="false">+G2025-I2025</f>
        <v>-22.82</v>
      </c>
      <c r="K2025" s="483" t="n">
        <f aca="false">IF(I2025=0,IF(G2025=0,0,100),+J2025/I2025*100)</f>
        <v>-4.83157248417353</v>
      </c>
      <c r="L2025" s="483"/>
      <c r="M2025" s="484" t="n">
        <v>2833.86</v>
      </c>
      <c r="N2025" s="485" t="n">
        <v>2696.94</v>
      </c>
      <c r="O2025" s="481" t="n">
        <f aca="false">N2025-M2025</f>
        <v>-136.92</v>
      </c>
      <c r="P2025" s="486" t="n">
        <f aca="false">IF(M2025=0,IF(N2025=0,0,100),+O2025/M2025*100)</f>
        <v>-4.83157248417353</v>
      </c>
      <c r="Q2025" s="486"/>
    </row>
    <row r="2026" s="438" customFormat="true" ht="12.75" hidden="false" customHeight="false" outlineLevel="0" collapsed="false">
      <c r="A2026" s="456" t="s">
        <v>305</v>
      </c>
      <c r="B2026" s="478" t="n">
        <v>409.5</v>
      </c>
      <c r="C2026" s="479" t="n">
        <v>409.5</v>
      </c>
      <c r="D2026" s="480" t="n">
        <v>409.5</v>
      </c>
      <c r="E2026" s="478" t="n">
        <v>409.5</v>
      </c>
      <c r="F2026" s="480" t="n">
        <v>409.5</v>
      </c>
      <c r="G2026" s="480" t="n">
        <v>409.5</v>
      </c>
      <c r="H2026" s="481"/>
      <c r="I2026" s="482" t="n">
        <v>353.5</v>
      </c>
      <c r="J2026" s="481" t="n">
        <f aca="false">+G2026-I2026</f>
        <v>56</v>
      </c>
      <c r="K2026" s="483" t="n">
        <f aca="false">IF(I2026=0,IF(G2026=0,0,100),+J2026/I2026*100)</f>
        <v>15.8415841584158</v>
      </c>
      <c r="L2026" s="483"/>
      <c r="M2026" s="484" t="n">
        <v>2305</v>
      </c>
      <c r="N2026" s="485" t="n">
        <v>2457</v>
      </c>
      <c r="O2026" s="481" t="n">
        <f aca="false">N2026-M2026</f>
        <v>152</v>
      </c>
      <c r="P2026" s="486" t="n">
        <f aca="false">IF(M2026=0,IF(N2026=0,0,100),+O2026/M2026*100)</f>
        <v>6.5943600867679</v>
      </c>
      <c r="Q2026" s="486"/>
    </row>
    <row r="2027" s="438" customFormat="true" ht="12.75" hidden="false" customHeight="false" outlineLevel="0" collapsed="false">
      <c r="A2027" s="110" t="s">
        <v>306</v>
      </c>
      <c r="B2027" s="478" t="n">
        <v>155.48</v>
      </c>
      <c r="C2027" s="479" t="n">
        <v>155.48</v>
      </c>
      <c r="D2027" s="480" t="n">
        <v>155.48</v>
      </c>
      <c r="E2027" s="478" t="n">
        <v>155.48</v>
      </c>
      <c r="F2027" s="480" t="n">
        <v>155.48</v>
      </c>
      <c r="G2027" s="480" t="n">
        <v>155.48</v>
      </c>
      <c r="H2027" s="481"/>
      <c r="I2027" s="482" t="n">
        <v>155.48</v>
      </c>
      <c r="J2027" s="481" t="n">
        <f aca="false">+G2027-I2027</f>
        <v>0</v>
      </c>
      <c r="K2027" s="483" t="n">
        <f aca="false">IF(I2027=0,IF(G2027=0,0,100),+J2027/I2027*100)</f>
        <v>0</v>
      </c>
      <c r="L2027" s="483"/>
      <c r="M2027" s="484" t="n">
        <v>932.88</v>
      </c>
      <c r="N2027" s="485" t="n">
        <v>932.88</v>
      </c>
      <c r="O2027" s="481" t="n">
        <f aca="false">N2027-M2027</f>
        <v>0</v>
      </c>
      <c r="P2027" s="486" t="n">
        <f aca="false">IF(M2027=0,IF(N2027=0,0,100),+O2027/M2027*100)</f>
        <v>0</v>
      </c>
      <c r="Q2027" s="486"/>
    </row>
    <row r="2028" s="438" customFormat="true" ht="12.75" hidden="false" customHeight="false" outlineLevel="0" collapsed="false">
      <c r="A2028" s="456" t="s">
        <v>307</v>
      </c>
      <c r="B2028" s="478" t="n">
        <v>1002.66</v>
      </c>
      <c r="C2028" s="479" t="n">
        <v>1002.66</v>
      </c>
      <c r="D2028" s="480" t="n">
        <v>1002.66</v>
      </c>
      <c r="E2028" s="478" t="n">
        <v>1002.66</v>
      </c>
      <c r="F2028" s="480" t="n">
        <v>1002.66</v>
      </c>
      <c r="G2028" s="480" t="n">
        <v>1002.66</v>
      </c>
      <c r="H2028" s="481"/>
      <c r="I2028" s="482" t="n">
        <v>1002.66</v>
      </c>
      <c r="J2028" s="481" t="n">
        <f aca="false">+G2028-I2028</f>
        <v>0</v>
      </c>
      <c r="K2028" s="483" t="n">
        <f aca="false">IF(I2028=0,IF(G2028=0,0,100),+J2028/I2028*100)</f>
        <v>0</v>
      </c>
      <c r="L2028" s="483"/>
      <c r="M2028" s="484" t="n">
        <v>6015.96</v>
      </c>
      <c r="N2028" s="485" t="n">
        <v>6015.96</v>
      </c>
      <c r="O2028" s="481" t="n">
        <f aca="false">N2028-M2028</f>
        <v>0</v>
      </c>
      <c r="P2028" s="486" t="n">
        <f aca="false">IF(M2028=0,IF(N2028=0,0,100),+O2028/M2028*100)</f>
        <v>0</v>
      </c>
      <c r="Q2028" s="486"/>
    </row>
    <row r="2029" s="438" customFormat="true" ht="12.75" hidden="false" customHeight="false" outlineLevel="0" collapsed="false">
      <c r="A2029" s="110" t="s">
        <v>308</v>
      </c>
      <c r="B2029" s="478" t="n">
        <v>221.76</v>
      </c>
      <c r="C2029" s="479" t="n">
        <v>221.76</v>
      </c>
      <c r="D2029" s="480" t="n">
        <v>221.76</v>
      </c>
      <c r="E2029" s="478" t="n">
        <v>221.76</v>
      </c>
      <c r="F2029" s="480" t="n">
        <v>221.76</v>
      </c>
      <c r="G2029" s="480" t="n">
        <v>221.76</v>
      </c>
      <c r="H2029" s="481"/>
      <c r="I2029" s="482" t="n">
        <v>221.76</v>
      </c>
      <c r="J2029" s="481" t="n">
        <f aca="false">+G2029-I2029</f>
        <v>0</v>
      </c>
      <c r="K2029" s="483" t="n">
        <f aca="false">IF(I2029=0,IF(G2029=0,0,100),+J2029/I2029*100)</f>
        <v>0</v>
      </c>
      <c r="L2029" s="483"/>
      <c r="M2029" s="484" t="n">
        <v>1330.56</v>
      </c>
      <c r="N2029" s="485" t="n">
        <v>1330.56</v>
      </c>
      <c r="O2029" s="481" t="n">
        <f aca="false">N2029-M2029</f>
        <v>0</v>
      </c>
      <c r="P2029" s="486" t="n">
        <f aca="false">IF(M2029=0,IF(N2029=0,0,100),+O2029/M2029*100)</f>
        <v>0</v>
      </c>
      <c r="Q2029" s="486"/>
    </row>
    <row r="2030" s="438" customFormat="true" ht="12.75" hidden="false" customHeight="false" outlineLevel="0" collapsed="false">
      <c r="A2030" s="489" t="s">
        <v>311</v>
      </c>
      <c r="B2030" s="478" t="n">
        <v>0</v>
      </c>
      <c r="C2030" s="479" t="n">
        <v>0</v>
      </c>
      <c r="D2030" s="480" t="n">
        <v>0</v>
      </c>
      <c r="E2030" s="478" t="n">
        <v>0</v>
      </c>
      <c r="F2030" s="480" t="n">
        <v>0</v>
      </c>
      <c r="G2030" s="480" t="n">
        <v>189.45</v>
      </c>
      <c r="H2030" s="481"/>
      <c r="I2030" s="482" t="n">
        <v>0</v>
      </c>
      <c r="J2030" s="481" t="n">
        <f aca="false">+G2030-I2030</f>
        <v>189.45</v>
      </c>
      <c r="K2030" s="483" t="n">
        <f aca="false">IF(I2030=0,IF(G2030=0,0,100),+J2030/I2030*100)</f>
        <v>100</v>
      </c>
      <c r="L2030" s="483"/>
      <c r="M2030" s="484" t="n">
        <v>0</v>
      </c>
      <c r="N2030" s="485" t="n">
        <v>189.45</v>
      </c>
      <c r="O2030" s="481" t="n">
        <f aca="false">N2030-M2030</f>
        <v>189.45</v>
      </c>
      <c r="P2030" s="486" t="n">
        <f aca="false">IF(M2030=0,IF(N2030=0,0,100),+O2030/M2030*100)</f>
        <v>100</v>
      </c>
      <c r="Q2030" s="486"/>
    </row>
    <row r="2031" s="438" customFormat="true" ht="12.75" hidden="false" customHeight="false" outlineLevel="0" collapsed="false">
      <c r="A2031" s="110" t="s">
        <v>313</v>
      </c>
      <c r="B2031" s="478" t="n">
        <v>153.33</v>
      </c>
      <c r="C2031" s="479" t="n">
        <v>153.33</v>
      </c>
      <c r="D2031" s="480" t="n">
        <v>0</v>
      </c>
      <c r="E2031" s="478" t="n">
        <v>153.33</v>
      </c>
      <c r="F2031" s="480" t="n">
        <v>314.84</v>
      </c>
      <c r="G2031" s="480" t="n">
        <v>168.33</v>
      </c>
      <c r="H2031" s="481"/>
      <c r="I2031" s="482" t="n">
        <v>0</v>
      </c>
      <c r="J2031" s="481" t="n">
        <f aca="false">+G2031-I2031</f>
        <v>168.33</v>
      </c>
      <c r="K2031" s="483" t="n">
        <f aca="false">IF(I2031=0,IF(G2031=0,0,100),+J2031/I2031*100)</f>
        <v>100</v>
      </c>
      <c r="L2031" s="483"/>
      <c r="M2031" s="484" t="n">
        <v>718.38</v>
      </c>
      <c r="N2031" s="485" t="n">
        <v>943.16</v>
      </c>
      <c r="O2031" s="481" t="n">
        <f aca="false">N2031-M2031</f>
        <v>224.78</v>
      </c>
      <c r="P2031" s="486" t="n">
        <f aca="false">IF(M2031=0,IF(N2031=0,0,100),+O2031/M2031*100)</f>
        <v>31.2898465992928</v>
      </c>
      <c r="Q2031" s="486"/>
    </row>
    <row r="2032" s="438" customFormat="true" ht="13.5" hidden="false" customHeight="false" outlineLevel="0" collapsed="false">
      <c r="A2032" s="493" t="s">
        <v>189</v>
      </c>
      <c r="B2032" s="494" t="n">
        <f aca="false">SUM(B1985:B2031)</f>
        <v>243680.87</v>
      </c>
      <c r="C2032" s="494" t="n">
        <f aca="false">SUM(C1985:C2031)</f>
        <v>183131.94</v>
      </c>
      <c r="D2032" s="494" t="n">
        <f aca="false">SUM(D1985:D2031)</f>
        <v>194678.64</v>
      </c>
      <c r="E2032" s="494" t="n">
        <f aca="false">SUM(E1985:E2031)</f>
        <v>244660.08</v>
      </c>
      <c r="F2032" s="494" t="n">
        <f aca="false">SUM(F1985:F2031)</f>
        <v>204288.18</v>
      </c>
      <c r="G2032" s="494" t="n">
        <f aca="false">SUM(G1985:G2031)</f>
        <v>209966.83</v>
      </c>
      <c r="H2032" s="495"/>
      <c r="I2032" s="496" t="n">
        <f aca="false">SUM(I1985:I2031)</f>
        <v>187100.06</v>
      </c>
      <c r="J2032" s="577" t="n">
        <f aca="false">+G2032-I2032</f>
        <v>22866.7699999998</v>
      </c>
      <c r="K2032" s="497" t="n">
        <f aca="false">IF(I2032=0,IF(G2032=0,0,100),+J2032/I2032*100)</f>
        <v>12.2216796723634</v>
      </c>
      <c r="L2032" s="498"/>
      <c r="M2032" s="499" t="n">
        <f aca="false">SUM(M1985:M2031)</f>
        <v>1147064.58</v>
      </c>
      <c r="N2032" s="499" t="n">
        <f aca="false">SUM(N1985:N2031)</f>
        <v>1280406.54</v>
      </c>
      <c r="O2032" s="496" t="n">
        <f aca="false">SUM(O1977:O2026)</f>
        <v>132927.73</v>
      </c>
      <c r="P2032" s="501" t="n">
        <f aca="false">IF(M2032=0,IF(N2032=0,0,100),+O2032/M2032*100)</f>
        <v>11.5885131768257</v>
      </c>
      <c r="Q2032" s="502"/>
    </row>
    <row r="2033" s="438" customFormat="true" ht="13.5" hidden="false" customHeight="false" outlineLevel="0" collapsed="false">
      <c r="A2033" s="48"/>
      <c r="B2033" s="548"/>
      <c r="C2033" s="548"/>
      <c r="D2033" s="548"/>
      <c r="E2033" s="548"/>
      <c r="F2033" s="548"/>
      <c r="G2033" s="548"/>
      <c r="H2033" s="546"/>
      <c r="I2033" s="546"/>
      <c r="J2033" s="474"/>
      <c r="K2033" s="475"/>
      <c r="L2033" s="475"/>
      <c r="M2033" s="549"/>
      <c r="N2033" s="545"/>
      <c r="O2033" s="546"/>
      <c r="P2033" s="547"/>
      <c r="Q2033" s="547"/>
    </row>
    <row r="2034" s="438" customFormat="true" ht="12.75" hidden="false" customHeight="false" outlineLevel="0" collapsed="false">
      <c r="A2034" s="503" t="s">
        <v>113</v>
      </c>
      <c r="B2034" s="504" t="n">
        <v>43659.56</v>
      </c>
      <c r="C2034" s="504" t="n">
        <v>2224.62</v>
      </c>
      <c r="D2034" s="504" t="n">
        <v>879.7</v>
      </c>
      <c r="E2034" s="504" t="n">
        <v>96.18</v>
      </c>
      <c r="F2034" s="504" t="n">
        <v>7143.62</v>
      </c>
      <c r="G2034" s="504" t="n">
        <v>134.07</v>
      </c>
      <c r="H2034" s="432"/>
      <c r="I2034" s="505" t="n">
        <v>3988.9</v>
      </c>
      <c r="J2034" s="432" t="n">
        <f aca="false">+G2034-I2034</f>
        <v>-3854.83</v>
      </c>
      <c r="K2034" s="435" t="n">
        <f aca="false">IF(I2034=0,IF(G2034=0,0,100),+J2034/I2034*100)</f>
        <v>-96.6389230113565</v>
      </c>
      <c r="L2034" s="435"/>
      <c r="M2034" s="554" t="n">
        <v>61581.93</v>
      </c>
      <c r="N2034" s="504" t="n">
        <v>54137.75</v>
      </c>
      <c r="O2034" s="481" t="n">
        <f aca="false">+N2034-M2034</f>
        <v>-7444.18</v>
      </c>
      <c r="P2034" s="486" t="n">
        <f aca="false">IF(M2034=0,IF(N2034=0,0,100),+O2034/M2034*100)</f>
        <v>-12.0882538108176</v>
      </c>
      <c r="Q2034" s="486"/>
    </row>
    <row r="2035" s="438" customFormat="true" ht="12.75" hidden="false" customHeight="false" outlineLevel="0" collapsed="false">
      <c r="A2035" s="531" t="s">
        <v>349</v>
      </c>
      <c r="B2035" s="504" t="n">
        <v>17810.94</v>
      </c>
      <c r="C2035" s="504" t="n">
        <v>13418.32</v>
      </c>
      <c r="D2035" s="504" t="n">
        <v>9502.72</v>
      </c>
      <c r="E2035" s="504" t="n">
        <v>20918.74</v>
      </c>
      <c r="F2035" s="504" t="n">
        <v>17316.62</v>
      </c>
      <c r="G2035" s="504" t="n">
        <v>11734.11</v>
      </c>
      <c r="H2035" s="432"/>
      <c r="I2035" s="505" t="n">
        <v>7457.56</v>
      </c>
      <c r="J2035" s="432" t="n">
        <f aca="false">+G2035-I2035</f>
        <v>4276.55</v>
      </c>
      <c r="K2035" s="435" t="n">
        <f aca="false">IF(I2035=0,IF(G2035=0,0,100),+J2035/I2035*100)</f>
        <v>57.3451638337472</v>
      </c>
      <c r="L2035" s="483"/>
      <c r="M2035" s="554" t="n">
        <v>48483.07</v>
      </c>
      <c r="N2035" s="504" t="n">
        <v>90553.22</v>
      </c>
      <c r="O2035" s="481" t="n">
        <f aca="false">+N2035-M2035</f>
        <v>42070.15</v>
      </c>
      <c r="P2035" s="486" t="n">
        <f aca="false">IF(M2035=0,IF(N2035=0,0,100),+O2035/M2035*100)</f>
        <v>86.7728673122391</v>
      </c>
      <c r="Q2035" s="486"/>
    </row>
    <row r="2036" s="438" customFormat="true" ht="12.75" hidden="false" customHeight="false" outlineLevel="0" collapsed="false">
      <c r="A2036" s="503" t="s">
        <v>114</v>
      </c>
      <c r="B2036" s="504" t="n">
        <v>-2717.23</v>
      </c>
      <c r="C2036" s="504" t="n">
        <v>-6.49</v>
      </c>
      <c r="D2036" s="504" t="n">
        <v>-6484.47</v>
      </c>
      <c r="E2036" s="504" t="n">
        <v>-887.17</v>
      </c>
      <c r="F2036" s="504" t="n">
        <v>0</v>
      </c>
      <c r="G2036" s="504" t="n">
        <v>-47354.99</v>
      </c>
      <c r="H2036" s="507"/>
      <c r="I2036" s="505" t="n">
        <v>-8.85</v>
      </c>
      <c r="J2036" s="432" t="n">
        <f aca="false">+G2036-I2036</f>
        <v>-47346.14</v>
      </c>
      <c r="K2036" s="435" t="n">
        <f aca="false">IF(I2036=0,IF(G2036=0,0,100),+J2036/I2036*100)</f>
        <v>534984.632768362</v>
      </c>
      <c r="L2036" s="585"/>
      <c r="M2036" s="554" t="n">
        <v>-12118.29</v>
      </c>
      <c r="N2036" s="504" t="n">
        <v>-57450.35</v>
      </c>
      <c r="O2036" s="481" t="n">
        <f aca="false">+N2036-M2036</f>
        <v>-45332.06</v>
      </c>
      <c r="P2036" s="486" t="n">
        <f aca="false">IF(M2036=0,IF(N2036=0,0,100),+O2036/M2036*100)</f>
        <v>374.079676257954</v>
      </c>
      <c r="Q2036" s="486"/>
    </row>
    <row r="2037" s="512" customFormat="true" ht="16.5" hidden="false" customHeight="false" outlineLevel="0" collapsed="false">
      <c r="A2037" s="513" t="s">
        <v>331</v>
      </c>
      <c r="B2037" s="540" t="n">
        <f aca="false">SUM(B2032:B2036)</f>
        <v>302434.14</v>
      </c>
      <c r="C2037" s="540" t="n">
        <f aca="false">SUM(C2032:C2036)</f>
        <v>198768.39</v>
      </c>
      <c r="D2037" s="540" t="n">
        <f aca="false">SUM(D2032:D2036)</f>
        <v>198576.59</v>
      </c>
      <c r="E2037" s="540" t="n">
        <f aca="false">SUM(E2032:E2036)</f>
        <v>264787.83</v>
      </c>
      <c r="F2037" s="540" t="n">
        <f aca="false">SUM(F2032:F2036)</f>
        <v>228748.42</v>
      </c>
      <c r="G2037" s="540" t="n">
        <f aca="false">SUM(G2032:G2036)</f>
        <v>174480.02</v>
      </c>
      <c r="H2037" s="541"/>
      <c r="I2037" s="542" t="n">
        <f aca="false">SUM(I2032:I2036)</f>
        <v>198537.67</v>
      </c>
      <c r="J2037" s="520" t="n">
        <f aca="false">+G2037-I2037</f>
        <v>-24057.6500000002</v>
      </c>
      <c r="K2037" s="521" t="n">
        <f aca="false">IF(I2037=0,IF(G2037=0,0,100),+J2037/I2037*100)</f>
        <v>-12.1174233584993</v>
      </c>
      <c r="L2037" s="511"/>
      <c r="M2037" s="543" t="n">
        <f aca="false">SUM(M2032:M2036)</f>
        <v>1245011.29</v>
      </c>
      <c r="N2037" s="544" t="n">
        <f aca="false">SUM(N2032:N2036)</f>
        <v>1367647.16</v>
      </c>
      <c r="O2037" s="520" t="n">
        <f aca="false">+M2037-N2037</f>
        <v>-122635.87</v>
      </c>
      <c r="P2037" s="521" t="n">
        <f aca="false">IF(N2037=0,IF(M2037=0,0,100),+O2037/N2037*100)</f>
        <v>-8.96692316459754</v>
      </c>
      <c r="Q2037" s="522"/>
      <c r="R2037" s="523"/>
    </row>
    <row r="2038" customFormat="false" ht="13.5" hidden="false" customHeight="false" outlineLevel="0" collapsed="false">
      <c r="A2038" s="456"/>
      <c r="B2038" s="504"/>
      <c r="C2038" s="504"/>
      <c r="D2038" s="504"/>
      <c r="E2038" s="504"/>
      <c r="F2038" s="504"/>
      <c r="G2038" s="504"/>
      <c r="I2038" s="432"/>
      <c r="J2038" s="432"/>
      <c r="K2038" s="498"/>
      <c r="L2038" s="498"/>
      <c r="M2038" s="505"/>
      <c r="N2038" s="545"/>
      <c r="O2038" s="432"/>
    </row>
    <row r="2039" customFormat="false" ht="12.75" hidden="false" customHeight="false" outlineLevel="0" collapsed="false">
      <c r="A2039" s="456"/>
      <c r="B2039" s="504"/>
      <c r="C2039" s="504"/>
      <c r="D2039" s="504"/>
      <c r="E2039" s="504"/>
      <c r="F2039" s="504"/>
      <c r="G2039" s="504"/>
      <c r="I2039" s="432"/>
      <c r="J2039" s="432"/>
      <c r="K2039" s="532"/>
      <c r="L2039" s="532"/>
      <c r="M2039" s="505"/>
      <c r="N2039" s="533"/>
      <c r="O2039" s="432"/>
    </row>
    <row r="2040" customFormat="false" ht="12.75" hidden="false" customHeight="true" outlineLevel="0" collapsed="false">
      <c r="A2040" s="441" t="s">
        <v>69</v>
      </c>
      <c r="B2040" s="441"/>
      <c r="C2040" s="441"/>
      <c r="D2040" s="441"/>
      <c r="E2040" s="441"/>
      <c r="F2040" s="441"/>
      <c r="G2040" s="441"/>
      <c r="H2040" s="441"/>
      <c r="I2040" s="441"/>
      <c r="J2040" s="441"/>
      <c r="K2040" s="441"/>
      <c r="L2040" s="441"/>
      <c r="M2040" s="441"/>
      <c r="N2040" s="441"/>
      <c r="O2040" s="441"/>
      <c r="P2040" s="441"/>
      <c r="Q2040" s="441"/>
    </row>
    <row r="2041" customFormat="false" ht="12.75" hidden="false" customHeight="true" outlineLevel="0" collapsed="false">
      <c r="A2041" s="441" t="s">
        <v>214</v>
      </c>
      <c r="B2041" s="441"/>
      <c r="C2041" s="441"/>
      <c r="D2041" s="441"/>
      <c r="E2041" s="441"/>
      <c r="F2041" s="441"/>
      <c r="G2041" s="441"/>
      <c r="H2041" s="441"/>
      <c r="I2041" s="441"/>
      <c r="J2041" s="441"/>
      <c r="K2041" s="441"/>
      <c r="L2041" s="441"/>
      <c r="M2041" s="441"/>
      <c r="N2041" s="441"/>
      <c r="O2041" s="441"/>
      <c r="P2041" s="441"/>
      <c r="Q2041" s="441"/>
    </row>
    <row r="2042" customFormat="false" ht="12.75" hidden="false" customHeight="true" outlineLevel="0" collapsed="false">
      <c r="A2042" s="442" t="s">
        <v>73</v>
      </c>
      <c r="B2042" s="442"/>
      <c r="C2042" s="442"/>
      <c r="D2042" s="442"/>
      <c r="E2042" s="442"/>
      <c r="F2042" s="442"/>
      <c r="G2042" s="442"/>
      <c r="H2042" s="442"/>
      <c r="I2042" s="442"/>
      <c r="J2042" s="442"/>
      <c r="K2042" s="442"/>
      <c r="L2042" s="442"/>
      <c r="M2042" s="442"/>
      <c r="N2042" s="442"/>
      <c r="O2042" s="442"/>
      <c r="P2042" s="442"/>
      <c r="Q2042" s="442"/>
    </row>
    <row r="2043" customFormat="false" ht="13.5" hidden="false" customHeight="false" outlineLevel="0" collapsed="false">
      <c r="A2043" s="443"/>
      <c r="J2043" s="444"/>
      <c r="K2043" s="445"/>
      <c r="L2043" s="445"/>
      <c r="N2043" s="446"/>
      <c r="O2043" s="444"/>
      <c r="P2043" s="447"/>
      <c r="Q2043" s="447"/>
    </row>
    <row r="2044" customFormat="false" ht="39" hidden="false" customHeight="true" outlineLevel="0" collapsed="false">
      <c r="A2044" s="448"/>
      <c r="B2044" s="449" t="s">
        <v>215</v>
      </c>
      <c r="C2044" s="449"/>
      <c r="D2044" s="449"/>
      <c r="E2044" s="449"/>
      <c r="F2044" s="449"/>
      <c r="G2044" s="449"/>
      <c r="H2044" s="450"/>
      <c r="I2044" s="451" t="s">
        <v>71</v>
      </c>
      <c r="J2044" s="452" t="s">
        <v>216</v>
      </c>
      <c r="K2044" s="452"/>
      <c r="L2044" s="453"/>
      <c r="M2044" s="454" t="s">
        <v>121</v>
      </c>
      <c r="N2044" s="454"/>
      <c r="O2044" s="455" t="s">
        <v>217</v>
      </c>
      <c r="P2044" s="455"/>
      <c r="Q2044" s="453"/>
    </row>
    <row r="2045" customFormat="false" ht="13.5" hidden="false" customHeight="true" outlineLevel="0" collapsed="false">
      <c r="A2045" s="456"/>
      <c r="B2045" s="457" t="s">
        <v>218</v>
      </c>
      <c r="C2045" s="457" t="s">
        <v>219</v>
      </c>
      <c r="D2045" s="457" t="s">
        <v>220</v>
      </c>
      <c r="E2045" s="457" t="s">
        <v>221</v>
      </c>
      <c r="F2045" s="457" t="s">
        <v>222</v>
      </c>
      <c r="G2045" s="457" t="s">
        <v>223</v>
      </c>
      <c r="H2045" s="450"/>
      <c r="I2045" s="458" t="s">
        <v>224</v>
      </c>
      <c r="J2045" s="459" t="s">
        <v>225</v>
      </c>
      <c r="K2045" s="460" t="s">
        <v>226</v>
      </c>
      <c r="L2045" s="461"/>
      <c r="M2045" s="462" t="n">
        <v>2017</v>
      </c>
      <c r="N2045" s="463" t="n">
        <v>2018</v>
      </c>
      <c r="O2045" s="464" t="s">
        <v>225</v>
      </c>
      <c r="P2045" s="465" t="s">
        <v>227</v>
      </c>
      <c r="Q2045" s="466"/>
    </row>
    <row r="2046" customFormat="false" ht="13.5" hidden="false" customHeight="false" outlineLevel="0" collapsed="false">
      <c r="A2046" s="456"/>
      <c r="B2046" s="467"/>
      <c r="C2046" s="467"/>
      <c r="D2046" s="467"/>
      <c r="E2046" s="467"/>
      <c r="F2046" s="467"/>
      <c r="G2046" s="467"/>
      <c r="H2046" s="450"/>
      <c r="I2046" s="468"/>
      <c r="J2046" s="450"/>
      <c r="K2046" s="469"/>
      <c r="L2046" s="461"/>
      <c r="M2046" s="470"/>
      <c r="N2046" s="471"/>
      <c r="O2046" s="450"/>
      <c r="P2046" s="469"/>
      <c r="Q2046" s="461"/>
    </row>
    <row r="2047" customFormat="false" ht="13.5" hidden="false" customHeight="false" outlineLevel="0" collapsed="false">
      <c r="A2047" s="472" t="s">
        <v>353</v>
      </c>
      <c r="B2047" s="473"/>
      <c r="C2047" s="473"/>
      <c r="D2047" s="473"/>
      <c r="E2047" s="473"/>
      <c r="F2047" s="473"/>
      <c r="G2047" s="473"/>
      <c r="H2047" s="474"/>
      <c r="I2047" s="474"/>
      <c r="J2047" s="474"/>
      <c r="K2047" s="475"/>
      <c r="L2047" s="475"/>
      <c r="M2047" s="476"/>
      <c r="N2047" s="477"/>
      <c r="O2047" s="474"/>
      <c r="P2047" s="48"/>
      <c r="Q2047" s="48"/>
      <c r="R2047" s="438" t="str">
        <f aca="false">A2047</f>
        <v>LTH MOCHIS</v>
      </c>
    </row>
    <row r="2048" customFormat="false" ht="12.75" hidden="false" customHeight="false" outlineLevel="0" collapsed="false">
      <c r="A2048" s="448"/>
      <c r="B2048" s="473"/>
      <c r="C2048" s="473"/>
      <c r="D2048" s="473"/>
      <c r="E2048" s="473"/>
      <c r="F2048" s="473"/>
      <c r="G2048" s="473"/>
      <c r="H2048" s="474"/>
      <c r="I2048" s="474"/>
      <c r="J2048" s="474"/>
      <c r="K2048" s="475"/>
      <c r="L2048" s="475"/>
      <c r="M2048" s="476"/>
      <c r="N2048" s="477"/>
      <c r="O2048" s="474"/>
      <c r="P2048" s="48"/>
      <c r="Q2048" s="48"/>
    </row>
    <row r="2049" customFormat="false" ht="12.75" hidden="false" customHeight="false" outlineLevel="0" collapsed="false">
      <c r="A2049" s="110" t="s">
        <v>228</v>
      </c>
      <c r="B2049" s="473" t="n">
        <v>0</v>
      </c>
      <c r="C2049" s="473" t="n">
        <v>0</v>
      </c>
      <c r="D2049" s="480" t="n">
        <v>0</v>
      </c>
      <c r="E2049" s="478" t="n">
        <v>0</v>
      </c>
      <c r="F2049" s="480" t="n">
        <v>0</v>
      </c>
      <c r="G2049" s="480" t="n">
        <v>0</v>
      </c>
      <c r="H2049" s="474"/>
      <c r="I2049" s="482" t="n">
        <v>0</v>
      </c>
      <c r="J2049" s="481" t="n">
        <f aca="false">+G2049-I2049</f>
        <v>0</v>
      </c>
      <c r="K2049" s="483" t="n">
        <f aca="false">IF(I2049=0,IF(G2049=0,0,100),+J2049/I2049*100)</f>
        <v>0</v>
      </c>
      <c r="L2049" s="475"/>
      <c r="M2049" s="484" t="n">
        <v>1125</v>
      </c>
      <c r="N2049" s="485" t="n">
        <v>0</v>
      </c>
      <c r="O2049" s="481" t="n">
        <f aca="false">N2049-M2049</f>
        <v>-1125</v>
      </c>
      <c r="P2049" s="486" t="n">
        <f aca="false">IF(M2049=0,IF(N2049=0,0,100),+O2049/M2049*100)</f>
        <v>-100</v>
      </c>
      <c r="Q2049" s="48"/>
    </row>
    <row r="2050" customFormat="false" ht="12.75" hidden="false" customHeight="false" outlineLevel="0" collapsed="false">
      <c r="A2050" s="110" t="s">
        <v>229</v>
      </c>
      <c r="B2050" s="478" t="n">
        <v>1375</v>
      </c>
      <c r="C2050" s="479" t="n">
        <v>1375</v>
      </c>
      <c r="D2050" s="480" t="n">
        <v>1375</v>
      </c>
      <c r="E2050" s="478" t="n">
        <v>1375</v>
      </c>
      <c r="F2050" s="480" t="n">
        <v>1375</v>
      </c>
      <c r="G2050" s="480" t="n">
        <v>1375</v>
      </c>
      <c r="H2050" s="474"/>
      <c r="I2050" s="482" t="n">
        <v>0</v>
      </c>
      <c r="J2050" s="481" t="n">
        <f aca="false">+G2050-I2050</f>
        <v>1375</v>
      </c>
      <c r="K2050" s="483" t="n">
        <f aca="false">IF(I2050=0,IF(G2050=0,0,100),+J2050/I2050*100)</f>
        <v>100</v>
      </c>
      <c r="L2050" s="475"/>
      <c r="M2050" s="484" t="n">
        <v>5494.12</v>
      </c>
      <c r="N2050" s="485" t="n">
        <v>8250</v>
      </c>
      <c r="O2050" s="481" t="n">
        <f aca="false">N2050-M2050</f>
        <v>2755.88</v>
      </c>
      <c r="P2050" s="486" t="n">
        <f aca="false">IF(M2050=0,IF(N2050=0,0,100),+O2050/M2050*100)</f>
        <v>50.1605352631541</v>
      </c>
      <c r="Q2050" s="48"/>
    </row>
    <row r="2051" customFormat="false" ht="12.75" hidden="false" customHeight="false" outlineLevel="0" collapsed="false">
      <c r="A2051" s="456" t="s">
        <v>234</v>
      </c>
      <c r="B2051" s="478" t="n">
        <v>103558.25</v>
      </c>
      <c r="C2051" s="479" t="n">
        <v>71004.7</v>
      </c>
      <c r="D2051" s="480" t="n">
        <v>68528.78</v>
      </c>
      <c r="E2051" s="478" t="n">
        <v>71498.88</v>
      </c>
      <c r="F2051" s="480" t="n">
        <v>83343.9</v>
      </c>
      <c r="G2051" s="480" t="n">
        <v>72180.23</v>
      </c>
      <c r="H2051" s="481"/>
      <c r="I2051" s="482" t="n">
        <v>60554.36</v>
      </c>
      <c r="J2051" s="481" t="n">
        <f aca="false">+G2051-I2051</f>
        <v>11625.87</v>
      </c>
      <c r="K2051" s="483" t="n">
        <f aca="false">IF(I2051=0,IF(G2051=0,0,100),+J2051/I2051*100)</f>
        <v>19.1990634530693</v>
      </c>
      <c r="L2051" s="483"/>
      <c r="M2051" s="484" t="n">
        <v>416427.79</v>
      </c>
      <c r="N2051" s="485" t="n">
        <v>470114.74</v>
      </c>
      <c r="O2051" s="481" t="n">
        <f aca="false">N2051-M2051</f>
        <v>53686.95</v>
      </c>
      <c r="P2051" s="486" t="n">
        <f aca="false">IF(M2051=0,IF(N2051=0,0,100),+O2051/M2051*100)</f>
        <v>12.8922591837591</v>
      </c>
      <c r="Q2051" s="486"/>
    </row>
    <row r="2052" customFormat="false" ht="12.75" hidden="false" customHeight="false" outlineLevel="0" collapsed="false">
      <c r="A2052" s="110" t="s">
        <v>235</v>
      </c>
      <c r="B2052" s="478" t="n">
        <v>19963.54</v>
      </c>
      <c r="C2052" s="479" t="n">
        <v>7200</v>
      </c>
      <c r="D2052" s="480" t="n">
        <v>7200</v>
      </c>
      <c r="E2052" s="478" t="n">
        <v>11520</v>
      </c>
      <c r="F2052" s="480" t="n">
        <v>19200</v>
      </c>
      <c r="G2052" s="480" t="n">
        <v>7199.99999999999</v>
      </c>
      <c r="H2052" s="481"/>
      <c r="I2052" s="482" t="n">
        <v>7200</v>
      </c>
      <c r="J2052" s="481" t="n">
        <f aca="false">+G2052-I2052</f>
        <v>0</v>
      </c>
      <c r="K2052" s="483" t="n">
        <f aca="false">IF(I2052=0,IF(G2052=0,0,100),+J2052/I2052*100)</f>
        <v>0</v>
      </c>
      <c r="L2052" s="483"/>
      <c r="M2052" s="484" t="n">
        <v>61286.33</v>
      </c>
      <c r="N2052" s="485" t="n">
        <v>72283.54</v>
      </c>
      <c r="O2052" s="481" t="n">
        <f aca="false">N2052-M2052</f>
        <v>10997.21</v>
      </c>
      <c r="P2052" s="486" t="n">
        <f aca="false">IF(M2052=0,IF(N2052=0,0,100),+O2052/M2052*100)</f>
        <v>17.9439852247638</v>
      </c>
      <c r="Q2052" s="486"/>
    </row>
    <row r="2053" customFormat="false" ht="12.75" hidden="false" customHeight="false" outlineLevel="0" collapsed="false">
      <c r="A2053" s="110" t="s">
        <v>237</v>
      </c>
      <c r="B2053" s="478" t="n">
        <v>12679.73</v>
      </c>
      <c r="C2053" s="479" t="n">
        <v>11330.29</v>
      </c>
      <c r="D2053" s="480" t="n">
        <v>9811.75</v>
      </c>
      <c r="E2053" s="478" t="n">
        <v>13751.21</v>
      </c>
      <c r="F2053" s="480" t="n">
        <v>11696.43</v>
      </c>
      <c r="G2053" s="480" t="n">
        <v>9580.09</v>
      </c>
      <c r="H2053" s="481"/>
      <c r="I2053" s="482" t="n">
        <v>1180.57</v>
      </c>
      <c r="J2053" s="481" t="n">
        <f aca="false">+G2053-I2053</f>
        <v>8399.52</v>
      </c>
      <c r="K2053" s="483" t="n">
        <f aca="false">IF(I2053=0,IF(G2053=0,0,100),+J2053/I2053*100)</f>
        <v>711.480047773533</v>
      </c>
      <c r="L2053" s="483"/>
      <c r="M2053" s="484" t="n">
        <v>53786.97</v>
      </c>
      <c r="N2053" s="485" t="n">
        <v>68849.5</v>
      </c>
      <c r="O2053" s="481" t="n">
        <f aca="false">N2053-M2053</f>
        <v>15062.53</v>
      </c>
      <c r="P2053" s="486" t="n">
        <f aca="false">IF(M2053=0,IF(N2053=0,0,100),+O2053/M2053*100)</f>
        <v>28.0040500515273</v>
      </c>
      <c r="Q2053" s="486"/>
    </row>
    <row r="2054" customFormat="false" ht="12.75" hidden="false" customHeight="false" outlineLevel="0" collapsed="false">
      <c r="A2054" s="456" t="s">
        <v>240</v>
      </c>
      <c r="B2054" s="478" t="n">
        <v>10902.63</v>
      </c>
      <c r="C2054" s="479" t="n">
        <v>1667.25</v>
      </c>
      <c r="D2054" s="480" t="n">
        <v>852.05</v>
      </c>
      <c r="E2054" s="478" t="n">
        <v>9394.74</v>
      </c>
      <c r="F2054" s="480" t="n">
        <v>451.719999999999</v>
      </c>
      <c r="G2054" s="480" t="n">
        <v>1369.49</v>
      </c>
      <c r="H2054" s="481"/>
      <c r="I2054" s="482" t="n">
        <v>743.58</v>
      </c>
      <c r="J2054" s="481" t="n">
        <f aca="false">+G2054-I2054</f>
        <v>625.91</v>
      </c>
      <c r="K2054" s="483" t="n">
        <f aca="false">IF(I2054=0,IF(G2054=0,0,100),+J2054/I2054*100)</f>
        <v>84.1752064337395</v>
      </c>
      <c r="L2054" s="483"/>
      <c r="M2054" s="484" t="n">
        <v>10041.49</v>
      </c>
      <c r="N2054" s="485" t="n">
        <v>24637.88</v>
      </c>
      <c r="O2054" s="481" t="n">
        <f aca="false">N2054-M2054</f>
        <v>14596.39</v>
      </c>
      <c r="P2054" s="486" t="n">
        <f aca="false">IF(M2054=0,IF(N2054=0,0,100),+O2054/M2054*100)</f>
        <v>145.360798048895</v>
      </c>
      <c r="Q2054" s="486"/>
    </row>
    <row r="2055" customFormat="false" ht="12.75" hidden="false" customHeight="false" outlineLevel="0" collapsed="false">
      <c r="A2055" s="586" t="s">
        <v>241</v>
      </c>
      <c r="B2055" s="478" t="n">
        <v>0</v>
      </c>
      <c r="C2055" s="479" t="n">
        <v>0</v>
      </c>
      <c r="D2055" s="480" t="n">
        <v>0</v>
      </c>
      <c r="E2055" s="478" t="n">
        <v>0</v>
      </c>
      <c r="F2055" s="480" t="n">
        <v>0</v>
      </c>
      <c r="G2055" s="480" t="n">
        <v>0</v>
      </c>
      <c r="H2055" s="481"/>
      <c r="I2055" s="482" t="n">
        <v>22.43</v>
      </c>
      <c r="J2055" s="481" t="n">
        <f aca="false">+G2055-I2055</f>
        <v>-22.43</v>
      </c>
      <c r="K2055" s="483" t="n">
        <f aca="false">IF(I2055=0,IF(G2055=0,0,100),+J2055/I2055*100)</f>
        <v>-100</v>
      </c>
      <c r="L2055" s="483"/>
      <c r="M2055" s="484" t="n">
        <v>22.43</v>
      </c>
      <c r="N2055" s="485" t="n">
        <v>0</v>
      </c>
      <c r="O2055" s="481" t="n">
        <f aca="false">N2055-M2055</f>
        <v>-22.43</v>
      </c>
      <c r="P2055" s="486" t="n">
        <f aca="false">IF(M2055=0,IF(N2055=0,0,100),+O2055/M2055*100)</f>
        <v>-100</v>
      </c>
      <c r="Q2055" s="486"/>
    </row>
    <row r="2056" customFormat="false" ht="12.75" hidden="false" customHeight="false" outlineLevel="0" collapsed="false">
      <c r="A2056" s="110" t="s">
        <v>242</v>
      </c>
      <c r="B2056" s="478" t="n">
        <v>0</v>
      </c>
      <c r="C2056" s="479" t="n">
        <v>1120</v>
      </c>
      <c r="D2056" s="480" t="n">
        <v>0</v>
      </c>
      <c r="E2056" s="478" t="n">
        <v>0</v>
      </c>
      <c r="F2056" s="480" t="n">
        <v>0</v>
      </c>
      <c r="G2056" s="480" t="n">
        <v>0</v>
      </c>
      <c r="H2056" s="481"/>
      <c r="I2056" s="482" t="n">
        <v>0</v>
      </c>
      <c r="J2056" s="481" t="n">
        <f aca="false">+G2056-I2056</f>
        <v>0</v>
      </c>
      <c r="K2056" s="483" t="n">
        <f aca="false">IF(I2056=0,IF(G2056=0,0,100),+J2056/I2056*100)</f>
        <v>0</v>
      </c>
      <c r="L2056" s="483"/>
      <c r="M2056" s="484" t="n">
        <v>0</v>
      </c>
      <c r="N2056" s="485" t="n">
        <v>1120</v>
      </c>
      <c r="O2056" s="481" t="n">
        <f aca="false">N2056-M2056</f>
        <v>1120</v>
      </c>
      <c r="P2056" s="486" t="n">
        <f aca="false">IF(M2056=0,IF(N2056=0,0,100),+O2056/M2056*100)</f>
        <v>100</v>
      </c>
      <c r="Q2056" s="486"/>
    </row>
    <row r="2057" customFormat="false" ht="12.75" hidden="false" customHeight="false" outlineLevel="0" collapsed="false">
      <c r="A2057" s="110" t="s">
        <v>243</v>
      </c>
      <c r="B2057" s="478" t="n">
        <v>2501</v>
      </c>
      <c r="C2057" s="479" t="n">
        <v>550</v>
      </c>
      <c r="D2057" s="480" t="n">
        <v>0</v>
      </c>
      <c r="E2057" s="478" t="n">
        <v>0</v>
      </c>
      <c r="F2057" s="480" t="n">
        <v>456.69</v>
      </c>
      <c r="G2057" s="480" t="n">
        <v>0</v>
      </c>
      <c r="H2057" s="481"/>
      <c r="I2057" s="482" t="n">
        <v>1887.23</v>
      </c>
      <c r="J2057" s="481" t="n">
        <f aca="false">+G2057-I2057</f>
        <v>-1887.23</v>
      </c>
      <c r="K2057" s="483" t="n">
        <f aca="false">IF(I2057=0,IF(G2057=0,0,100),+J2057/I2057*100)</f>
        <v>-100</v>
      </c>
      <c r="L2057" s="483"/>
      <c r="M2057" s="484" t="n">
        <v>4223.53</v>
      </c>
      <c r="N2057" s="485" t="n">
        <v>3507.69</v>
      </c>
      <c r="O2057" s="481" t="n">
        <f aca="false">N2057-M2057</f>
        <v>-715.84</v>
      </c>
      <c r="P2057" s="486" t="n">
        <f aca="false">IF(M2057=0,IF(N2057=0,0,100),+O2057/M2057*100)</f>
        <v>-16.9488555781538</v>
      </c>
      <c r="Q2057" s="486"/>
    </row>
    <row r="2058" customFormat="false" ht="12.75" hidden="false" customHeight="false" outlineLevel="0" collapsed="false">
      <c r="A2058" s="110" t="s">
        <v>244</v>
      </c>
      <c r="B2058" s="478" t="n">
        <v>53195.34</v>
      </c>
      <c r="C2058" s="479" t="n">
        <v>0</v>
      </c>
      <c r="D2058" s="480" t="n">
        <v>300</v>
      </c>
      <c r="E2058" s="478" t="n">
        <v>3300</v>
      </c>
      <c r="F2058" s="480" t="n">
        <v>300</v>
      </c>
      <c r="G2058" s="480" t="n">
        <v>1663.12</v>
      </c>
      <c r="H2058" s="481"/>
      <c r="I2058" s="482" t="n">
        <v>6497.41</v>
      </c>
      <c r="J2058" s="481" t="n">
        <f aca="false">+G2058-I2058</f>
        <v>-4834.29</v>
      </c>
      <c r="K2058" s="483" t="n">
        <f aca="false">IF(I2058=0,IF(G2058=0,0,100),+J2058/I2058*100)</f>
        <v>-74.4033391766873</v>
      </c>
      <c r="L2058" s="483"/>
      <c r="M2058" s="484" t="n">
        <v>19223.27</v>
      </c>
      <c r="N2058" s="485" t="n">
        <v>58758.46</v>
      </c>
      <c r="O2058" s="481" t="n">
        <f aca="false">N2058-M2058</f>
        <v>39535.19</v>
      </c>
      <c r="P2058" s="486" t="n">
        <f aca="false">IF(M2058=0,IF(N2058=0,0,100),+O2058/M2058*100)</f>
        <v>205.663188416955</v>
      </c>
      <c r="Q2058" s="486"/>
    </row>
    <row r="2059" customFormat="false" ht="12.75" hidden="false" customHeight="false" outlineLevel="0" collapsed="false">
      <c r="A2059" s="456" t="s">
        <v>245</v>
      </c>
      <c r="B2059" s="478" t="n">
        <v>8798.02</v>
      </c>
      <c r="C2059" s="479" t="n">
        <v>8921.48</v>
      </c>
      <c r="D2059" s="480" t="n">
        <v>10532.41</v>
      </c>
      <c r="E2059" s="478" t="n">
        <v>20240.85</v>
      </c>
      <c r="F2059" s="480" t="n">
        <v>20844.99</v>
      </c>
      <c r="G2059" s="480" t="n">
        <v>17590.07</v>
      </c>
      <c r="H2059" s="481"/>
      <c r="I2059" s="482" t="n">
        <v>12473.53</v>
      </c>
      <c r="J2059" s="481" t="n">
        <f aca="false">+G2059-I2059</f>
        <v>5116.54</v>
      </c>
      <c r="K2059" s="483" t="n">
        <f aca="false">IF(I2059=0,IF(G2059=0,0,100),+J2059/I2059*100)</f>
        <v>41.0191822202696</v>
      </c>
      <c r="L2059" s="483"/>
      <c r="M2059" s="484" t="n">
        <v>72577.27</v>
      </c>
      <c r="N2059" s="485" t="n">
        <v>86927.82</v>
      </c>
      <c r="O2059" s="481" t="n">
        <f aca="false">N2059-M2059</f>
        <v>14350.55</v>
      </c>
      <c r="P2059" s="486" t="n">
        <f aca="false">IF(M2059=0,IF(N2059=0,0,100),+O2059/M2059*100)</f>
        <v>19.7727883674875</v>
      </c>
      <c r="Q2059" s="486"/>
      <c r="R2059" s="430"/>
    </row>
    <row r="2060" customFormat="false" ht="12.75" hidden="false" customHeight="false" outlineLevel="0" collapsed="false">
      <c r="A2060" s="456" t="s">
        <v>249</v>
      </c>
      <c r="B2060" s="478" t="n">
        <v>0</v>
      </c>
      <c r="C2060" s="479" t="n">
        <v>0</v>
      </c>
      <c r="D2060" s="480" t="n">
        <v>0</v>
      </c>
      <c r="E2060" s="478" t="n">
        <v>0</v>
      </c>
      <c r="F2060" s="480" t="n">
        <v>0</v>
      </c>
      <c r="G2060" s="480" t="n">
        <v>0</v>
      </c>
      <c r="H2060" s="481"/>
      <c r="I2060" s="482" t="n">
        <v>2506</v>
      </c>
      <c r="J2060" s="481" t="n">
        <f aca="false">+G2060-I2060</f>
        <v>-2506</v>
      </c>
      <c r="K2060" s="483" t="n">
        <f aca="false">IF(I2060=0,IF(G2060=0,0,100),+J2060/I2060*100)</f>
        <v>-100</v>
      </c>
      <c r="L2060" s="483"/>
      <c r="M2060" s="484" t="n">
        <v>12531.44</v>
      </c>
      <c r="N2060" s="485" t="n">
        <v>0</v>
      </c>
      <c r="O2060" s="481" t="n">
        <f aca="false">N2060-M2060</f>
        <v>-12531.44</v>
      </c>
      <c r="P2060" s="486" t="n">
        <f aca="false">IF(M2060=0,IF(N2060=0,0,100),+O2060/M2060*100)</f>
        <v>-100</v>
      </c>
      <c r="Q2060" s="486"/>
      <c r="R2060" s="430"/>
    </row>
    <row r="2061" customFormat="false" ht="12.75" hidden="false" customHeight="false" outlineLevel="0" collapsed="false">
      <c r="A2061" s="489" t="s">
        <v>250</v>
      </c>
      <c r="B2061" s="478" t="n">
        <v>0</v>
      </c>
      <c r="C2061" s="479" t="n">
        <v>0</v>
      </c>
      <c r="D2061" s="480" t="n">
        <v>0</v>
      </c>
      <c r="E2061" s="478" t="n">
        <v>0</v>
      </c>
      <c r="F2061" s="480" t="n">
        <v>148</v>
      </c>
      <c r="G2061" s="480" t="n">
        <v>0</v>
      </c>
      <c r="H2061" s="481"/>
      <c r="I2061" s="482" t="n">
        <v>0</v>
      </c>
      <c r="J2061" s="481" t="n">
        <f aca="false">+G2061-I2061</f>
        <v>0</v>
      </c>
      <c r="K2061" s="483" t="n">
        <f aca="false">IF(I2061=0,IF(G2061=0,0,100),+J2061/I2061*100)</f>
        <v>0</v>
      </c>
      <c r="L2061" s="483"/>
      <c r="M2061" s="484" t="n">
        <v>0</v>
      </c>
      <c r="N2061" s="485" t="n">
        <v>148</v>
      </c>
      <c r="O2061" s="481" t="n">
        <f aca="false">N2061-M2061</f>
        <v>148</v>
      </c>
      <c r="P2061" s="486" t="n">
        <f aca="false">IF(M2061=0,IF(N2061=0,0,100),+O2061/M2061*100)</f>
        <v>100</v>
      </c>
      <c r="Q2061" s="486"/>
      <c r="R2061" s="430"/>
    </row>
    <row r="2062" s="438" customFormat="true" ht="12.75" hidden="false" customHeight="false" outlineLevel="0" collapsed="false">
      <c r="A2062" s="456" t="s">
        <v>254</v>
      </c>
      <c r="B2062" s="478" t="n">
        <v>14487</v>
      </c>
      <c r="C2062" s="479" t="n">
        <v>14487</v>
      </c>
      <c r="D2062" s="480" t="n">
        <v>17768.28</v>
      </c>
      <c r="E2062" s="478" t="n">
        <v>15580.76</v>
      </c>
      <c r="F2062" s="480" t="n">
        <v>15580.76</v>
      </c>
      <c r="G2062" s="480" t="n">
        <v>15580.76</v>
      </c>
      <c r="H2062" s="481"/>
      <c r="I2062" s="482" t="n">
        <v>13750</v>
      </c>
      <c r="J2062" s="481" t="n">
        <f aca="false">+G2062-I2062</f>
        <v>1830.76</v>
      </c>
      <c r="K2062" s="483" t="n">
        <f aca="false">IF(I2062=0,IF(G2062=0,0,100),+J2062/I2062*100)</f>
        <v>13.3146181818182</v>
      </c>
      <c r="L2062" s="483"/>
      <c r="M2062" s="484" t="n">
        <v>68750</v>
      </c>
      <c r="N2062" s="485" t="n">
        <v>93484.56</v>
      </c>
      <c r="O2062" s="481" t="n">
        <f aca="false">N2062-M2062</f>
        <v>24734.56</v>
      </c>
      <c r="P2062" s="486" t="n">
        <f aca="false">IF(M2062=0,IF(N2062=0,0,100),+O2062/M2062*100)</f>
        <v>35.9775418181818</v>
      </c>
      <c r="Q2062" s="486"/>
    </row>
    <row r="2063" s="438" customFormat="true" ht="12.75" hidden="false" customHeight="false" outlineLevel="0" collapsed="false">
      <c r="A2063" s="110" t="s">
        <v>256</v>
      </c>
      <c r="B2063" s="478" t="n">
        <v>0</v>
      </c>
      <c r="C2063" s="479" t="n">
        <v>2402.2</v>
      </c>
      <c r="D2063" s="480" t="n">
        <v>2513.61</v>
      </c>
      <c r="E2063" s="478" t="n">
        <v>5193.29</v>
      </c>
      <c r="F2063" s="480" t="n">
        <v>0</v>
      </c>
      <c r="G2063" s="480" t="n">
        <v>2420.42</v>
      </c>
      <c r="H2063" s="481"/>
      <c r="I2063" s="482" t="n">
        <v>4488.03</v>
      </c>
      <c r="J2063" s="481" t="n">
        <f aca="false">+G2063-I2063</f>
        <v>-2067.61</v>
      </c>
      <c r="K2063" s="483" t="n">
        <f aca="false">IF(I2063=0,IF(G2063=0,0,100),+J2063/I2063*100)</f>
        <v>-46.0694335822176</v>
      </c>
      <c r="L2063" s="483"/>
      <c r="M2063" s="484" t="n">
        <v>4488.03</v>
      </c>
      <c r="N2063" s="485" t="n">
        <v>12529.52</v>
      </c>
      <c r="O2063" s="481" t="n">
        <f aca="false">N2063-M2063</f>
        <v>8041.49</v>
      </c>
      <c r="P2063" s="486" t="n">
        <f aca="false">IF(M2063=0,IF(N2063=0,0,100),+O2063/M2063*100)</f>
        <v>179.17638696711</v>
      </c>
      <c r="Q2063" s="486"/>
    </row>
    <row r="2064" s="438" customFormat="true" ht="12.75" hidden="false" customHeight="false" outlineLevel="0" collapsed="false">
      <c r="A2064" s="110" t="s">
        <v>257</v>
      </c>
      <c r="B2064" s="478" t="n">
        <v>0</v>
      </c>
      <c r="C2064" s="479" t="n">
        <v>0</v>
      </c>
      <c r="D2064" s="480" t="n">
        <v>0</v>
      </c>
      <c r="E2064" s="478" t="n">
        <v>0</v>
      </c>
      <c r="F2064" s="480" t="n">
        <v>541.37</v>
      </c>
      <c r="G2064" s="480" t="n">
        <v>0</v>
      </c>
      <c r="H2064" s="481"/>
      <c r="I2064" s="482" t="n">
        <v>0</v>
      </c>
      <c r="J2064" s="481" t="n">
        <f aca="false">+G2064-I2064</f>
        <v>0</v>
      </c>
      <c r="K2064" s="483" t="n">
        <f aca="false">IF(I2064=0,IF(G2064=0,0,100),+J2064/I2064*100)</f>
        <v>0</v>
      </c>
      <c r="L2064" s="483"/>
      <c r="M2064" s="484" t="n">
        <v>40</v>
      </c>
      <c r="N2064" s="485" t="n">
        <v>541.37</v>
      </c>
      <c r="O2064" s="481" t="n">
        <f aca="false">N2064-M2064</f>
        <v>501.37</v>
      </c>
      <c r="P2064" s="486" t="n">
        <f aca="false">IF(M2064=0,IF(N2064=0,0,100),+O2064/M2064*100)</f>
        <v>1253.425</v>
      </c>
      <c r="Q2064" s="486"/>
    </row>
    <row r="2065" s="438" customFormat="true" ht="12.75" hidden="false" customHeight="false" outlineLevel="0" collapsed="false">
      <c r="A2065" s="456" t="s">
        <v>258</v>
      </c>
      <c r="B2065" s="478" t="n">
        <v>0</v>
      </c>
      <c r="C2065" s="479" t="n">
        <v>134.27</v>
      </c>
      <c r="D2065" s="480" t="n">
        <v>57.7</v>
      </c>
      <c r="E2065" s="478" t="n">
        <v>169.18</v>
      </c>
      <c r="F2065" s="480" t="n">
        <v>109.54</v>
      </c>
      <c r="G2065" s="480" t="n">
        <v>47.52</v>
      </c>
      <c r="H2065" s="481"/>
      <c r="I2065" s="482" t="n">
        <v>409.6</v>
      </c>
      <c r="J2065" s="481" t="n">
        <f aca="false">+G2065-I2065</f>
        <v>-362.08</v>
      </c>
      <c r="K2065" s="483" t="n">
        <f aca="false">IF(I2065=0,IF(G2065=0,0,100),+J2065/I2065*100)</f>
        <v>-88.3984375</v>
      </c>
      <c r="L2065" s="483"/>
      <c r="M2065" s="484" t="n">
        <v>1304.48</v>
      </c>
      <c r="N2065" s="485" t="n">
        <v>518.21</v>
      </c>
      <c r="O2065" s="481" t="n">
        <f aca="false">N2065-M2065</f>
        <v>-786.27</v>
      </c>
      <c r="P2065" s="486" t="n">
        <f aca="false">IF(M2065=0,IF(N2065=0,0,100),+O2065/M2065*100)</f>
        <v>-60.2745921746596</v>
      </c>
      <c r="Q2065" s="486"/>
    </row>
    <row r="2066" s="438" customFormat="true" ht="12.75" hidden="false" customHeight="false" outlineLevel="0" collapsed="false">
      <c r="A2066" s="110" t="s">
        <v>259</v>
      </c>
      <c r="B2066" s="478" t="n">
        <v>0</v>
      </c>
      <c r="C2066" s="479" t="n">
        <v>567.25</v>
      </c>
      <c r="D2066" s="480" t="n">
        <v>0</v>
      </c>
      <c r="E2066" s="478" t="n">
        <v>0</v>
      </c>
      <c r="F2066" s="480" t="n">
        <v>0</v>
      </c>
      <c r="G2066" s="480" t="n">
        <v>0</v>
      </c>
      <c r="H2066" s="481"/>
      <c r="I2066" s="482" t="n">
        <v>0</v>
      </c>
      <c r="J2066" s="481" t="n">
        <f aca="false">+G2066-I2066</f>
        <v>0</v>
      </c>
      <c r="K2066" s="483" t="n">
        <f aca="false">IF(I2066=0,IF(G2066=0,0,100),+J2066/I2066*100)</f>
        <v>0</v>
      </c>
      <c r="L2066" s="483"/>
      <c r="M2066" s="484" t="n">
        <v>215.12</v>
      </c>
      <c r="N2066" s="485" t="n">
        <v>567.25</v>
      </c>
      <c r="O2066" s="481" t="n">
        <f aca="false">N2066-M2066</f>
        <v>352.13</v>
      </c>
      <c r="P2066" s="486" t="n">
        <f aca="false">IF(M2066=0,IF(N2066=0,0,100),+O2066/M2066*100)</f>
        <v>163.690033469691</v>
      </c>
      <c r="Q2066" s="486"/>
    </row>
    <row r="2067" s="438" customFormat="true" ht="12.75" hidden="false" customHeight="false" outlineLevel="0" collapsed="false">
      <c r="A2067" s="110" t="s">
        <v>262</v>
      </c>
      <c r="B2067" s="478" t="n">
        <v>0</v>
      </c>
      <c r="C2067" s="479" t="n">
        <v>320</v>
      </c>
      <c r="D2067" s="480" t="n">
        <v>0</v>
      </c>
      <c r="E2067" s="478" t="n">
        <v>0</v>
      </c>
      <c r="F2067" s="480" t="n">
        <v>0</v>
      </c>
      <c r="G2067" s="480" t="n">
        <v>0</v>
      </c>
      <c r="H2067" s="481"/>
      <c r="I2067" s="482" t="n">
        <v>0</v>
      </c>
      <c r="J2067" s="481" t="n">
        <f aca="false">+G2067-I2067</f>
        <v>0</v>
      </c>
      <c r="K2067" s="483" t="n">
        <f aca="false">IF(I2067=0,IF(G2067=0,0,100),+J2067/I2067*100)</f>
        <v>0</v>
      </c>
      <c r="L2067" s="483"/>
      <c r="M2067" s="484" t="n">
        <v>0</v>
      </c>
      <c r="N2067" s="485" t="n">
        <v>320</v>
      </c>
      <c r="O2067" s="481" t="n">
        <f aca="false">N2067-M2067</f>
        <v>320</v>
      </c>
      <c r="P2067" s="486" t="n">
        <f aca="false">IF(M2067=0,IF(N2067=0,0,100),+O2067/M2067*100)</f>
        <v>100</v>
      </c>
      <c r="Q2067" s="486"/>
    </row>
    <row r="2068" s="438" customFormat="true" ht="12.75" hidden="false" customHeight="false" outlineLevel="0" collapsed="false">
      <c r="A2068" s="489" t="s">
        <v>263</v>
      </c>
      <c r="B2068" s="478" t="n">
        <v>0</v>
      </c>
      <c r="C2068" s="479" t="n">
        <v>0</v>
      </c>
      <c r="D2068" s="480" t="n">
        <v>0</v>
      </c>
      <c r="E2068" s="478" t="n">
        <v>0</v>
      </c>
      <c r="F2068" s="480" t="n">
        <v>320</v>
      </c>
      <c r="G2068" s="480" t="n">
        <v>0</v>
      </c>
      <c r="H2068" s="481"/>
      <c r="I2068" s="482" t="n">
        <v>0</v>
      </c>
      <c r="J2068" s="481" t="n">
        <f aca="false">+G2068-I2068</f>
        <v>0</v>
      </c>
      <c r="K2068" s="483" t="n">
        <f aca="false">IF(I2068=0,IF(G2068=0,0,100),+J2068/I2068*100)</f>
        <v>0</v>
      </c>
      <c r="L2068" s="483"/>
      <c r="M2068" s="484" t="n">
        <v>0</v>
      </c>
      <c r="N2068" s="485" t="n">
        <v>320</v>
      </c>
      <c r="O2068" s="481" t="n">
        <f aca="false">N2068-M2068</f>
        <v>320</v>
      </c>
      <c r="P2068" s="486" t="n">
        <f aca="false">IF(M2068=0,IF(N2068=0,0,100),+O2068/M2068*100)</f>
        <v>100</v>
      </c>
      <c r="Q2068" s="486"/>
    </row>
    <row r="2069" s="438" customFormat="true" ht="12.75" hidden="false" customHeight="false" outlineLevel="0" collapsed="false">
      <c r="A2069" s="110" t="s">
        <v>265</v>
      </c>
      <c r="B2069" s="478" t="n">
        <v>2198.45</v>
      </c>
      <c r="C2069" s="479" t="n">
        <v>2.27373675443232E-013</v>
      </c>
      <c r="D2069" s="480" t="n">
        <v>3835.32</v>
      </c>
      <c r="E2069" s="478" t="n">
        <v>1927.17</v>
      </c>
      <c r="F2069" s="480" t="n">
        <v>1159.74</v>
      </c>
      <c r="G2069" s="480" t="n">
        <v>1237.52</v>
      </c>
      <c r="H2069" s="481"/>
      <c r="I2069" s="482" t="n">
        <v>1885.57</v>
      </c>
      <c r="J2069" s="481" t="n">
        <f aca="false">+G2069-I2069</f>
        <v>-648.05</v>
      </c>
      <c r="K2069" s="483" t="n">
        <f aca="false">IF(I2069=0,IF(G2069=0,0,100),+J2069/I2069*100)</f>
        <v>-34.3689176217271</v>
      </c>
      <c r="L2069" s="483"/>
      <c r="M2069" s="484" t="n">
        <v>9147.23</v>
      </c>
      <c r="N2069" s="485" t="n">
        <v>10358.2</v>
      </c>
      <c r="O2069" s="481" t="n">
        <f aca="false">N2069-M2069</f>
        <v>1210.97</v>
      </c>
      <c r="P2069" s="486" t="n">
        <f aca="false">IF(M2069=0,IF(N2069=0,0,100),+O2069/M2069*100)</f>
        <v>13.2386525756978</v>
      </c>
      <c r="Q2069" s="486"/>
    </row>
    <row r="2070" s="438" customFormat="true" ht="12.75" hidden="false" customHeight="false" outlineLevel="0" collapsed="false">
      <c r="A2070" s="110" t="s">
        <v>267</v>
      </c>
      <c r="B2070" s="478" t="n">
        <v>0</v>
      </c>
      <c r="C2070" s="479" t="n">
        <v>773.28</v>
      </c>
      <c r="D2070" s="480" t="n">
        <v>773.28</v>
      </c>
      <c r="E2070" s="478" t="n">
        <v>1171.93</v>
      </c>
      <c r="F2070" s="480" t="n">
        <v>1171.93</v>
      </c>
      <c r="G2070" s="480" t="n">
        <v>858.64</v>
      </c>
      <c r="H2070" s="481"/>
      <c r="I2070" s="482" t="n">
        <v>773.28</v>
      </c>
      <c r="J2070" s="481" t="n">
        <f aca="false">+G2070-I2070</f>
        <v>85.36</v>
      </c>
      <c r="K2070" s="483" t="n">
        <f aca="false">IF(I2070=0,IF(G2070=0,0,100),+J2070/I2070*100)</f>
        <v>11.0386923236085</v>
      </c>
      <c r="L2070" s="483"/>
      <c r="M2070" s="484" t="n">
        <v>3866.37</v>
      </c>
      <c r="N2070" s="485" t="n">
        <v>4749.06</v>
      </c>
      <c r="O2070" s="481" t="n">
        <f aca="false">N2070-M2070</f>
        <v>882.690000000001</v>
      </c>
      <c r="P2070" s="486" t="n">
        <f aca="false">IF(M2070=0,IF(N2070=0,0,100),+O2070/M2070*100)</f>
        <v>22.8299412627348</v>
      </c>
      <c r="Q2070" s="486"/>
    </row>
    <row r="2071" s="438" customFormat="true" ht="12.75" hidden="false" customHeight="false" outlineLevel="0" collapsed="false">
      <c r="A2071" s="534" t="s">
        <v>268</v>
      </c>
      <c r="B2071" s="478" t="n">
        <v>0</v>
      </c>
      <c r="C2071" s="479" t="n">
        <v>429.32</v>
      </c>
      <c r="D2071" s="480" t="n">
        <v>429.32</v>
      </c>
      <c r="E2071" s="478" t="n">
        <v>0</v>
      </c>
      <c r="F2071" s="480" t="n">
        <v>0</v>
      </c>
      <c r="G2071" s="480" t="n">
        <v>0</v>
      </c>
      <c r="H2071" s="481"/>
      <c r="I2071" s="482" t="n">
        <v>343.12</v>
      </c>
      <c r="J2071" s="481" t="n">
        <f aca="false">+G2071-I2071</f>
        <v>-343.12</v>
      </c>
      <c r="K2071" s="483" t="n">
        <f aca="false">IF(I2071=0,IF(G2071=0,0,100),+J2071/I2071*100)</f>
        <v>-100</v>
      </c>
      <c r="L2071" s="483"/>
      <c r="M2071" s="484" t="n">
        <v>4058.72</v>
      </c>
      <c r="N2071" s="485" t="n">
        <v>858.64</v>
      </c>
      <c r="O2071" s="481" t="n">
        <f aca="false">N2071-M2071</f>
        <v>-3200.08</v>
      </c>
      <c r="P2071" s="486" t="n">
        <f aca="false">IF(M2071=0,IF(N2071=0,0,100),+O2071/M2071*100)</f>
        <v>-78.8445618323018</v>
      </c>
      <c r="Q2071" s="486"/>
    </row>
    <row r="2072" s="438" customFormat="true" ht="12.75" hidden="false" customHeight="false" outlineLevel="0" collapsed="false">
      <c r="A2072" s="456" t="s">
        <v>271</v>
      </c>
      <c r="B2072" s="478" t="n">
        <v>304.22</v>
      </c>
      <c r="C2072" s="479" t="n">
        <v>303.22</v>
      </c>
      <c r="D2072" s="480" t="n">
        <v>303.22</v>
      </c>
      <c r="E2072" s="478" t="n">
        <v>304.16</v>
      </c>
      <c r="F2072" s="480" t="n">
        <v>303.22</v>
      </c>
      <c r="G2072" s="480" t="n">
        <v>304.22</v>
      </c>
      <c r="H2072" s="481"/>
      <c r="I2072" s="482" t="n">
        <v>285.19</v>
      </c>
      <c r="J2072" s="481" t="n">
        <f aca="false">+G2072-I2072</f>
        <v>19.03</v>
      </c>
      <c r="K2072" s="483" t="n">
        <f aca="false">IF(I2072=0,IF(G2072=0,0,100),+J2072/I2072*100)</f>
        <v>6.67274448613206</v>
      </c>
      <c r="L2072" s="483"/>
      <c r="M2072" s="484" t="n">
        <v>1406.95</v>
      </c>
      <c r="N2072" s="485" t="n">
        <v>1822.26</v>
      </c>
      <c r="O2072" s="481" t="n">
        <f aca="false">N2072-M2072</f>
        <v>415.31</v>
      </c>
      <c r="P2072" s="486" t="n">
        <f aca="false">IF(M2072=0,IF(N2072=0,0,100),+O2072/M2072*100)</f>
        <v>29.518461921177</v>
      </c>
      <c r="Q2072" s="486"/>
    </row>
    <row r="2073" s="438" customFormat="true" ht="12.75" hidden="false" customHeight="false" outlineLevel="0" collapsed="false">
      <c r="A2073" s="456" t="s">
        <v>272</v>
      </c>
      <c r="B2073" s="478" t="n">
        <v>0</v>
      </c>
      <c r="C2073" s="479" t="n">
        <v>216</v>
      </c>
      <c r="D2073" s="480" t="n">
        <v>0</v>
      </c>
      <c r="E2073" s="478" t="n">
        <v>0</v>
      </c>
      <c r="F2073" s="480" t="n">
        <v>0</v>
      </c>
      <c r="G2073" s="480" t="n">
        <v>1304</v>
      </c>
      <c r="H2073" s="481"/>
      <c r="I2073" s="482" t="n">
        <v>162</v>
      </c>
      <c r="J2073" s="481" t="n">
        <f aca="false">+G2073-I2073</f>
        <v>1142</v>
      </c>
      <c r="K2073" s="483" t="n">
        <f aca="false">IF(I2073=0,IF(G2073=0,0,100),+J2073/I2073*100)</f>
        <v>704.938271604938</v>
      </c>
      <c r="L2073" s="483"/>
      <c r="M2073" s="484" t="n">
        <v>540</v>
      </c>
      <c r="N2073" s="485" t="n">
        <v>1520</v>
      </c>
      <c r="O2073" s="481" t="n">
        <f aca="false">N2073-M2073</f>
        <v>980</v>
      </c>
      <c r="P2073" s="486" t="n">
        <f aca="false">IF(M2073=0,IF(N2073=0,0,100),+O2073/M2073*100)</f>
        <v>181.481481481482</v>
      </c>
      <c r="Q2073" s="486"/>
    </row>
    <row r="2074" s="438" customFormat="true" ht="12.75" hidden="false" customHeight="false" outlineLevel="0" collapsed="false">
      <c r="A2074" s="456" t="s">
        <v>273</v>
      </c>
      <c r="B2074" s="478" t="n">
        <v>1785.83</v>
      </c>
      <c r="C2074" s="479" t="n">
        <v>1488.22</v>
      </c>
      <c r="D2074" s="480" t="n">
        <v>1475.83</v>
      </c>
      <c r="E2074" s="478" t="n">
        <v>1864.56</v>
      </c>
      <c r="F2074" s="480" t="n">
        <v>2457.2</v>
      </c>
      <c r="G2074" s="480" t="n">
        <v>3822.06</v>
      </c>
      <c r="H2074" s="481"/>
      <c r="I2074" s="482" t="n">
        <v>7947.43</v>
      </c>
      <c r="J2074" s="481" t="n">
        <f aca="false">+G2074-I2074</f>
        <v>-4125.37</v>
      </c>
      <c r="K2074" s="483" t="n">
        <f aca="false">IF(I2074=0,IF(G2074=0,0,100),+J2074/I2074*100)</f>
        <v>-51.9082269362549</v>
      </c>
      <c r="L2074" s="483"/>
      <c r="M2074" s="484" t="n">
        <v>19300.93</v>
      </c>
      <c r="N2074" s="485" t="n">
        <v>12893.7</v>
      </c>
      <c r="O2074" s="481" t="n">
        <f aca="false">N2074-M2074</f>
        <v>-6407.23</v>
      </c>
      <c r="P2074" s="486" t="n">
        <f aca="false">IF(M2074=0,IF(N2074=0,0,100),+O2074/M2074*100)</f>
        <v>-33.1964832782669</v>
      </c>
      <c r="Q2074" s="486"/>
    </row>
    <row r="2075" s="438" customFormat="true" ht="12.75" hidden="false" customHeight="false" outlineLevel="0" collapsed="false">
      <c r="A2075" s="456" t="s">
        <v>274</v>
      </c>
      <c r="B2075" s="478" t="n">
        <v>868.44</v>
      </c>
      <c r="C2075" s="479" t="n">
        <v>1299.41</v>
      </c>
      <c r="D2075" s="480" t="n">
        <v>0</v>
      </c>
      <c r="E2075" s="478" t="n">
        <v>1086.35</v>
      </c>
      <c r="F2075" s="480" t="n">
        <v>1570.16</v>
      </c>
      <c r="G2075" s="480" t="n">
        <v>710.13</v>
      </c>
      <c r="H2075" s="481"/>
      <c r="I2075" s="482" t="n">
        <v>1469.53</v>
      </c>
      <c r="J2075" s="481" t="n">
        <f aca="false">+G2075-I2075</f>
        <v>-759.4</v>
      </c>
      <c r="K2075" s="483" t="n">
        <f aca="false">IF(I2075=0,IF(G2075=0,0,100),+J2075/I2075*100)</f>
        <v>-51.6763863276013</v>
      </c>
      <c r="L2075" s="483"/>
      <c r="M2075" s="484" t="n">
        <v>3401.61</v>
      </c>
      <c r="N2075" s="485" t="n">
        <v>5534.49</v>
      </c>
      <c r="O2075" s="481" t="n">
        <f aca="false">N2075-M2075</f>
        <v>2132.88</v>
      </c>
      <c r="P2075" s="486" t="n">
        <f aca="false">IF(M2075=0,IF(N2075=0,0,100),+O2075/M2075*100)</f>
        <v>62.7020734299346</v>
      </c>
      <c r="Q2075" s="486"/>
    </row>
    <row r="2076" s="438" customFormat="true" ht="12.75" hidden="false" customHeight="false" outlineLevel="0" collapsed="false">
      <c r="A2076" s="110" t="s">
        <v>275</v>
      </c>
      <c r="B2076" s="478" t="n">
        <v>232.88</v>
      </c>
      <c r="C2076" s="479" t="n">
        <v>421.52</v>
      </c>
      <c r="D2076" s="480" t="n">
        <v>209.25</v>
      </c>
      <c r="E2076" s="478" t="n">
        <v>468.9</v>
      </c>
      <c r="F2076" s="480" t="n">
        <v>222.02</v>
      </c>
      <c r="G2076" s="480" t="n">
        <v>3290.01</v>
      </c>
      <c r="H2076" s="481"/>
      <c r="I2076" s="482" t="n">
        <v>2787.66</v>
      </c>
      <c r="J2076" s="481" t="n">
        <f aca="false">+G2076-I2076</f>
        <v>502.35</v>
      </c>
      <c r="K2076" s="483" t="n">
        <f aca="false">IF(I2076=0,IF(G2076=0,0,100),+J2076/I2076*100)</f>
        <v>18.0204903036956</v>
      </c>
      <c r="L2076" s="483"/>
      <c r="M2076" s="484" t="n">
        <v>6782.64</v>
      </c>
      <c r="N2076" s="485" t="n">
        <v>4844.58</v>
      </c>
      <c r="O2076" s="481" t="n">
        <f aca="false">N2076-M2076</f>
        <v>-1938.06</v>
      </c>
      <c r="P2076" s="486" t="n">
        <f aca="false">IF(M2076=0,IF(N2076=0,0,100),+O2076/M2076*100)</f>
        <v>-28.5738296592477</v>
      </c>
      <c r="Q2076" s="486"/>
    </row>
    <row r="2077" s="438" customFormat="true" ht="12.75" hidden="false" customHeight="false" outlineLevel="0" collapsed="false">
      <c r="A2077" s="110" t="s">
        <v>276</v>
      </c>
      <c r="B2077" s="478" t="n">
        <v>146</v>
      </c>
      <c r="C2077" s="479" t="n">
        <v>370.56</v>
      </c>
      <c r="D2077" s="480" t="n">
        <v>0</v>
      </c>
      <c r="E2077" s="478" t="n">
        <v>760.15</v>
      </c>
      <c r="F2077" s="480" t="n">
        <v>428.54</v>
      </c>
      <c r="G2077" s="480" t="n">
        <v>0</v>
      </c>
      <c r="H2077" s="481"/>
      <c r="I2077" s="482" t="n">
        <v>351.38</v>
      </c>
      <c r="J2077" s="481" t="n">
        <f aca="false">+G2077-I2077</f>
        <v>-351.38</v>
      </c>
      <c r="K2077" s="483" t="n">
        <f aca="false">IF(I2077=0,IF(G2077=0,0,100),+J2077/I2077*100)</f>
        <v>-100</v>
      </c>
      <c r="L2077" s="483"/>
      <c r="M2077" s="484" t="n">
        <v>727.31</v>
      </c>
      <c r="N2077" s="485" t="n">
        <v>1705.25</v>
      </c>
      <c r="O2077" s="481" t="n">
        <f aca="false">N2077-M2077</f>
        <v>977.94</v>
      </c>
      <c r="P2077" s="486" t="n">
        <f aca="false">IF(M2077=0,IF(N2077=0,0,100),+O2077/M2077*100)</f>
        <v>134.45985893223</v>
      </c>
      <c r="Q2077" s="486"/>
    </row>
    <row r="2078" s="438" customFormat="true" ht="12.75" hidden="false" customHeight="false" outlineLevel="0" collapsed="false">
      <c r="A2078" s="110" t="s">
        <v>277</v>
      </c>
      <c r="B2078" s="478" t="n">
        <v>0</v>
      </c>
      <c r="C2078" s="479" t="n">
        <v>0</v>
      </c>
      <c r="D2078" s="480" t="n">
        <v>0</v>
      </c>
      <c r="E2078" s="478" t="n">
        <v>640</v>
      </c>
      <c r="F2078" s="480" t="n">
        <v>0</v>
      </c>
      <c r="G2078" s="480" t="n">
        <v>0</v>
      </c>
      <c r="H2078" s="481"/>
      <c r="I2078" s="482" t="n">
        <v>0</v>
      </c>
      <c r="J2078" s="481" t="n">
        <f aca="false">+G2078-I2078</f>
        <v>0</v>
      </c>
      <c r="K2078" s="483" t="n">
        <f aca="false">IF(I2078=0,IF(G2078=0,0,100),+J2078/I2078*100)</f>
        <v>0</v>
      </c>
      <c r="L2078" s="483"/>
      <c r="M2078" s="484" t="n">
        <v>640</v>
      </c>
      <c r="N2078" s="485" t="n">
        <v>640</v>
      </c>
      <c r="O2078" s="481" t="n">
        <f aca="false">N2078-M2078</f>
        <v>0</v>
      </c>
      <c r="P2078" s="486" t="n">
        <f aca="false">IF(M2078=0,IF(N2078=0,0,100),+O2078/M2078*100)</f>
        <v>0</v>
      </c>
      <c r="Q2078" s="486"/>
    </row>
    <row r="2079" s="438" customFormat="true" ht="15" hidden="false" customHeight="false" outlineLevel="0" collapsed="false">
      <c r="A2079" s="0" t="s">
        <v>278</v>
      </c>
      <c r="B2079" s="478" t="n">
        <v>301.12</v>
      </c>
      <c r="C2079" s="479" t="n">
        <v>104.71</v>
      </c>
      <c r="D2079" s="480" t="n">
        <v>2000</v>
      </c>
      <c r="E2079" s="478" t="n">
        <v>2104.74</v>
      </c>
      <c r="F2079" s="480" t="n">
        <v>105</v>
      </c>
      <c r="G2079" s="480" t="n">
        <v>4105.14</v>
      </c>
      <c r="H2079" s="481"/>
      <c r="I2079" s="482" t="n">
        <v>0</v>
      </c>
      <c r="J2079" s="481" t="n">
        <f aca="false">+G2079-I2079</f>
        <v>4105.14</v>
      </c>
      <c r="K2079" s="483" t="n">
        <f aca="false">IF(I2079=0,IF(G2079=0,0,100),+J2079/I2079*100)</f>
        <v>100</v>
      </c>
      <c r="L2079" s="483"/>
      <c r="M2079" s="484" t="n">
        <v>0</v>
      </c>
      <c r="N2079" s="485" t="n">
        <v>8720.71</v>
      </c>
      <c r="O2079" s="481" t="n">
        <f aca="false">N2079-M2079</f>
        <v>8720.71</v>
      </c>
      <c r="P2079" s="486" t="n">
        <f aca="false">IF(M2079=0,IF(N2079=0,0,100),+O2079/M2079*100)</f>
        <v>100</v>
      </c>
      <c r="Q2079" s="486"/>
    </row>
    <row r="2080" s="438" customFormat="true" ht="12.75" hidden="false" customHeight="false" outlineLevel="0" collapsed="false">
      <c r="A2080" s="110" t="s">
        <v>282</v>
      </c>
      <c r="B2080" s="478" t="n">
        <v>565</v>
      </c>
      <c r="C2080" s="479" t="n">
        <v>0</v>
      </c>
      <c r="D2080" s="480" t="n">
        <v>0</v>
      </c>
      <c r="E2080" s="478" t="n">
        <v>0</v>
      </c>
      <c r="F2080" s="480" t="n">
        <v>0</v>
      </c>
      <c r="G2080" s="480" t="n">
        <v>0</v>
      </c>
      <c r="H2080" s="481"/>
      <c r="I2080" s="482" t="n">
        <v>0</v>
      </c>
      <c r="J2080" s="481" t="n">
        <f aca="false">+G2080-I2080</f>
        <v>0</v>
      </c>
      <c r="K2080" s="483" t="n">
        <f aca="false">IF(I2080=0,IF(G2080=0,0,100),+J2080/I2080*100)</f>
        <v>0</v>
      </c>
      <c r="L2080" s="483"/>
      <c r="M2080" s="484" t="n">
        <v>609.5</v>
      </c>
      <c r="N2080" s="485" t="n">
        <v>565</v>
      </c>
      <c r="O2080" s="481" t="n">
        <f aca="false">N2080-M2080</f>
        <v>-44.5</v>
      </c>
      <c r="P2080" s="486" t="n">
        <f aca="false">IF(M2080=0,IF(N2080=0,0,100),+O2080/M2080*100)</f>
        <v>-7.30106644790812</v>
      </c>
      <c r="Q2080" s="486"/>
    </row>
    <row r="2081" s="438" customFormat="true" ht="12.75" hidden="false" customHeight="false" outlineLevel="0" collapsed="false">
      <c r="A2081" s="456" t="s">
        <v>283</v>
      </c>
      <c r="B2081" s="478" t="n">
        <v>0</v>
      </c>
      <c r="C2081" s="479" t="n">
        <v>0</v>
      </c>
      <c r="D2081" s="480" t="n">
        <v>0</v>
      </c>
      <c r="E2081" s="478" t="n">
        <v>4085.35</v>
      </c>
      <c r="F2081" s="480" t="n">
        <v>0</v>
      </c>
      <c r="G2081" s="480" t="n">
        <v>0</v>
      </c>
      <c r="H2081" s="481"/>
      <c r="I2081" s="482" t="n">
        <v>0</v>
      </c>
      <c r="J2081" s="481" t="n">
        <f aca="false">+G2081-I2081</f>
        <v>0</v>
      </c>
      <c r="K2081" s="483" t="n">
        <f aca="false">IF(I2081=0,IF(G2081=0,0,100),+J2081/I2081*100)</f>
        <v>0</v>
      </c>
      <c r="L2081" s="483"/>
      <c r="M2081" s="484" t="n">
        <v>1663.67</v>
      </c>
      <c r="N2081" s="485" t="n">
        <v>4085.35</v>
      </c>
      <c r="O2081" s="481" t="n">
        <f aca="false">N2081-M2081</f>
        <v>2421.68</v>
      </c>
      <c r="P2081" s="486" t="n">
        <f aca="false">IF(M2081=0,IF(N2081=0,0,100),+O2081/M2081*100)</f>
        <v>145.562521413501</v>
      </c>
      <c r="Q2081" s="486"/>
    </row>
    <row r="2082" s="438" customFormat="true" ht="12.75" hidden="false" customHeight="false" outlineLevel="0" collapsed="false">
      <c r="A2082" s="110" t="s">
        <v>284</v>
      </c>
      <c r="B2082" s="478" t="n">
        <v>0</v>
      </c>
      <c r="C2082" s="479" t="n">
        <v>0</v>
      </c>
      <c r="D2082" s="480" t="n">
        <v>0</v>
      </c>
      <c r="E2082" s="478" t="n">
        <v>2155.17</v>
      </c>
      <c r="F2082" s="480" t="n">
        <v>0</v>
      </c>
      <c r="G2082" s="480" t="n">
        <v>298.93</v>
      </c>
      <c r="H2082" s="481"/>
      <c r="I2082" s="482" t="n">
        <v>0</v>
      </c>
      <c r="J2082" s="481" t="n">
        <f aca="false">+G2082-I2082</f>
        <v>298.93</v>
      </c>
      <c r="K2082" s="483" t="n">
        <f aca="false">IF(I2082=0,IF(G2082=0,0,100),+J2082/I2082*100)</f>
        <v>100</v>
      </c>
      <c r="L2082" s="483"/>
      <c r="M2082" s="484" t="n">
        <v>0</v>
      </c>
      <c r="N2082" s="485" t="n">
        <v>2454.1</v>
      </c>
      <c r="O2082" s="481" t="n">
        <f aca="false">N2082-M2082</f>
        <v>2454.1</v>
      </c>
      <c r="P2082" s="486" t="n">
        <f aca="false">IF(M2082=0,IF(N2082=0,0,100),+O2082/M2082*100)</f>
        <v>100</v>
      </c>
      <c r="Q2082" s="486"/>
    </row>
    <row r="2083" s="438" customFormat="true" ht="12.75" hidden="false" customHeight="false" outlineLevel="0" collapsed="false">
      <c r="A2083" s="456" t="s">
        <v>285</v>
      </c>
      <c r="B2083" s="478" t="n">
        <v>8832.2</v>
      </c>
      <c r="C2083" s="479" t="n">
        <v>1811.9</v>
      </c>
      <c r="D2083" s="480" t="n">
        <v>732.76</v>
      </c>
      <c r="E2083" s="478" t="n">
        <v>1604.23</v>
      </c>
      <c r="F2083" s="480" t="n">
        <v>181.690000000001</v>
      </c>
      <c r="G2083" s="480" t="n">
        <v>0</v>
      </c>
      <c r="H2083" s="481"/>
      <c r="I2083" s="482" t="n">
        <v>769.48</v>
      </c>
      <c r="J2083" s="481" t="n">
        <f aca="false">+G2083-I2083</f>
        <v>-769.48</v>
      </c>
      <c r="K2083" s="483" t="n">
        <f aca="false">IF(I2083=0,IF(G2083=0,0,100),+J2083/I2083*100)</f>
        <v>-100</v>
      </c>
      <c r="L2083" s="483"/>
      <c r="M2083" s="484" t="n">
        <v>6570.22</v>
      </c>
      <c r="N2083" s="485" t="n">
        <v>13162.78</v>
      </c>
      <c r="O2083" s="481" t="n">
        <f aca="false">N2083-M2083</f>
        <v>6592.56</v>
      </c>
      <c r="P2083" s="486" t="n">
        <f aca="false">IF(M2083=0,IF(N2083=0,0,100),+O2083/M2083*100)</f>
        <v>100.340019055679</v>
      </c>
      <c r="Q2083" s="486"/>
    </row>
    <row r="2084" s="438" customFormat="true" ht="12.75" hidden="false" customHeight="false" outlineLevel="0" collapsed="false">
      <c r="A2084" s="110" t="s">
        <v>286</v>
      </c>
      <c r="B2084" s="478" t="n">
        <v>1035.9</v>
      </c>
      <c r="C2084" s="479" t="n">
        <v>2619.6</v>
      </c>
      <c r="D2084" s="480" t="n">
        <v>7858.8</v>
      </c>
      <c r="E2084" s="478" t="n">
        <v>0</v>
      </c>
      <c r="F2084" s="480" t="n">
        <v>1063.5</v>
      </c>
      <c r="G2084" s="480" t="n">
        <v>0</v>
      </c>
      <c r="H2084" s="481"/>
      <c r="I2084" s="482" t="n">
        <v>1309.8</v>
      </c>
      <c r="J2084" s="481" t="n">
        <f aca="false">+G2084-I2084</f>
        <v>-1309.8</v>
      </c>
      <c r="K2084" s="483" t="n">
        <f aca="false">IF(I2084=0,IF(G2084=0,0,100),+J2084/I2084*100)</f>
        <v>-100</v>
      </c>
      <c r="L2084" s="483"/>
      <c r="M2084" s="484" t="n">
        <v>2619.6</v>
      </c>
      <c r="N2084" s="485" t="n">
        <v>12577.8</v>
      </c>
      <c r="O2084" s="481" t="n">
        <f aca="false">N2084-M2084</f>
        <v>9958.2</v>
      </c>
      <c r="P2084" s="486" t="n">
        <f aca="false">IF(M2084=0,IF(N2084=0,0,100),+O2084/M2084*100)</f>
        <v>380.142006413193</v>
      </c>
      <c r="Q2084" s="486"/>
    </row>
    <row r="2085" s="438" customFormat="true" ht="12.75" hidden="false" customHeight="false" outlineLevel="0" collapsed="false">
      <c r="A2085" s="110" t="s">
        <v>288</v>
      </c>
      <c r="B2085" s="478" t="n">
        <v>0</v>
      </c>
      <c r="C2085" s="479" t="n">
        <v>0</v>
      </c>
      <c r="D2085" s="480" t="n">
        <v>0</v>
      </c>
      <c r="E2085" s="478" t="n">
        <v>0</v>
      </c>
      <c r="F2085" s="480" t="n">
        <v>0</v>
      </c>
      <c r="G2085" s="480" t="n">
        <v>0</v>
      </c>
      <c r="H2085" s="481"/>
      <c r="I2085" s="482" t="n">
        <v>0</v>
      </c>
      <c r="J2085" s="481" t="n">
        <f aca="false">+G2085-I2085</f>
        <v>0</v>
      </c>
      <c r="K2085" s="483" t="n">
        <f aca="false">IF(I2085=0,IF(G2085=0,0,100),+J2085/I2085*100)</f>
        <v>0</v>
      </c>
      <c r="L2085" s="483"/>
      <c r="M2085" s="484" t="n">
        <v>9.48</v>
      </c>
      <c r="N2085" s="485" t="n">
        <v>0</v>
      </c>
      <c r="O2085" s="481" t="n">
        <f aca="false">N2085-M2085</f>
        <v>-9.48</v>
      </c>
      <c r="P2085" s="486" t="n">
        <f aca="false">IF(M2085=0,IF(N2085=0,0,100),+O2085/M2085*100)</f>
        <v>-100</v>
      </c>
      <c r="Q2085" s="486"/>
    </row>
    <row r="2086" s="438" customFormat="true" ht="12.75" hidden="false" customHeight="false" outlineLevel="0" collapsed="false">
      <c r="A2086" s="110" t="s">
        <v>289</v>
      </c>
      <c r="B2086" s="478" t="n">
        <v>150.44</v>
      </c>
      <c r="C2086" s="479" t="n">
        <v>0</v>
      </c>
      <c r="D2086" s="480" t="n">
        <v>1000</v>
      </c>
      <c r="E2086" s="478" t="n">
        <v>0</v>
      </c>
      <c r="F2086" s="480" t="n">
        <v>0</v>
      </c>
      <c r="G2086" s="480" t="n">
        <v>0</v>
      </c>
      <c r="H2086" s="481"/>
      <c r="I2086" s="482" t="n">
        <v>290</v>
      </c>
      <c r="J2086" s="481" t="n">
        <f aca="false">+G2086-I2086</f>
        <v>-290</v>
      </c>
      <c r="K2086" s="483" t="n">
        <f aca="false">IF(I2086=0,IF(G2086=0,0,100),+J2086/I2086*100)</f>
        <v>-100</v>
      </c>
      <c r="L2086" s="483"/>
      <c r="M2086" s="484" t="n">
        <v>997.96</v>
      </c>
      <c r="N2086" s="485" t="n">
        <v>1150.44</v>
      </c>
      <c r="O2086" s="481" t="n">
        <f aca="false">N2086-M2086</f>
        <v>152.48</v>
      </c>
      <c r="P2086" s="486" t="n">
        <f aca="false">IF(M2086=0,IF(N2086=0,0,100),+O2086/M2086*100)</f>
        <v>15.2791695057918</v>
      </c>
      <c r="Q2086" s="486"/>
    </row>
    <row r="2087" s="438" customFormat="true" ht="12.75" hidden="false" customHeight="false" outlineLevel="0" collapsed="false">
      <c r="A2087" s="456" t="s">
        <v>290</v>
      </c>
      <c r="B2087" s="478" t="n">
        <v>2752</v>
      </c>
      <c r="C2087" s="479" t="n">
        <v>2218</v>
      </c>
      <c r="D2087" s="480" t="n">
        <v>2425.83</v>
      </c>
      <c r="E2087" s="478" t="n">
        <v>0</v>
      </c>
      <c r="F2087" s="480" t="n">
        <v>0</v>
      </c>
      <c r="G2087" s="480" t="n">
        <v>2540</v>
      </c>
      <c r="H2087" s="481"/>
      <c r="I2087" s="482" t="n">
        <v>600</v>
      </c>
      <c r="J2087" s="481" t="n">
        <f aca="false">+G2087-I2087</f>
        <v>1940</v>
      </c>
      <c r="K2087" s="483" t="n">
        <f aca="false">IF(I2087=0,IF(G2087=0,0,100),+J2087/I2087*100)</f>
        <v>323.333333333333</v>
      </c>
      <c r="L2087" s="483"/>
      <c r="M2087" s="484" t="n">
        <v>7951.18</v>
      </c>
      <c r="N2087" s="485" t="n">
        <v>9935.83</v>
      </c>
      <c r="O2087" s="481" t="n">
        <f aca="false">N2087-M2087</f>
        <v>1984.65</v>
      </c>
      <c r="P2087" s="486" t="n">
        <f aca="false">IF(M2087=0,IF(N2087=0,0,100),+O2087/M2087*100)</f>
        <v>24.9604461224623</v>
      </c>
      <c r="Q2087" s="486"/>
    </row>
    <row r="2088" s="438" customFormat="true" ht="12.75" hidden="false" customHeight="false" outlineLevel="0" collapsed="false">
      <c r="A2088" s="110" t="s">
        <v>336</v>
      </c>
      <c r="B2088" s="478" t="n">
        <v>0</v>
      </c>
      <c r="C2088" s="479" t="n">
        <v>600</v>
      </c>
      <c r="D2088" s="480" t="n">
        <v>0</v>
      </c>
      <c r="E2088" s="478" t="n">
        <v>0</v>
      </c>
      <c r="F2088" s="480" t="n">
        <v>0</v>
      </c>
      <c r="G2088" s="480" t="n">
        <v>0</v>
      </c>
      <c r="H2088" s="481"/>
      <c r="I2088" s="482" t="n">
        <v>0</v>
      </c>
      <c r="J2088" s="481" t="n">
        <f aca="false">+G2088-I2088</f>
        <v>0</v>
      </c>
      <c r="K2088" s="483" t="n">
        <f aca="false">IF(I2088=0,IF(G2088=0,0,100),+J2088/I2088*100)</f>
        <v>0</v>
      </c>
      <c r="L2088" s="483"/>
      <c r="M2088" s="484" t="n">
        <v>0</v>
      </c>
      <c r="N2088" s="485" t="n">
        <v>600</v>
      </c>
      <c r="O2088" s="481" t="n">
        <f aca="false">N2088-M2088</f>
        <v>600</v>
      </c>
      <c r="P2088" s="486" t="n">
        <f aca="false">IF(M2088=0,IF(N2088=0,0,100),+O2088/M2088*100)</f>
        <v>100</v>
      </c>
      <c r="Q2088" s="486"/>
    </row>
    <row r="2089" s="438" customFormat="true" ht="12.75" hidden="false" customHeight="false" outlineLevel="0" collapsed="false">
      <c r="A2089" s="456" t="s">
        <v>293</v>
      </c>
      <c r="B2089" s="478" t="n">
        <v>3403.48</v>
      </c>
      <c r="C2089" s="479" t="n">
        <v>4172.94</v>
      </c>
      <c r="D2089" s="480" t="n">
        <v>3659.97</v>
      </c>
      <c r="E2089" s="478" t="n">
        <v>3659.97</v>
      </c>
      <c r="F2089" s="480" t="n">
        <v>3659.97</v>
      </c>
      <c r="G2089" s="480" t="n">
        <v>4395.52</v>
      </c>
      <c r="H2089" s="481"/>
      <c r="I2089" s="482" t="n">
        <v>3431.31</v>
      </c>
      <c r="J2089" s="481" t="n">
        <f aca="false">+G2089-I2089</f>
        <v>964.21</v>
      </c>
      <c r="K2089" s="483" t="n">
        <f aca="false">IF(I2089=0,IF(G2089=0,0,100),+J2089/I2089*100)</f>
        <v>28.1003465148879</v>
      </c>
      <c r="L2089" s="483"/>
      <c r="M2089" s="484" t="n">
        <v>22369.92</v>
      </c>
      <c r="N2089" s="485" t="n">
        <v>22951.85</v>
      </c>
      <c r="O2089" s="481" t="n">
        <f aca="false">N2089-M2089</f>
        <v>581.93</v>
      </c>
      <c r="P2089" s="486" t="n">
        <f aca="false">IF(M2089=0,IF(N2089=0,0,100),+O2089/M2089*100)</f>
        <v>2.60139508768918</v>
      </c>
      <c r="Q2089" s="486"/>
    </row>
    <row r="2090" s="438" customFormat="true" ht="12.75" hidden="false" customHeight="false" outlineLevel="0" collapsed="false">
      <c r="A2090" s="456" t="s">
        <v>294</v>
      </c>
      <c r="B2090" s="478" t="n">
        <v>633.18</v>
      </c>
      <c r="C2090" s="479" t="n">
        <v>610.14</v>
      </c>
      <c r="D2090" s="480" t="n">
        <v>625.5</v>
      </c>
      <c r="E2090" s="478" t="n">
        <v>625.5</v>
      </c>
      <c r="F2090" s="480" t="n">
        <v>625.5</v>
      </c>
      <c r="G2090" s="480" t="n">
        <v>625.5</v>
      </c>
      <c r="H2090" s="481"/>
      <c r="I2090" s="482" t="n">
        <v>768.68</v>
      </c>
      <c r="J2090" s="481" t="n">
        <f aca="false">+G2090-I2090</f>
        <v>-143.18</v>
      </c>
      <c r="K2090" s="483" t="n">
        <f aca="false">IF(I2090=0,IF(G2090=0,0,100),+J2090/I2090*100)</f>
        <v>-18.6267367435083</v>
      </c>
      <c r="L2090" s="483"/>
      <c r="M2090" s="484" t="n">
        <v>3946.03</v>
      </c>
      <c r="N2090" s="485" t="n">
        <v>3745.32</v>
      </c>
      <c r="O2090" s="481" t="n">
        <f aca="false">N2090-M2090</f>
        <v>-200.71</v>
      </c>
      <c r="P2090" s="486" t="n">
        <f aca="false">IF(M2090=0,IF(N2090=0,0,100),+O2090/M2090*100)</f>
        <v>-5.08637795455179</v>
      </c>
      <c r="Q2090" s="486"/>
    </row>
    <row r="2091" s="438" customFormat="true" ht="12.75" hidden="false" customHeight="false" outlineLevel="0" collapsed="false">
      <c r="A2091" s="456" t="s">
        <v>296</v>
      </c>
      <c r="B2091" s="478" t="n">
        <v>209.78</v>
      </c>
      <c r="C2091" s="479" t="n">
        <v>491.09</v>
      </c>
      <c r="D2091" s="480" t="n">
        <v>303.55</v>
      </c>
      <c r="E2091" s="478" t="n">
        <v>303.55</v>
      </c>
      <c r="F2091" s="480" t="n">
        <v>303.55</v>
      </c>
      <c r="G2091" s="480" t="n">
        <v>303.55</v>
      </c>
      <c r="H2091" s="481"/>
      <c r="I2091" s="482" t="n">
        <v>209.78</v>
      </c>
      <c r="J2091" s="481" t="n">
        <f aca="false">+G2091-I2091</f>
        <v>93.77</v>
      </c>
      <c r="K2091" s="483" t="n">
        <f aca="false">IF(I2091=0,IF(G2091=0,0,100),+J2091/I2091*100)</f>
        <v>44.6992086948232</v>
      </c>
      <c r="L2091" s="483"/>
      <c r="M2091" s="484" t="n">
        <v>1213.04</v>
      </c>
      <c r="N2091" s="485" t="n">
        <v>1915.07</v>
      </c>
      <c r="O2091" s="481" t="n">
        <f aca="false">N2091-M2091</f>
        <v>702.03</v>
      </c>
      <c r="P2091" s="486" t="n">
        <f aca="false">IF(M2091=0,IF(N2091=0,0,100),+O2091/M2091*100)</f>
        <v>57.873606806041</v>
      </c>
      <c r="Q2091" s="486"/>
    </row>
    <row r="2092" s="438" customFormat="true" ht="12.75" hidden="false" customHeight="false" outlineLevel="0" collapsed="false">
      <c r="A2092" s="110" t="s">
        <v>298</v>
      </c>
      <c r="B2092" s="478" t="n">
        <v>0</v>
      </c>
      <c r="C2092" s="479" t="n">
        <v>180</v>
      </c>
      <c r="D2092" s="480" t="n">
        <v>0</v>
      </c>
      <c r="E2092" s="478" t="n">
        <v>0</v>
      </c>
      <c r="F2092" s="480" t="n">
        <v>0</v>
      </c>
      <c r="G2092" s="480" t="n">
        <v>0</v>
      </c>
      <c r="H2092" s="481"/>
      <c r="I2092" s="482" t="n">
        <v>0</v>
      </c>
      <c r="J2092" s="481" t="n">
        <f aca="false">+G2092-I2092</f>
        <v>0</v>
      </c>
      <c r="K2092" s="483" t="n">
        <f aca="false">IF(I2092=0,IF(G2092=0,0,100),+J2092/I2092*100)</f>
        <v>0</v>
      </c>
      <c r="L2092" s="483"/>
      <c r="M2092" s="484" t="n">
        <v>400</v>
      </c>
      <c r="N2092" s="485" t="n">
        <v>180</v>
      </c>
      <c r="O2092" s="481" t="n">
        <f aca="false">N2092-M2092</f>
        <v>-220</v>
      </c>
      <c r="P2092" s="486" t="n">
        <f aca="false">IF(M2092=0,IF(N2092=0,0,100),+O2092/M2092*100)</f>
        <v>-55</v>
      </c>
      <c r="Q2092" s="486"/>
    </row>
    <row r="2093" s="438" customFormat="true" ht="12.75" hidden="false" customHeight="false" outlineLevel="0" collapsed="false">
      <c r="A2093" s="110" t="s">
        <v>300</v>
      </c>
      <c r="B2093" s="478" t="n">
        <v>0</v>
      </c>
      <c r="C2093" s="479" t="n">
        <v>269</v>
      </c>
      <c r="D2093" s="480" t="n">
        <v>0</v>
      </c>
      <c r="E2093" s="478" t="n">
        <v>269</v>
      </c>
      <c r="F2093" s="480" t="n">
        <v>0</v>
      </c>
      <c r="G2093" s="480" t="n">
        <v>0</v>
      </c>
      <c r="H2093" s="481"/>
      <c r="I2093" s="482" t="n">
        <v>0</v>
      </c>
      <c r="J2093" s="481" t="n">
        <f aca="false">+G2093-I2093</f>
        <v>0</v>
      </c>
      <c r="K2093" s="483" t="n">
        <f aca="false">IF(I2093=0,IF(G2093=0,0,100),+J2093/I2093*100)</f>
        <v>0</v>
      </c>
      <c r="L2093" s="483"/>
      <c r="M2093" s="484" t="n">
        <v>0</v>
      </c>
      <c r="N2093" s="485" t="n">
        <v>538</v>
      </c>
      <c r="O2093" s="481" t="n">
        <f aca="false">N2093-M2093</f>
        <v>538</v>
      </c>
      <c r="P2093" s="486" t="n">
        <f aca="false">IF(M2093=0,IF(N2093=0,0,100),+O2093/M2093*100)</f>
        <v>100</v>
      </c>
      <c r="Q2093" s="486"/>
    </row>
    <row r="2094" customFormat="false" ht="12.75" hidden="false" customHeight="false" outlineLevel="0" collapsed="false">
      <c r="A2094" s="456" t="s">
        <v>303</v>
      </c>
      <c r="B2094" s="478" t="n">
        <v>11984.45</v>
      </c>
      <c r="C2094" s="479" t="n">
        <v>11984.45</v>
      </c>
      <c r="D2094" s="480" t="n">
        <v>11984.45</v>
      </c>
      <c r="E2094" s="478" t="n">
        <v>11984.45</v>
      </c>
      <c r="F2094" s="480" t="n">
        <v>11984.45</v>
      </c>
      <c r="G2094" s="480" t="n">
        <v>14142.5</v>
      </c>
      <c r="H2094" s="481"/>
      <c r="I2094" s="482" t="n">
        <v>11984.45</v>
      </c>
      <c r="J2094" s="481" t="n">
        <f aca="false">+G2094-I2094</f>
        <v>2158.05</v>
      </c>
      <c r="K2094" s="483" t="n">
        <f aca="false">IF(I2094=0,IF(G2094=0,0,100),+J2094/I2094*100)</f>
        <v>18.0070841799165</v>
      </c>
      <c r="L2094" s="483"/>
      <c r="M2094" s="484" t="n">
        <v>71469.21</v>
      </c>
      <c r="N2094" s="485" t="n">
        <v>74064.75</v>
      </c>
      <c r="O2094" s="481" t="n">
        <f aca="false">N2094-M2094</f>
        <v>2595.53999999999</v>
      </c>
      <c r="P2094" s="486" t="n">
        <f aca="false">IF(M2094=0,IF(N2094=0,0,100),+O2094/M2094*100)</f>
        <v>3.63168978641291</v>
      </c>
      <c r="Q2094" s="486"/>
      <c r="R2094" s="430"/>
    </row>
    <row r="2095" customFormat="false" ht="12.75" hidden="false" customHeight="false" outlineLevel="0" collapsed="false">
      <c r="A2095" s="456" t="s">
        <v>304</v>
      </c>
      <c r="B2095" s="478" t="n">
        <v>1115.26</v>
      </c>
      <c r="C2095" s="479" t="n">
        <v>1115.26</v>
      </c>
      <c r="D2095" s="480" t="n">
        <v>1115.26</v>
      </c>
      <c r="E2095" s="478" t="n">
        <v>1115.26</v>
      </c>
      <c r="F2095" s="480" t="n">
        <v>1115.26</v>
      </c>
      <c r="G2095" s="480" t="n">
        <v>1115.26</v>
      </c>
      <c r="H2095" s="481"/>
      <c r="I2095" s="482" t="n">
        <v>958.18</v>
      </c>
      <c r="J2095" s="481" t="n">
        <f aca="false">+G2095-I2095</f>
        <v>157.08</v>
      </c>
      <c r="K2095" s="483" t="n">
        <f aca="false">IF(I2095=0,IF(G2095=0,0,100),+J2095/I2095*100)</f>
        <v>16.3935794944582</v>
      </c>
      <c r="L2095" s="483"/>
      <c r="M2095" s="484" t="n">
        <v>5486.58</v>
      </c>
      <c r="N2095" s="485" t="n">
        <v>6691.56</v>
      </c>
      <c r="O2095" s="481" t="n">
        <f aca="false">N2095-M2095</f>
        <v>1204.98</v>
      </c>
      <c r="P2095" s="486" t="n">
        <f aca="false">IF(M2095=0,IF(N2095=0,0,100),+O2095/M2095*100)</f>
        <v>21.9623153221132</v>
      </c>
      <c r="Q2095" s="486"/>
      <c r="R2095" s="430"/>
    </row>
    <row r="2096" customFormat="false" ht="12.75" hidden="false" customHeight="false" outlineLevel="0" collapsed="false">
      <c r="A2096" s="456" t="s">
        <v>305</v>
      </c>
      <c r="B2096" s="478" t="n">
        <v>792.38</v>
      </c>
      <c r="C2096" s="479" t="n">
        <v>792.38</v>
      </c>
      <c r="D2096" s="480" t="n">
        <v>792.38</v>
      </c>
      <c r="E2096" s="478" t="n">
        <v>792.38</v>
      </c>
      <c r="F2096" s="480" t="n">
        <v>569.88</v>
      </c>
      <c r="G2096" s="480" t="n">
        <v>569.88</v>
      </c>
      <c r="H2096" s="481"/>
      <c r="I2096" s="482" t="n">
        <v>512.63</v>
      </c>
      <c r="J2096" s="481" t="n">
        <f aca="false">+G2096-I2096</f>
        <v>57.25</v>
      </c>
      <c r="K2096" s="483" t="n">
        <f aca="false">IF(I2096=0,IF(G2096=0,0,100),+J2096/I2096*100)</f>
        <v>11.1678988744319</v>
      </c>
      <c r="L2096" s="483"/>
      <c r="M2096" s="484" t="n">
        <v>3075.78</v>
      </c>
      <c r="N2096" s="485" t="n">
        <v>4309.28</v>
      </c>
      <c r="O2096" s="481" t="n">
        <f aca="false">N2096-M2096</f>
        <v>1233.5</v>
      </c>
      <c r="P2096" s="486" t="n">
        <f aca="false">IF(M2096=0,IF(N2096=0,0,100),+O2096/M2096*100)</f>
        <v>40.1036485054197</v>
      </c>
      <c r="Q2096" s="486"/>
      <c r="R2096" s="430"/>
    </row>
    <row r="2097" customFormat="false" ht="12.75" hidden="false" customHeight="false" outlineLevel="0" collapsed="false">
      <c r="A2097" s="456" t="s">
        <v>308</v>
      </c>
      <c r="B2097" s="478" t="n">
        <v>267.57</v>
      </c>
      <c r="C2097" s="479" t="n">
        <v>277.57</v>
      </c>
      <c r="D2097" s="480" t="n">
        <v>277.57</v>
      </c>
      <c r="E2097" s="478" t="n">
        <v>277.57</v>
      </c>
      <c r="F2097" s="480" t="n">
        <v>277.57</v>
      </c>
      <c r="G2097" s="480" t="n">
        <v>277.57</v>
      </c>
      <c r="H2097" s="481"/>
      <c r="I2097" s="482" t="n">
        <v>277.57</v>
      </c>
      <c r="J2097" s="481" t="n">
        <f aca="false">+G2097-I2097</f>
        <v>0</v>
      </c>
      <c r="K2097" s="483" t="n">
        <f aca="false">IF(I2097=0,IF(G2097=0,0,100),+J2097/I2097*100)</f>
        <v>0</v>
      </c>
      <c r="L2097" s="483"/>
      <c r="M2097" s="484" t="n">
        <v>1665.42</v>
      </c>
      <c r="N2097" s="485" t="n">
        <v>1655.42</v>
      </c>
      <c r="O2097" s="481" t="n">
        <f aca="false">N2097-M2097</f>
        <v>-10</v>
      </c>
      <c r="P2097" s="486" t="n">
        <f aca="false">IF(M2097=0,IF(N2097=0,0,100),+O2097/M2097*100)</f>
        <v>-0.600449135953693</v>
      </c>
      <c r="Q2097" s="486"/>
      <c r="R2097" s="430"/>
    </row>
    <row r="2098" customFormat="false" ht="12.75" hidden="false" customHeight="false" outlineLevel="0" collapsed="false">
      <c r="A2098" s="489" t="s">
        <v>311</v>
      </c>
      <c r="B2098" s="478" t="n">
        <v>0</v>
      </c>
      <c r="C2098" s="479" t="n">
        <v>0</v>
      </c>
      <c r="D2098" s="480" t="n">
        <v>0</v>
      </c>
      <c r="E2098" s="478" t="n">
        <v>0</v>
      </c>
      <c r="F2098" s="480" t="n">
        <v>0</v>
      </c>
      <c r="G2098" s="480" t="n">
        <v>108.18</v>
      </c>
      <c r="H2098" s="481"/>
      <c r="I2098" s="482" t="n">
        <v>0</v>
      </c>
      <c r="J2098" s="481" t="n">
        <f aca="false">+G2098-I2098</f>
        <v>108.18</v>
      </c>
      <c r="K2098" s="483" t="n">
        <f aca="false">IF(I2098=0,IF(G2098=0,0,100),+J2098/I2098*100)</f>
        <v>100</v>
      </c>
      <c r="L2098" s="483"/>
      <c r="M2098" s="484" t="n">
        <v>0</v>
      </c>
      <c r="N2098" s="485" t="n">
        <v>108.18</v>
      </c>
      <c r="O2098" s="481" t="n">
        <f aca="false">N2098-M2098</f>
        <v>108.18</v>
      </c>
      <c r="P2098" s="486" t="n">
        <f aca="false">IF(M2098=0,IF(N2098=0,0,100),+O2098/M2098*100)</f>
        <v>100</v>
      </c>
      <c r="Q2098" s="486"/>
      <c r="R2098" s="430"/>
    </row>
    <row r="2099" customFormat="false" ht="12.75" hidden="false" customHeight="false" outlineLevel="0" collapsed="false">
      <c r="A2099" s="110" t="s">
        <v>313</v>
      </c>
      <c r="B2099" s="478" t="n">
        <v>153.33</v>
      </c>
      <c r="C2099" s="479" t="n">
        <v>153.33</v>
      </c>
      <c r="D2099" s="480" t="n">
        <v>0</v>
      </c>
      <c r="E2099" s="478" t="n">
        <v>153.33</v>
      </c>
      <c r="F2099" s="480" t="n">
        <v>314.84</v>
      </c>
      <c r="G2099" s="480" t="n">
        <v>168.33</v>
      </c>
      <c r="H2099" s="481"/>
      <c r="I2099" s="482" t="n">
        <v>0</v>
      </c>
      <c r="J2099" s="481" t="n">
        <f aca="false">+G2099-I2099</f>
        <v>168.33</v>
      </c>
      <c r="K2099" s="483" t="n">
        <f aca="false">IF(I2099=0,IF(G2099=0,0,100),+J2099/I2099*100)</f>
        <v>100</v>
      </c>
      <c r="L2099" s="483"/>
      <c r="M2099" s="484" t="n">
        <v>359.19</v>
      </c>
      <c r="N2099" s="485" t="n">
        <v>943.16</v>
      </c>
      <c r="O2099" s="481" t="n">
        <f aca="false">N2099-M2099</f>
        <v>583.97</v>
      </c>
      <c r="P2099" s="486" t="n">
        <f aca="false">IF(M2099=0,IF(N2099=0,0,100),+O2099/M2099*100)</f>
        <v>162.579693198586</v>
      </c>
      <c r="Q2099" s="486"/>
      <c r="R2099" s="430"/>
    </row>
    <row r="2100" customFormat="false" ht="12.75" hidden="false" customHeight="false" outlineLevel="0" collapsed="false">
      <c r="A2100" s="456" t="s">
        <v>315</v>
      </c>
      <c r="B2100" s="478" t="n">
        <v>1182.64</v>
      </c>
      <c r="C2100" s="479" t="n">
        <v>1182.64</v>
      </c>
      <c r="D2100" s="480" t="n">
        <v>1182.64</v>
      </c>
      <c r="E2100" s="478" t="n">
        <v>1182.64</v>
      </c>
      <c r="F2100" s="480" t="n">
        <v>-2417.36</v>
      </c>
      <c r="G2100" s="480" t="n">
        <v>462.64</v>
      </c>
      <c r="H2100" s="481"/>
      <c r="I2100" s="482" t="n">
        <v>462.64</v>
      </c>
      <c r="J2100" s="481" t="n">
        <f aca="false">+G2100-I2100</f>
        <v>0</v>
      </c>
      <c r="K2100" s="483" t="n">
        <f aca="false">IF(I2100=0,IF(G2100=0,0,100),+J2100/I2100*100)</f>
        <v>0</v>
      </c>
      <c r="L2100" s="483"/>
      <c r="M2100" s="484" t="n">
        <v>2775.84</v>
      </c>
      <c r="N2100" s="485" t="n">
        <v>2775.84</v>
      </c>
      <c r="O2100" s="481" t="n">
        <f aca="false">N2100-M2100</f>
        <v>0</v>
      </c>
      <c r="P2100" s="486" t="n">
        <f aca="false">IF(M2100=0,IF(N2100=0,0,100),+O2100/M2100*100)</f>
        <v>0</v>
      </c>
      <c r="Q2100" s="486"/>
    </row>
    <row r="2101" customFormat="false" ht="13.5" hidden="false" customHeight="false" outlineLevel="0" collapsed="false">
      <c r="A2101" s="493" t="s">
        <v>189</v>
      </c>
      <c r="B2101" s="494" t="n">
        <f aca="false">SUM(B2049:B2100)</f>
        <v>266375.06</v>
      </c>
      <c r="C2101" s="494" t="n">
        <f aca="false">SUM(C2049:C2100)</f>
        <v>154963.98</v>
      </c>
      <c r="D2101" s="494" t="n">
        <f aca="false">SUM(D2049:D2100)</f>
        <v>159924.51</v>
      </c>
      <c r="E2101" s="494" t="n">
        <f aca="false">SUM(E2049:E2100)</f>
        <v>190560.27</v>
      </c>
      <c r="F2101" s="494" t="n">
        <f aca="false">SUM(F2049:F2100)</f>
        <v>179465.06</v>
      </c>
      <c r="G2101" s="494" t="n">
        <f aca="false">SUM(G2049:G2100)</f>
        <v>169646.28</v>
      </c>
      <c r="H2101" s="495"/>
      <c r="I2101" s="496" t="n">
        <f aca="false">SUM(I2049:I2100)</f>
        <v>149292.42</v>
      </c>
      <c r="J2101" s="577" t="n">
        <f aca="false">+G2101-I2101</f>
        <v>20353.86</v>
      </c>
      <c r="K2101" s="497" t="n">
        <f aca="false">IF(I2101=0,IF(G2101=0,0,100),+J2101/I2101*100)</f>
        <v>13.633552192402</v>
      </c>
      <c r="L2101" s="498"/>
      <c r="M2101" s="561" t="n">
        <f aca="false">SUM(M2049:M2100)</f>
        <v>914591.65</v>
      </c>
      <c r="N2101" s="561" t="n">
        <f aca="false">SUM(N2049:N2100)</f>
        <v>1120935.16</v>
      </c>
      <c r="O2101" s="496" t="n">
        <f aca="false">SUM(O2041:O2100)</f>
        <v>206343.51</v>
      </c>
      <c r="P2101" s="501" t="n">
        <f aca="false">IF(M2101=0,IF(N2101=0,0,100),+O2101/M2101*100)</f>
        <v>22.5612720168613</v>
      </c>
      <c r="Q2101" s="502"/>
    </row>
    <row r="2102" customFormat="false" ht="13.5" hidden="false" customHeight="false" outlineLevel="0" collapsed="false">
      <c r="A2102" s="493"/>
      <c r="B2102" s="548"/>
      <c r="C2102" s="548"/>
      <c r="D2102" s="548"/>
      <c r="E2102" s="548"/>
      <c r="F2102" s="548"/>
      <c r="G2102" s="548"/>
      <c r="H2102" s="495"/>
      <c r="I2102" s="546"/>
      <c r="J2102" s="526"/>
      <c r="K2102" s="498"/>
      <c r="L2102" s="498"/>
      <c r="M2102" s="549"/>
      <c r="N2102" s="587"/>
      <c r="O2102" s="495"/>
      <c r="P2102" s="502"/>
      <c r="Q2102" s="502"/>
    </row>
    <row r="2103" s="512" customFormat="true" ht="15" hidden="false" customHeight="false" outlineLevel="0" collapsed="false">
      <c r="A2103" s="503" t="s">
        <v>113</v>
      </c>
      <c r="B2103" s="504" t="n">
        <v>32917.72</v>
      </c>
      <c r="C2103" s="504" t="n">
        <v>4048.34</v>
      </c>
      <c r="D2103" s="504" t="n">
        <v>10.06</v>
      </c>
      <c r="E2103" s="504" t="n">
        <v>508.4</v>
      </c>
      <c r="F2103" s="504" t="n">
        <v>424.76</v>
      </c>
      <c r="G2103" s="504" t="n">
        <v>0</v>
      </c>
      <c r="H2103" s="432"/>
      <c r="I2103" s="505" t="n">
        <v>167.74</v>
      </c>
      <c r="J2103" s="432" t="n">
        <f aca="false">+G2103-I2103</f>
        <v>-167.74</v>
      </c>
      <c r="K2103" s="435" t="n">
        <f aca="false">IF(I2103=0,IF(G2103=0,0,100),+J2103/I2103*100)</f>
        <v>-100</v>
      </c>
      <c r="L2103" s="435"/>
      <c r="M2103" s="554" t="n">
        <v>2995.15</v>
      </c>
      <c r="N2103" s="504" t="n">
        <v>37909.28</v>
      </c>
      <c r="O2103" s="481" t="n">
        <f aca="false">+N2103-M2103</f>
        <v>34914.13</v>
      </c>
      <c r="P2103" s="486" t="n">
        <f aca="false">IF(M2103=0,IF(N2103=0,0,100),+O2103/M2103*100)</f>
        <v>1165.68886366292</v>
      </c>
      <c r="Q2103" s="486"/>
      <c r="R2103" s="511"/>
    </row>
    <row r="2104" s="512" customFormat="true" ht="15" hidden="false" customHeight="false" outlineLevel="0" collapsed="false">
      <c r="A2104" s="531" t="s">
        <v>349</v>
      </c>
      <c r="B2104" s="504" t="n">
        <v>19339.99</v>
      </c>
      <c r="C2104" s="504" t="n">
        <v>9613.78</v>
      </c>
      <c r="D2104" s="504" t="n">
        <v>10096.11</v>
      </c>
      <c r="E2104" s="504" t="n">
        <v>16619.92</v>
      </c>
      <c r="F2104" s="504" t="n">
        <v>17438.91</v>
      </c>
      <c r="G2104" s="504" t="n">
        <v>12481.5</v>
      </c>
      <c r="H2104" s="432"/>
      <c r="I2104" s="505" t="n">
        <v>6922.8</v>
      </c>
      <c r="J2104" s="432" t="n">
        <f aca="false">+G2104-I2104</f>
        <v>5558.7</v>
      </c>
      <c r="K2104" s="435" t="n">
        <f aca="false">IF(I2104=0,IF(G2104=0,0,100),+J2104/I2104*100)</f>
        <v>80.2955451551395</v>
      </c>
      <c r="L2104" s="483"/>
      <c r="M2104" s="554" t="n">
        <v>41279.6</v>
      </c>
      <c r="N2104" s="504" t="n">
        <v>85421.37</v>
      </c>
      <c r="O2104" s="481" t="n">
        <f aca="false">+N2104-M2104</f>
        <v>44141.77</v>
      </c>
      <c r="P2104" s="486" t="n">
        <f aca="false">IF(M2104=0,IF(N2104=0,0,100),+O2104/M2104*100)</f>
        <v>106.933618542815</v>
      </c>
      <c r="Q2104" s="486"/>
      <c r="R2104" s="511"/>
    </row>
    <row r="2105" s="512" customFormat="true" ht="15" hidden="false" customHeight="false" outlineLevel="0" collapsed="false">
      <c r="A2105" s="503" t="s">
        <v>114</v>
      </c>
      <c r="B2105" s="504" t="n">
        <v>-4177.21</v>
      </c>
      <c r="C2105" s="504" t="n">
        <v>-4647.52</v>
      </c>
      <c r="D2105" s="504" t="n">
        <v>-2275.94</v>
      </c>
      <c r="E2105" s="504" t="n">
        <v>-2446.67</v>
      </c>
      <c r="F2105" s="504" t="n">
        <v>-1286.89</v>
      </c>
      <c r="G2105" s="504" t="n">
        <v>-19507.4</v>
      </c>
      <c r="H2105" s="432"/>
      <c r="I2105" s="505" t="n">
        <v>-31282.99</v>
      </c>
      <c r="J2105" s="432" t="n">
        <f aca="false">+G2105-I2105</f>
        <v>11775.59</v>
      </c>
      <c r="K2105" s="435" t="n">
        <f aca="false">IF(I2105=0,IF(G2105=0,0,100),+J2105/I2105*100)</f>
        <v>-37.6421499351565</v>
      </c>
      <c r="L2105" s="483"/>
      <c r="M2105" s="554" t="n">
        <v>-42119.35</v>
      </c>
      <c r="N2105" s="504" t="n">
        <v>-34341.63</v>
      </c>
      <c r="O2105" s="481" t="n">
        <f aca="false">+N2105-M2105</f>
        <v>7777.72</v>
      </c>
      <c r="P2105" s="486" t="n">
        <f aca="false">IF(M2105=0,IF(N2105=0,0,100),+O2105/M2105*100)</f>
        <v>-18.4659069999893</v>
      </c>
      <c r="Q2105" s="486"/>
      <c r="R2105" s="511"/>
    </row>
    <row r="2106" s="512" customFormat="true" ht="16.5" hidden="false" customHeight="false" outlineLevel="0" collapsed="false">
      <c r="A2106" s="513" t="s">
        <v>331</v>
      </c>
      <c r="B2106" s="540" t="n">
        <f aca="false">SUM(B2101:B2105)</f>
        <v>314455.56</v>
      </c>
      <c r="C2106" s="540" t="n">
        <f aca="false">SUM(C2101:C2105)</f>
        <v>163978.58</v>
      </c>
      <c r="D2106" s="540" t="n">
        <f aca="false">SUM(D2101:D2105)</f>
        <v>167754.74</v>
      </c>
      <c r="E2106" s="540" t="n">
        <f aca="false">SUM(E2101:E2105)</f>
        <v>205241.92</v>
      </c>
      <c r="F2106" s="540" t="n">
        <f aca="false">SUM(F2101:F2105)</f>
        <v>196041.84</v>
      </c>
      <c r="G2106" s="540" t="n">
        <f aca="false">SUM(G2101:G2105)</f>
        <v>162620.38</v>
      </c>
      <c r="H2106" s="541"/>
      <c r="I2106" s="542" t="n">
        <f aca="false">SUM(I2101:I2105)</f>
        <v>125099.97</v>
      </c>
      <c r="J2106" s="520" t="n">
        <f aca="false">+G2106-I2106</f>
        <v>37520.41</v>
      </c>
      <c r="K2106" s="521" t="n">
        <f aca="false">IF(I2106=0,IF(G2106=0,0,100),+J2106/I2106*100)</f>
        <v>29.9923413251019</v>
      </c>
      <c r="L2106" s="511"/>
      <c r="M2106" s="543" t="n">
        <f aca="false">SUM(M2101:M2105)</f>
        <v>916747.05</v>
      </c>
      <c r="N2106" s="544" t="n">
        <f aca="false">SUM(N2101:N2105)</f>
        <v>1209924.18</v>
      </c>
      <c r="O2106" s="520" t="n">
        <f aca="false">+M2106-N2106</f>
        <v>-293177.13</v>
      </c>
      <c r="P2106" s="521" t="n">
        <f aca="false">IF(N2106=0,IF(M2106=0,0,100),+O2106/N2106*100)</f>
        <v>-24.2310332206106</v>
      </c>
      <c r="Q2106" s="522"/>
      <c r="R2106" s="523"/>
    </row>
    <row r="2107" s="512" customFormat="true" ht="16.5" hidden="false" customHeight="false" outlineLevel="0" collapsed="false">
      <c r="A2107" s="513"/>
      <c r="B2107" s="524"/>
      <c r="C2107" s="524"/>
      <c r="D2107" s="524"/>
      <c r="E2107" s="524"/>
      <c r="F2107" s="524"/>
      <c r="G2107" s="524"/>
      <c r="H2107" s="578"/>
      <c r="I2107" s="525"/>
      <c r="J2107" s="526"/>
      <c r="K2107" s="498"/>
      <c r="L2107" s="430"/>
      <c r="M2107" s="527"/>
      <c r="N2107" s="528"/>
      <c r="O2107" s="529"/>
      <c r="P2107" s="530"/>
      <c r="Q2107" s="522"/>
      <c r="R2107" s="511"/>
    </row>
    <row r="2108" customFormat="false" ht="12.75" hidden="false" customHeight="false" outlineLevel="0" collapsed="false">
      <c r="A2108" s="456"/>
      <c r="B2108" s="504"/>
      <c r="C2108" s="504"/>
      <c r="D2108" s="504"/>
      <c r="E2108" s="504"/>
      <c r="F2108" s="504"/>
      <c r="G2108" s="504"/>
      <c r="I2108" s="432"/>
      <c r="J2108" s="432"/>
      <c r="K2108" s="498"/>
      <c r="L2108" s="498"/>
      <c r="M2108" s="505"/>
      <c r="N2108" s="545"/>
      <c r="O2108" s="432"/>
    </row>
    <row r="2109" customFormat="false" ht="12.75" hidden="false" customHeight="false" outlineLevel="0" collapsed="false">
      <c r="A2109" s="456"/>
      <c r="B2109" s="504"/>
      <c r="C2109" s="504"/>
      <c r="D2109" s="504"/>
      <c r="E2109" s="504"/>
      <c r="F2109" s="504"/>
      <c r="G2109" s="504"/>
      <c r="I2109" s="432"/>
      <c r="J2109" s="432"/>
      <c r="K2109" s="532"/>
      <c r="L2109" s="532"/>
      <c r="M2109" s="505"/>
      <c r="N2109" s="533"/>
      <c r="O2109" s="432"/>
    </row>
    <row r="2110" customFormat="false" ht="12.75" hidden="false" customHeight="true" outlineLevel="0" collapsed="false">
      <c r="A2110" s="441" t="s">
        <v>69</v>
      </c>
      <c r="B2110" s="441"/>
      <c r="C2110" s="441"/>
      <c r="D2110" s="441"/>
      <c r="E2110" s="441"/>
      <c r="F2110" s="441"/>
      <c r="G2110" s="441"/>
      <c r="H2110" s="441"/>
      <c r="I2110" s="441"/>
      <c r="J2110" s="441"/>
      <c r="K2110" s="441"/>
      <c r="L2110" s="441"/>
      <c r="M2110" s="441"/>
      <c r="N2110" s="441"/>
      <c r="O2110" s="441"/>
      <c r="P2110" s="441"/>
      <c r="Q2110" s="441"/>
    </row>
    <row r="2111" customFormat="false" ht="12.75" hidden="false" customHeight="true" outlineLevel="0" collapsed="false">
      <c r="A2111" s="441" t="s">
        <v>214</v>
      </c>
      <c r="B2111" s="441"/>
      <c r="C2111" s="441"/>
      <c r="D2111" s="441"/>
      <c r="E2111" s="441"/>
      <c r="F2111" s="441"/>
      <c r="G2111" s="441"/>
      <c r="H2111" s="441"/>
      <c r="I2111" s="441"/>
      <c r="J2111" s="441"/>
      <c r="K2111" s="441"/>
      <c r="L2111" s="441"/>
      <c r="M2111" s="441"/>
      <c r="N2111" s="441"/>
      <c r="O2111" s="441"/>
      <c r="P2111" s="441"/>
      <c r="Q2111" s="441"/>
    </row>
    <row r="2112" customFormat="false" ht="12.75" hidden="false" customHeight="true" outlineLevel="0" collapsed="false">
      <c r="A2112" s="442" t="s">
        <v>73</v>
      </c>
      <c r="B2112" s="442"/>
      <c r="C2112" s="442"/>
      <c r="D2112" s="442"/>
      <c r="E2112" s="442"/>
      <c r="F2112" s="442"/>
      <c r="G2112" s="442"/>
      <c r="H2112" s="442"/>
      <c r="I2112" s="442"/>
      <c r="J2112" s="442"/>
      <c r="K2112" s="442"/>
      <c r="L2112" s="442"/>
      <c r="M2112" s="442"/>
      <c r="N2112" s="442"/>
      <c r="O2112" s="442"/>
      <c r="P2112" s="442"/>
      <c r="Q2112" s="442"/>
    </row>
    <row r="2113" customFormat="false" ht="13.5" hidden="false" customHeight="false" outlineLevel="0" collapsed="false">
      <c r="A2113" s="443"/>
      <c r="J2113" s="444"/>
      <c r="K2113" s="445"/>
      <c r="L2113" s="445"/>
      <c r="N2113" s="446"/>
      <c r="O2113" s="444"/>
      <c r="P2113" s="447"/>
      <c r="Q2113" s="447"/>
    </row>
    <row r="2114" customFormat="false" ht="39" hidden="false" customHeight="true" outlineLevel="0" collapsed="false">
      <c r="A2114" s="448"/>
      <c r="B2114" s="449" t="s">
        <v>215</v>
      </c>
      <c r="C2114" s="449"/>
      <c r="D2114" s="449"/>
      <c r="E2114" s="449"/>
      <c r="F2114" s="449"/>
      <c r="G2114" s="449"/>
      <c r="H2114" s="450"/>
      <c r="I2114" s="451" t="s">
        <v>71</v>
      </c>
      <c r="J2114" s="452" t="s">
        <v>216</v>
      </c>
      <c r="K2114" s="452"/>
      <c r="L2114" s="453"/>
      <c r="M2114" s="454" t="s">
        <v>121</v>
      </c>
      <c r="N2114" s="454"/>
      <c r="O2114" s="455" t="s">
        <v>217</v>
      </c>
      <c r="P2114" s="455"/>
      <c r="Q2114" s="453"/>
    </row>
    <row r="2115" customFormat="false" ht="13.5" hidden="false" customHeight="true" outlineLevel="0" collapsed="false">
      <c r="A2115" s="456"/>
      <c r="B2115" s="457" t="s">
        <v>218</v>
      </c>
      <c r="C2115" s="457" t="s">
        <v>219</v>
      </c>
      <c r="D2115" s="457" t="s">
        <v>220</v>
      </c>
      <c r="E2115" s="457" t="s">
        <v>221</v>
      </c>
      <c r="F2115" s="457" t="s">
        <v>222</v>
      </c>
      <c r="G2115" s="457" t="s">
        <v>223</v>
      </c>
      <c r="H2115" s="450"/>
      <c r="I2115" s="458" t="s">
        <v>224</v>
      </c>
      <c r="J2115" s="459" t="s">
        <v>225</v>
      </c>
      <c r="K2115" s="460" t="s">
        <v>226</v>
      </c>
      <c r="L2115" s="461"/>
      <c r="M2115" s="462" t="n">
        <v>2017</v>
      </c>
      <c r="N2115" s="463" t="n">
        <v>2018</v>
      </c>
      <c r="O2115" s="464" t="s">
        <v>225</v>
      </c>
      <c r="P2115" s="465" t="s">
        <v>227</v>
      </c>
      <c r="Q2115" s="466"/>
    </row>
    <row r="2116" customFormat="false" ht="13.5" hidden="false" customHeight="false" outlineLevel="0" collapsed="false">
      <c r="A2116" s="456"/>
      <c r="B2116" s="467"/>
      <c r="C2116" s="467"/>
      <c r="D2116" s="467"/>
      <c r="E2116" s="467"/>
      <c r="F2116" s="467"/>
      <c r="G2116" s="467"/>
      <c r="H2116" s="450"/>
      <c r="I2116" s="468"/>
      <c r="J2116" s="450"/>
      <c r="K2116" s="469"/>
      <c r="L2116" s="461"/>
      <c r="M2116" s="470"/>
      <c r="N2116" s="471"/>
      <c r="O2116" s="450"/>
      <c r="P2116" s="469"/>
      <c r="Q2116" s="461"/>
    </row>
    <row r="2117" customFormat="false" ht="13.5" hidden="false" customHeight="false" outlineLevel="0" collapsed="false">
      <c r="A2117" s="472" t="s">
        <v>354</v>
      </c>
      <c r="B2117" s="473"/>
      <c r="C2117" s="473"/>
      <c r="D2117" s="473"/>
      <c r="E2117" s="473"/>
      <c r="F2117" s="473"/>
      <c r="G2117" s="473"/>
      <c r="H2117" s="474"/>
      <c r="I2117" s="474"/>
      <c r="J2117" s="474"/>
      <c r="K2117" s="475"/>
      <c r="L2117" s="475"/>
      <c r="M2117" s="476"/>
      <c r="N2117" s="477"/>
      <c r="O2117" s="474"/>
      <c r="P2117" s="48"/>
      <c r="Q2117" s="48"/>
      <c r="R2117" s="438" t="str">
        <f aca="false">A2117</f>
        <v>LTH MERIDA</v>
      </c>
    </row>
    <row r="2118" customFormat="false" ht="12.75" hidden="false" customHeight="false" outlineLevel="0" collapsed="false">
      <c r="A2118" s="448"/>
      <c r="B2118" s="473"/>
      <c r="C2118" s="473"/>
      <c r="D2118" s="473"/>
      <c r="E2118" s="473"/>
      <c r="F2118" s="473"/>
      <c r="G2118" s="473"/>
      <c r="H2118" s="474"/>
      <c r="I2118" s="474"/>
      <c r="J2118" s="474"/>
      <c r="K2118" s="475"/>
      <c r="L2118" s="475"/>
      <c r="M2118" s="476"/>
      <c r="N2118" s="477"/>
      <c r="O2118" s="474"/>
      <c r="P2118" s="48"/>
      <c r="Q2118" s="48"/>
    </row>
    <row r="2119" customFormat="false" ht="12.75" hidden="false" customHeight="false" outlineLevel="0" collapsed="false">
      <c r="A2119" s="110" t="s">
        <v>228</v>
      </c>
      <c r="B2119" s="473" t="n">
        <v>0</v>
      </c>
      <c r="C2119" s="479" t="n">
        <v>0</v>
      </c>
      <c r="D2119" s="480" t="n">
        <v>0</v>
      </c>
      <c r="E2119" s="478" t="n">
        <v>0</v>
      </c>
      <c r="F2119" s="480" t="n">
        <v>0</v>
      </c>
      <c r="G2119" s="480" t="n">
        <v>0</v>
      </c>
      <c r="H2119" s="474"/>
      <c r="I2119" s="482" t="n">
        <v>-4.54747350886464E-013</v>
      </c>
      <c r="J2119" s="481" t="n">
        <f aca="false">+G2119-I2119</f>
        <v>4.54747350886464E-013</v>
      </c>
      <c r="K2119" s="483" t="n">
        <f aca="false">IF(I2119=0,IF(G2119=0,0,100),+J2119/I2119*100)</f>
        <v>-100</v>
      </c>
      <c r="L2119" s="475"/>
      <c r="M2119" s="484" t="n">
        <v>12624.42</v>
      </c>
      <c r="N2119" s="485" t="n">
        <v>0</v>
      </c>
      <c r="O2119" s="481" t="n">
        <f aca="false">N2119-M2119</f>
        <v>-12624.42</v>
      </c>
      <c r="P2119" s="486" t="n">
        <f aca="false">IF(M2119=0,IF(N2119=0,0,100),+O2119/M2119*100)</f>
        <v>-100</v>
      </c>
      <c r="Q2119" s="48"/>
    </row>
    <row r="2120" customFormat="false" ht="12.75" hidden="false" customHeight="false" outlineLevel="0" collapsed="false">
      <c r="A2120" s="110" t="s">
        <v>229</v>
      </c>
      <c r="B2120" s="478" t="n">
        <v>1375</v>
      </c>
      <c r="C2120" s="479" t="n">
        <v>17375</v>
      </c>
      <c r="D2120" s="480" t="n">
        <v>2750</v>
      </c>
      <c r="E2120" s="478" t="n">
        <v>1375</v>
      </c>
      <c r="F2120" s="480" t="n">
        <v>1375</v>
      </c>
      <c r="G2120" s="480" t="n">
        <v>1375</v>
      </c>
      <c r="H2120" s="474"/>
      <c r="I2120" s="482" t="n">
        <v>1375</v>
      </c>
      <c r="J2120" s="481" t="n">
        <f aca="false">+G2120-I2120</f>
        <v>0</v>
      </c>
      <c r="K2120" s="483" t="n">
        <f aca="false">IF(I2120=0,IF(G2120=0,0,100),+J2120/I2120*100)</f>
        <v>0</v>
      </c>
      <c r="L2120" s="475"/>
      <c r="M2120" s="484" t="n">
        <v>6875</v>
      </c>
      <c r="N2120" s="485" t="n">
        <v>25625</v>
      </c>
      <c r="O2120" s="481" t="n">
        <f aca="false">N2120-M2120</f>
        <v>18750</v>
      </c>
      <c r="P2120" s="486" t="n">
        <f aca="false">IF(M2120=0,IF(N2120=0,0,100),+O2120/M2120*100)</f>
        <v>272.727272727273</v>
      </c>
      <c r="Q2120" s="48"/>
    </row>
    <row r="2121" customFormat="false" ht="12.75" hidden="false" customHeight="false" outlineLevel="0" collapsed="false">
      <c r="A2121" s="456" t="s">
        <v>231</v>
      </c>
      <c r="B2121" s="478" t="n">
        <v>0</v>
      </c>
      <c r="C2121" s="479" t="n">
        <v>0</v>
      </c>
      <c r="D2121" s="480" t="n">
        <v>0</v>
      </c>
      <c r="E2121" s="478" t="n">
        <v>0</v>
      </c>
      <c r="F2121" s="480" t="n">
        <v>0</v>
      </c>
      <c r="G2121" s="480" t="n">
        <v>0</v>
      </c>
      <c r="H2121" s="474"/>
      <c r="I2121" s="482" t="n">
        <v>3582.84</v>
      </c>
      <c r="J2121" s="481" t="n">
        <f aca="false">+G2121-I2121</f>
        <v>-3582.84</v>
      </c>
      <c r="K2121" s="483" t="n">
        <f aca="false">IF(I2121=0,IF(G2121=0,0,100),+J2121/I2121*100)</f>
        <v>-100</v>
      </c>
      <c r="L2121" s="475"/>
      <c r="M2121" s="484" t="n">
        <v>26378.08</v>
      </c>
      <c r="N2121" s="485" t="n">
        <v>0</v>
      </c>
      <c r="O2121" s="481" t="n">
        <f aca="false">N2121-M2121</f>
        <v>-26378.08</v>
      </c>
      <c r="P2121" s="486" t="n">
        <f aca="false">IF(M2121=0,IF(N2121=0,0,100),+O2121/M2121*100)</f>
        <v>-100</v>
      </c>
      <c r="Q2121" s="48"/>
    </row>
    <row r="2122" s="438" customFormat="true" ht="12.75" hidden="false" customHeight="false" outlineLevel="0" collapsed="false">
      <c r="A2122" s="456" t="s">
        <v>234</v>
      </c>
      <c r="B2122" s="478" t="n">
        <v>133930.34</v>
      </c>
      <c r="C2122" s="479" t="n">
        <v>110486.63</v>
      </c>
      <c r="D2122" s="480" t="n">
        <v>119829.26</v>
      </c>
      <c r="E2122" s="478" t="n">
        <v>115581.47</v>
      </c>
      <c r="F2122" s="480" t="n">
        <v>160355.77</v>
      </c>
      <c r="G2122" s="480" t="n">
        <v>138492.24</v>
      </c>
      <c r="H2122" s="481"/>
      <c r="I2122" s="482" t="n">
        <v>63074.25</v>
      </c>
      <c r="J2122" s="481" t="n">
        <f aca="false">+G2122-I2122</f>
        <v>75417.99</v>
      </c>
      <c r="K2122" s="483" t="n">
        <f aca="false">IF(I2122=0,IF(G2122=0,0,100),+J2122/I2122*100)</f>
        <v>119.570173248196</v>
      </c>
      <c r="L2122" s="483"/>
      <c r="M2122" s="484" t="n">
        <v>390377.05</v>
      </c>
      <c r="N2122" s="485" t="n">
        <v>778675.71</v>
      </c>
      <c r="O2122" s="481" t="n">
        <f aca="false">N2122-M2122</f>
        <v>388298.66</v>
      </c>
      <c r="P2122" s="486" t="n">
        <f aca="false">IF(M2122=0,IF(N2122=0,0,100),+O2122/M2122*100)</f>
        <v>99.4675942143627</v>
      </c>
      <c r="Q2122" s="486"/>
    </row>
    <row r="2123" s="438" customFormat="true" ht="12.75" hidden="false" customHeight="false" outlineLevel="0" collapsed="false">
      <c r="A2123" s="110" t="s">
        <v>237</v>
      </c>
      <c r="B2123" s="478" t="n">
        <v>25699.26</v>
      </c>
      <c r="C2123" s="479" t="n">
        <v>25521.62</v>
      </c>
      <c r="D2123" s="480" t="n">
        <v>23114.85</v>
      </c>
      <c r="E2123" s="478" t="n">
        <v>25343.13</v>
      </c>
      <c r="F2123" s="480" t="n">
        <v>36354.94</v>
      </c>
      <c r="G2123" s="480" t="n">
        <v>23454.5</v>
      </c>
      <c r="H2123" s="481"/>
      <c r="I2123" s="482" t="n">
        <v>27588.62</v>
      </c>
      <c r="J2123" s="481" t="n">
        <f aca="false">+G2123-I2123</f>
        <v>-4134.12</v>
      </c>
      <c r="K2123" s="483" t="n">
        <f aca="false">IF(I2123=0,IF(G2123=0,0,100),+J2123/I2123*100)</f>
        <v>-14.9848741981295</v>
      </c>
      <c r="L2123" s="483"/>
      <c r="M2123" s="484" t="n">
        <v>167284.09</v>
      </c>
      <c r="N2123" s="485" t="n">
        <v>159488.3</v>
      </c>
      <c r="O2123" s="481" t="n">
        <f aca="false">N2123-M2123</f>
        <v>-7795.79000000001</v>
      </c>
      <c r="P2123" s="486" t="n">
        <f aca="false">IF(M2123=0,IF(N2123=0,0,100),+O2123/M2123*100)</f>
        <v>-4.66021006540431</v>
      </c>
      <c r="Q2123" s="486"/>
    </row>
    <row r="2124" s="438" customFormat="true" ht="12.75" hidden="false" customHeight="false" outlineLevel="0" collapsed="false">
      <c r="A2124" s="456" t="s">
        <v>238</v>
      </c>
      <c r="B2124" s="478" t="n">
        <v>0</v>
      </c>
      <c r="C2124" s="479" t="n">
        <v>0</v>
      </c>
      <c r="D2124" s="480" t="n">
        <v>0</v>
      </c>
      <c r="E2124" s="478" t="n">
        <v>0</v>
      </c>
      <c r="F2124" s="480" t="n">
        <v>0</v>
      </c>
      <c r="G2124" s="480" t="n">
        <v>0</v>
      </c>
      <c r="H2124" s="481"/>
      <c r="I2124" s="482" t="n">
        <v>7119.76</v>
      </c>
      <c r="J2124" s="481" t="n">
        <f aca="false">+G2124-I2124</f>
        <v>-7119.76</v>
      </c>
      <c r="K2124" s="483" t="n">
        <f aca="false">IF(I2124=0,IF(G2124=0,0,100),+J2124/I2124*100)</f>
        <v>-100</v>
      </c>
      <c r="L2124" s="483"/>
      <c r="M2124" s="484" t="n">
        <v>46690.43</v>
      </c>
      <c r="N2124" s="485" t="n">
        <v>0</v>
      </c>
      <c r="O2124" s="481" t="n">
        <f aca="false">N2124-M2124</f>
        <v>-46690.43</v>
      </c>
      <c r="P2124" s="486" t="n">
        <f aca="false">IF(M2124=0,IF(N2124=0,0,100),+O2124/M2124*100)</f>
        <v>-100</v>
      </c>
      <c r="Q2124" s="486"/>
    </row>
    <row r="2125" s="438" customFormat="true" ht="12.75" hidden="false" customHeight="false" outlineLevel="0" collapsed="false">
      <c r="A2125" s="456" t="s">
        <v>240</v>
      </c>
      <c r="B2125" s="478" t="n">
        <v>142.24</v>
      </c>
      <c r="C2125" s="479" t="n">
        <v>25230.44</v>
      </c>
      <c r="D2125" s="480" t="n">
        <v>16663.28</v>
      </c>
      <c r="E2125" s="478" t="n">
        <v>6125</v>
      </c>
      <c r="F2125" s="480" t="n">
        <v>9764.3</v>
      </c>
      <c r="G2125" s="480" t="n">
        <v>5197.4</v>
      </c>
      <c r="H2125" s="481"/>
      <c r="I2125" s="482" t="n">
        <v>5870.7</v>
      </c>
      <c r="J2125" s="481" t="n">
        <f aca="false">+G2125-I2125</f>
        <v>-673.3</v>
      </c>
      <c r="K2125" s="483" t="n">
        <f aca="false">IF(I2125=0,IF(G2125=0,0,100),+J2125/I2125*100)</f>
        <v>-11.4688197318889</v>
      </c>
      <c r="L2125" s="483"/>
      <c r="M2125" s="484" t="n">
        <v>21623.05</v>
      </c>
      <c r="N2125" s="485" t="n">
        <v>63122.66</v>
      </c>
      <c r="O2125" s="481" t="n">
        <f aca="false">N2125-M2125</f>
        <v>41499.61</v>
      </c>
      <c r="P2125" s="486" t="n">
        <f aca="false">IF(M2125=0,IF(N2125=0,0,100),+O2125/M2125*100)</f>
        <v>191.923017335667</v>
      </c>
      <c r="Q2125" s="486"/>
    </row>
    <row r="2126" s="438" customFormat="true" ht="12.75" hidden="false" customHeight="false" outlineLevel="0" collapsed="false">
      <c r="A2126" s="110" t="s">
        <v>241</v>
      </c>
      <c r="B2126" s="478" t="n">
        <v>0</v>
      </c>
      <c r="C2126" s="479" t="n">
        <v>0</v>
      </c>
      <c r="D2126" s="480" t="n">
        <v>0</v>
      </c>
      <c r="E2126" s="478" t="n">
        <v>0</v>
      </c>
      <c r="F2126" s="480" t="n">
        <v>0</v>
      </c>
      <c r="G2126" s="480" t="n">
        <v>1300</v>
      </c>
      <c r="H2126" s="481"/>
      <c r="I2126" s="482" t="n">
        <v>0</v>
      </c>
      <c r="J2126" s="481" t="n">
        <f aca="false">+G2126-I2126</f>
        <v>1300</v>
      </c>
      <c r="K2126" s="483" t="n">
        <f aca="false">IF(I2126=0,IF(G2126=0,0,100),+J2126/I2126*100)</f>
        <v>100</v>
      </c>
      <c r="L2126" s="483"/>
      <c r="M2126" s="484" t="n">
        <v>1670</v>
      </c>
      <c r="N2126" s="485" t="n">
        <v>1300</v>
      </c>
      <c r="O2126" s="481" t="n">
        <f aca="false">N2126-M2126</f>
        <v>-370</v>
      </c>
      <c r="P2126" s="486" t="n">
        <f aca="false">IF(M2126=0,IF(N2126=0,0,100),+O2126/M2126*100)</f>
        <v>-22.1556886227545</v>
      </c>
      <c r="Q2126" s="486"/>
    </row>
    <row r="2127" s="438" customFormat="true" ht="12.75" hidden="false" customHeight="false" outlineLevel="0" collapsed="false">
      <c r="A2127" s="110" t="s">
        <v>242</v>
      </c>
      <c r="B2127" s="478" t="n">
        <v>0</v>
      </c>
      <c r="C2127" s="479" t="n">
        <v>0</v>
      </c>
      <c r="D2127" s="480" t="n">
        <v>0</v>
      </c>
      <c r="E2127" s="478" t="n">
        <v>965.6</v>
      </c>
      <c r="F2127" s="480" t="n">
        <v>0</v>
      </c>
      <c r="G2127" s="480" t="n">
        <v>0</v>
      </c>
      <c r="H2127" s="481"/>
      <c r="I2127" s="482" t="n">
        <v>0</v>
      </c>
      <c r="J2127" s="481" t="n">
        <f aca="false">+G2127-I2127</f>
        <v>0</v>
      </c>
      <c r="K2127" s="483" t="n">
        <f aca="false">IF(I2127=0,IF(G2127=0,0,100),+J2127/I2127*100)</f>
        <v>0</v>
      </c>
      <c r="L2127" s="483"/>
      <c r="M2127" s="484" t="n">
        <v>2011.66</v>
      </c>
      <c r="N2127" s="485" t="n">
        <v>965.6</v>
      </c>
      <c r="O2127" s="481" t="n">
        <f aca="false">N2127-M2127</f>
        <v>-1046.06</v>
      </c>
      <c r="P2127" s="486" t="n">
        <f aca="false">IF(M2127=0,IF(N2127=0,0,100),+O2127/M2127*100)</f>
        <v>-51.9998409273933</v>
      </c>
      <c r="Q2127" s="486"/>
    </row>
    <row r="2128" s="438" customFormat="true" ht="12.75" hidden="false" customHeight="false" outlineLevel="0" collapsed="false">
      <c r="A2128" s="110" t="s">
        <v>244</v>
      </c>
      <c r="B2128" s="478" t="n">
        <v>1000.16</v>
      </c>
      <c r="C2128" s="479" t="n">
        <v>1071.54</v>
      </c>
      <c r="D2128" s="480" t="n">
        <v>1848</v>
      </c>
      <c r="E2128" s="478" t="n">
        <v>702</v>
      </c>
      <c r="F2128" s="480" t="n">
        <v>0</v>
      </c>
      <c r="G2128" s="480" t="n">
        <v>386.2</v>
      </c>
      <c r="H2128" s="481"/>
      <c r="I2128" s="482" t="n">
        <v>0</v>
      </c>
      <c r="J2128" s="481" t="n">
        <f aca="false">+G2128-I2128</f>
        <v>386.2</v>
      </c>
      <c r="K2128" s="483" t="n">
        <f aca="false">IF(I2128=0,IF(G2128=0,0,100),+J2128/I2128*100)</f>
        <v>100</v>
      </c>
      <c r="L2128" s="483"/>
      <c r="M2128" s="484" t="n">
        <v>7516.66</v>
      </c>
      <c r="N2128" s="485" t="n">
        <v>5007.9</v>
      </c>
      <c r="O2128" s="481" t="n">
        <f aca="false">N2128-M2128</f>
        <v>-2508.76</v>
      </c>
      <c r="P2128" s="486" t="n">
        <f aca="false">IF(M2128=0,IF(N2128=0,0,100),+O2128/M2128*100)</f>
        <v>-33.3759941250502</v>
      </c>
      <c r="Q2128" s="486"/>
    </row>
    <row r="2129" s="438" customFormat="true" ht="12.75" hidden="false" customHeight="false" outlineLevel="0" collapsed="false">
      <c r="A2129" s="110" t="s">
        <v>245</v>
      </c>
      <c r="B2129" s="478" t="n">
        <v>2554.34</v>
      </c>
      <c r="C2129" s="479" t="n">
        <v>1745.78</v>
      </c>
      <c r="D2129" s="480" t="n">
        <v>3153.04</v>
      </c>
      <c r="E2129" s="478" t="n">
        <v>0</v>
      </c>
      <c r="F2129" s="480" t="n">
        <v>2014.3</v>
      </c>
      <c r="G2129" s="480" t="n">
        <v>22106.86</v>
      </c>
      <c r="H2129" s="481"/>
      <c r="I2129" s="482" t="n">
        <v>5270.63</v>
      </c>
      <c r="J2129" s="481" t="n">
        <f aca="false">+G2129-I2129</f>
        <v>16836.23</v>
      </c>
      <c r="K2129" s="483" t="n">
        <f aca="false">IF(I2129=0,IF(G2129=0,0,100),+J2129/I2129*100)</f>
        <v>319.43486831745</v>
      </c>
      <c r="L2129" s="483"/>
      <c r="M2129" s="484" t="n">
        <v>20985.36</v>
      </c>
      <c r="N2129" s="485" t="n">
        <v>31574.32</v>
      </c>
      <c r="O2129" s="481" t="n">
        <f aca="false">N2129-M2129</f>
        <v>10588.96</v>
      </c>
      <c r="P2129" s="486" t="n">
        <f aca="false">IF(M2129=0,IF(N2129=0,0,100),+O2129/M2129*100)</f>
        <v>50.4587960368562</v>
      </c>
      <c r="Q2129" s="486"/>
    </row>
    <row r="2130" s="438" customFormat="true" ht="12.75" hidden="false" customHeight="false" outlineLevel="0" collapsed="false">
      <c r="A2130" s="456" t="s">
        <v>249</v>
      </c>
      <c r="B2130" s="478" t="n">
        <v>5750</v>
      </c>
      <c r="C2130" s="479" t="n">
        <v>8019.04</v>
      </c>
      <c r="D2130" s="480" t="n">
        <v>5288.3</v>
      </c>
      <c r="E2130" s="478" t="n">
        <v>14026.41</v>
      </c>
      <c r="F2130" s="480" t="n">
        <v>11564.32</v>
      </c>
      <c r="G2130" s="480" t="n">
        <v>9492.41</v>
      </c>
      <c r="H2130" s="481"/>
      <c r="I2130" s="482" t="n">
        <v>9819.81</v>
      </c>
      <c r="J2130" s="481" t="n">
        <f aca="false">+G2130-I2130</f>
        <v>-327.4</v>
      </c>
      <c r="K2130" s="483" t="n">
        <f aca="false">IF(I2130=0,IF(G2130=0,0,100),+J2130/I2130*100)</f>
        <v>-3.33407672857214</v>
      </c>
      <c r="L2130" s="483"/>
      <c r="M2130" s="484" t="n">
        <v>32700.99</v>
      </c>
      <c r="N2130" s="485" t="n">
        <v>54140.48</v>
      </c>
      <c r="O2130" s="481" t="n">
        <f aca="false">N2130-M2130</f>
        <v>21439.49</v>
      </c>
      <c r="P2130" s="486" t="n">
        <f aca="false">IF(M2130=0,IF(N2130=0,0,100),+O2130/M2130*100)</f>
        <v>65.5622046916623</v>
      </c>
      <c r="Q2130" s="486"/>
    </row>
    <row r="2131" s="438" customFormat="true" ht="12.75" hidden="false" customHeight="false" outlineLevel="0" collapsed="false">
      <c r="A2131" s="456" t="s">
        <v>254</v>
      </c>
      <c r="B2131" s="478" t="n">
        <v>28337.25</v>
      </c>
      <c r="C2131" s="479" t="n">
        <v>20190</v>
      </c>
      <c r="D2131" s="480" t="n">
        <v>20190</v>
      </c>
      <c r="E2131" s="478" t="n">
        <v>21520.86</v>
      </c>
      <c r="F2131" s="480" t="n">
        <v>21520.86</v>
      </c>
      <c r="G2131" s="480" t="n">
        <v>21520.86</v>
      </c>
      <c r="H2131" s="481"/>
      <c r="I2131" s="482" t="n">
        <v>20190</v>
      </c>
      <c r="J2131" s="481" t="n">
        <f aca="false">+G2131-I2131</f>
        <v>1330.86</v>
      </c>
      <c r="K2131" s="483" t="n">
        <f aca="false">IF(I2131=0,IF(G2131=0,0,100),+J2131/I2131*100)</f>
        <v>6.59167904903418</v>
      </c>
      <c r="L2131" s="483"/>
      <c r="M2131" s="484" t="n">
        <v>70380</v>
      </c>
      <c r="N2131" s="485" t="n">
        <v>133279.83</v>
      </c>
      <c r="O2131" s="481" t="n">
        <f aca="false">N2131-M2131</f>
        <v>62899.83</v>
      </c>
      <c r="P2131" s="486" t="n">
        <f aca="false">IF(M2131=0,IF(N2131=0,0,100),+O2131/M2131*100)</f>
        <v>89.3717391304348</v>
      </c>
      <c r="Q2131" s="486"/>
    </row>
    <row r="2132" s="438" customFormat="true" ht="12.75" hidden="false" customHeight="false" outlineLevel="0" collapsed="false">
      <c r="A2132" s="456" t="s">
        <v>255</v>
      </c>
      <c r="B2132" s="478" t="n">
        <v>0</v>
      </c>
      <c r="C2132" s="479" t="n">
        <v>0</v>
      </c>
      <c r="D2132" s="480" t="n">
        <v>0</v>
      </c>
      <c r="E2132" s="478" t="n">
        <v>0</v>
      </c>
      <c r="F2132" s="480" t="n">
        <v>0</v>
      </c>
      <c r="G2132" s="480" t="n">
        <v>0</v>
      </c>
      <c r="H2132" s="481"/>
      <c r="I2132" s="482" t="n">
        <v>0</v>
      </c>
      <c r="J2132" s="481" t="n">
        <f aca="false">+G2132-I2132</f>
        <v>0</v>
      </c>
      <c r="K2132" s="483" t="n">
        <f aca="false">IF(I2132=0,IF(G2132=0,0,100),+J2132/I2132*100)</f>
        <v>0</v>
      </c>
      <c r="L2132" s="483"/>
      <c r="M2132" s="484" t="n">
        <v>29950.16</v>
      </c>
      <c r="N2132" s="485" t="n">
        <v>0</v>
      </c>
      <c r="O2132" s="481" t="n">
        <f aca="false">N2132-M2132</f>
        <v>-29950.16</v>
      </c>
      <c r="P2132" s="486" t="n">
        <f aca="false">IF(M2132=0,IF(N2132=0,0,100),+O2132/M2132*100)</f>
        <v>-100</v>
      </c>
      <c r="Q2132" s="486"/>
    </row>
    <row r="2133" s="438" customFormat="true" ht="12.75" hidden="false" customHeight="false" outlineLevel="0" collapsed="false">
      <c r="A2133" s="110" t="s">
        <v>256</v>
      </c>
      <c r="B2133" s="478" t="n">
        <v>0</v>
      </c>
      <c r="C2133" s="479" t="n">
        <v>3310.92</v>
      </c>
      <c r="D2133" s="480" t="n">
        <v>2650.3</v>
      </c>
      <c r="E2133" s="478" t="n">
        <v>6138.66</v>
      </c>
      <c r="F2133" s="480" t="n">
        <v>0</v>
      </c>
      <c r="G2133" s="480" t="n">
        <v>0</v>
      </c>
      <c r="H2133" s="481"/>
      <c r="I2133" s="482" t="n">
        <v>12436.07</v>
      </c>
      <c r="J2133" s="481" t="n">
        <f aca="false">+G2133-I2133</f>
        <v>-12436.07</v>
      </c>
      <c r="K2133" s="483" t="n">
        <f aca="false">IF(I2133=0,IF(G2133=0,0,100),+J2133/I2133*100)</f>
        <v>-100</v>
      </c>
      <c r="L2133" s="483"/>
      <c r="M2133" s="484" t="n">
        <v>12436.07</v>
      </c>
      <c r="N2133" s="485" t="n">
        <v>12099.88</v>
      </c>
      <c r="O2133" s="481" t="n">
        <f aca="false">N2133-M2133</f>
        <v>-336.190000000001</v>
      </c>
      <c r="P2133" s="486" t="n">
        <f aca="false">IF(M2133=0,IF(N2133=0,0,100),+O2133/M2133*100)</f>
        <v>-2.7033459927453</v>
      </c>
      <c r="Q2133" s="486"/>
    </row>
    <row r="2134" s="438" customFormat="true" ht="12.75" hidden="false" customHeight="false" outlineLevel="0" collapsed="false">
      <c r="A2134" s="110" t="s">
        <v>257</v>
      </c>
      <c r="B2134" s="478" t="n">
        <v>84</v>
      </c>
      <c r="C2134" s="479" t="n">
        <v>0</v>
      </c>
      <c r="D2134" s="480" t="n">
        <v>0</v>
      </c>
      <c r="E2134" s="478" t="n">
        <v>112</v>
      </c>
      <c r="F2134" s="480" t="n">
        <v>0</v>
      </c>
      <c r="G2134" s="480" t="n">
        <v>35</v>
      </c>
      <c r="H2134" s="481"/>
      <c r="I2134" s="482" t="n">
        <v>0</v>
      </c>
      <c r="J2134" s="481" t="n">
        <f aca="false">+G2134-I2134</f>
        <v>35</v>
      </c>
      <c r="K2134" s="483" t="n">
        <f aca="false">IF(I2134=0,IF(G2134=0,0,100),+J2134/I2134*100)</f>
        <v>100</v>
      </c>
      <c r="L2134" s="483"/>
      <c r="M2134" s="484" t="n">
        <v>0</v>
      </c>
      <c r="N2134" s="485" t="n">
        <v>231</v>
      </c>
      <c r="O2134" s="481" t="n">
        <f aca="false">N2134-M2134</f>
        <v>231</v>
      </c>
      <c r="P2134" s="486" t="n">
        <f aca="false">IF(M2134=0,IF(N2134=0,0,100),+O2134/M2134*100)</f>
        <v>100</v>
      </c>
      <c r="Q2134" s="486"/>
    </row>
    <row r="2135" s="438" customFormat="true" ht="12.75" hidden="false" customHeight="false" outlineLevel="0" collapsed="false">
      <c r="A2135" s="456" t="s">
        <v>258</v>
      </c>
      <c r="B2135" s="478" t="n">
        <v>0</v>
      </c>
      <c r="C2135" s="479" t="n">
        <v>0</v>
      </c>
      <c r="D2135" s="480" t="n">
        <v>79.01</v>
      </c>
      <c r="E2135" s="478" t="n">
        <v>0</v>
      </c>
      <c r="F2135" s="480" t="n">
        <v>0</v>
      </c>
      <c r="G2135" s="480" t="n">
        <v>0</v>
      </c>
      <c r="H2135" s="481"/>
      <c r="I2135" s="482" t="n">
        <v>0</v>
      </c>
      <c r="J2135" s="481" t="n">
        <f aca="false">+G2135-I2135</f>
        <v>0</v>
      </c>
      <c r="K2135" s="483" t="n">
        <f aca="false">IF(I2135=0,IF(G2135=0,0,100),+J2135/I2135*100)</f>
        <v>0</v>
      </c>
      <c r="L2135" s="483"/>
      <c r="M2135" s="484" t="n">
        <v>0</v>
      </c>
      <c r="N2135" s="485" t="n">
        <v>79.01</v>
      </c>
      <c r="O2135" s="481" t="n">
        <f aca="false">N2135-M2135</f>
        <v>79.01</v>
      </c>
      <c r="P2135" s="486" t="n">
        <f aca="false">IF(M2135=0,IF(N2135=0,0,100),+O2135/M2135*100)</f>
        <v>100</v>
      </c>
      <c r="Q2135" s="486"/>
    </row>
    <row r="2136" s="438" customFormat="true" ht="12.75" hidden="false" customHeight="false" outlineLevel="0" collapsed="false">
      <c r="A2136" s="110" t="s">
        <v>263</v>
      </c>
      <c r="B2136" s="478" t="n">
        <v>0</v>
      </c>
      <c r="C2136" s="479" t="n">
        <v>0</v>
      </c>
      <c r="D2136" s="480" t="n">
        <v>0</v>
      </c>
      <c r="E2136" s="478" t="n">
        <v>0</v>
      </c>
      <c r="F2136" s="480" t="n">
        <v>0</v>
      </c>
      <c r="G2136" s="480" t="n">
        <v>0</v>
      </c>
      <c r="H2136" s="481"/>
      <c r="I2136" s="482" t="n">
        <v>0</v>
      </c>
      <c r="J2136" s="481" t="n">
        <f aca="false">+G2136-I2136</f>
        <v>0</v>
      </c>
      <c r="K2136" s="483" t="n">
        <f aca="false">IF(I2136=0,IF(G2136=0,0,100),+J2136/I2136*100)</f>
        <v>0</v>
      </c>
      <c r="L2136" s="483"/>
      <c r="M2136" s="484" t="n">
        <v>79.74</v>
      </c>
      <c r="N2136" s="485" t="n">
        <v>0</v>
      </c>
      <c r="O2136" s="481" t="n">
        <f aca="false">N2136-M2136</f>
        <v>-79.74</v>
      </c>
      <c r="P2136" s="486" t="n">
        <f aca="false">IF(M2136=0,IF(N2136=0,0,100),+O2136/M2136*100)</f>
        <v>-100</v>
      </c>
      <c r="Q2136" s="486"/>
    </row>
    <row r="2137" s="438" customFormat="true" ht="12.75" hidden="false" customHeight="false" outlineLevel="0" collapsed="false">
      <c r="A2137" s="110" t="s">
        <v>264</v>
      </c>
      <c r="B2137" s="478" t="n">
        <v>0</v>
      </c>
      <c r="C2137" s="479" t="n">
        <v>0</v>
      </c>
      <c r="D2137" s="480" t="n">
        <v>0</v>
      </c>
      <c r="E2137" s="478" t="n">
        <v>0</v>
      </c>
      <c r="F2137" s="480" t="n">
        <v>0</v>
      </c>
      <c r="G2137" s="480" t="n">
        <v>0</v>
      </c>
      <c r="H2137" s="481"/>
      <c r="I2137" s="482" t="n">
        <v>0</v>
      </c>
      <c r="J2137" s="481" t="n">
        <f aca="false">+G2137-I2137</f>
        <v>0</v>
      </c>
      <c r="K2137" s="483" t="n">
        <f aca="false">IF(I2137=0,IF(G2137=0,0,100),+J2137/I2137*100)</f>
        <v>0</v>
      </c>
      <c r="L2137" s="483"/>
      <c r="M2137" s="484" t="n">
        <v>1050</v>
      </c>
      <c r="N2137" s="485" t="n">
        <v>0</v>
      </c>
      <c r="O2137" s="481" t="n">
        <f aca="false">N2137-M2137</f>
        <v>-1050</v>
      </c>
      <c r="P2137" s="486" t="n">
        <f aca="false">IF(M2137=0,IF(N2137=0,0,100),+O2137/M2137*100)</f>
        <v>-100</v>
      </c>
      <c r="Q2137" s="486"/>
    </row>
    <row r="2138" s="438" customFormat="true" ht="12.75" hidden="false" customHeight="false" outlineLevel="0" collapsed="false">
      <c r="A2138" s="110" t="s">
        <v>265</v>
      </c>
      <c r="B2138" s="478" t="n">
        <v>209.29</v>
      </c>
      <c r="C2138" s="479" t="n">
        <v>-1.4210854715202E-014</v>
      </c>
      <c r="D2138" s="480" t="n">
        <v>572.14</v>
      </c>
      <c r="E2138" s="478" t="n">
        <v>4.20999999999998</v>
      </c>
      <c r="F2138" s="480" t="n">
        <v>305.72</v>
      </c>
      <c r="G2138" s="480" t="n">
        <v>298.09</v>
      </c>
      <c r="H2138" s="481"/>
      <c r="I2138" s="482" t="n">
        <v>241.4</v>
      </c>
      <c r="J2138" s="481" t="n">
        <f aca="false">+G2138-I2138</f>
        <v>56.69</v>
      </c>
      <c r="K2138" s="483" t="n">
        <f aca="false">IF(I2138=0,IF(G2138=0,0,100),+J2138/I2138*100)</f>
        <v>23.4838442419221</v>
      </c>
      <c r="L2138" s="483"/>
      <c r="M2138" s="484" t="n">
        <v>1262.69</v>
      </c>
      <c r="N2138" s="485" t="n">
        <v>1389.45</v>
      </c>
      <c r="O2138" s="481" t="n">
        <f aca="false">N2138-M2138</f>
        <v>126.76</v>
      </c>
      <c r="P2138" s="486" t="n">
        <f aca="false">IF(M2138=0,IF(N2138=0,0,100),+O2138/M2138*100)</f>
        <v>10.0388852370732</v>
      </c>
      <c r="Q2138" s="486"/>
    </row>
    <row r="2139" s="438" customFormat="true" ht="12.75" hidden="false" customHeight="false" outlineLevel="0" collapsed="false">
      <c r="A2139" s="489" t="s">
        <v>266</v>
      </c>
      <c r="B2139" s="478" t="n">
        <v>0</v>
      </c>
      <c r="C2139" s="479" t="n">
        <v>0</v>
      </c>
      <c r="D2139" s="480" t="n">
        <v>0</v>
      </c>
      <c r="E2139" s="478" t="n">
        <v>0</v>
      </c>
      <c r="F2139" s="480" t="n">
        <v>0</v>
      </c>
      <c r="G2139" s="480" t="n">
        <v>300.86</v>
      </c>
      <c r="H2139" s="481"/>
      <c r="I2139" s="482" t="n">
        <v>0</v>
      </c>
      <c r="J2139" s="481" t="n">
        <f aca="false">+G2139-I2139</f>
        <v>300.86</v>
      </c>
      <c r="K2139" s="483" t="n">
        <f aca="false">IF(I2139=0,IF(G2139=0,0,100),+J2139/I2139*100)</f>
        <v>100</v>
      </c>
      <c r="L2139" s="483"/>
      <c r="M2139" s="484" t="n">
        <v>0</v>
      </c>
      <c r="N2139" s="485" t="n">
        <v>300.86</v>
      </c>
      <c r="O2139" s="481" t="n">
        <f aca="false">N2139-M2139</f>
        <v>300.86</v>
      </c>
      <c r="P2139" s="486" t="n">
        <f aca="false">IF(M2139=0,IF(N2139=0,0,100),+O2139/M2139*100)</f>
        <v>100</v>
      </c>
      <c r="Q2139" s="486"/>
    </row>
    <row r="2140" s="438" customFormat="true" ht="12.75" hidden="false" customHeight="false" outlineLevel="0" collapsed="false">
      <c r="A2140" s="110" t="s">
        <v>267</v>
      </c>
      <c r="B2140" s="478" t="n">
        <v>0</v>
      </c>
      <c r="C2140" s="479" t="n">
        <v>257.76</v>
      </c>
      <c r="D2140" s="480" t="n">
        <v>257.76</v>
      </c>
      <c r="E2140" s="478" t="n">
        <v>957.27</v>
      </c>
      <c r="F2140" s="480" t="n">
        <v>773.28</v>
      </c>
      <c r="G2140" s="480" t="n">
        <v>1107.79</v>
      </c>
      <c r="H2140" s="481"/>
      <c r="I2140" s="482" t="n">
        <v>257.76</v>
      </c>
      <c r="J2140" s="481" t="n">
        <f aca="false">+G2140-I2140</f>
        <v>850.03</v>
      </c>
      <c r="K2140" s="483" t="n">
        <f aca="false">IF(I2140=0,IF(G2140=0,0,100),+J2140/I2140*100)</f>
        <v>329.775760397269</v>
      </c>
      <c r="L2140" s="483"/>
      <c r="M2140" s="484" t="n">
        <v>1731.83</v>
      </c>
      <c r="N2140" s="485" t="n">
        <v>3353.86</v>
      </c>
      <c r="O2140" s="481" t="n">
        <f aca="false">N2140-M2140</f>
        <v>1622.03</v>
      </c>
      <c r="P2140" s="486" t="n">
        <f aca="false">IF(M2140=0,IF(N2140=0,0,100),+O2140/M2140*100)</f>
        <v>93.6598857855563</v>
      </c>
      <c r="Q2140" s="486"/>
    </row>
    <row r="2141" s="438" customFormat="true" ht="12.75" hidden="false" customHeight="false" outlineLevel="0" collapsed="false">
      <c r="A2141" s="534" t="s">
        <v>268</v>
      </c>
      <c r="B2141" s="478" t="n">
        <v>0</v>
      </c>
      <c r="C2141" s="479" t="n">
        <v>214.66</v>
      </c>
      <c r="D2141" s="480" t="n">
        <v>214.66</v>
      </c>
      <c r="E2141" s="478" t="n">
        <v>429.32</v>
      </c>
      <c r="F2141" s="480" t="n">
        <v>429.32</v>
      </c>
      <c r="G2141" s="480" t="n">
        <v>0</v>
      </c>
      <c r="H2141" s="481"/>
      <c r="I2141" s="482" t="n">
        <v>1029.36</v>
      </c>
      <c r="J2141" s="481" t="n">
        <f aca="false">+G2141-I2141</f>
        <v>-1029.36</v>
      </c>
      <c r="K2141" s="483" t="n">
        <f aca="false">IF(I2141=0,IF(G2141=0,0,100),+J2141/I2141*100)</f>
        <v>-100</v>
      </c>
      <c r="L2141" s="483"/>
      <c r="M2141" s="484" t="n">
        <v>3088.08</v>
      </c>
      <c r="N2141" s="485" t="n">
        <v>1287.96</v>
      </c>
      <c r="O2141" s="481" t="n">
        <f aca="false">N2141-M2141</f>
        <v>-1800.12</v>
      </c>
      <c r="P2141" s="486" t="n">
        <f aca="false">IF(M2141=0,IF(N2141=0,0,100),+O2141/M2141*100)</f>
        <v>-58.292531281573</v>
      </c>
      <c r="Q2141" s="486"/>
    </row>
    <row r="2142" s="438" customFormat="true" ht="12.75" hidden="false" customHeight="false" outlineLevel="0" collapsed="false">
      <c r="A2142" s="456" t="s">
        <v>272</v>
      </c>
      <c r="B2142" s="478" t="n">
        <v>277.2</v>
      </c>
      <c r="C2142" s="479" t="n">
        <v>0</v>
      </c>
      <c r="D2142" s="480" t="n">
        <v>750</v>
      </c>
      <c r="E2142" s="478" t="n">
        <v>1275</v>
      </c>
      <c r="F2142" s="480" t="n">
        <v>275</v>
      </c>
      <c r="G2142" s="480" t="n">
        <v>1975</v>
      </c>
      <c r="H2142" s="481"/>
      <c r="I2142" s="482" t="n">
        <v>728.5</v>
      </c>
      <c r="J2142" s="481" t="n">
        <f aca="false">+G2142-I2142</f>
        <v>1246.5</v>
      </c>
      <c r="K2142" s="483" t="n">
        <f aca="false">IF(I2142=0,IF(G2142=0,0,100),+J2142/I2142*100)</f>
        <v>171.105010295127</v>
      </c>
      <c r="L2142" s="483"/>
      <c r="M2142" s="484" t="n">
        <v>4747</v>
      </c>
      <c r="N2142" s="485" t="n">
        <v>4552.2</v>
      </c>
      <c r="O2142" s="481" t="n">
        <f aca="false">N2142-M2142</f>
        <v>-194.8</v>
      </c>
      <c r="P2142" s="486" t="n">
        <f aca="false">IF(M2142=0,IF(N2142=0,0,100),+O2142/M2142*100)</f>
        <v>-4.10364440699389</v>
      </c>
      <c r="Q2142" s="486"/>
    </row>
    <row r="2143" s="438" customFormat="true" ht="12.75" hidden="false" customHeight="false" outlineLevel="0" collapsed="false">
      <c r="A2143" s="456" t="s">
        <v>273</v>
      </c>
      <c r="B2143" s="478" t="n">
        <v>0</v>
      </c>
      <c r="C2143" s="479" t="n">
        <v>4228.7</v>
      </c>
      <c r="D2143" s="480" t="n">
        <v>245.13</v>
      </c>
      <c r="E2143" s="478" t="n">
        <v>1429</v>
      </c>
      <c r="F2143" s="480" t="n">
        <v>4727.02</v>
      </c>
      <c r="G2143" s="480" t="n">
        <v>3142.55</v>
      </c>
      <c r="H2143" s="481"/>
      <c r="I2143" s="482" t="n">
        <v>3327.36</v>
      </c>
      <c r="J2143" s="481" t="n">
        <f aca="false">+G2143-I2143</f>
        <v>-184.81</v>
      </c>
      <c r="K2143" s="483" t="n">
        <f aca="false">IF(I2143=0,IF(G2143=0,0,100),+J2143/I2143*100)</f>
        <v>-5.55425322177342</v>
      </c>
      <c r="L2143" s="483"/>
      <c r="M2143" s="484" t="n">
        <v>34095.41</v>
      </c>
      <c r="N2143" s="485" t="n">
        <v>13772.4</v>
      </c>
      <c r="O2143" s="481" t="n">
        <f aca="false">N2143-M2143</f>
        <v>-20323.01</v>
      </c>
      <c r="P2143" s="486" t="n">
        <f aca="false">IF(M2143=0,IF(N2143=0,0,100),+O2143/M2143*100)</f>
        <v>-59.6062930464834</v>
      </c>
      <c r="Q2143" s="486"/>
    </row>
    <row r="2144" s="438" customFormat="true" ht="12.75" hidden="false" customHeight="false" outlineLevel="0" collapsed="false">
      <c r="A2144" s="456" t="s">
        <v>274</v>
      </c>
      <c r="B2144" s="478" t="n">
        <v>1966.01</v>
      </c>
      <c r="C2144" s="479" t="n">
        <v>728.41</v>
      </c>
      <c r="D2144" s="480" t="n">
        <v>1632</v>
      </c>
      <c r="E2144" s="478" t="n">
        <v>55.1699999999998</v>
      </c>
      <c r="F2144" s="480" t="n">
        <v>2388.43</v>
      </c>
      <c r="G2144" s="480" t="n">
        <v>1086.72</v>
      </c>
      <c r="H2144" s="481"/>
      <c r="I2144" s="482" t="n">
        <v>2155.46</v>
      </c>
      <c r="J2144" s="481" t="n">
        <f aca="false">+G2144-I2144</f>
        <v>-1068.74</v>
      </c>
      <c r="K2144" s="483" t="n">
        <f aca="false">IF(I2144=0,IF(G2144=0,0,100),+J2144/I2144*100)</f>
        <v>-49.5829196552012</v>
      </c>
      <c r="L2144" s="483"/>
      <c r="M2144" s="484" t="n">
        <v>6587.42</v>
      </c>
      <c r="N2144" s="485" t="n">
        <v>7856.74</v>
      </c>
      <c r="O2144" s="481" t="n">
        <f aca="false">N2144-M2144</f>
        <v>1269.32</v>
      </c>
      <c r="P2144" s="486" t="n">
        <f aca="false">IF(M2144=0,IF(N2144=0,0,100),+O2144/M2144*100)</f>
        <v>19.268848805754</v>
      </c>
      <c r="Q2144" s="486"/>
    </row>
    <row r="2145" s="438" customFormat="true" ht="12.75" hidden="false" customHeight="false" outlineLevel="0" collapsed="false">
      <c r="A2145" s="110" t="s">
        <v>275</v>
      </c>
      <c r="B2145" s="478" t="n">
        <v>336.24</v>
      </c>
      <c r="C2145" s="479" t="n">
        <v>642.25</v>
      </c>
      <c r="D2145" s="480" t="n">
        <v>340.27</v>
      </c>
      <c r="E2145" s="478" t="n">
        <v>785.24</v>
      </c>
      <c r="F2145" s="480" t="n">
        <v>1295.09</v>
      </c>
      <c r="G2145" s="480" t="n">
        <v>401.47</v>
      </c>
      <c r="H2145" s="481"/>
      <c r="I2145" s="482" t="n">
        <v>1018.78</v>
      </c>
      <c r="J2145" s="481" t="n">
        <f aca="false">+G2145-I2145</f>
        <v>-617.31</v>
      </c>
      <c r="K2145" s="483" t="n">
        <f aca="false">IF(I2145=0,IF(G2145=0,0,100),+J2145/I2145*100)</f>
        <v>-60.5930622901902</v>
      </c>
      <c r="L2145" s="483"/>
      <c r="M2145" s="484" t="n">
        <v>4075.12</v>
      </c>
      <c r="N2145" s="485" t="n">
        <v>3800.56</v>
      </c>
      <c r="O2145" s="481" t="n">
        <f aca="false">N2145-M2145</f>
        <v>-274.56</v>
      </c>
      <c r="P2145" s="486" t="n">
        <f aca="false">IF(M2145=0,IF(N2145=0,0,100),+O2145/M2145*100)</f>
        <v>-6.73747030762284</v>
      </c>
      <c r="Q2145" s="486"/>
    </row>
    <row r="2146" s="438" customFormat="true" ht="12.75" hidden="false" customHeight="false" outlineLevel="0" collapsed="false">
      <c r="A2146" s="110" t="s">
        <v>276</v>
      </c>
      <c r="B2146" s="478" t="n">
        <v>172.9</v>
      </c>
      <c r="C2146" s="479" t="n">
        <v>0</v>
      </c>
      <c r="D2146" s="480" t="n">
        <v>0</v>
      </c>
      <c r="E2146" s="478" t="n">
        <v>467.48</v>
      </c>
      <c r="F2146" s="480" t="n">
        <v>0</v>
      </c>
      <c r="G2146" s="480" t="n">
        <v>247</v>
      </c>
      <c r="H2146" s="481"/>
      <c r="I2146" s="482" t="n">
        <v>0</v>
      </c>
      <c r="J2146" s="481" t="n">
        <f aca="false">+G2146-I2146</f>
        <v>247</v>
      </c>
      <c r="K2146" s="483" t="n">
        <f aca="false">IF(I2146=0,IF(G2146=0,0,100),+J2146/I2146*100)</f>
        <v>100</v>
      </c>
      <c r="L2146" s="483"/>
      <c r="M2146" s="484" t="n">
        <v>1033.8</v>
      </c>
      <c r="N2146" s="485" t="n">
        <v>887.38</v>
      </c>
      <c r="O2146" s="481" t="n">
        <f aca="false">N2146-M2146</f>
        <v>-146.42</v>
      </c>
      <c r="P2146" s="486" t="n">
        <f aca="false">IF(M2146=0,IF(N2146=0,0,100),+O2146/M2146*100)</f>
        <v>-14.1632810988586</v>
      </c>
      <c r="Q2146" s="486"/>
    </row>
    <row r="2147" s="438" customFormat="true" ht="15" hidden="false" customHeight="false" outlineLevel="0" collapsed="false">
      <c r="A2147" s="0" t="s">
        <v>278</v>
      </c>
      <c r="B2147" s="478" t="n">
        <v>150.56</v>
      </c>
      <c r="C2147" s="479" t="n">
        <v>52.35</v>
      </c>
      <c r="D2147" s="480" t="n">
        <v>0</v>
      </c>
      <c r="E2147" s="478" t="n">
        <v>52.37</v>
      </c>
      <c r="F2147" s="480" t="n">
        <v>52.5</v>
      </c>
      <c r="G2147" s="480" t="n">
        <v>52.5700000000001</v>
      </c>
      <c r="H2147" s="481"/>
      <c r="I2147" s="482" t="n">
        <v>0</v>
      </c>
      <c r="J2147" s="481" t="n">
        <f aca="false">+G2147-I2147</f>
        <v>52.5700000000001</v>
      </c>
      <c r="K2147" s="483" t="n">
        <f aca="false">IF(I2147=0,IF(G2147=0,0,100),+J2147/I2147*100)</f>
        <v>100</v>
      </c>
      <c r="L2147" s="483"/>
      <c r="M2147" s="484" t="n">
        <v>0</v>
      </c>
      <c r="N2147" s="485" t="n">
        <v>360.35</v>
      </c>
      <c r="O2147" s="481" t="n">
        <f aca="false">N2147-M2147</f>
        <v>360.35</v>
      </c>
      <c r="P2147" s="486" t="n">
        <f aca="false">IF(M2147=0,IF(N2147=0,0,100),+O2147/M2147*100)</f>
        <v>100</v>
      </c>
      <c r="Q2147" s="486"/>
    </row>
    <row r="2148" s="438" customFormat="true" ht="12.75" hidden="false" customHeight="false" outlineLevel="0" collapsed="false">
      <c r="A2148" s="110" t="s">
        <v>282</v>
      </c>
      <c r="B2148" s="478" t="n">
        <v>0</v>
      </c>
      <c r="C2148" s="479" t="n">
        <v>0</v>
      </c>
      <c r="D2148" s="480" t="n">
        <v>0</v>
      </c>
      <c r="E2148" s="478" t="n">
        <v>640</v>
      </c>
      <c r="F2148" s="480" t="n">
        <v>0</v>
      </c>
      <c r="G2148" s="480" t="n">
        <v>0</v>
      </c>
      <c r="H2148" s="481"/>
      <c r="I2148" s="482" t="n">
        <v>0</v>
      </c>
      <c r="J2148" s="481" t="n">
        <f aca="false">+G2148-I2148</f>
        <v>0</v>
      </c>
      <c r="K2148" s="483" t="n">
        <f aca="false">IF(I2148=0,IF(G2148=0,0,100),+J2148/I2148*100)</f>
        <v>0</v>
      </c>
      <c r="L2148" s="483"/>
      <c r="M2148" s="484" t="n">
        <v>0</v>
      </c>
      <c r="N2148" s="485" t="n">
        <v>640</v>
      </c>
      <c r="O2148" s="481" t="n">
        <f aca="false">N2148-M2148</f>
        <v>640</v>
      </c>
      <c r="P2148" s="486" t="n">
        <f aca="false">IF(M2148=0,IF(N2148=0,0,100),+O2148/M2148*100)</f>
        <v>100</v>
      </c>
      <c r="Q2148" s="486"/>
    </row>
    <row r="2149" s="438" customFormat="true" ht="12.75" hidden="false" customHeight="false" outlineLevel="0" collapsed="false">
      <c r="A2149" s="110" t="s">
        <v>283</v>
      </c>
      <c r="B2149" s="478" t="n">
        <v>0</v>
      </c>
      <c r="C2149" s="479" t="n">
        <v>1601.72</v>
      </c>
      <c r="D2149" s="480" t="n">
        <v>0</v>
      </c>
      <c r="E2149" s="478" t="n">
        <v>0</v>
      </c>
      <c r="F2149" s="480" t="n">
        <v>0</v>
      </c>
      <c r="G2149" s="480" t="n">
        <v>0</v>
      </c>
      <c r="H2149" s="481"/>
      <c r="I2149" s="482" t="n">
        <v>0</v>
      </c>
      <c r="J2149" s="481" t="n">
        <f aca="false">+G2149-I2149</f>
        <v>0</v>
      </c>
      <c r="K2149" s="483" t="n">
        <f aca="false">IF(I2149=0,IF(G2149=0,0,100),+J2149/I2149*100)</f>
        <v>0</v>
      </c>
      <c r="L2149" s="483"/>
      <c r="M2149" s="484" t="n">
        <v>0</v>
      </c>
      <c r="N2149" s="485" t="n">
        <v>1601.72</v>
      </c>
      <c r="O2149" s="481" t="n">
        <f aca="false">N2149-M2149</f>
        <v>1601.72</v>
      </c>
      <c r="P2149" s="486" t="n">
        <f aca="false">IF(M2149=0,IF(N2149=0,0,100),+O2149/M2149*100)</f>
        <v>100</v>
      </c>
      <c r="Q2149" s="486"/>
    </row>
    <row r="2150" s="438" customFormat="true" ht="12.75" hidden="false" customHeight="false" outlineLevel="0" collapsed="false">
      <c r="A2150" s="110" t="s">
        <v>284</v>
      </c>
      <c r="B2150" s="478" t="n">
        <v>0</v>
      </c>
      <c r="C2150" s="479" t="n">
        <v>0</v>
      </c>
      <c r="D2150" s="480" t="n">
        <v>0</v>
      </c>
      <c r="E2150" s="478" t="n">
        <v>0</v>
      </c>
      <c r="F2150" s="480" t="n">
        <v>0</v>
      </c>
      <c r="G2150" s="480" t="n">
        <v>0</v>
      </c>
      <c r="H2150" s="481"/>
      <c r="I2150" s="482" t="n">
        <v>0</v>
      </c>
      <c r="J2150" s="481" t="n">
        <f aca="false">+G2150-I2150</f>
        <v>0</v>
      </c>
      <c r="K2150" s="483" t="n">
        <f aca="false">IF(I2150=0,IF(G2150=0,0,100),+J2150/I2150*100)</f>
        <v>0</v>
      </c>
      <c r="L2150" s="483"/>
      <c r="M2150" s="484" t="n">
        <v>313.79</v>
      </c>
      <c r="N2150" s="485" t="n">
        <v>0</v>
      </c>
      <c r="O2150" s="481" t="n">
        <f aca="false">N2150-M2150</f>
        <v>-313.79</v>
      </c>
      <c r="P2150" s="486" t="n">
        <f aca="false">IF(M2150=0,IF(N2150=0,0,100),+O2150/M2150*100)</f>
        <v>-100</v>
      </c>
      <c r="Q2150" s="486"/>
    </row>
    <row r="2151" s="438" customFormat="true" ht="12.75" hidden="false" customHeight="false" outlineLevel="0" collapsed="false">
      <c r="A2151" s="456" t="s">
        <v>285</v>
      </c>
      <c r="B2151" s="478" t="n">
        <v>0</v>
      </c>
      <c r="C2151" s="479" t="n">
        <v>0</v>
      </c>
      <c r="D2151" s="480" t="n">
        <v>253.44</v>
      </c>
      <c r="E2151" s="478" t="n">
        <v>5728</v>
      </c>
      <c r="F2151" s="480" t="n">
        <v>8401.75</v>
      </c>
      <c r="G2151" s="480" t="n">
        <v>0</v>
      </c>
      <c r="H2151" s="481"/>
      <c r="I2151" s="482" t="n">
        <v>431.03</v>
      </c>
      <c r="J2151" s="481" t="n">
        <f aca="false">+G2151-I2151</f>
        <v>-431.03</v>
      </c>
      <c r="K2151" s="483" t="n">
        <f aca="false">IF(I2151=0,IF(G2151=0,0,100),+J2151/I2151*100)</f>
        <v>-100</v>
      </c>
      <c r="L2151" s="483"/>
      <c r="M2151" s="484" t="n">
        <v>3195.49</v>
      </c>
      <c r="N2151" s="485" t="n">
        <v>14383.19</v>
      </c>
      <c r="O2151" s="481" t="n">
        <f aca="false">N2151-M2151</f>
        <v>11187.7</v>
      </c>
      <c r="P2151" s="486" t="n">
        <f aca="false">IF(M2151=0,IF(N2151=0,0,100),+O2151/M2151*100)</f>
        <v>350.109059956376</v>
      </c>
      <c r="Q2151" s="486"/>
    </row>
    <row r="2152" s="438" customFormat="true" ht="12.75" hidden="false" customHeight="false" outlineLevel="0" collapsed="false">
      <c r="A2152" s="110" t="s">
        <v>286</v>
      </c>
      <c r="B2152" s="478" t="n">
        <v>3078.3</v>
      </c>
      <c r="C2152" s="479" t="n">
        <v>7225.48</v>
      </c>
      <c r="D2152" s="480" t="n">
        <v>0</v>
      </c>
      <c r="E2152" s="478" t="n">
        <v>0</v>
      </c>
      <c r="F2152" s="480" t="n">
        <v>6164.6</v>
      </c>
      <c r="G2152" s="480" t="n">
        <v>3955.5</v>
      </c>
      <c r="H2152" s="481"/>
      <c r="I2152" s="482" t="n">
        <v>0</v>
      </c>
      <c r="J2152" s="481" t="n">
        <f aca="false">+G2152-I2152</f>
        <v>3955.5</v>
      </c>
      <c r="K2152" s="483" t="n">
        <f aca="false">IF(I2152=0,IF(G2152=0,0,100),+J2152/I2152*100)</f>
        <v>100</v>
      </c>
      <c r="L2152" s="483"/>
      <c r="M2152" s="484" t="n">
        <v>3599</v>
      </c>
      <c r="N2152" s="485" t="n">
        <v>20423.88</v>
      </c>
      <c r="O2152" s="481" t="n">
        <f aca="false">N2152-M2152</f>
        <v>16824.88</v>
      </c>
      <c r="P2152" s="486" t="n">
        <f aca="false">IF(M2152=0,IF(N2152=0,0,100),+O2152/M2152*100)</f>
        <v>467.487635454293</v>
      </c>
      <c r="Q2152" s="486"/>
    </row>
    <row r="2153" s="438" customFormat="true" ht="12.75" hidden="false" customHeight="false" outlineLevel="0" collapsed="false">
      <c r="A2153" s="456" t="s">
        <v>287</v>
      </c>
      <c r="B2153" s="478" t="n">
        <v>0</v>
      </c>
      <c r="C2153" s="479" t="n">
        <v>0</v>
      </c>
      <c r="D2153" s="480" t="n">
        <v>0</v>
      </c>
      <c r="E2153" s="478" t="n">
        <v>0</v>
      </c>
      <c r="F2153" s="480" t="n">
        <v>0</v>
      </c>
      <c r="G2153" s="480" t="n">
        <v>0</v>
      </c>
      <c r="H2153" s="481"/>
      <c r="I2153" s="482" t="n">
        <v>0</v>
      </c>
      <c r="J2153" s="481" t="n">
        <f aca="false">+G2153-I2153</f>
        <v>0</v>
      </c>
      <c r="K2153" s="483" t="n">
        <f aca="false">IF(I2153=0,IF(G2153=0,0,100),+J2153/I2153*100)</f>
        <v>0</v>
      </c>
      <c r="L2153" s="483"/>
      <c r="M2153" s="484" t="n">
        <v>2758.63</v>
      </c>
      <c r="N2153" s="485" t="n">
        <v>0</v>
      </c>
      <c r="O2153" s="481" t="n">
        <f aca="false">N2153-M2153</f>
        <v>-2758.63</v>
      </c>
      <c r="P2153" s="486" t="n">
        <f aca="false">IF(M2153=0,IF(N2153=0,0,100),+O2153/M2153*100)</f>
        <v>-100</v>
      </c>
      <c r="Q2153" s="486"/>
    </row>
    <row r="2154" s="438" customFormat="true" ht="12.75" hidden="false" customHeight="false" outlineLevel="0" collapsed="false">
      <c r="A2154" s="456" t="s">
        <v>289</v>
      </c>
      <c r="B2154" s="478" t="n">
        <v>0</v>
      </c>
      <c r="C2154" s="479" t="n">
        <v>0</v>
      </c>
      <c r="D2154" s="480" t="n">
        <v>70</v>
      </c>
      <c r="E2154" s="478" t="n">
        <v>50</v>
      </c>
      <c r="F2154" s="480" t="n">
        <v>16</v>
      </c>
      <c r="G2154" s="480" t="n">
        <v>1596</v>
      </c>
      <c r="H2154" s="481"/>
      <c r="I2154" s="482" t="n">
        <v>0</v>
      </c>
      <c r="J2154" s="481" t="n">
        <f aca="false">+G2154-I2154</f>
        <v>1596</v>
      </c>
      <c r="K2154" s="483" t="n">
        <f aca="false">IF(I2154=0,IF(G2154=0,0,100),+J2154/I2154*100)</f>
        <v>100</v>
      </c>
      <c r="L2154" s="483"/>
      <c r="M2154" s="484" t="n">
        <v>595.6</v>
      </c>
      <c r="N2154" s="485" t="n">
        <v>1732</v>
      </c>
      <c r="O2154" s="481" t="n">
        <f aca="false">N2154-M2154</f>
        <v>1136.4</v>
      </c>
      <c r="P2154" s="486" t="n">
        <f aca="false">IF(M2154=0,IF(N2154=0,0,100),+O2154/M2154*100)</f>
        <v>190.799194089993</v>
      </c>
      <c r="Q2154" s="486"/>
    </row>
    <row r="2155" s="438" customFormat="true" ht="12.75" hidden="false" customHeight="false" outlineLevel="0" collapsed="false">
      <c r="A2155" s="456" t="s">
        <v>290</v>
      </c>
      <c r="B2155" s="478" t="n">
        <v>0</v>
      </c>
      <c r="C2155" s="479" t="n">
        <v>7276</v>
      </c>
      <c r="D2155" s="480" t="n">
        <v>5000</v>
      </c>
      <c r="E2155" s="478" t="n">
        <v>5000</v>
      </c>
      <c r="F2155" s="480" t="n">
        <v>0</v>
      </c>
      <c r="G2155" s="480" t="n">
        <v>1420</v>
      </c>
      <c r="H2155" s="481"/>
      <c r="I2155" s="482" t="n">
        <v>1706</v>
      </c>
      <c r="J2155" s="481" t="n">
        <f aca="false">+G2155-I2155</f>
        <v>-286</v>
      </c>
      <c r="K2155" s="483" t="n">
        <f aca="false">IF(I2155=0,IF(G2155=0,0,100),+J2155/I2155*100)</f>
        <v>-16.7643610785463</v>
      </c>
      <c r="L2155" s="483"/>
      <c r="M2155" s="484" t="n">
        <v>8582</v>
      </c>
      <c r="N2155" s="485" t="n">
        <v>18696</v>
      </c>
      <c r="O2155" s="481" t="n">
        <f aca="false">N2155-M2155</f>
        <v>10114</v>
      </c>
      <c r="P2155" s="486" t="n">
        <f aca="false">IF(M2155=0,IF(N2155=0,0,100),+O2155/M2155*100)</f>
        <v>117.851316709392</v>
      </c>
      <c r="Q2155" s="486"/>
    </row>
    <row r="2156" s="438" customFormat="true" ht="12.75" hidden="false" customHeight="false" outlineLevel="0" collapsed="false">
      <c r="A2156" s="489" t="s">
        <v>336</v>
      </c>
      <c r="B2156" s="478" t="n">
        <v>0</v>
      </c>
      <c r="C2156" s="479" t="n">
        <v>0</v>
      </c>
      <c r="D2156" s="480" t="n">
        <v>1253.01</v>
      </c>
      <c r="E2156" s="478" t="n">
        <v>0</v>
      </c>
      <c r="F2156" s="480" t="n">
        <v>0</v>
      </c>
      <c r="G2156" s="480" t="n">
        <v>0</v>
      </c>
      <c r="H2156" s="481"/>
      <c r="I2156" s="482" t="n">
        <v>0</v>
      </c>
      <c r="J2156" s="481" t="n">
        <f aca="false">+G2156-I2156</f>
        <v>0</v>
      </c>
      <c r="K2156" s="483" t="n">
        <f aca="false">IF(I2156=0,IF(G2156=0,0,100),+J2156/I2156*100)</f>
        <v>0</v>
      </c>
      <c r="L2156" s="483"/>
      <c r="M2156" s="484" t="n">
        <v>1075.92</v>
      </c>
      <c r="N2156" s="485" t="n">
        <v>1253.01</v>
      </c>
      <c r="O2156" s="481" t="n">
        <f aca="false">N2156-M2156</f>
        <v>177.09</v>
      </c>
      <c r="P2156" s="486" t="n">
        <f aca="false">IF(M2156=0,IF(N2156=0,0,100),+O2156/M2156*100)</f>
        <v>16.4594021860361</v>
      </c>
      <c r="Q2156" s="486"/>
    </row>
    <row r="2157" s="438" customFormat="true" ht="12.75" hidden="false" customHeight="false" outlineLevel="0" collapsed="false">
      <c r="A2157" s="456" t="s">
        <v>293</v>
      </c>
      <c r="B2157" s="478" t="n">
        <v>1686.17</v>
      </c>
      <c r="C2157" s="479" t="n">
        <v>17495.44</v>
      </c>
      <c r="D2157" s="480" t="n">
        <v>6955.95</v>
      </c>
      <c r="E2157" s="478" t="n">
        <v>6955.95</v>
      </c>
      <c r="F2157" s="480" t="n">
        <v>6955.95</v>
      </c>
      <c r="G2157" s="480" t="n">
        <v>7694.58</v>
      </c>
      <c r="H2157" s="481"/>
      <c r="I2157" s="482" t="n">
        <v>1686.17</v>
      </c>
      <c r="J2157" s="481" t="n">
        <f aca="false">+G2157-I2157</f>
        <v>6008.41</v>
      </c>
      <c r="K2157" s="483" t="n">
        <f aca="false">IF(I2157=0,IF(G2157=0,0,100),+J2157/I2157*100)</f>
        <v>356.334770515428</v>
      </c>
      <c r="L2157" s="483"/>
      <c r="M2157" s="484" t="n">
        <v>10218.6</v>
      </c>
      <c r="N2157" s="485" t="n">
        <v>47744.04</v>
      </c>
      <c r="O2157" s="481" t="n">
        <f aca="false">N2157-M2157</f>
        <v>37525.44</v>
      </c>
      <c r="P2157" s="486" t="n">
        <f aca="false">IF(M2157=0,IF(N2157=0,0,100),+O2157/M2157*100)</f>
        <v>367.226821678116</v>
      </c>
      <c r="Q2157" s="486"/>
    </row>
    <row r="2158" s="438" customFormat="true" ht="12.75" hidden="false" customHeight="false" outlineLevel="0" collapsed="false">
      <c r="A2158" s="456" t="s">
        <v>294</v>
      </c>
      <c r="B2158" s="478" t="n">
        <v>1166.67</v>
      </c>
      <c r="C2158" s="479" t="n">
        <v>1829.21</v>
      </c>
      <c r="D2158" s="480" t="n">
        <v>1387.52</v>
      </c>
      <c r="E2158" s="478" t="n">
        <v>1387.52</v>
      </c>
      <c r="F2158" s="480" t="n">
        <v>1387.52</v>
      </c>
      <c r="G2158" s="480" t="n">
        <v>1387.52</v>
      </c>
      <c r="H2158" s="481"/>
      <c r="I2158" s="482" t="n">
        <v>1422.9</v>
      </c>
      <c r="J2158" s="481" t="n">
        <f aca="false">+G2158-I2158</f>
        <v>-35.3800000000001</v>
      </c>
      <c r="K2158" s="483" t="n">
        <f aca="false">IF(I2158=0,IF(G2158=0,0,100),+J2158/I2158*100)</f>
        <v>-2.48647129102538</v>
      </c>
      <c r="L2158" s="483"/>
      <c r="M2158" s="484" t="n">
        <v>7245.66</v>
      </c>
      <c r="N2158" s="485" t="n">
        <v>8545.96</v>
      </c>
      <c r="O2158" s="481" t="n">
        <f aca="false">N2158-M2158</f>
        <v>1300.3</v>
      </c>
      <c r="P2158" s="486" t="n">
        <f aca="false">IF(M2158=0,IF(N2158=0,0,100),+O2158/M2158*100)</f>
        <v>17.9459152099326</v>
      </c>
      <c r="Q2158" s="486"/>
    </row>
    <row r="2159" s="438" customFormat="true" ht="12.75" hidden="false" customHeight="false" outlineLevel="0" collapsed="false">
      <c r="A2159" s="456" t="s">
        <v>296</v>
      </c>
      <c r="B2159" s="478" t="n">
        <v>467.13</v>
      </c>
      <c r="C2159" s="479" t="n">
        <v>1055.33</v>
      </c>
      <c r="D2159" s="480" t="n">
        <v>663.2</v>
      </c>
      <c r="E2159" s="478" t="n">
        <v>663.2</v>
      </c>
      <c r="F2159" s="480" t="n">
        <v>663.2</v>
      </c>
      <c r="G2159" s="480" t="n">
        <v>663.2</v>
      </c>
      <c r="H2159" s="481"/>
      <c r="I2159" s="482" t="n">
        <v>467.13</v>
      </c>
      <c r="J2159" s="481" t="n">
        <f aca="false">+G2159-I2159</f>
        <v>196.07</v>
      </c>
      <c r="K2159" s="483" t="n">
        <f aca="false">IF(I2159=0,IF(G2159=0,0,100),+J2159/I2159*100)</f>
        <v>41.9733264829919</v>
      </c>
      <c r="L2159" s="483"/>
      <c r="M2159" s="484" t="n">
        <v>2564.57</v>
      </c>
      <c r="N2159" s="485" t="n">
        <v>4175.26</v>
      </c>
      <c r="O2159" s="481" t="n">
        <f aca="false">N2159-M2159</f>
        <v>1610.69</v>
      </c>
      <c r="P2159" s="486" t="n">
        <f aca="false">IF(M2159=0,IF(N2159=0,0,100),+O2159/M2159*100)</f>
        <v>62.8054605645391</v>
      </c>
      <c r="Q2159" s="486"/>
    </row>
    <row r="2160" s="438" customFormat="true" ht="12.75" hidden="false" customHeight="false" outlineLevel="0" collapsed="false">
      <c r="A2160" s="110" t="s">
        <v>298</v>
      </c>
      <c r="B2160" s="478" t="n">
        <v>3534.8</v>
      </c>
      <c r="C2160" s="479" t="n">
        <v>3534.8</v>
      </c>
      <c r="D2160" s="480" t="n">
        <v>3923.3</v>
      </c>
      <c r="E2160" s="478" t="n">
        <v>3798.8</v>
      </c>
      <c r="F2160" s="480" t="n">
        <v>0</v>
      </c>
      <c r="G2160" s="480" t="n">
        <v>2845.17</v>
      </c>
      <c r="H2160" s="481"/>
      <c r="I2160" s="482" t="n">
        <v>0</v>
      </c>
      <c r="J2160" s="481" t="n">
        <f aca="false">+G2160-I2160</f>
        <v>2845.17</v>
      </c>
      <c r="K2160" s="483" t="n">
        <f aca="false">IF(I2160=0,IF(G2160=0,0,100),+J2160/I2160*100)</f>
        <v>100</v>
      </c>
      <c r="L2160" s="483"/>
      <c r="M2160" s="484" t="n">
        <v>6125.85</v>
      </c>
      <c r="N2160" s="485" t="n">
        <v>17636.87</v>
      </c>
      <c r="O2160" s="481" t="n">
        <f aca="false">N2160-M2160</f>
        <v>11511.02</v>
      </c>
      <c r="P2160" s="486" t="n">
        <f aca="false">IF(M2160=0,IF(N2160=0,0,100),+O2160/M2160*100)</f>
        <v>187.908943248692</v>
      </c>
      <c r="Q2160" s="486"/>
    </row>
    <row r="2161" s="438" customFormat="true" ht="12.75" hidden="false" customHeight="false" outlineLevel="0" collapsed="false">
      <c r="A2161" s="110" t="s">
        <v>303</v>
      </c>
      <c r="B2161" s="478" t="n">
        <v>22563.6</v>
      </c>
      <c r="C2161" s="479" t="n">
        <v>22563.6</v>
      </c>
      <c r="D2161" s="480" t="n">
        <v>22563.6</v>
      </c>
      <c r="E2161" s="478" t="n">
        <v>22563.6</v>
      </c>
      <c r="F2161" s="480" t="n">
        <v>22563.6</v>
      </c>
      <c r="G2161" s="480" t="n">
        <v>25888.94</v>
      </c>
      <c r="H2161" s="481"/>
      <c r="I2161" s="482" t="n">
        <v>4055.18</v>
      </c>
      <c r="J2161" s="481" t="n">
        <f aca="false">+G2161-I2161</f>
        <v>21833.76</v>
      </c>
      <c r="K2161" s="483" t="n">
        <f aca="false">IF(I2161=0,IF(G2161=0,0,100),+J2161/I2161*100)</f>
        <v>538.416543778575</v>
      </c>
      <c r="L2161" s="483"/>
      <c r="M2161" s="484" t="n">
        <v>11567.62</v>
      </c>
      <c r="N2161" s="485" t="n">
        <v>138706.94</v>
      </c>
      <c r="O2161" s="481" t="n">
        <f aca="false">N2161-M2161</f>
        <v>127139.32</v>
      </c>
      <c r="P2161" s="486" t="n">
        <f aca="false">IF(M2161=0,IF(N2161=0,0,100),+O2161/M2161*100)</f>
        <v>1099.09661624431</v>
      </c>
      <c r="Q2161" s="486"/>
    </row>
    <row r="2162" s="438" customFormat="true" ht="12.75" hidden="false" customHeight="false" outlineLevel="0" collapsed="false">
      <c r="A2162" s="456" t="s">
        <v>304</v>
      </c>
      <c r="B2162" s="478" t="n">
        <v>269.06</v>
      </c>
      <c r="C2162" s="479" t="n">
        <v>269.06</v>
      </c>
      <c r="D2162" s="480" t="n">
        <v>269.06</v>
      </c>
      <c r="E2162" s="478" t="n">
        <v>269.06</v>
      </c>
      <c r="F2162" s="480" t="n">
        <v>269.06</v>
      </c>
      <c r="G2162" s="480" t="n">
        <v>269.06</v>
      </c>
      <c r="H2162" s="481"/>
      <c r="I2162" s="482" t="n">
        <v>269.06</v>
      </c>
      <c r="J2162" s="481" t="n">
        <f aca="false">+G2162-I2162</f>
        <v>0</v>
      </c>
      <c r="K2162" s="483" t="n">
        <f aca="false">IF(I2162=0,IF(G2162=0,0,100),+J2162/I2162*100)</f>
        <v>0</v>
      </c>
      <c r="L2162" s="483"/>
      <c r="M2162" s="484" t="n">
        <v>1836.51</v>
      </c>
      <c r="N2162" s="485" t="n">
        <v>1614.36</v>
      </c>
      <c r="O2162" s="481" t="n">
        <f aca="false">N2162-M2162</f>
        <v>-222.15</v>
      </c>
      <c r="P2162" s="486" t="n">
        <f aca="false">IF(M2162=0,IF(N2162=0,0,100),+O2162/M2162*100)</f>
        <v>-12.0963131156378</v>
      </c>
      <c r="Q2162" s="486"/>
    </row>
    <row r="2163" s="438" customFormat="true" ht="12.75" hidden="false" customHeight="false" outlineLevel="0" collapsed="false">
      <c r="A2163" s="456" t="s">
        <v>305</v>
      </c>
      <c r="B2163" s="478" t="n">
        <v>1005</v>
      </c>
      <c r="C2163" s="479" t="n">
        <v>1005</v>
      </c>
      <c r="D2163" s="480" t="n">
        <v>1005</v>
      </c>
      <c r="E2163" s="478" t="n">
        <v>1005</v>
      </c>
      <c r="F2163" s="480" t="n">
        <v>1005</v>
      </c>
      <c r="G2163" s="480" t="n">
        <v>1005</v>
      </c>
      <c r="H2163" s="481"/>
      <c r="I2163" s="482" t="n">
        <v>725.25</v>
      </c>
      <c r="J2163" s="481" t="n">
        <f aca="false">+G2163-I2163</f>
        <v>279.75</v>
      </c>
      <c r="K2163" s="483" t="n">
        <f aca="false">IF(I2163=0,IF(G2163=0,0,100),+J2163/I2163*100)</f>
        <v>38.5729058945191</v>
      </c>
      <c r="L2163" s="483"/>
      <c r="M2163" s="484" t="n">
        <v>4658.66</v>
      </c>
      <c r="N2163" s="485" t="n">
        <v>6030</v>
      </c>
      <c r="O2163" s="481" t="n">
        <f aca="false">N2163-M2163</f>
        <v>1371.34</v>
      </c>
      <c r="P2163" s="486" t="n">
        <f aca="false">IF(M2163=0,IF(N2163=0,0,100),+O2163/M2163*100)</f>
        <v>29.4363615288516</v>
      </c>
      <c r="Q2163" s="486"/>
    </row>
    <row r="2164" customFormat="false" ht="12.75" hidden="false" customHeight="false" outlineLevel="0" collapsed="false">
      <c r="A2164" s="456" t="s">
        <v>307</v>
      </c>
      <c r="B2164" s="478" t="n">
        <v>100.57</v>
      </c>
      <c r="C2164" s="479" t="n">
        <v>100.57</v>
      </c>
      <c r="D2164" s="480" t="n">
        <v>100.57</v>
      </c>
      <c r="E2164" s="478" t="n">
        <v>100.57</v>
      </c>
      <c r="F2164" s="480" t="n">
        <v>100.57</v>
      </c>
      <c r="G2164" s="480" t="n">
        <v>100.57</v>
      </c>
      <c r="H2164" s="481"/>
      <c r="I2164" s="482" t="n">
        <v>100.57</v>
      </c>
      <c r="J2164" s="481" t="n">
        <f aca="false">+G2164-I2164</f>
        <v>0</v>
      </c>
      <c r="K2164" s="483" t="n">
        <f aca="false">IF(I2164=0,IF(G2164=0,0,100),+J2164/I2164*100)</f>
        <v>0</v>
      </c>
      <c r="L2164" s="483"/>
      <c r="M2164" s="484" t="n">
        <v>603.42</v>
      </c>
      <c r="N2164" s="485" t="n">
        <v>603.42</v>
      </c>
      <c r="O2164" s="481" t="n">
        <f aca="false">N2164-M2164</f>
        <v>0</v>
      </c>
      <c r="P2164" s="486" t="n">
        <f aca="false">IF(M2164=0,IF(N2164=0,0,100),+O2164/M2164*100)</f>
        <v>0</v>
      </c>
      <c r="Q2164" s="486"/>
    </row>
    <row r="2165" customFormat="false" ht="12.75" hidden="false" customHeight="false" outlineLevel="0" collapsed="false">
      <c r="A2165" s="456" t="s">
        <v>311</v>
      </c>
      <c r="B2165" s="478" t="n">
        <v>16.4</v>
      </c>
      <c r="C2165" s="479" t="n">
        <v>120.22</v>
      </c>
      <c r="D2165" s="480" t="n">
        <v>61.46</v>
      </c>
      <c r="E2165" s="478" t="n">
        <v>127.97</v>
      </c>
      <c r="F2165" s="480" t="n">
        <v>205.3</v>
      </c>
      <c r="G2165" s="480" t="n">
        <v>312.48</v>
      </c>
      <c r="H2165" s="481"/>
      <c r="I2165" s="482" t="n">
        <v>126.21</v>
      </c>
      <c r="J2165" s="481" t="n">
        <f aca="false">+G2165-I2165</f>
        <v>186.27</v>
      </c>
      <c r="K2165" s="483" t="n">
        <f aca="false">IF(I2165=0,IF(G2165=0,0,100),+J2165/I2165*100)</f>
        <v>147.587354409318</v>
      </c>
      <c r="L2165" s="483"/>
      <c r="M2165" s="484" t="n">
        <v>585.38</v>
      </c>
      <c r="N2165" s="485" t="n">
        <v>843.83</v>
      </c>
      <c r="O2165" s="481" t="n">
        <f aca="false">N2165-M2165</f>
        <v>258.45</v>
      </c>
      <c r="P2165" s="486" t="n">
        <f aca="false">IF(M2165=0,IF(N2165=0,0,100),+O2165/M2165*100)</f>
        <v>44.1508080221395</v>
      </c>
      <c r="Q2165" s="486"/>
    </row>
    <row r="2166" customFormat="false" ht="12.75" hidden="false" customHeight="false" outlineLevel="0" collapsed="false">
      <c r="A2166" s="456" t="s">
        <v>328</v>
      </c>
      <c r="B2166" s="478" t="n">
        <v>0</v>
      </c>
      <c r="C2166" s="479" t="n">
        <v>0</v>
      </c>
      <c r="D2166" s="480" t="n">
        <v>3600</v>
      </c>
      <c r="E2166" s="478" t="n">
        <v>9725.01</v>
      </c>
      <c r="F2166" s="480" t="n">
        <v>0</v>
      </c>
      <c r="G2166" s="480" t="n">
        <v>4700</v>
      </c>
      <c r="H2166" s="481"/>
      <c r="I2166" s="482" t="n">
        <v>3350</v>
      </c>
      <c r="J2166" s="481" t="n">
        <f aca="false">+G2166-I2166</f>
        <v>1350</v>
      </c>
      <c r="K2166" s="483" t="n">
        <f aca="false">IF(I2166=0,IF(G2166=0,0,100),+J2166/I2166*100)</f>
        <v>40.2985074626866</v>
      </c>
      <c r="L2166" s="483"/>
      <c r="M2166" s="580" t="n">
        <v>9200</v>
      </c>
      <c r="N2166" s="581" t="n">
        <v>18025.01</v>
      </c>
      <c r="O2166" s="481" t="n">
        <f aca="false">N2166-M2166</f>
        <v>8825.01</v>
      </c>
      <c r="P2166" s="486" t="n">
        <f aca="false">IF(M2166=0,IF(N2166=0,0,100),+O2166/M2166*100)</f>
        <v>95.9240217391304</v>
      </c>
      <c r="Q2166" s="486"/>
    </row>
    <row r="2167" customFormat="false" ht="13.5" hidden="false" customHeight="false" outlineLevel="0" collapsed="false">
      <c r="A2167" s="493" t="s">
        <v>189</v>
      </c>
      <c r="B2167" s="494" t="n">
        <f aca="false">SUM(B2119:B2166)</f>
        <v>235872.49</v>
      </c>
      <c r="C2167" s="494" t="n">
        <f aca="false">SUM(C2119:C2166)</f>
        <v>283151.53</v>
      </c>
      <c r="D2167" s="494" t="n">
        <f aca="false">SUM(D2119:D2166)</f>
        <v>246684.11</v>
      </c>
      <c r="E2167" s="494" t="n">
        <f aca="false">SUM(E2119:E2166)</f>
        <v>255359.87</v>
      </c>
      <c r="F2167" s="494" t="n">
        <f aca="false">SUM(F2119:F2166)</f>
        <v>300928.4</v>
      </c>
      <c r="G2167" s="494" t="n">
        <f aca="false">SUM(G2119:G2166)</f>
        <v>283810.54</v>
      </c>
      <c r="H2167" s="495"/>
      <c r="I2167" s="496" t="n">
        <f aca="false">SUM(I2119:I2166)</f>
        <v>179425.8</v>
      </c>
      <c r="J2167" s="577" t="n">
        <f aca="false">+G2167-I2167</f>
        <v>104384.74</v>
      </c>
      <c r="K2167" s="497" t="n">
        <f aca="false">IF(I2167=0,IF(G2167=0,0,100),+J2167/I2167*100)</f>
        <v>58.1771071941716</v>
      </c>
      <c r="L2167" s="498"/>
      <c r="M2167" s="499" t="n">
        <f aca="false">SUM(M2119:M2166)</f>
        <v>981980.81</v>
      </c>
      <c r="N2167" s="496" t="n">
        <f aca="false">SUM(N2119:N2166)</f>
        <v>1605806.94</v>
      </c>
      <c r="O2167" s="496" t="n">
        <f aca="false">SUM(O2111:O2165)</f>
        <v>615001.12</v>
      </c>
      <c r="P2167" s="501" t="n">
        <f aca="false">IF(M2167=0,IF(N2167=0,0,100),+O2167/M2167*100)</f>
        <v>62.6286291684254</v>
      </c>
      <c r="Q2167" s="502"/>
    </row>
    <row r="2168" customFormat="false" ht="13.5" hidden="false" customHeight="false" outlineLevel="0" collapsed="false">
      <c r="N2168" s="477"/>
    </row>
    <row r="2169" customFormat="false" ht="12.75" hidden="false" customHeight="false" outlineLevel="0" collapsed="false">
      <c r="A2169" s="503" t="s">
        <v>113</v>
      </c>
      <c r="B2169" s="504" t="n">
        <v>13730.84</v>
      </c>
      <c r="C2169" s="504" t="n">
        <v>4924.29</v>
      </c>
      <c r="D2169" s="504" t="n">
        <v>3869.91</v>
      </c>
      <c r="E2169" s="504" t="n">
        <v>4477.95</v>
      </c>
      <c r="F2169" s="504" t="n">
        <v>6039.8</v>
      </c>
      <c r="G2169" s="504" t="n">
        <v>192.95</v>
      </c>
      <c r="I2169" s="505" t="n">
        <v>13739.27</v>
      </c>
      <c r="J2169" s="432" t="n">
        <f aca="false">+G2169-I2169</f>
        <v>-13546.32</v>
      </c>
      <c r="K2169" s="435" t="n">
        <f aca="false">IF(I2169=0,IF(G2169=0,0,100),+J2169/I2169*100)</f>
        <v>-98.5956313545043</v>
      </c>
      <c r="M2169" s="554" t="n">
        <v>73431.1</v>
      </c>
      <c r="N2169" s="504" t="n">
        <v>33235.74</v>
      </c>
      <c r="O2169" s="481" t="n">
        <f aca="false">+N2169-M2169</f>
        <v>-40195.36</v>
      </c>
      <c r="P2169" s="486" t="n">
        <f aca="false">IF(M2169=0,IF(N2169=0,0,100),+O2169/M2169*100)</f>
        <v>-54.7388776689986</v>
      </c>
      <c r="Q2169" s="486"/>
    </row>
    <row r="2170" customFormat="false" ht="12.75" hidden="false" customHeight="false" outlineLevel="0" collapsed="false">
      <c r="A2170" s="531" t="s">
        <v>350</v>
      </c>
      <c r="B2170" s="504" t="n">
        <v>77.7</v>
      </c>
      <c r="C2170" s="504" t="n">
        <v>113.79</v>
      </c>
      <c r="D2170" s="504" t="n">
        <v>84.53</v>
      </c>
      <c r="E2170" s="504" t="n">
        <v>106.95</v>
      </c>
      <c r="F2170" s="504" t="n">
        <v>94.03</v>
      </c>
      <c r="G2170" s="504" t="n">
        <v>0</v>
      </c>
      <c r="I2170" s="505" t="n">
        <v>11080.83</v>
      </c>
      <c r="J2170" s="432" t="n">
        <f aca="false">+G2170-I2170</f>
        <v>-11080.83</v>
      </c>
      <c r="K2170" s="435" t="n">
        <f aca="false">IF(I2170=0,IF(G2170=0,0,100),+J2170/I2170*100)</f>
        <v>-100</v>
      </c>
      <c r="L2170" s="483"/>
      <c r="M2170" s="554" t="n">
        <v>70904.59</v>
      </c>
      <c r="N2170" s="504" t="n">
        <v>477</v>
      </c>
      <c r="O2170" s="481" t="n">
        <f aca="false">+N2170-M2170</f>
        <v>-70427.59</v>
      </c>
      <c r="P2170" s="486" t="n">
        <f aca="false">IF(M2170=0,IF(N2170=0,0,100),+O2170/M2170*100)</f>
        <v>-99.3272649908842</v>
      </c>
      <c r="Q2170" s="486"/>
    </row>
    <row r="2171" customFormat="false" ht="12.75" hidden="false" customHeight="false" outlineLevel="0" collapsed="false">
      <c r="A2171" s="503" t="s">
        <v>114</v>
      </c>
      <c r="B2171" s="504" t="n">
        <v>-350.38</v>
      </c>
      <c r="C2171" s="504" t="n">
        <v>-136.78</v>
      </c>
      <c r="D2171" s="504" t="n">
        <v>0.09</v>
      </c>
      <c r="E2171" s="504" t="n">
        <v>-4105.04</v>
      </c>
      <c r="F2171" s="504" t="n">
        <v>1.35</v>
      </c>
      <c r="G2171" s="504" t="n">
        <v>-389.78</v>
      </c>
      <c r="H2171" s="507"/>
      <c r="I2171" s="505" t="n">
        <v>-2369.22</v>
      </c>
      <c r="J2171" s="432" t="n">
        <f aca="false">+G2171-I2171</f>
        <v>1979.44</v>
      </c>
      <c r="K2171" s="435" t="n">
        <f aca="false">IF(I2171=0,IF(G2171=0,0,100),+J2171/I2171*100)</f>
        <v>-83.5481719722103</v>
      </c>
      <c r="L2171" s="585"/>
      <c r="M2171" s="554" t="n">
        <v>-67390.78</v>
      </c>
      <c r="N2171" s="504" t="n">
        <v>-4980.54</v>
      </c>
      <c r="O2171" s="481" t="n">
        <f aca="false">+N2171-M2171</f>
        <v>62410.24</v>
      </c>
      <c r="P2171" s="486" t="n">
        <f aca="false">IF(M2171=0,IF(N2171=0,0,100),+O2171/M2171*100)</f>
        <v>-92.6094637871828</v>
      </c>
      <c r="Q2171" s="486"/>
    </row>
    <row r="2172" s="512" customFormat="true" ht="16.5" hidden="false" customHeight="false" outlineLevel="0" collapsed="false">
      <c r="A2172" s="513" t="s">
        <v>331</v>
      </c>
      <c r="B2172" s="540" t="n">
        <f aca="false">SUM(B2167:B2171)</f>
        <v>249330.65</v>
      </c>
      <c r="C2172" s="540" t="n">
        <f aca="false">SUM(C2167:C2171)</f>
        <v>288052.83</v>
      </c>
      <c r="D2172" s="540" t="n">
        <f aca="false">SUM(D2167:D2171)</f>
        <v>250638.64</v>
      </c>
      <c r="E2172" s="540" t="n">
        <f aca="false">SUM(E2167:E2171)</f>
        <v>255839.73</v>
      </c>
      <c r="F2172" s="540" t="n">
        <f aca="false">SUM(F2167:F2171)</f>
        <v>307063.58</v>
      </c>
      <c r="G2172" s="540" t="n">
        <f aca="false">SUM(G2167:G2171)</f>
        <v>283613.71</v>
      </c>
      <c r="H2172" s="541"/>
      <c r="I2172" s="542" t="n">
        <f aca="false">SUM(I2167:I2171)</f>
        <v>201876.68</v>
      </c>
      <c r="J2172" s="520" t="n">
        <f aca="false">+G2172-I2172</f>
        <v>81737.03</v>
      </c>
      <c r="K2172" s="521" t="n">
        <f aca="false">IF(I2172=0,IF(G2172=0,0,100),+J2172/I2172*100)</f>
        <v>40.48859432402</v>
      </c>
      <c r="L2172" s="511"/>
      <c r="M2172" s="543" t="n">
        <f aca="false">SUM(M2167:M2171)</f>
        <v>1058925.72</v>
      </c>
      <c r="N2172" s="544" t="n">
        <f aca="false">SUM(N2167:N2171)</f>
        <v>1634539.14</v>
      </c>
      <c r="O2172" s="520" t="n">
        <f aca="false">+M2172-N2172</f>
        <v>-575613.42</v>
      </c>
      <c r="P2172" s="521" t="n">
        <f aca="false">IF(N2172=0,IF(M2172=0,0,100),+O2172/N2172*100)</f>
        <v>-35.2156400488519</v>
      </c>
      <c r="Q2172" s="522"/>
      <c r="R2172" s="523"/>
    </row>
    <row r="2173" customFormat="false" ht="13.5" hidden="false" customHeight="false" outlineLevel="0" collapsed="false">
      <c r="A2173" s="456"/>
      <c r="J2173" s="432"/>
      <c r="K2173" s="532"/>
      <c r="L2173" s="532"/>
      <c r="N2173" s="533"/>
    </row>
    <row r="2174" customFormat="false" ht="12.75" hidden="false" customHeight="false" outlineLevel="0" collapsed="false">
      <c r="A2174" s="456"/>
      <c r="J2174" s="432"/>
      <c r="K2174" s="532"/>
      <c r="L2174" s="532"/>
    </row>
    <row r="2175" customFormat="false" ht="12.75" hidden="false" customHeight="false" outlineLevel="0" collapsed="false">
      <c r="A2175" s="441" t="s">
        <v>69</v>
      </c>
      <c r="B2175" s="441"/>
      <c r="C2175" s="441"/>
      <c r="D2175" s="441"/>
      <c r="E2175" s="441"/>
      <c r="F2175" s="441"/>
      <c r="G2175" s="441"/>
      <c r="H2175" s="441"/>
      <c r="I2175" s="441"/>
      <c r="J2175" s="441"/>
      <c r="K2175" s="441"/>
      <c r="L2175" s="441"/>
      <c r="M2175" s="441"/>
      <c r="N2175" s="441"/>
      <c r="O2175" s="441"/>
      <c r="P2175" s="441"/>
      <c r="Q2175" s="441"/>
    </row>
    <row r="2176" customFormat="false" ht="12.75" hidden="false" customHeight="false" outlineLevel="0" collapsed="false">
      <c r="A2176" s="441" t="s">
        <v>214</v>
      </c>
      <c r="B2176" s="441"/>
      <c r="C2176" s="441"/>
      <c r="D2176" s="441"/>
      <c r="E2176" s="441"/>
      <c r="F2176" s="441"/>
      <c r="G2176" s="441"/>
      <c r="H2176" s="441"/>
      <c r="I2176" s="441"/>
      <c r="J2176" s="441"/>
      <c r="K2176" s="441"/>
      <c r="L2176" s="441"/>
      <c r="M2176" s="441"/>
      <c r="N2176" s="441"/>
      <c r="O2176" s="441"/>
      <c r="P2176" s="441"/>
      <c r="Q2176" s="441"/>
    </row>
    <row r="2177" customFormat="false" ht="12.75" hidden="false" customHeight="true" outlineLevel="0" collapsed="false">
      <c r="A2177" s="442" t="s">
        <v>73</v>
      </c>
      <c r="B2177" s="442"/>
      <c r="C2177" s="442"/>
      <c r="D2177" s="442"/>
      <c r="E2177" s="442"/>
      <c r="F2177" s="442"/>
      <c r="G2177" s="442"/>
      <c r="H2177" s="442"/>
      <c r="I2177" s="442"/>
      <c r="J2177" s="442"/>
      <c r="K2177" s="442"/>
      <c r="L2177" s="442"/>
      <c r="M2177" s="442"/>
      <c r="N2177" s="442"/>
      <c r="O2177" s="442"/>
      <c r="P2177" s="442"/>
      <c r="Q2177" s="442"/>
    </row>
    <row r="2178" customFormat="false" ht="13.5" hidden="false" customHeight="false" outlineLevel="0" collapsed="false">
      <c r="A2178" s="443"/>
      <c r="J2178" s="444"/>
      <c r="K2178" s="445"/>
      <c r="L2178" s="445"/>
      <c r="N2178" s="446"/>
      <c r="O2178" s="444"/>
      <c r="P2178" s="447"/>
      <c r="Q2178" s="447"/>
    </row>
    <row r="2179" customFormat="false" ht="39" hidden="false" customHeight="true" outlineLevel="0" collapsed="false">
      <c r="A2179" s="448"/>
      <c r="B2179" s="449" t="s">
        <v>215</v>
      </c>
      <c r="C2179" s="449"/>
      <c r="D2179" s="449"/>
      <c r="E2179" s="449"/>
      <c r="F2179" s="449"/>
      <c r="G2179" s="449"/>
      <c r="H2179" s="450"/>
      <c r="I2179" s="451" t="s">
        <v>71</v>
      </c>
      <c r="J2179" s="452" t="s">
        <v>216</v>
      </c>
      <c r="K2179" s="452"/>
      <c r="L2179" s="453"/>
      <c r="M2179" s="454" t="s">
        <v>121</v>
      </c>
      <c r="N2179" s="454"/>
      <c r="O2179" s="455" t="s">
        <v>217</v>
      </c>
      <c r="P2179" s="455"/>
      <c r="Q2179" s="453"/>
    </row>
    <row r="2180" customFormat="false" ht="13.5" hidden="false" customHeight="false" outlineLevel="0" collapsed="false">
      <c r="A2180" s="456"/>
      <c r="B2180" s="457" t="s">
        <v>218</v>
      </c>
      <c r="C2180" s="457" t="s">
        <v>219</v>
      </c>
      <c r="D2180" s="457" t="s">
        <v>220</v>
      </c>
      <c r="E2180" s="457" t="s">
        <v>221</v>
      </c>
      <c r="F2180" s="457" t="s">
        <v>222</v>
      </c>
      <c r="G2180" s="457" t="s">
        <v>223</v>
      </c>
      <c r="H2180" s="450"/>
      <c r="I2180" s="458" t="s">
        <v>224</v>
      </c>
      <c r="J2180" s="459" t="s">
        <v>225</v>
      </c>
      <c r="K2180" s="460" t="s">
        <v>226</v>
      </c>
      <c r="L2180" s="461"/>
      <c r="M2180" s="462" t="n">
        <v>2017</v>
      </c>
      <c r="N2180" s="463" t="n">
        <v>2018</v>
      </c>
      <c r="O2180" s="464" t="s">
        <v>225</v>
      </c>
      <c r="P2180" s="465" t="s">
        <v>227</v>
      </c>
      <c r="Q2180" s="466"/>
    </row>
    <row r="2181" customFormat="false" ht="13.5" hidden="false" customHeight="false" outlineLevel="0" collapsed="false">
      <c r="A2181" s="456"/>
      <c r="B2181" s="467"/>
      <c r="C2181" s="467"/>
      <c r="D2181" s="467"/>
      <c r="E2181" s="467"/>
      <c r="F2181" s="467"/>
      <c r="G2181" s="467"/>
      <c r="H2181" s="450"/>
      <c r="I2181" s="468"/>
      <c r="J2181" s="450"/>
      <c r="K2181" s="469"/>
      <c r="L2181" s="461"/>
      <c r="M2181" s="470"/>
      <c r="N2181" s="471"/>
      <c r="O2181" s="450"/>
      <c r="P2181" s="469"/>
      <c r="Q2181" s="461"/>
    </row>
    <row r="2182" customFormat="false" ht="13.5" hidden="false" customHeight="false" outlineLevel="0" collapsed="false">
      <c r="A2182" s="472" t="s">
        <v>355</v>
      </c>
      <c r="B2182" s="473"/>
      <c r="C2182" s="473"/>
      <c r="D2182" s="473"/>
      <c r="E2182" s="473"/>
      <c r="F2182" s="473"/>
      <c r="G2182" s="473"/>
      <c r="H2182" s="474"/>
      <c r="I2182" s="474"/>
      <c r="J2182" s="474"/>
      <c r="K2182" s="475"/>
      <c r="L2182" s="475"/>
      <c r="M2182" s="476"/>
      <c r="N2182" s="477"/>
      <c r="O2182" s="474"/>
      <c r="P2182" s="48"/>
      <c r="Q2182" s="48"/>
      <c r="R2182" s="438" t="str">
        <f aca="false">A2182</f>
        <v>LTH CAMPECHE</v>
      </c>
    </row>
    <row r="2183" customFormat="false" ht="12.75" hidden="false" customHeight="false" outlineLevel="0" collapsed="false">
      <c r="A2183" s="448"/>
      <c r="B2183" s="473"/>
      <c r="C2183" s="473"/>
      <c r="D2183" s="473"/>
      <c r="E2183" s="473"/>
      <c r="F2183" s="473"/>
      <c r="G2183" s="473"/>
      <c r="H2183" s="474"/>
      <c r="I2183" s="474"/>
      <c r="J2183" s="474"/>
      <c r="K2183" s="475"/>
      <c r="L2183" s="475"/>
      <c r="M2183" s="476"/>
      <c r="N2183" s="477"/>
      <c r="O2183" s="474"/>
      <c r="P2183" s="48"/>
      <c r="Q2183" s="48"/>
    </row>
    <row r="2184" customFormat="false" ht="12.75" hidden="false" customHeight="false" outlineLevel="0" collapsed="false">
      <c r="A2184" s="110" t="s">
        <v>228</v>
      </c>
      <c r="B2184" s="473" t="n">
        <v>0</v>
      </c>
      <c r="C2184" s="479" t="n">
        <v>0</v>
      </c>
      <c r="D2184" s="480" t="n">
        <v>0</v>
      </c>
      <c r="E2184" s="478" t="n">
        <v>0</v>
      </c>
      <c r="F2184" s="480" t="n">
        <v>0</v>
      </c>
      <c r="G2184" s="480" t="n">
        <v>0</v>
      </c>
      <c r="H2184" s="474"/>
      <c r="I2184" s="482" t="n">
        <v>0</v>
      </c>
      <c r="J2184" s="481" t="n">
        <f aca="false">+G2184-I2184</f>
        <v>0</v>
      </c>
      <c r="K2184" s="483" t="n">
        <f aca="false">IF(I2184=0,IF(G2184=0,0,100),+J2184/I2184*100)</f>
        <v>0</v>
      </c>
      <c r="L2184" s="475"/>
      <c r="M2184" s="484" t="n">
        <v>3802.43</v>
      </c>
      <c r="N2184" s="485" t="n">
        <v>0</v>
      </c>
      <c r="O2184" s="481" t="n">
        <f aca="false">N2184-M2184</f>
        <v>-3802.43</v>
      </c>
      <c r="P2184" s="486" t="n">
        <f aca="false">IF(M2184=0,IF(N2184=0,0,100),+O2184/M2184*100)</f>
        <v>-100</v>
      </c>
      <c r="Q2184" s="48"/>
    </row>
    <row r="2185" customFormat="false" ht="12.75" hidden="false" customHeight="false" outlineLevel="0" collapsed="false">
      <c r="A2185" s="110" t="s">
        <v>229</v>
      </c>
      <c r="B2185" s="478" t="n">
        <v>1375</v>
      </c>
      <c r="C2185" s="479" t="n">
        <v>1375</v>
      </c>
      <c r="D2185" s="480" t="n">
        <v>1375</v>
      </c>
      <c r="E2185" s="478" t="n">
        <v>1375</v>
      </c>
      <c r="F2185" s="480" t="n">
        <v>1375</v>
      </c>
      <c r="G2185" s="480" t="n">
        <v>1375</v>
      </c>
      <c r="H2185" s="474"/>
      <c r="I2185" s="482" t="n">
        <v>1375</v>
      </c>
      <c r="J2185" s="481" t="n">
        <f aca="false">+G2185-I2185</f>
        <v>0</v>
      </c>
      <c r="K2185" s="483" t="n">
        <f aca="false">IF(I2185=0,IF(G2185=0,0,100),+J2185/I2185*100)</f>
        <v>0</v>
      </c>
      <c r="L2185" s="475"/>
      <c r="M2185" s="484" t="n">
        <v>14625</v>
      </c>
      <c r="N2185" s="485" t="n">
        <v>8250</v>
      </c>
      <c r="O2185" s="481" t="n">
        <f aca="false">N2185-M2185</f>
        <v>-6375</v>
      </c>
      <c r="P2185" s="486" t="n">
        <f aca="false">IF(M2185=0,IF(N2185=0,0,100),+O2185/M2185*100)</f>
        <v>-43.5897435897436</v>
      </c>
      <c r="Q2185" s="48"/>
    </row>
    <row r="2186" s="438" customFormat="true" ht="12.75" hidden="false" customHeight="false" outlineLevel="0" collapsed="false">
      <c r="A2186" s="456" t="s">
        <v>234</v>
      </c>
      <c r="B2186" s="478" t="n">
        <v>230669.12</v>
      </c>
      <c r="C2186" s="479" t="n">
        <v>170757.45</v>
      </c>
      <c r="D2186" s="480" t="n">
        <v>190831.76</v>
      </c>
      <c r="E2186" s="478" t="n">
        <v>169304.59</v>
      </c>
      <c r="F2186" s="480" t="n">
        <v>196101.63</v>
      </c>
      <c r="G2186" s="480" t="n">
        <v>179085.34</v>
      </c>
      <c r="H2186" s="481"/>
      <c r="I2186" s="482" t="n">
        <v>91033.76</v>
      </c>
      <c r="J2186" s="481" t="n">
        <f aca="false">+G2186-I2186</f>
        <v>88051.58</v>
      </c>
      <c r="K2186" s="483" t="n">
        <f aca="false">IF(I2186=0,IF(G2186=0,0,100),+J2186/I2186*100)</f>
        <v>96.7240944458408</v>
      </c>
      <c r="L2186" s="483"/>
      <c r="M2186" s="484" t="n">
        <v>557622.42</v>
      </c>
      <c r="N2186" s="485" t="n">
        <v>1136749.89</v>
      </c>
      <c r="O2186" s="481" t="n">
        <f aca="false">N2186-M2186</f>
        <v>579127.47</v>
      </c>
      <c r="P2186" s="486" t="n">
        <f aca="false">IF(M2186=0,IF(N2186=0,0,100),+O2186/M2186*100)</f>
        <v>103.856561219328</v>
      </c>
      <c r="Q2186" s="486"/>
    </row>
    <row r="2187" s="438" customFormat="true" ht="12.75" hidden="false" customHeight="false" outlineLevel="0" collapsed="false">
      <c r="A2187" s="110" t="s">
        <v>235</v>
      </c>
      <c r="B2187" s="478" t="n">
        <v>15960</v>
      </c>
      <c r="C2187" s="479" t="n">
        <v>8400</v>
      </c>
      <c r="D2187" s="480" t="n">
        <v>8400</v>
      </c>
      <c r="E2187" s="478" t="n">
        <v>13440</v>
      </c>
      <c r="F2187" s="480" t="n">
        <v>10164.37</v>
      </c>
      <c r="G2187" s="480" t="n">
        <v>8400</v>
      </c>
      <c r="H2187" s="481"/>
      <c r="I2187" s="482" t="n">
        <v>0</v>
      </c>
      <c r="J2187" s="481" t="n">
        <f aca="false">+G2187-I2187</f>
        <v>8400</v>
      </c>
      <c r="K2187" s="483" t="n">
        <f aca="false">IF(I2187=0,IF(G2187=0,0,100),+J2187/I2187*100)</f>
        <v>100</v>
      </c>
      <c r="L2187" s="483"/>
      <c r="M2187" s="484" t="n">
        <v>0</v>
      </c>
      <c r="N2187" s="485" t="n">
        <v>64764.37</v>
      </c>
      <c r="O2187" s="481" t="n">
        <f aca="false">N2187-M2187</f>
        <v>64764.37</v>
      </c>
      <c r="P2187" s="486" t="n">
        <f aca="false">IF(M2187=0,IF(N2187=0,0,100),+O2187/M2187*100)</f>
        <v>100</v>
      </c>
      <c r="Q2187" s="486"/>
    </row>
    <row r="2188" s="438" customFormat="true" ht="12.75" hidden="false" customHeight="false" outlineLevel="0" collapsed="false">
      <c r="A2188" s="110" t="s">
        <v>237</v>
      </c>
      <c r="B2188" s="478" t="n">
        <v>31571.78</v>
      </c>
      <c r="C2188" s="479" t="n">
        <v>32642.58</v>
      </c>
      <c r="D2188" s="480" t="n">
        <v>32963.97</v>
      </c>
      <c r="E2188" s="478" t="n">
        <v>37400.22</v>
      </c>
      <c r="F2188" s="480" t="n">
        <v>35482.18</v>
      </c>
      <c r="G2188" s="480" t="n">
        <v>31969.48</v>
      </c>
      <c r="H2188" s="481"/>
      <c r="I2188" s="482" t="n">
        <v>32732.09</v>
      </c>
      <c r="J2188" s="481" t="n">
        <f aca="false">+G2188-I2188</f>
        <v>-762.610000000001</v>
      </c>
      <c r="K2188" s="483" t="n">
        <f aca="false">IF(I2188=0,IF(G2188=0,0,100),+J2188/I2188*100)</f>
        <v>-2.32985428061575</v>
      </c>
      <c r="L2188" s="483"/>
      <c r="M2188" s="484" t="n">
        <v>196955.54</v>
      </c>
      <c r="N2188" s="485" t="n">
        <v>202030.21</v>
      </c>
      <c r="O2188" s="481" t="n">
        <f aca="false">N2188-M2188</f>
        <v>5074.66999999998</v>
      </c>
      <c r="P2188" s="486" t="n">
        <f aca="false">IF(M2188=0,IF(N2188=0,0,100),+O2188/M2188*100)</f>
        <v>2.57655611007438</v>
      </c>
      <c r="Q2188" s="486"/>
    </row>
    <row r="2189" s="438" customFormat="true" ht="12.75" hidden="false" customHeight="false" outlineLevel="0" collapsed="false">
      <c r="A2189" s="456" t="s">
        <v>240</v>
      </c>
      <c r="B2189" s="478" t="n">
        <v>7485.33</v>
      </c>
      <c r="C2189" s="479" t="n">
        <v>16508.63</v>
      </c>
      <c r="D2189" s="480" t="n">
        <v>13014.61</v>
      </c>
      <c r="E2189" s="478" t="n">
        <v>17488.95</v>
      </c>
      <c r="F2189" s="480" t="n">
        <v>20121.9</v>
      </c>
      <c r="G2189" s="480" t="n">
        <v>8312.05</v>
      </c>
      <c r="H2189" s="481"/>
      <c r="I2189" s="482" t="n">
        <v>22075.08</v>
      </c>
      <c r="J2189" s="481" t="n">
        <f aca="false">+G2189-I2189</f>
        <v>-13763.03</v>
      </c>
      <c r="K2189" s="483" t="n">
        <f aca="false">IF(I2189=0,IF(G2189=0,0,100),+J2189/I2189*100)</f>
        <v>-62.3464558225837</v>
      </c>
      <c r="L2189" s="483"/>
      <c r="M2189" s="484" t="n">
        <v>41533.83</v>
      </c>
      <c r="N2189" s="485" t="n">
        <v>82931.47</v>
      </c>
      <c r="O2189" s="481" t="n">
        <f aca="false">N2189-M2189</f>
        <v>41397.64</v>
      </c>
      <c r="P2189" s="486" t="n">
        <f aca="false">IF(M2189=0,IF(N2189=0,0,100),+O2189/M2189*100)</f>
        <v>99.6720986241818</v>
      </c>
      <c r="Q2189" s="486"/>
    </row>
    <row r="2190" s="438" customFormat="true" ht="12.75" hidden="false" customHeight="false" outlineLevel="0" collapsed="false">
      <c r="A2190" s="586" t="s">
        <v>241</v>
      </c>
      <c r="B2190" s="478" t="n">
        <v>0</v>
      </c>
      <c r="C2190" s="479" t="n">
        <v>0</v>
      </c>
      <c r="D2190" s="480" t="n">
        <v>0</v>
      </c>
      <c r="E2190" s="478" t="n">
        <v>0</v>
      </c>
      <c r="F2190" s="480" t="n">
        <v>0</v>
      </c>
      <c r="G2190" s="480" t="n">
        <v>0</v>
      </c>
      <c r="H2190" s="481"/>
      <c r="I2190" s="482" t="n">
        <v>643.1</v>
      </c>
      <c r="J2190" s="481" t="n">
        <f aca="false">+G2190-I2190</f>
        <v>-643.1</v>
      </c>
      <c r="K2190" s="483" t="n">
        <f aca="false">IF(I2190=0,IF(G2190=0,0,100),+J2190/I2190*100)</f>
        <v>-100</v>
      </c>
      <c r="L2190" s="483"/>
      <c r="M2190" s="484" t="n">
        <v>643.1</v>
      </c>
      <c r="N2190" s="485" t="n">
        <v>0</v>
      </c>
      <c r="O2190" s="481" t="n">
        <f aca="false">N2190-M2190</f>
        <v>-643.1</v>
      </c>
      <c r="P2190" s="486" t="n">
        <f aca="false">IF(M2190=0,IF(N2190=0,0,100),+O2190/M2190*100)</f>
        <v>-100</v>
      </c>
      <c r="Q2190" s="486"/>
    </row>
    <row r="2191" s="438" customFormat="true" ht="12.75" hidden="false" customHeight="false" outlineLevel="0" collapsed="false">
      <c r="A2191" s="456" t="s">
        <v>242</v>
      </c>
      <c r="B2191" s="478" t="n">
        <v>0</v>
      </c>
      <c r="C2191" s="479" t="n">
        <v>0</v>
      </c>
      <c r="D2191" s="480" t="n">
        <v>1298.85</v>
      </c>
      <c r="E2191" s="478" t="n">
        <v>0</v>
      </c>
      <c r="F2191" s="480" t="n">
        <v>1298.85</v>
      </c>
      <c r="G2191" s="480" t="n">
        <v>0</v>
      </c>
      <c r="H2191" s="481"/>
      <c r="I2191" s="482" t="n">
        <v>0</v>
      </c>
      <c r="J2191" s="481" t="n">
        <f aca="false">+G2191-I2191</f>
        <v>0</v>
      </c>
      <c r="K2191" s="483" t="n">
        <f aca="false">IF(I2191=0,IF(G2191=0,0,100),+J2191/I2191*100)</f>
        <v>0</v>
      </c>
      <c r="L2191" s="483"/>
      <c r="M2191" s="484" t="n">
        <v>3289.66</v>
      </c>
      <c r="N2191" s="485" t="n">
        <v>2597.7</v>
      </c>
      <c r="O2191" s="481" t="n">
        <f aca="false">N2191-M2191</f>
        <v>-691.96</v>
      </c>
      <c r="P2191" s="486" t="n">
        <f aca="false">IF(M2191=0,IF(N2191=0,0,100),+O2191/M2191*100)</f>
        <v>-21.0343926120025</v>
      </c>
      <c r="Q2191" s="486"/>
    </row>
    <row r="2192" s="438" customFormat="true" ht="12.75" hidden="false" customHeight="false" outlineLevel="0" collapsed="false">
      <c r="A2192" s="110" t="s">
        <v>243</v>
      </c>
      <c r="B2192" s="478" t="n">
        <v>8727.99</v>
      </c>
      <c r="C2192" s="479" t="n">
        <v>2727.36</v>
      </c>
      <c r="D2192" s="480" t="n">
        <v>6567.57</v>
      </c>
      <c r="E2192" s="478" t="n">
        <v>8429.45</v>
      </c>
      <c r="F2192" s="480" t="n">
        <v>9897.46</v>
      </c>
      <c r="G2192" s="480" t="n">
        <v>1082.66</v>
      </c>
      <c r="H2192" s="481"/>
      <c r="I2192" s="482" t="n">
        <v>2011.89</v>
      </c>
      <c r="J2192" s="481" t="n">
        <f aca="false">+G2192-I2192</f>
        <v>-929.23</v>
      </c>
      <c r="K2192" s="483" t="n">
        <f aca="false">IF(I2192=0,IF(G2192=0,0,100),+J2192/I2192*100)</f>
        <v>-46.1869187679247</v>
      </c>
      <c r="L2192" s="483"/>
      <c r="M2192" s="484" t="n">
        <v>3850.21</v>
      </c>
      <c r="N2192" s="485" t="n">
        <v>37432.49</v>
      </c>
      <c r="O2192" s="481" t="n">
        <f aca="false">N2192-M2192</f>
        <v>33582.28</v>
      </c>
      <c r="P2192" s="486" t="n">
        <f aca="false">IF(M2192=0,IF(N2192=0,0,100),+O2192/M2192*100)</f>
        <v>872.219437381338</v>
      </c>
      <c r="Q2192" s="486"/>
    </row>
    <row r="2193" s="438" customFormat="true" ht="12.75" hidden="false" customHeight="false" outlineLevel="0" collapsed="false">
      <c r="A2193" s="110" t="s">
        <v>244</v>
      </c>
      <c r="B2193" s="478" t="n">
        <v>567</v>
      </c>
      <c r="C2193" s="479" t="n">
        <v>0</v>
      </c>
      <c r="D2193" s="480" t="n">
        <v>0</v>
      </c>
      <c r="E2193" s="478" t="n">
        <v>0</v>
      </c>
      <c r="F2193" s="480" t="n">
        <v>0</v>
      </c>
      <c r="G2193" s="480" t="n">
        <v>0</v>
      </c>
      <c r="H2193" s="481"/>
      <c r="I2193" s="482" t="n">
        <v>29801.76</v>
      </c>
      <c r="J2193" s="481" t="n">
        <f aca="false">+G2193-I2193</f>
        <v>-29801.76</v>
      </c>
      <c r="K2193" s="483" t="n">
        <f aca="false">IF(I2193=0,IF(G2193=0,0,100),+J2193/I2193*100)</f>
        <v>-100</v>
      </c>
      <c r="L2193" s="483"/>
      <c r="M2193" s="484" t="n">
        <v>31751.76</v>
      </c>
      <c r="N2193" s="485" t="n">
        <v>567</v>
      </c>
      <c r="O2193" s="481" t="n">
        <f aca="false">N2193-M2193</f>
        <v>-31184.76</v>
      </c>
      <c r="P2193" s="486" t="n">
        <f aca="false">IF(M2193=0,IF(N2193=0,0,100),+O2193/M2193*100)</f>
        <v>-98.2142722167212</v>
      </c>
      <c r="Q2193" s="486"/>
    </row>
    <row r="2194" s="438" customFormat="true" ht="12.75" hidden="false" customHeight="false" outlineLevel="0" collapsed="false">
      <c r="A2194" s="456" t="s">
        <v>245</v>
      </c>
      <c r="B2194" s="478" t="n">
        <v>692.4</v>
      </c>
      <c r="C2194" s="479" t="n">
        <v>0</v>
      </c>
      <c r="D2194" s="480" t="n">
        <v>519.3</v>
      </c>
      <c r="E2194" s="478" t="n">
        <v>3510.98</v>
      </c>
      <c r="F2194" s="480" t="n">
        <v>2595.48</v>
      </c>
      <c r="G2194" s="480" t="n">
        <v>14844.31</v>
      </c>
      <c r="H2194" s="481"/>
      <c r="I2194" s="482" t="n">
        <v>432.73</v>
      </c>
      <c r="J2194" s="481" t="n">
        <f aca="false">+G2194-I2194</f>
        <v>14411.58</v>
      </c>
      <c r="K2194" s="483" t="n">
        <f aca="false">IF(I2194=0,IF(G2194=0,0,100),+J2194/I2194*100)</f>
        <v>3330.38615302845</v>
      </c>
      <c r="L2194" s="483"/>
      <c r="M2194" s="484" t="n">
        <v>3527.22</v>
      </c>
      <c r="N2194" s="485" t="n">
        <v>22162.47</v>
      </c>
      <c r="O2194" s="481" t="n">
        <f aca="false">N2194-M2194</f>
        <v>18635.25</v>
      </c>
      <c r="P2194" s="486" t="n">
        <f aca="false">IF(M2194=0,IF(N2194=0,0,100),+O2194/M2194*100)</f>
        <v>528.326840968241</v>
      </c>
      <c r="Q2194" s="486"/>
    </row>
    <row r="2195" s="438" customFormat="true" ht="12.75" hidden="false" customHeight="false" outlineLevel="0" collapsed="false">
      <c r="A2195" s="456" t="s">
        <v>249</v>
      </c>
      <c r="B2195" s="478" t="n">
        <v>4188.77</v>
      </c>
      <c r="C2195" s="479" t="n">
        <v>1514.52</v>
      </c>
      <c r="D2195" s="480" t="n">
        <v>3114.76</v>
      </c>
      <c r="E2195" s="478" t="n">
        <v>3720.2</v>
      </c>
      <c r="F2195" s="480" t="n">
        <v>5191.42</v>
      </c>
      <c r="G2195" s="480" t="n">
        <v>4325.82</v>
      </c>
      <c r="H2195" s="481"/>
      <c r="I2195" s="482" t="n">
        <v>7183.31</v>
      </c>
      <c r="J2195" s="481" t="n">
        <f aca="false">+G2195-I2195</f>
        <v>-2857.49</v>
      </c>
      <c r="K2195" s="483" t="n">
        <f aca="false">IF(I2195=0,IF(G2195=0,0,100),+J2195/I2195*100)</f>
        <v>-39.7795723698407</v>
      </c>
      <c r="L2195" s="483"/>
      <c r="M2195" s="484" t="n">
        <v>27793.62</v>
      </c>
      <c r="N2195" s="485" t="n">
        <v>22055.49</v>
      </c>
      <c r="O2195" s="481" t="n">
        <f aca="false">N2195-M2195</f>
        <v>-5738.13</v>
      </c>
      <c r="P2195" s="486" t="n">
        <f aca="false">IF(M2195=0,IF(N2195=0,0,100),+O2195/M2195*100)</f>
        <v>-20.6454934621686</v>
      </c>
      <c r="Q2195" s="486"/>
    </row>
    <row r="2196" s="438" customFormat="true" ht="12.75" hidden="false" customHeight="false" outlineLevel="0" collapsed="false">
      <c r="A2196" s="110" t="s">
        <v>254</v>
      </c>
      <c r="B2196" s="478" t="n">
        <v>22117.5</v>
      </c>
      <c r="C2196" s="479" t="n">
        <v>22117.5</v>
      </c>
      <c r="D2196" s="480" t="n">
        <v>22117.5</v>
      </c>
      <c r="E2196" s="478" t="n">
        <v>23813.37</v>
      </c>
      <c r="F2196" s="480" t="n">
        <v>23813.37</v>
      </c>
      <c r="G2196" s="480" t="n">
        <v>23813.37</v>
      </c>
      <c r="H2196" s="481"/>
      <c r="I2196" s="482" t="n">
        <v>22117.5</v>
      </c>
      <c r="J2196" s="481" t="n">
        <f aca="false">+G2196-I2196</f>
        <v>1695.87</v>
      </c>
      <c r="K2196" s="483" t="n">
        <f aca="false">IF(I2196=0,IF(G2196=0,0,100),+J2196/I2196*100)</f>
        <v>7.6675483214649</v>
      </c>
      <c r="L2196" s="483"/>
      <c r="M2196" s="484" t="n">
        <v>73431.15</v>
      </c>
      <c r="N2196" s="485" t="n">
        <v>137792.61</v>
      </c>
      <c r="O2196" s="481" t="n">
        <f aca="false">N2196-M2196</f>
        <v>64361.46</v>
      </c>
      <c r="P2196" s="486" t="n">
        <f aca="false">IF(M2196=0,IF(N2196=0,0,100),+O2196/M2196*100)</f>
        <v>87.6487158378971</v>
      </c>
      <c r="Q2196" s="486"/>
    </row>
    <row r="2197" s="438" customFormat="true" ht="12.75" hidden="false" customHeight="false" outlineLevel="0" collapsed="false">
      <c r="A2197" s="456" t="s">
        <v>255</v>
      </c>
      <c r="B2197" s="478" t="n">
        <v>0</v>
      </c>
      <c r="C2197" s="479" t="n">
        <v>0</v>
      </c>
      <c r="D2197" s="480" t="n">
        <v>0</v>
      </c>
      <c r="E2197" s="478" t="n">
        <v>0</v>
      </c>
      <c r="F2197" s="480" t="n">
        <v>0</v>
      </c>
      <c r="G2197" s="480" t="n">
        <v>0</v>
      </c>
      <c r="H2197" s="481"/>
      <c r="I2197" s="482" t="n">
        <v>0</v>
      </c>
      <c r="J2197" s="481" t="n">
        <f aca="false">+G2197-I2197</f>
        <v>0</v>
      </c>
      <c r="K2197" s="483" t="n">
        <f aca="false">IF(I2197=0,IF(G2197=0,0,100),+J2197/I2197*100)</f>
        <v>0</v>
      </c>
      <c r="L2197" s="483"/>
      <c r="M2197" s="484" t="n">
        <v>24661.98</v>
      </c>
      <c r="N2197" s="485" t="n">
        <v>0</v>
      </c>
      <c r="O2197" s="481" t="n">
        <f aca="false">N2197-M2197</f>
        <v>-24661.98</v>
      </c>
      <c r="P2197" s="486" t="n">
        <f aca="false">IF(M2197=0,IF(N2197=0,0,100),+O2197/M2197*100)</f>
        <v>-100</v>
      </c>
      <c r="Q2197" s="486"/>
    </row>
    <row r="2198" s="438" customFormat="true" ht="12.75" hidden="false" customHeight="false" outlineLevel="0" collapsed="false">
      <c r="A2198" s="110" t="s">
        <v>256</v>
      </c>
      <c r="B2198" s="478" t="n">
        <v>0</v>
      </c>
      <c r="C2198" s="479" t="n">
        <v>1024.23</v>
      </c>
      <c r="D2198" s="480" t="n">
        <v>794.65</v>
      </c>
      <c r="E2198" s="478" t="n">
        <v>1640.31</v>
      </c>
      <c r="F2198" s="480" t="n">
        <v>0</v>
      </c>
      <c r="G2198" s="480" t="n">
        <v>930.52</v>
      </c>
      <c r="H2198" s="481"/>
      <c r="I2198" s="482" t="n">
        <v>2050.45</v>
      </c>
      <c r="J2198" s="481" t="n">
        <f aca="false">+G2198-I2198</f>
        <v>-1119.93</v>
      </c>
      <c r="K2198" s="483" t="n">
        <f aca="false">IF(I2198=0,IF(G2198=0,0,100),+J2198/I2198*100)</f>
        <v>-54.618742227316</v>
      </c>
      <c r="L2198" s="483"/>
      <c r="M2198" s="484" t="n">
        <v>2050.45</v>
      </c>
      <c r="N2198" s="485" t="n">
        <v>4389.71</v>
      </c>
      <c r="O2198" s="481" t="n">
        <f aca="false">N2198-M2198</f>
        <v>2339.26</v>
      </c>
      <c r="P2198" s="486" t="n">
        <f aca="false">IF(M2198=0,IF(N2198=0,0,100),+O2198/M2198*100)</f>
        <v>114.085200809578</v>
      </c>
      <c r="Q2198" s="486"/>
    </row>
    <row r="2199" s="438" customFormat="true" ht="12.75" hidden="false" customHeight="false" outlineLevel="0" collapsed="false">
      <c r="A2199" s="110" t="s">
        <v>257</v>
      </c>
      <c r="B2199" s="478" t="n">
        <v>0</v>
      </c>
      <c r="C2199" s="479" t="n">
        <v>0</v>
      </c>
      <c r="D2199" s="480" t="n">
        <v>0</v>
      </c>
      <c r="E2199" s="478" t="n">
        <v>0</v>
      </c>
      <c r="F2199" s="480" t="n">
        <v>0</v>
      </c>
      <c r="G2199" s="480" t="n">
        <v>0</v>
      </c>
      <c r="H2199" s="481"/>
      <c r="I2199" s="482" t="n">
        <v>719.92</v>
      </c>
      <c r="J2199" s="481" t="n">
        <f aca="false">+G2199-I2199</f>
        <v>-719.92</v>
      </c>
      <c r="K2199" s="483" t="n">
        <f aca="false">IF(I2199=0,IF(G2199=0,0,100),+J2199/I2199*100)</f>
        <v>-100</v>
      </c>
      <c r="L2199" s="483"/>
      <c r="M2199" s="484" t="n">
        <v>5038.1</v>
      </c>
      <c r="N2199" s="485" t="n">
        <v>0</v>
      </c>
      <c r="O2199" s="481" t="n">
        <f aca="false">N2199-M2199</f>
        <v>-5038.1</v>
      </c>
      <c r="P2199" s="486" t="n">
        <f aca="false">IF(M2199=0,IF(N2199=0,0,100),+O2199/M2199*100)</f>
        <v>-100</v>
      </c>
      <c r="Q2199" s="486"/>
    </row>
    <row r="2200" s="438" customFormat="true" ht="12.75" hidden="false" customHeight="false" outlineLevel="0" collapsed="false">
      <c r="A2200" s="456" t="s">
        <v>258</v>
      </c>
      <c r="B2200" s="478" t="n">
        <v>0</v>
      </c>
      <c r="C2200" s="479" t="n">
        <v>0</v>
      </c>
      <c r="D2200" s="480" t="n">
        <v>0</v>
      </c>
      <c r="E2200" s="478" t="n">
        <v>0</v>
      </c>
      <c r="F2200" s="480" t="n">
        <v>0</v>
      </c>
      <c r="G2200" s="480" t="n">
        <v>81.38</v>
      </c>
      <c r="H2200" s="481"/>
      <c r="I2200" s="482" t="n">
        <v>0</v>
      </c>
      <c r="J2200" s="481" t="n">
        <f aca="false">+G2200-I2200</f>
        <v>81.38</v>
      </c>
      <c r="K2200" s="483" t="n">
        <f aca="false">IF(I2200=0,IF(G2200=0,0,100),+J2200/I2200*100)</f>
        <v>100</v>
      </c>
      <c r="L2200" s="483"/>
      <c r="M2200" s="484" t="n">
        <v>1035</v>
      </c>
      <c r="N2200" s="485" t="n">
        <v>81.38</v>
      </c>
      <c r="O2200" s="481" t="n">
        <f aca="false">N2200-M2200</f>
        <v>-953.62</v>
      </c>
      <c r="P2200" s="486" t="n">
        <f aca="false">IF(M2200=0,IF(N2200=0,0,100),+O2200/M2200*100)</f>
        <v>-92.1371980676329</v>
      </c>
      <c r="Q2200" s="486"/>
    </row>
    <row r="2201" s="438" customFormat="true" ht="12.75" hidden="false" customHeight="false" outlineLevel="0" collapsed="false">
      <c r="A2201" s="110" t="s">
        <v>267</v>
      </c>
      <c r="B2201" s="478" t="n">
        <v>0</v>
      </c>
      <c r="C2201" s="479" t="n">
        <v>257.76</v>
      </c>
      <c r="D2201" s="480" t="n">
        <v>257.76</v>
      </c>
      <c r="E2201" s="478" t="n">
        <v>656.41</v>
      </c>
      <c r="F2201" s="480" t="n">
        <v>472.42</v>
      </c>
      <c r="G2201" s="480" t="n">
        <v>1107.76</v>
      </c>
      <c r="H2201" s="481"/>
      <c r="I2201" s="482" t="n">
        <v>257.76</v>
      </c>
      <c r="J2201" s="481" t="n">
        <f aca="false">+G2201-I2201</f>
        <v>850</v>
      </c>
      <c r="K2201" s="483" t="n">
        <f aca="false">IF(I2201=0,IF(G2201=0,0,100),+J2201/I2201*100)</f>
        <v>329.764121663563</v>
      </c>
      <c r="L2201" s="483"/>
      <c r="M2201" s="484" t="n">
        <v>1288.79</v>
      </c>
      <c r="N2201" s="485" t="n">
        <v>2752.11</v>
      </c>
      <c r="O2201" s="481" t="n">
        <f aca="false">N2201-M2201</f>
        <v>1463.32</v>
      </c>
      <c r="P2201" s="486" t="n">
        <f aca="false">IF(M2201=0,IF(N2201=0,0,100),+O2201/M2201*100)</f>
        <v>113.542159700184</v>
      </c>
      <c r="Q2201" s="486"/>
    </row>
    <row r="2202" s="438" customFormat="true" ht="12.75" hidden="false" customHeight="false" outlineLevel="0" collapsed="false">
      <c r="A2202" s="534" t="s">
        <v>268</v>
      </c>
      <c r="B2202" s="478" t="n">
        <v>0</v>
      </c>
      <c r="C2202" s="479" t="n">
        <v>214.66</v>
      </c>
      <c r="D2202" s="480" t="n">
        <v>643.98</v>
      </c>
      <c r="E2202" s="478" t="n">
        <v>643.98</v>
      </c>
      <c r="F2202" s="480" t="n">
        <v>643.98</v>
      </c>
      <c r="G2202" s="480" t="n">
        <v>0</v>
      </c>
      <c r="H2202" s="481"/>
      <c r="I2202" s="482" t="n">
        <v>0</v>
      </c>
      <c r="J2202" s="481" t="n">
        <f aca="false">+G2202-I2202</f>
        <v>0</v>
      </c>
      <c r="K2202" s="483" t="n">
        <f aca="false">IF(I2202=0,IF(G2202=0,0,100),+J2202/I2202*100)</f>
        <v>0</v>
      </c>
      <c r="L2202" s="483"/>
      <c r="M2202" s="484" t="n">
        <v>2058.72</v>
      </c>
      <c r="N2202" s="485" t="n">
        <v>2146.6</v>
      </c>
      <c r="O2202" s="481" t="n">
        <f aca="false">N2202-M2202</f>
        <v>87.8800000000001</v>
      </c>
      <c r="P2202" s="486" t="n">
        <f aca="false">IF(M2202=0,IF(N2202=0,0,100),+O2202/M2202*100)</f>
        <v>4.26867179606747</v>
      </c>
      <c r="Q2202" s="486"/>
    </row>
    <row r="2203" s="438" customFormat="true" ht="12.75" hidden="false" customHeight="false" outlineLevel="0" collapsed="false">
      <c r="A2203" s="110" t="s">
        <v>271</v>
      </c>
      <c r="B2203" s="478" t="n">
        <v>810.54</v>
      </c>
      <c r="C2203" s="479" t="n">
        <v>0</v>
      </c>
      <c r="D2203" s="480" t="n">
        <v>0</v>
      </c>
      <c r="E2203" s="478" t="n">
        <v>0</v>
      </c>
      <c r="F2203" s="480" t="n">
        <v>0</v>
      </c>
      <c r="G2203" s="480" t="n">
        <v>0</v>
      </c>
      <c r="H2203" s="481"/>
      <c r="I2203" s="482" t="n">
        <v>0</v>
      </c>
      <c r="J2203" s="481" t="n">
        <f aca="false">+G2203-I2203</f>
        <v>0</v>
      </c>
      <c r="K2203" s="483" t="n">
        <f aca="false">IF(I2203=0,IF(G2203=0,0,100),+J2203/I2203*100)</f>
        <v>0</v>
      </c>
      <c r="L2203" s="483"/>
      <c r="M2203" s="484" t="n">
        <v>0</v>
      </c>
      <c r="N2203" s="485" t="n">
        <v>810.54</v>
      </c>
      <c r="O2203" s="481" t="n">
        <f aca="false">N2203-M2203</f>
        <v>810.54</v>
      </c>
      <c r="P2203" s="486" t="n">
        <f aca="false">IF(M2203=0,IF(N2203=0,0,100),+O2203/M2203*100)</f>
        <v>100</v>
      </c>
      <c r="Q2203" s="486"/>
    </row>
    <row r="2204" s="438" customFormat="true" ht="12.75" hidden="false" customHeight="false" outlineLevel="0" collapsed="false">
      <c r="A2204" s="110" t="s">
        <v>272</v>
      </c>
      <c r="B2204" s="478" t="n">
        <v>534.6</v>
      </c>
      <c r="C2204" s="479" t="n">
        <v>619.65</v>
      </c>
      <c r="D2204" s="480" t="n">
        <v>695.45</v>
      </c>
      <c r="E2204" s="478" t="n">
        <v>650</v>
      </c>
      <c r="F2204" s="480" t="n">
        <v>925</v>
      </c>
      <c r="G2204" s="480" t="n">
        <v>862.5</v>
      </c>
      <c r="H2204" s="481"/>
      <c r="I2204" s="482" t="n">
        <v>940.040000000001</v>
      </c>
      <c r="J2204" s="481" t="n">
        <f aca="false">+G2204-I2204</f>
        <v>-77.540000000001</v>
      </c>
      <c r="K2204" s="483" t="n">
        <f aca="false">IF(I2204=0,IF(G2204=0,0,100),+J2204/I2204*100)</f>
        <v>-8.24858516658875</v>
      </c>
      <c r="L2204" s="483"/>
      <c r="M2204" s="484" t="n">
        <v>3242.84</v>
      </c>
      <c r="N2204" s="485" t="n">
        <v>4287.2</v>
      </c>
      <c r="O2204" s="481" t="n">
        <f aca="false">N2204-M2204</f>
        <v>1044.36</v>
      </c>
      <c r="P2204" s="486" t="n">
        <f aca="false">IF(M2204=0,IF(N2204=0,0,100),+O2204/M2204*100)</f>
        <v>32.2051041679515</v>
      </c>
      <c r="Q2204" s="486"/>
    </row>
    <row r="2205" s="438" customFormat="true" ht="12.75" hidden="false" customHeight="false" outlineLevel="0" collapsed="false">
      <c r="A2205" s="456" t="s">
        <v>273</v>
      </c>
      <c r="B2205" s="478" t="n">
        <v>4937.36</v>
      </c>
      <c r="C2205" s="479" t="n">
        <v>0</v>
      </c>
      <c r="D2205" s="480" t="n">
        <v>1798.74</v>
      </c>
      <c r="E2205" s="478" t="n">
        <v>1845.27</v>
      </c>
      <c r="F2205" s="480" t="n">
        <v>2024.09</v>
      </c>
      <c r="G2205" s="480" t="n">
        <v>2267.79</v>
      </c>
      <c r="H2205" s="481"/>
      <c r="I2205" s="482" t="n">
        <v>2487.71</v>
      </c>
      <c r="J2205" s="481" t="n">
        <f aca="false">+G2205-I2205</f>
        <v>-219.92</v>
      </c>
      <c r="K2205" s="483" t="n">
        <f aca="false">IF(I2205=0,IF(G2205=0,0,100),+J2205/I2205*100)</f>
        <v>-8.84025871182735</v>
      </c>
      <c r="L2205" s="483"/>
      <c r="M2205" s="484" t="n">
        <v>12675.19</v>
      </c>
      <c r="N2205" s="485" t="n">
        <v>12873.25</v>
      </c>
      <c r="O2205" s="481" t="n">
        <f aca="false">N2205-M2205</f>
        <v>198.059999999999</v>
      </c>
      <c r="P2205" s="486" t="n">
        <f aca="false">IF(M2205=0,IF(N2205=0,0,100),+O2205/M2205*100)</f>
        <v>1.56258012700401</v>
      </c>
      <c r="Q2205" s="486"/>
    </row>
    <row r="2206" s="438" customFormat="true" ht="12.75" hidden="false" customHeight="false" outlineLevel="0" collapsed="false">
      <c r="A2206" s="110" t="s">
        <v>274</v>
      </c>
      <c r="B2206" s="478" t="n">
        <v>2143.25</v>
      </c>
      <c r="C2206" s="479" t="n">
        <v>2217.4</v>
      </c>
      <c r="D2206" s="480" t="n">
        <v>3414.59</v>
      </c>
      <c r="E2206" s="478" t="n">
        <v>1325.22</v>
      </c>
      <c r="F2206" s="480" t="n">
        <v>906.030000000001</v>
      </c>
      <c r="G2206" s="480" t="n">
        <v>2029.9</v>
      </c>
      <c r="H2206" s="481"/>
      <c r="I2206" s="482" t="n">
        <v>2184.66</v>
      </c>
      <c r="J2206" s="481" t="n">
        <f aca="false">+G2206-I2206</f>
        <v>-154.76</v>
      </c>
      <c r="K2206" s="483" t="n">
        <f aca="false">IF(I2206=0,IF(G2206=0,0,100),+J2206/I2206*100)</f>
        <v>-7.08393983503153</v>
      </c>
      <c r="L2206" s="483"/>
      <c r="M2206" s="484" t="n">
        <v>7564.81</v>
      </c>
      <c r="N2206" s="485" t="n">
        <v>12036.39</v>
      </c>
      <c r="O2206" s="481" t="n">
        <f aca="false">N2206-M2206</f>
        <v>4471.58</v>
      </c>
      <c r="P2206" s="486" t="n">
        <f aca="false">IF(M2206=0,IF(N2206=0,0,100),+O2206/M2206*100)</f>
        <v>59.1102750763073</v>
      </c>
      <c r="Q2206" s="486"/>
    </row>
    <row r="2207" s="438" customFormat="true" ht="12.75" hidden="false" customHeight="false" outlineLevel="0" collapsed="false">
      <c r="A2207" s="110" t="s">
        <v>275</v>
      </c>
      <c r="B2207" s="478" t="n">
        <v>310.99</v>
      </c>
      <c r="C2207" s="479" t="n">
        <v>607.75</v>
      </c>
      <c r="D2207" s="480" t="n">
        <v>333.49</v>
      </c>
      <c r="E2207" s="478" t="n">
        <v>629.05</v>
      </c>
      <c r="F2207" s="480" t="n">
        <v>309.02</v>
      </c>
      <c r="G2207" s="480" t="n">
        <v>1255.15</v>
      </c>
      <c r="H2207" s="481"/>
      <c r="I2207" s="482" t="n">
        <v>975</v>
      </c>
      <c r="J2207" s="481" t="n">
        <f aca="false">+G2207-I2207</f>
        <v>280.15</v>
      </c>
      <c r="K2207" s="483" t="n">
        <f aca="false">IF(I2207=0,IF(G2207=0,0,100),+J2207/I2207*100)</f>
        <v>28.7333333333333</v>
      </c>
      <c r="L2207" s="483"/>
      <c r="M2207" s="484" t="n">
        <v>3900</v>
      </c>
      <c r="N2207" s="485" t="n">
        <v>3445.45</v>
      </c>
      <c r="O2207" s="481" t="n">
        <f aca="false">N2207-M2207</f>
        <v>-454.55</v>
      </c>
      <c r="P2207" s="486" t="n">
        <f aca="false">IF(M2207=0,IF(N2207=0,0,100),+O2207/M2207*100)</f>
        <v>-11.6551282051282</v>
      </c>
      <c r="Q2207" s="486"/>
    </row>
    <row r="2208" s="438" customFormat="true" ht="12.75" hidden="false" customHeight="false" outlineLevel="0" collapsed="false">
      <c r="A2208" s="110" t="s">
        <v>276</v>
      </c>
      <c r="B2208" s="478" t="n">
        <v>505.24</v>
      </c>
      <c r="C2208" s="479" t="n">
        <v>843.97</v>
      </c>
      <c r="D2208" s="480" t="n">
        <v>226.72</v>
      </c>
      <c r="E2208" s="478" t="n">
        <v>716.57</v>
      </c>
      <c r="F2208" s="480" t="n">
        <v>788.18</v>
      </c>
      <c r="G2208" s="480" t="n">
        <v>470.46</v>
      </c>
      <c r="H2208" s="481"/>
      <c r="I2208" s="482" t="n">
        <v>624.02</v>
      </c>
      <c r="J2208" s="481" t="n">
        <f aca="false">+G2208-I2208</f>
        <v>-153.56</v>
      </c>
      <c r="K2208" s="483" t="n">
        <f aca="false">IF(I2208=0,IF(G2208=0,0,100),+J2208/I2208*100)</f>
        <v>-24.6081856350758</v>
      </c>
      <c r="L2208" s="483"/>
      <c r="M2208" s="484" t="n">
        <v>2834.43</v>
      </c>
      <c r="N2208" s="485" t="n">
        <v>3551.14</v>
      </c>
      <c r="O2208" s="481" t="n">
        <f aca="false">N2208-M2208</f>
        <v>716.71</v>
      </c>
      <c r="P2208" s="486" t="n">
        <f aca="false">IF(M2208=0,IF(N2208=0,0,100),+O2208/M2208*100)</f>
        <v>25.2858599436218</v>
      </c>
      <c r="Q2208" s="486"/>
    </row>
    <row r="2209" s="438" customFormat="true" ht="15" hidden="false" customHeight="false" outlineLevel="0" collapsed="false">
      <c r="A2209" s="0" t="s">
        <v>278</v>
      </c>
      <c r="B2209" s="478" t="n">
        <v>225.84</v>
      </c>
      <c r="C2209" s="479" t="n">
        <v>78.53</v>
      </c>
      <c r="D2209" s="480" t="n">
        <v>0</v>
      </c>
      <c r="E2209" s="478" t="n">
        <v>78.55</v>
      </c>
      <c r="F2209" s="480" t="n">
        <v>78.75</v>
      </c>
      <c r="G2209" s="480" t="n">
        <v>78.86</v>
      </c>
      <c r="H2209" s="481"/>
      <c r="I2209" s="482" t="n">
        <v>0</v>
      </c>
      <c r="J2209" s="481" t="n">
        <f aca="false">+G2209-I2209</f>
        <v>78.86</v>
      </c>
      <c r="K2209" s="483" t="n">
        <f aca="false">IF(I2209=0,IF(G2209=0,0,100),+J2209/I2209*100)</f>
        <v>100</v>
      </c>
      <c r="L2209" s="483"/>
      <c r="M2209" s="484" t="n">
        <v>0</v>
      </c>
      <c r="N2209" s="485" t="n">
        <v>540.53</v>
      </c>
      <c r="O2209" s="481" t="n">
        <f aca="false">N2209-M2209</f>
        <v>540.53</v>
      </c>
      <c r="P2209" s="486" t="n">
        <f aca="false">IF(M2209=0,IF(N2209=0,0,100),+O2209/M2209*100)</f>
        <v>100</v>
      </c>
      <c r="Q2209" s="486"/>
    </row>
    <row r="2210" s="438" customFormat="true" ht="12.75" hidden="false" customHeight="false" outlineLevel="0" collapsed="false">
      <c r="A2210" s="489" t="s">
        <v>285</v>
      </c>
      <c r="B2210" s="478" t="n">
        <v>0</v>
      </c>
      <c r="C2210" s="479" t="n">
        <v>0</v>
      </c>
      <c r="D2210" s="480" t="n">
        <v>7841.41</v>
      </c>
      <c r="E2210" s="478" t="n">
        <v>0</v>
      </c>
      <c r="F2210" s="480" t="n">
        <v>1640</v>
      </c>
      <c r="G2210" s="480" t="n">
        <v>0</v>
      </c>
      <c r="H2210" s="481"/>
      <c r="I2210" s="482" t="n">
        <v>0</v>
      </c>
      <c r="J2210" s="481" t="n">
        <f aca="false">+G2210-I2210</f>
        <v>0</v>
      </c>
      <c r="K2210" s="483" t="n">
        <f aca="false">IF(I2210=0,IF(G2210=0,0,100),+J2210/I2210*100)</f>
        <v>0</v>
      </c>
      <c r="L2210" s="483"/>
      <c r="M2210" s="484" t="n">
        <v>7045.19</v>
      </c>
      <c r="N2210" s="485" t="n">
        <v>9481.41</v>
      </c>
      <c r="O2210" s="481" t="n">
        <f aca="false">N2210-M2210</f>
        <v>2436.22</v>
      </c>
      <c r="P2210" s="486" t="n">
        <f aca="false">IF(M2210=0,IF(N2210=0,0,100),+O2210/M2210*100)</f>
        <v>34.5799048712668</v>
      </c>
      <c r="Q2210" s="486"/>
    </row>
    <row r="2211" s="438" customFormat="true" ht="12.75" hidden="false" customHeight="false" outlineLevel="0" collapsed="false">
      <c r="A2211" s="110" t="s">
        <v>286</v>
      </c>
      <c r="B2211" s="478" t="n">
        <v>0</v>
      </c>
      <c r="C2211" s="479" t="n">
        <v>0</v>
      </c>
      <c r="D2211" s="480" t="n">
        <v>0</v>
      </c>
      <c r="E2211" s="478" t="n">
        <v>0</v>
      </c>
      <c r="F2211" s="480" t="n">
        <v>0</v>
      </c>
      <c r="G2211" s="480" t="n">
        <v>0</v>
      </c>
      <c r="H2211" s="481"/>
      <c r="I2211" s="482" t="n">
        <v>9.09494701772928E-013</v>
      </c>
      <c r="J2211" s="481" t="n">
        <f aca="false">+G2211-I2211</f>
        <v>-9.09494701772928E-013</v>
      </c>
      <c r="K2211" s="483" t="n">
        <f aca="false">IF(I2211=0,IF(G2211=0,0,100),+J2211/I2211*100)</f>
        <v>-100</v>
      </c>
      <c r="L2211" s="483"/>
      <c r="M2211" s="484" t="n">
        <v>16206.42</v>
      </c>
      <c r="N2211" s="485" t="n">
        <v>0</v>
      </c>
      <c r="O2211" s="481" t="n">
        <f aca="false">N2211-M2211</f>
        <v>-16206.42</v>
      </c>
      <c r="P2211" s="486" t="n">
        <f aca="false">IF(M2211=0,IF(N2211=0,0,100),+O2211/M2211*100)</f>
        <v>-100</v>
      </c>
      <c r="Q2211" s="486"/>
    </row>
    <row r="2212" s="438" customFormat="true" ht="12.75" hidden="false" customHeight="false" outlineLevel="0" collapsed="false">
      <c r="A2212" s="456" t="s">
        <v>287</v>
      </c>
      <c r="B2212" s="478" t="n">
        <v>0</v>
      </c>
      <c r="C2212" s="479" t="n">
        <v>0</v>
      </c>
      <c r="D2212" s="480" t="n">
        <v>0</v>
      </c>
      <c r="E2212" s="478" t="n">
        <v>0</v>
      </c>
      <c r="F2212" s="480" t="n">
        <v>0</v>
      </c>
      <c r="G2212" s="480" t="n">
        <v>0</v>
      </c>
      <c r="H2212" s="481"/>
      <c r="I2212" s="482" t="n">
        <v>0</v>
      </c>
      <c r="J2212" s="481" t="n">
        <f aca="false">+G2212-I2212</f>
        <v>0</v>
      </c>
      <c r="K2212" s="483" t="n">
        <f aca="false">IF(I2212=0,IF(G2212=0,0,100),+J2212/I2212*100)</f>
        <v>0</v>
      </c>
      <c r="L2212" s="483"/>
      <c r="M2212" s="484" t="n">
        <v>3093.49</v>
      </c>
      <c r="N2212" s="485" t="n">
        <v>0</v>
      </c>
      <c r="O2212" s="481" t="n">
        <f aca="false">N2212-M2212</f>
        <v>-3093.49</v>
      </c>
      <c r="P2212" s="486" t="n">
        <f aca="false">IF(M2212=0,IF(N2212=0,0,100),+O2212/M2212*100)</f>
        <v>-100</v>
      </c>
      <c r="Q2212" s="486"/>
    </row>
    <row r="2213" s="438" customFormat="true" ht="12.75" hidden="false" customHeight="false" outlineLevel="0" collapsed="false">
      <c r="A2213" s="110" t="s">
        <v>289</v>
      </c>
      <c r="B2213" s="478" t="n">
        <v>0</v>
      </c>
      <c r="C2213" s="479" t="n">
        <v>500</v>
      </c>
      <c r="D2213" s="480" t="n">
        <v>60.04</v>
      </c>
      <c r="E2213" s="478" t="n">
        <v>0</v>
      </c>
      <c r="F2213" s="480" t="n">
        <v>0</v>
      </c>
      <c r="G2213" s="480" t="n">
        <v>60</v>
      </c>
      <c r="H2213" s="481"/>
      <c r="I2213" s="482" t="n">
        <v>0</v>
      </c>
      <c r="J2213" s="481" t="n">
        <f aca="false">+G2213-I2213</f>
        <v>60</v>
      </c>
      <c r="K2213" s="483" t="n">
        <f aca="false">IF(I2213=0,IF(G2213=0,0,100),+J2213/I2213*100)</f>
        <v>100</v>
      </c>
      <c r="L2213" s="483"/>
      <c r="M2213" s="484" t="n">
        <v>330.25</v>
      </c>
      <c r="N2213" s="485" t="n">
        <v>620.04</v>
      </c>
      <c r="O2213" s="481" t="n">
        <f aca="false">N2213-M2213</f>
        <v>289.79</v>
      </c>
      <c r="P2213" s="486" t="n">
        <f aca="false">IF(M2213=0,IF(N2213=0,0,100),+O2213/M2213*100)</f>
        <v>87.7486752460257</v>
      </c>
      <c r="Q2213" s="486"/>
    </row>
    <row r="2214" s="438" customFormat="true" ht="12.75" hidden="false" customHeight="false" outlineLevel="0" collapsed="false">
      <c r="A2214" s="110" t="s">
        <v>290</v>
      </c>
      <c r="B2214" s="478" t="n">
        <v>1228</v>
      </c>
      <c r="C2214" s="479" t="n">
        <v>0</v>
      </c>
      <c r="D2214" s="480" t="n">
        <v>5457</v>
      </c>
      <c r="E2214" s="478" t="n">
        <v>0</v>
      </c>
      <c r="F2214" s="480" t="n">
        <v>0</v>
      </c>
      <c r="G2214" s="480" t="n">
        <v>0</v>
      </c>
      <c r="H2214" s="481"/>
      <c r="I2214" s="482" t="n">
        <v>0</v>
      </c>
      <c r="J2214" s="481" t="n">
        <f aca="false">+G2214-I2214</f>
        <v>0</v>
      </c>
      <c r="K2214" s="483" t="n">
        <f aca="false">IF(I2214=0,IF(G2214=0,0,100),+J2214/I2214*100)</f>
        <v>0</v>
      </c>
      <c r="L2214" s="483"/>
      <c r="M2214" s="484" t="n">
        <v>3967</v>
      </c>
      <c r="N2214" s="485" t="n">
        <v>6685</v>
      </c>
      <c r="O2214" s="481" t="n">
        <f aca="false">N2214-M2214</f>
        <v>2718</v>
      </c>
      <c r="P2214" s="486" t="n">
        <f aca="false">IF(M2214=0,IF(N2214=0,0,100),+O2214/M2214*100)</f>
        <v>68.5152508192589</v>
      </c>
      <c r="Q2214" s="486"/>
    </row>
    <row r="2215" s="438" customFormat="true" ht="12.75" hidden="false" customHeight="false" outlineLevel="0" collapsed="false">
      <c r="A2215" s="110" t="s">
        <v>336</v>
      </c>
      <c r="B2215" s="478" t="n">
        <v>0</v>
      </c>
      <c r="C2215" s="479" t="n">
        <v>0</v>
      </c>
      <c r="D2215" s="480" t="n">
        <v>0</v>
      </c>
      <c r="E2215" s="478" t="n">
        <v>5190.18</v>
      </c>
      <c r="F2215" s="480" t="n">
        <v>0</v>
      </c>
      <c r="G2215" s="480" t="n">
        <v>0</v>
      </c>
      <c r="H2215" s="481"/>
      <c r="I2215" s="482" t="n">
        <v>410</v>
      </c>
      <c r="J2215" s="481" t="n">
        <f aca="false">+G2215-I2215</f>
        <v>-410</v>
      </c>
      <c r="K2215" s="483" t="n">
        <f aca="false">IF(I2215=0,IF(G2215=0,0,100),+J2215/I2215*100)</f>
        <v>-100</v>
      </c>
      <c r="L2215" s="483"/>
      <c r="M2215" s="484" t="n">
        <v>1285.04</v>
      </c>
      <c r="N2215" s="485" t="n">
        <v>5190.18</v>
      </c>
      <c r="O2215" s="481" t="n">
        <f aca="false">N2215-M2215</f>
        <v>3905.14</v>
      </c>
      <c r="P2215" s="486" t="n">
        <f aca="false">IF(M2215=0,IF(N2215=0,0,100),+O2215/M2215*100)</f>
        <v>303.892485837017</v>
      </c>
      <c r="Q2215" s="486"/>
    </row>
    <row r="2216" s="438" customFormat="true" ht="12.75" hidden="false" customHeight="false" outlineLevel="0" collapsed="false">
      <c r="A2216" s="456" t="s">
        <v>293</v>
      </c>
      <c r="B2216" s="478" t="n">
        <v>2193.96</v>
      </c>
      <c r="C2216" s="479" t="n">
        <v>16844.68</v>
      </c>
      <c r="D2216" s="480" t="n">
        <v>7077.54</v>
      </c>
      <c r="E2216" s="478" t="n">
        <v>7077.54</v>
      </c>
      <c r="F2216" s="480" t="n">
        <v>7077.54</v>
      </c>
      <c r="G2216" s="480" t="n">
        <v>7077.54000000001</v>
      </c>
      <c r="H2216" s="481"/>
      <c r="I2216" s="482" t="n">
        <v>2193.96</v>
      </c>
      <c r="J2216" s="481" t="n">
        <f aca="false">+G2216-I2216</f>
        <v>4883.58000000001</v>
      </c>
      <c r="K2216" s="483" t="n">
        <f aca="false">IF(I2216=0,IF(G2216=0,0,100),+J2216/I2216*100)</f>
        <v>222.592025378768</v>
      </c>
      <c r="L2216" s="483"/>
      <c r="M2216" s="484" t="n">
        <v>11931.43</v>
      </c>
      <c r="N2216" s="485" t="n">
        <v>47348.8</v>
      </c>
      <c r="O2216" s="481" t="n">
        <f aca="false">N2216-M2216</f>
        <v>35417.37</v>
      </c>
      <c r="P2216" s="486" t="n">
        <f aca="false">IF(M2216=0,IF(N2216=0,0,100),+O2216/M2216*100)</f>
        <v>296.840948654101</v>
      </c>
      <c r="Q2216" s="486"/>
    </row>
    <row r="2217" s="438" customFormat="true" ht="12.75" hidden="false" customHeight="false" outlineLevel="0" collapsed="false">
      <c r="A2217" s="456" t="s">
        <v>294</v>
      </c>
      <c r="B2217" s="478" t="n">
        <v>1166.67</v>
      </c>
      <c r="C2217" s="479" t="n">
        <v>307.7</v>
      </c>
      <c r="D2217" s="480" t="n">
        <v>880.35</v>
      </c>
      <c r="E2217" s="478" t="n">
        <v>880.35</v>
      </c>
      <c r="F2217" s="480" t="n">
        <v>880.35</v>
      </c>
      <c r="G2217" s="480" t="n">
        <v>880.35</v>
      </c>
      <c r="H2217" s="481"/>
      <c r="I2217" s="482" t="n">
        <v>1422.18</v>
      </c>
      <c r="J2217" s="481" t="n">
        <f aca="false">+G2217-I2217</f>
        <v>-541.83</v>
      </c>
      <c r="K2217" s="483" t="n">
        <f aca="false">IF(I2217=0,IF(G2217=0,0,100),+J2217/I2217*100)</f>
        <v>-38.09855292579</v>
      </c>
      <c r="L2217" s="483"/>
      <c r="M2217" s="484" t="n">
        <v>6872.15</v>
      </c>
      <c r="N2217" s="485" t="n">
        <v>4995.77</v>
      </c>
      <c r="O2217" s="481" t="n">
        <f aca="false">N2217-M2217</f>
        <v>-1876.38</v>
      </c>
      <c r="P2217" s="486" t="n">
        <f aca="false">IF(M2217=0,IF(N2217=0,0,100),+O2217/M2217*100)</f>
        <v>-27.3041187983382</v>
      </c>
      <c r="Q2217" s="486"/>
    </row>
    <row r="2218" s="438" customFormat="true" ht="12.75" hidden="false" customHeight="false" outlineLevel="0" collapsed="false">
      <c r="A2218" s="456" t="s">
        <v>296</v>
      </c>
      <c r="B2218" s="478" t="n">
        <v>435.04</v>
      </c>
      <c r="C2218" s="479" t="n">
        <v>570.07</v>
      </c>
      <c r="D2218" s="480" t="n">
        <v>480.05</v>
      </c>
      <c r="E2218" s="478" t="n">
        <v>480.05</v>
      </c>
      <c r="F2218" s="480" t="n">
        <v>480.05</v>
      </c>
      <c r="G2218" s="480" t="n">
        <v>480.05</v>
      </c>
      <c r="H2218" s="481"/>
      <c r="I2218" s="482" t="n">
        <v>435.04</v>
      </c>
      <c r="J2218" s="481" t="n">
        <f aca="false">+G2218-I2218</f>
        <v>45.01</v>
      </c>
      <c r="K2218" s="483" t="n">
        <f aca="false">IF(I2218=0,IF(G2218=0,0,100),+J2218/I2218*100)</f>
        <v>10.3461750643619</v>
      </c>
      <c r="L2218" s="483"/>
      <c r="M2218" s="484" t="n">
        <v>2447.96</v>
      </c>
      <c r="N2218" s="485" t="n">
        <v>2925.31</v>
      </c>
      <c r="O2218" s="481" t="n">
        <f aca="false">N2218-M2218</f>
        <v>477.35</v>
      </c>
      <c r="P2218" s="486" t="n">
        <f aca="false">IF(M2218=0,IF(N2218=0,0,100),+O2218/M2218*100)</f>
        <v>19.4999101292505</v>
      </c>
      <c r="Q2218" s="486"/>
    </row>
    <row r="2219" s="438" customFormat="true" ht="12.75" hidden="false" customHeight="false" outlineLevel="0" collapsed="false">
      <c r="A2219" s="110" t="s">
        <v>298</v>
      </c>
      <c r="B2219" s="478" t="n">
        <v>212.14</v>
      </c>
      <c r="C2219" s="479" t="n">
        <v>0</v>
      </c>
      <c r="D2219" s="480" t="n">
        <v>424.28</v>
      </c>
      <c r="E2219" s="478" t="n">
        <v>0</v>
      </c>
      <c r="F2219" s="480" t="n">
        <v>424.28</v>
      </c>
      <c r="G2219" s="480" t="n">
        <v>212.14</v>
      </c>
      <c r="H2219" s="481"/>
      <c r="I2219" s="482" t="n">
        <v>0</v>
      </c>
      <c r="J2219" s="481" t="n">
        <f aca="false">+G2219-I2219</f>
        <v>212.14</v>
      </c>
      <c r="K2219" s="483" t="n">
        <f aca="false">IF(I2219=0,IF(G2219=0,0,100),+J2219/I2219*100)</f>
        <v>100</v>
      </c>
      <c r="L2219" s="483"/>
      <c r="M2219" s="484" t="n">
        <v>1060.7</v>
      </c>
      <c r="N2219" s="485" t="n">
        <v>1272.84</v>
      </c>
      <c r="O2219" s="481" t="n">
        <f aca="false">N2219-M2219</f>
        <v>212.14</v>
      </c>
      <c r="P2219" s="486" t="n">
        <f aca="false">IF(M2219=0,IF(N2219=0,0,100),+O2219/M2219*100)</f>
        <v>20</v>
      </c>
      <c r="Q2219" s="486"/>
    </row>
    <row r="2220" s="438" customFormat="true" ht="12.75" hidden="false" customHeight="false" outlineLevel="0" collapsed="false">
      <c r="A2220" s="110" t="s">
        <v>301</v>
      </c>
      <c r="B2220" s="478" t="n">
        <v>43</v>
      </c>
      <c r="C2220" s="479" t="n">
        <v>0</v>
      </c>
      <c r="D2220" s="480" t="n">
        <v>0</v>
      </c>
      <c r="E2220" s="478" t="n">
        <v>0</v>
      </c>
      <c r="F2220" s="480" t="n">
        <v>0</v>
      </c>
      <c r="G2220" s="480" t="n">
        <v>0</v>
      </c>
      <c r="H2220" s="481"/>
      <c r="I2220" s="482" t="n">
        <v>0</v>
      </c>
      <c r="J2220" s="481" t="n">
        <f aca="false">+G2220-I2220</f>
        <v>0</v>
      </c>
      <c r="K2220" s="483" t="n">
        <f aca="false">IF(I2220=0,IF(G2220=0,0,100),+J2220/I2220*100)</f>
        <v>0</v>
      </c>
      <c r="L2220" s="483"/>
      <c r="M2220" s="484" t="n">
        <v>0</v>
      </c>
      <c r="N2220" s="485" t="n">
        <v>43</v>
      </c>
      <c r="O2220" s="481" t="n">
        <f aca="false">N2220-M2220</f>
        <v>43</v>
      </c>
      <c r="P2220" s="486" t="n">
        <f aca="false">IF(M2220=0,IF(N2220=0,0,100),+O2220/M2220*100)</f>
        <v>100</v>
      </c>
      <c r="Q2220" s="486"/>
    </row>
    <row r="2221" s="438" customFormat="true" ht="12.75" hidden="false" customHeight="false" outlineLevel="0" collapsed="false">
      <c r="A2221" s="456" t="s">
        <v>303</v>
      </c>
      <c r="B2221" s="478" t="n">
        <v>19833.85</v>
      </c>
      <c r="C2221" s="479" t="n">
        <v>19833.85</v>
      </c>
      <c r="D2221" s="480" t="n">
        <v>19833.85</v>
      </c>
      <c r="E2221" s="478" t="n">
        <v>19833.85</v>
      </c>
      <c r="F2221" s="480" t="n">
        <v>19833.85</v>
      </c>
      <c r="G2221" s="480" t="n">
        <v>19833.85</v>
      </c>
      <c r="H2221" s="481"/>
      <c r="I2221" s="482" t="n">
        <v>0</v>
      </c>
      <c r="J2221" s="481" t="n">
        <f aca="false">+G2221-I2221</f>
        <v>19833.85</v>
      </c>
      <c r="K2221" s="483" t="n">
        <f aca="false">IF(I2221=0,IF(G2221=0,0,100),+J2221/I2221*100)</f>
        <v>100</v>
      </c>
      <c r="L2221" s="483"/>
      <c r="M2221" s="484" t="n">
        <v>1981.26</v>
      </c>
      <c r="N2221" s="485" t="n">
        <v>119003.1</v>
      </c>
      <c r="O2221" s="481" t="n">
        <f aca="false">N2221-M2221</f>
        <v>117021.84</v>
      </c>
      <c r="P2221" s="486" t="n">
        <f aca="false">IF(M2221=0,IF(N2221=0,0,100),+O2221/M2221*100)</f>
        <v>5906.43529874928</v>
      </c>
      <c r="Q2221" s="486"/>
    </row>
    <row r="2222" s="438" customFormat="true" ht="12.75" hidden="false" customHeight="false" outlineLevel="0" collapsed="false">
      <c r="A2222" s="456" t="s">
        <v>304</v>
      </c>
      <c r="B2222" s="478" t="n">
        <v>476.16</v>
      </c>
      <c r="C2222" s="479" t="n">
        <v>476.16</v>
      </c>
      <c r="D2222" s="480" t="n">
        <v>476.16</v>
      </c>
      <c r="E2222" s="478" t="n">
        <v>476.16</v>
      </c>
      <c r="F2222" s="480" t="n">
        <v>476.16</v>
      </c>
      <c r="G2222" s="480" t="n">
        <v>476.16</v>
      </c>
      <c r="H2222" s="481"/>
      <c r="I2222" s="482" t="n">
        <v>476.16</v>
      </c>
      <c r="J2222" s="481" t="n">
        <f aca="false">+G2222-I2222</f>
        <v>0</v>
      </c>
      <c r="K2222" s="483" t="n">
        <f aca="false">IF(I2222=0,IF(G2222=0,0,100),+J2222/I2222*100)</f>
        <v>0</v>
      </c>
      <c r="L2222" s="483"/>
      <c r="M2222" s="484" t="n">
        <v>2856.96</v>
      </c>
      <c r="N2222" s="485" t="n">
        <v>2856.96</v>
      </c>
      <c r="O2222" s="481" t="n">
        <f aca="false">N2222-M2222</f>
        <v>0</v>
      </c>
      <c r="P2222" s="486" t="n">
        <f aca="false">IF(M2222=0,IF(N2222=0,0,100),+O2222/M2222*100)</f>
        <v>0</v>
      </c>
      <c r="Q2222" s="486"/>
    </row>
    <row r="2223" customFormat="false" ht="12.75" hidden="false" customHeight="false" outlineLevel="0" collapsed="false">
      <c r="A2223" s="456" t="s">
        <v>305</v>
      </c>
      <c r="B2223" s="478" t="n">
        <v>279.75</v>
      </c>
      <c r="C2223" s="479" t="n">
        <v>279.75</v>
      </c>
      <c r="D2223" s="480" t="n">
        <v>279.75</v>
      </c>
      <c r="E2223" s="478" t="n">
        <v>279.75</v>
      </c>
      <c r="F2223" s="480" t="n">
        <v>279.75</v>
      </c>
      <c r="G2223" s="480" t="n">
        <v>279.75</v>
      </c>
      <c r="H2223" s="481"/>
      <c r="I2223" s="482" t="n">
        <v>80.05</v>
      </c>
      <c r="J2223" s="481" t="n">
        <f aca="false">+G2223-I2223</f>
        <v>199.7</v>
      </c>
      <c r="K2223" s="483" t="n">
        <f aca="false">IF(I2223=0,IF(G2223=0,0,100),+J2223/I2223*100)</f>
        <v>249.46908182386</v>
      </c>
      <c r="L2223" s="483"/>
      <c r="M2223" s="484" t="n">
        <v>1220.55</v>
      </c>
      <c r="N2223" s="485" t="n">
        <v>1678.5</v>
      </c>
      <c r="O2223" s="481" t="n">
        <f aca="false">N2223-M2223</f>
        <v>457.95</v>
      </c>
      <c r="P2223" s="486" t="n">
        <f aca="false">IF(M2223=0,IF(N2223=0,0,100),+O2223/M2223*100)</f>
        <v>37.5199705051002</v>
      </c>
      <c r="Q2223" s="486"/>
    </row>
    <row r="2224" customFormat="false" ht="12.75" hidden="false" customHeight="false" outlineLevel="0" collapsed="false">
      <c r="A2224" s="110" t="s">
        <v>306</v>
      </c>
      <c r="B2224" s="478" t="n">
        <v>31.72</v>
      </c>
      <c r="C2224" s="479" t="n">
        <v>31.72</v>
      </c>
      <c r="D2224" s="480" t="n">
        <v>31.72</v>
      </c>
      <c r="E2224" s="478" t="n">
        <v>31.72</v>
      </c>
      <c r="F2224" s="480" t="n">
        <v>31.72</v>
      </c>
      <c r="G2224" s="480" t="n">
        <v>31.72</v>
      </c>
      <c r="H2224" s="481"/>
      <c r="I2224" s="482" t="n">
        <v>31.72</v>
      </c>
      <c r="J2224" s="481" t="n">
        <f aca="false">+G2224-I2224</f>
        <v>0</v>
      </c>
      <c r="K2224" s="483" t="n">
        <f aca="false">IF(I2224=0,IF(G2224=0,0,100),+J2224/I2224*100)</f>
        <v>0</v>
      </c>
      <c r="L2224" s="483"/>
      <c r="M2224" s="484" t="n">
        <v>190.32</v>
      </c>
      <c r="N2224" s="485" t="n">
        <v>190.32</v>
      </c>
      <c r="O2224" s="481" t="n">
        <f aca="false">N2224-M2224</f>
        <v>0</v>
      </c>
      <c r="P2224" s="486" t="n">
        <f aca="false">IF(M2224=0,IF(N2224=0,0,100),+O2224/M2224*100)</f>
        <v>0</v>
      </c>
      <c r="Q2224" s="486"/>
    </row>
    <row r="2225" customFormat="false" ht="12.75" hidden="false" customHeight="false" outlineLevel="0" collapsed="false">
      <c r="A2225" s="456" t="s">
        <v>308</v>
      </c>
      <c r="B2225" s="478" t="n">
        <v>266.33</v>
      </c>
      <c r="C2225" s="479" t="n">
        <v>266.33</v>
      </c>
      <c r="D2225" s="480" t="n">
        <v>266.33</v>
      </c>
      <c r="E2225" s="478" t="n">
        <v>266.33</v>
      </c>
      <c r="F2225" s="480" t="n">
        <v>266.33</v>
      </c>
      <c r="G2225" s="480" t="n">
        <v>266.33</v>
      </c>
      <c r="H2225" s="481"/>
      <c r="I2225" s="482" t="n">
        <v>266.33</v>
      </c>
      <c r="J2225" s="481" t="n">
        <f aca="false">+G2225-I2225</f>
        <v>0</v>
      </c>
      <c r="K2225" s="483" t="n">
        <f aca="false">IF(I2225=0,IF(G2225=0,0,100),+J2225/I2225*100)</f>
        <v>0</v>
      </c>
      <c r="L2225" s="483"/>
      <c r="M2225" s="484" t="n">
        <v>1597.98</v>
      </c>
      <c r="N2225" s="485" t="n">
        <v>1597.98</v>
      </c>
      <c r="O2225" s="481" t="n">
        <f aca="false">N2225-M2225</f>
        <v>0</v>
      </c>
      <c r="P2225" s="486" t="n">
        <f aca="false">IF(M2225=0,IF(N2225=0,0,100),+O2225/M2225*100)</f>
        <v>0</v>
      </c>
      <c r="Q2225" s="486"/>
    </row>
    <row r="2226" s="512" customFormat="true" ht="14.25" hidden="false" customHeight="false" outlineLevel="0" collapsed="false">
      <c r="A2226" s="456" t="s">
        <v>311</v>
      </c>
      <c r="B2226" s="478" t="n">
        <v>86.21</v>
      </c>
      <c r="C2226" s="479" t="n">
        <v>0</v>
      </c>
      <c r="D2226" s="480" t="n">
        <v>86.21</v>
      </c>
      <c r="E2226" s="478" t="n">
        <v>184.97</v>
      </c>
      <c r="F2226" s="480" t="n">
        <v>172.42</v>
      </c>
      <c r="G2226" s="480" t="n">
        <v>288.85</v>
      </c>
      <c r="H2226" s="481"/>
      <c r="I2226" s="482" t="n">
        <v>121.35</v>
      </c>
      <c r="J2226" s="481" t="n">
        <f aca="false">+G2226-I2226</f>
        <v>167.5</v>
      </c>
      <c r="K2226" s="483" t="n">
        <f aca="false">IF(I2226=0,IF(G2226=0,0,100),+J2226/I2226*100)</f>
        <v>138.030490317264</v>
      </c>
      <c r="L2226" s="483"/>
      <c r="M2226" s="484" t="n">
        <v>701.35</v>
      </c>
      <c r="N2226" s="485" t="n">
        <v>818.66</v>
      </c>
      <c r="O2226" s="481" t="n">
        <f aca="false">N2226-M2226</f>
        <v>117.31</v>
      </c>
      <c r="P2226" s="486" t="n">
        <f aca="false">IF(M2226=0,IF(N2226=0,0,100),+O2226/M2226*100)</f>
        <v>16.7263135381764</v>
      </c>
      <c r="Q2226" s="486"/>
      <c r="R2226" s="438"/>
    </row>
    <row r="2227" s="512" customFormat="true" ht="14.25" hidden="false" customHeight="false" outlineLevel="0" collapsed="false">
      <c r="A2227" s="110" t="s">
        <v>313</v>
      </c>
      <c r="B2227" s="478" t="n">
        <v>153.33</v>
      </c>
      <c r="C2227" s="479" t="n">
        <v>153.33</v>
      </c>
      <c r="D2227" s="480" t="n">
        <v>0</v>
      </c>
      <c r="E2227" s="478" t="n">
        <v>153.33</v>
      </c>
      <c r="F2227" s="480" t="n">
        <v>314.84</v>
      </c>
      <c r="G2227" s="480" t="n">
        <v>168.33</v>
      </c>
      <c r="H2227" s="481"/>
      <c r="I2227" s="482" t="n">
        <v>0</v>
      </c>
      <c r="J2227" s="481" t="n">
        <f aca="false">+G2227-I2227</f>
        <v>168.33</v>
      </c>
      <c r="K2227" s="483" t="n">
        <f aca="false">IF(I2227=0,IF(G2227=0,0,100),+J2227/I2227*100)</f>
        <v>100</v>
      </c>
      <c r="L2227" s="483"/>
      <c r="M2227" s="484" t="n">
        <v>0</v>
      </c>
      <c r="N2227" s="485" t="n">
        <v>943.16</v>
      </c>
      <c r="O2227" s="481" t="n">
        <f aca="false">N2227-M2227</f>
        <v>943.16</v>
      </c>
      <c r="P2227" s="486" t="n">
        <f aca="false">IF(M2227=0,IF(N2227=0,0,100),+O2227/M2227*100)</f>
        <v>100</v>
      </c>
      <c r="Q2227" s="486"/>
      <c r="R2227" s="438"/>
    </row>
    <row r="2228" s="512" customFormat="true" ht="14.25" hidden="false" customHeight="false" outlineLevel="0" collapsed="false">
      <c r="A2228" s="110" t="s">
        <v>328</v>
      </c>
      <c r="B2228" s="478" t="n">
        <v>0</v>
      </c>
      <c r="C2228" s="479" t="n">
        <v>13535</v>
      </c>
      <c r="D2228" s="480" t="n">
        <v>55784</v>
      </c>
      <c r="E2228" s="478" t="n">
        <v>0</v>
      </c>
      <c r="F2228" s="480" t="n">
        <v>1100</v>
      </c>
      <c r="G2228" s="480" t="n">
        <v>4900</v>
      </c>
      <c r="H2228" s="481"/>
      <c r="I2228" s="482" t="n">
        <v>4100</v>
      </c>
      <c r="J2228" s="481" t="n">
        <f aca="false">+G2228-I2228</f>
        <v>800</v>
      </c>
      <c r="K2228" s="483" t="n">
        <f aca="false">IF(I2228=0,IF(G2228=0,0,100),+J2228/I2228*100)</f>
        <v>19.5121951219512</v>
      </c>
      <c r="L2228" s="483"/>
      <c r="M2228" s="580" t="n">
        <v>89471.19</v>
      </c>
      <c r="N2228" s="581" t="n">
        <v>75319</v>
      </c>
      <c r="O2228" s="481" t="n">
        <f aca="false">N2228-M2228</f>
        <v>-14152.19</v>
      </c>
      <c r="P2228" s="486" t="n">
        <f aca="false">IF(M2228=0,IF(N2228=0,0,100),+O2228/M2228*100)</f>
        <v>-15.8175944681187</v>
      </c>
      <c r="Q2228" s="486"/>
      <c r="R2228" s="438"/>
    </row>
    <row r="2229" customFormat="false" ht="13.5" hidden="false" customHeight="true" outlineLevel="0" collapsed="false">
      <c r="A2229" s="493" t="s">
        <v>189</v>
      </c>
      <c r="B2229" s="494" t="n">
        <f aca="false">SUM(B2184:B2228)</f>
        <v>359228.87</v>
      </c>
      <c r="C2229" s="494" t="n">
        <f aca="false">SUM(C2184:C2228)</f>
        <v>314705.58</v>
      </c>
      <c r="D2229" s="494" t="n">
        <f aca="false">SUM(D2184:D2228)</f>
        <v>387347.39</v>
      </c>
      <c r="E2229" s="494" t="n">
        <f aca="false">SUM(E2184:E2228)</f>
        <v>321522.35</v>
      </c>
      <c r="F2229" s="494" t="n">
        <f aca="false">SUM(F2184:F2228)</f>
        <v>345166.42</v>
      </c>
      <c r="G2229" s="494" t="n">
        <f aca="false">SUM(G2184:G2228)</f>
        <v>317247.42</v>
      </c>
      <c r="H2229" s="495"/>
      <c r="I2229" s="496" t="n">
        <f aca="false">SUM(I2184:I2228)</f>
        <v>229182.57</v>
      </c>
      <c r="J2229" s="577" t="n">
        <f aca="false">+G2229-I2229</f>
        <v>88064.85</v>
      </c>
      <c r="K2229" s="497" t="n">
        <f aca="false">IF(I2229=0,IF(G2229=0,0,100),+J2229/I2229*100)</f>
        <v>38.4256315827159</v>
      </c>
      <c r="L2229" s="498"/>
      <c r="M2229" s="499" t="n">
        <f aca="false">SUM(M2184:M2228)</f>
        <v>1177435.49</v>
      </c>
      <c r="N2229" s="496" t="n">
        <f aca="false">SUM(N2184:N2228)</f>
        <v>2045218.03</v>
      </c>
      <c r="O2229" s="496" t="n">
        <f aca="false">SUM(O2176:O2226)</f>
        <v>880991.57</v>
      </c>
      <c r="P2229" s="501" t="n">
        <f aca="false">IF(M2229=0,IF(N2229=0,0,100),+O2229/M2229*100)</f>
        <v>74.8229162006999</v>
      </c>
      <c r="Q2229" s="502"/>
    </row>
    <row r="2230" customFormat="false" ht="13.5" hidden="false" customHeight="false" outlineLevel="0" collapsed="false">
      <c r="N2230" s="477"/>
    </row>
    <row r="2231" customFormat="false" ht="12.75" hidden="false" customHeight="true" outlineLevel="0" collapsed="false">
      <c r="A2231" s="503" t="s">
        <v>113</v>
      </c>
      <c r="B2231" s="504" t="n">
        <v>89340.99</v>
      </c>
      <c r="C2231" s="504" t="n">
        <v>30763.75</v>
      </c>
      <c r="D2231" s="504" t="n">
        <v>16245.88</v>
      </c>
      <c r="E2231" s="504" t="n">
        <v>19773.36</v>
      </c>
      <c r="F2231" s="504" t="n">
        <v>27466.15</v>
      </c>
      <c r="G2231" s="504" t="n">
        <v>11325.76</v>
      </c>
      <c r="I2231" s="505" t="n">
        <v>41083.81</v>
      </c>
      <c r="J2231" s="432" t="n">
        <f aca="false">+G2231-I2231</f>
        <v>-29758.05</v>
      </c>
      <c r="K2231" s="435" t="n">
        <f aca="false">IF(I2231=0,IF(G2231=0,0,100),+J2231/I2231*100)</f>
        <v>-72.4325470300831</v>
      </c>
      <c r="M2231" s="554" t="n">
        <v>133702.09</v>
      </c>
      <c r="N2231" s="504" t="n">
        <v>194915.89</v>
      </c>
      <c r="O2231" s="481" t="n">
        <f aca="false">+N2231-M2231</f>
        <v>61213.8</v>
      </c>
      <c r="P2231" s="486" t="n">
        <f aca="false">IF(M2231=0,IF(N2231=0,0,100),+O2231/M2231*100)</f>
        <v>45.7837270905788</v>
      </c>
      <c r="Q2231" s="486"/>
    </row>
    <row r="2232" customFormat="false" ht="12.75" hidden="false" customHeight="true" outlineLevel="0" collapsed="false">
      <c r="A2232" s="503" t="s">
        <v>350</v>
      </c>
      <c r="B2232" s="504" t="n">
        <v>68.21</v>
      </c>
      <c r="C2232" s="504" t="n">
        <v>52.44</v>
      </c>
      <c r="D2232" s="504" t="n">
        <v>63.85</v>
      </c>
      <c r="E2232" s="504" t="n">
        <v>63.06</v>
      </c>
      <c r="F2232" s="504" t="n">
        <v>56.96</v>
      </c>
      <c r="G2232" s="504" t="n">
        <v>0</v>
      </c>
      <c r="I2232" s="505" t="n">
        <v>8527.69</v>
      </c>
      <c r="J2232" s="432" t="n">
        <f aca="false">+G2232-I2232</f>
        <v>-8527.69</v>
      </c>
      <c r="K2232" s="435" t="n">
        <f aca="false">IF(I2232=0,IF(G2232=0,0,100),+J2232/I2232*100)</f>
        <v>-100</v>
      </c>
      <c r="M2232" s="554" t="n">
        <v>55388.52</v>
      </c>
      <c r="N2232" s="504" t="n">
        <v>304.52</v>
      </c>
      <c r="O2232" s="481" t="n">
        <f aca="false">+N2232-M2232</f>
        <v>-55084</v>
      </c>
      <c r="P2232" s="486" t="n">
        <f aca="false">IF(M2232=0,IF(N2232=0,0,100),+O2232/M2232*100)</f>
        <v>-99.450210982348</v>
      </c>
      <c r="Q2232" s="486"/>
    </row>
    <row r="2233" customFormat="false" ht="12.75" hidden="false" customHeight="false" outlineLevel="0" collapsed="false">
      <c r="A2233" s="503" t="s">
        <v>114</v>
      </c>
      <c r="B2233" s="504" t="n">
        <v>-86.79</v>
      </c>
      <c r="C2233" s="504" t="n">
        <v>-121.47</v>
      </c>
      <c r="D2233" s="504" t="n">
        <v>-298.59</v>
      </c>
      <c r="E2233" s="504" t="n">
        <v>-4.93</v>
      </c>
      <c r="F2233" s="504" t="n">
        <v>-214.27</v>
      </c>
      <c r="G2233" s="504" t="n">
        <v>-9.8</v>
      </c>
      <c r="H2233" s="507"/>
      <c r="I2233" s="505" t="n">
        <v>-38.86</v>
      </c>
      <c r="J2233" s="432" t="n">
        <f aca="false">+G2233-I2233</f>
        <v>29.06</v>
      </c>
      <c r="K2233" s="435" t="n">
        <f aca="false">IF(I2233=0,IF(G2233=0,0,100),+J2233/I2233*100)</f>
        <v>-74.7812660833762</v>
      </c>
      <c r="L2233" s="585"/>
      <c r="M2233" s="554" t="n">
        <v>-8651.2</v>
      </c>
      <c r="N2233" s="504" t="n">
        <v>-735.85</v>
      </c>
      <c r="O2233" s="481" t="n">
        <f aca="false">+N2233-M2233</f>
        <v>7915.35</v>
      </c>
      <c r="P2233" s="486" t="n">
        <f aca="false">IF(M2233=0,IF(N2233=0,0,100),+O2233/M2233*100)</f>
        <v>-91.4942435731459</v>
      </c>
      <c r="Q2233" s="486"/>
    </row>
    <row r="2234" customFormat="false" ht="16.5" hidden="false" customHeight="false" outlineLevel="0" collapsed="false">
      <c r="A2234" s="513" t="s">
        <v>331</v>
      </c>
      <c r="B2234" s="540" t="n">
        <f aca="false">SUM(B2229:B2233)</f>
        <v>448551.28</v>
      </c>
      <c r="C2234" s="540" t="n">
        <f aca="false">SUM(C2229:C2233)</f>
        <v>345400.3</v>
      </c>
      <c r="D2234" s="540" t="n">
        <f aca="false">SUM(D2229:D2233)</f>
        <v>403358.53</v>
      </c>
      <c r="E2234" s="540" t="n">
        <f aca="false">SUM(E2229:E2233)</f>
        <v>341353.84</v>
      </c>
      <c r="F2234" s="540" t="n">
        <f aca="false">SUM(F2229:F2233)</f>
        <v>372475.26</v>
      </c>
      <c r="G2234" s="540" t="n">
        <f aca="false">SUM(G2229:G2233)</f>
        <v>328563.38</v>
      </c>
      <c r="H2234" s="541"/>
      <c r="I2234" s="542" t="n">
        <f aca="false">SUM(I2229:I2233)</f>
        <v>278755.21</v>
      </c>
      <c r="J2234" s="520" t="n">
        <f aca="false">+G2234-I2234</f>
        <v>49808.17</v>
      </c>
      <c r="K2234" s="521" t="n">
        <f aca="false">IF(I2234=0,IF(G2234=0,0,100),+J2234/I2234*100)</f>
        <v>17.8680678291179</v>
      </c>
      <c r="L2234" s="511"/>
      <c r="M2234" s="543" t="n">
        <f aca="false">SUM(M2229:M2233)</f>
        <v>1357874.9</v>
      </c>
      <c r="N2234" s="544" t="n">
        <f aca="false">SUM(N2229:N2233)</f>
        <v>2239702.59</v>
      </c>
      <c r="O2234" s="520" t="n">
        <f aca="false">+M2234-N2234</f>
        <v>-881827.69</v>
      </c>
      <c r="P2234" s="521" t="n">
        <f aca="false">IF(N2234=0,IF(M2234=0,0,100),+O2234/N2234*100)</f>
        <v>-39.3725351721811</v>
      </c>
      <c r="Q2234" s="522"/>
      <c r="R2234" s="523"/>
    </row>
    <row r="2235" customFormat="false" ht="13.5" hidden="false" customHeight="true" outlineLevel="0" collapsed="false">
      <c r="B2235" s="473"/>
      <c r="C2235" s="473"/>
      <c r="D2235" s="473"/>
      <c r="E2235" s="473"/>
      <c r="F2235" s="473"/>
      <c r="G2235" s="473"/>
      <c r="H2235" s="474"/>
      <c r="I2235" s="474"/>
      <c r="M2235" s="476"/>
      <c r="N2235" s="477"/>
    </row>
    <row r="2236" customFormat="false" ht="12.75" hidden="false" customHeight="false" outlineLevel="0" collapsed="false">
      <c r="B2236" s="473"/>
      <c r="C2236" s="473"/>
      <c r="D2236" s="473"/>
      <c r="E2236" s="473"/>
      <c r="F2236" s="473"/>
      <c r="G2236" s="473"/>
      <c r="H2236" s="474"/>
      <c r="I2236" s="474"/>
      <c r="M2236" s="476"/>
    </row>
    <row r="2237" customFormat="false" ht="12.75" hidden="false" customHeight="false" outlineLevel="0" collapsed="false">
      <c r="A2237" s="441" t="s">
        <v>69</v>
      </c>
      <c r="B2237" s="441"/>
      <c r="C2237" s="441"/>
      <c r="D2237" s="441"/>
      <c r="E2237" s="441"/>
      <c r="F2237" s="441"/>
      <c r="G2237" s="441"/>
      <c r="H2237" s="441"/>
      <c r="I2237" s="441"/>
      <c r="J2237" s="441"/>
      <c r="K2237" s="441"/>
      <c r="L2237" s="441"/>
      <c r="M2237" s="441"/>
      <c r="N2237" s="441"/>
      <c r="O2237" s="441"/>
      <c r="P2237" s="441"/>
    </row>
    <row r="2238" customFormat="false" ht="12.75" hidden="false" customHeight="false" outlineLevel="0" collapsed="false">
      <c r="A2238" s="441" t="s">
        <v>214</v>
      </c>
      <c r="B2238" s="441"/>
      <c r="C2238" s="441"/>
      <c r="D2238" s="441"/>
      <c r="E2238" s="441"/>
      <c r="F2238" s="441"/>
      <c r="G2238" s="441"/>
      <c r="H2238" s="441"/>
      <c r="I2238" s="441"/>
      <c r="J2238" s="441"/>
      <c r="K2238" s="441"/>
      <c r="L2238" s="441"/>
      <c r="M2238" s="441"/>
      <c r="N2238" s="441"/>
      <c r="O2238" s="441"/>
      <c r="P2238" s="441"/>
    </row>
    <row r="2239" customFormat="false" ht="12.75" hidden="false" customHeight="false" outlineLevel="0" collapsed="false">
      <c r="A2239" s="442" t="s">
        <v>73</v>
      </c>
      <c r="B2239" s="442"/>
      <c r="C2239" s="442"/>
      <c r="D2239" s="442"/>
      <c r="E2239" s="442"/>
      <c r="F2239" s="442"/>
      <c r="G2239" s="442"/>
      <c r="H2239" s="442"/>
      <c r="I2239" s="442"/>
      <c r="J2239" s="442"/>
      <c r="K2239" s="442"/>
      <c r="L2239" s="442"/>
      <c r="M2239" s="442"/>
      <c r="N2239" s="442"/>
      <c r="O2239" s="442"/>
      <c r="P2239" s="442"/>
    </row>
    <row r="2240" customFormat="false" ht="13.5" hidden="false" customHeight="false" outlineLevel="0" collapsed="false">
      <c r="A2240" s="443"/>
      <c r="J2240" s="444"/>
      <c r="K2240" s="445"/>
      <c r="L2240" s="445"/>
      <c r="N2240" s="446"/>
      <c r="O2240" s="444"/>
      <c r="P2240" s="447"/>
    </row>
    <row r="2241" customFormat="false" ht="39" hidden="false" customHeight="true" outlineLevel="0" collapsed="false">
      <c r="A2241" s="448"/>
      <c r="B2241" s="449" t="s">
        <v>215</v>
      </c>
      <c r="C2241" s="449"/>
      <c r="D2241" s="449"/>
      <c r="E2241" s="449"/>
      <c r="F2241" s="449"/>
      <c r="G2241" s="449"/>
      <c r="H2241" s="450"/>
      <c r="I2241" s="451" t="s">
        <v>71</v>
      </c>
      <c r="J2241" s="452" t="s">
        <v>216</v>
      </c>
      <c r="K2241" s="452"/>
      <c r="L2241" s="453"/>
      <c r="M2241" s="454" t="s">
        <v>121</v>
      </c>
      <c r="N2241" s="454"/>
      <c r="O2241" s="455" t="s">
        <v>217</v>
      </c>
      <c r="P2241" s="455"/>
    </row>
    <row r="2242" customFormat="false" ht="13.5" hidden="false" customHeight="false" outlineLevel="0" collapsed="false">
      <c r="A2242" s="456"/>
      <c r="B2242" s="457" t="s">
        <v>218</v>
      </c>
      <c r="C2242" s="457" t="s">
        <v>219</v>
      </c>
      <c r="D2242" s="457" t="s">
        <v>220</v>
      </c>
      <c r="E2242" s="457" t="s">
        <v>221</v>
      </c>
      <c r="F2242" s="457" t="s">
        <v>222</v>
      </c>
      <c r="G2242" s="457" t="s">
        <v>223</v>
      </c>
      <c r="H2242" s="450"/>
      <c r="I2242" s="458" t="s">
        <v>224</v>
      </c>
      <c r="J2242" s="459" t="s">
        <v>225</v>
      </c>
      <c r="K2242" s="460" t="s">
        <v>226</v>
      </c>
      <c r="L2242" s="461"/>
      <c r="M2242" s="462" t="n">
        <v>2017</v>
      </c>
      <c r="N2242" s="463" t="n">
        <v>2018</v>
      </c>
      <c r="O2242" s="464" t="s">
        <v>225</v>
      </c>
      <c r="P2242" s="465" t="s">
        <v>227</v>
      </c>
    </row>
    <row r="2243" customFormat="false" ht="13.5" hidden="false" customHeight="false" outlineLevel="0" collapsed="false">
      <c r="A2243" s="456"/>
      <c r="B2243" s="467"/>
      <c r="C2243" s="467"/>
      <c r="D2243" s="467"/>
      <c r="E2243" s="467"/>
      <c r="F2243" s="467"/>
      <c r="G2243" s="467"/>
      <c r="H2243" s="450"/>
      <c r="I2243" s="468"/>
      <c r="J2243" s="450"/>
      <c r="K2243" s="469"/>
      <c r="L2243" s="461"/>
      <c r="M2243" s="470"/>
      <c r="N2243" s="471"/>
      <c r="O2243" s="450"/>
      <c r="P2243" s="469"/>
    </row>
    <row r="2244" customFormat="false" ht="13.5" hidden="false" customHeight="false" outlineLevel="0" collapsed="false">
      <c r="A2244" s="472" t="s">
        <v>356</v>
      </c>
      <c r="B2244" s="473"/>
      <c r="C2244" s="473"/>
      <c r="D2244" s="473"/>
      <c r="E2244" s="473"/>
      <c r="F2244" s="473"/>
      <c r="G2244" s="473"/>
      <c r="H2244" s="474"/>
      <c r="I2244" s="474"/>
      <c r="J2244" s="474"/>
      <c r="K2244" s="475"/>
      <c r="L2244" s="475"/>
      <c r="M2244" s="476"/>
      <c r="N2244" s="477"/>
      <c r="O2244" s="474"/>
      <c r="P2244" s="48"/>
      <c r="R2244" s="438" t="s">
        <v>356</v>
      </c>
    </row>
    <row r="2245" customFormat="false" ht="12.75" hidden="false" customHeight="false" outlineLevel="0" collapsed="false">
      <c r="B2245" s="473"/>
      <c r="C2245" s="473"/>
      <c r="D2245" s="473"/>
      <c r="E2245" s="473"/>
      <c r="F2245" s="473"/>
      <c r="G2245" s="473"/>
      <c r="H2245" s="474"/>
      <c r="I2245" s="474"/>
      <c r="M2245" s="476"/>
    </row>
    <row r="2246" customFormat="false" ht="12.75" hidden="false" customHeight="false" outlineLevel="0" collapsed="false">
      <c r="A2246" s="110" t="s">
        <v>228</v>
      </c>
      <c r="B2246" s="473" t="n">
        <v>0</v>
      </c>
      <c r="C2246" s="479" t="n">
        <v>0</v>
      </c>
      <c r="D2246" s="480" t="n">
        <v>0</v>
      </c>
      <c r="E2246" s="478" t="n">
        <v>0</v>
      </c>
      <c r="F2246" s="480" t="n">
        <v>0</v>
      </c>
      <c r="G2246" s="480" t="n">
        <v>0</v>
      </c>
      <c r="H2246" s="474"/>
      <c r="I2246" s="482" t="n">
        <v>1.81898940354586E-012</v>
      </c>
      <c r="J2246" s="481" t="n">
        <f aca="false">+G2246-I2246</f>
        <v>-1.81898940354586E-012</v>
      </c>
      <c r="K2246" s="483" t="n">
        <f aca="false">IF(I2246=0,IF(G2246=0,0,100),+J2246/I2246*100)</f>
        <v>-100</v>
      </c>
      <c r="M2246" s="484" t="n">
        <v>18541.99</v>
      </c>
      <c r="N2246" s="485" t="n">
        <v>0</v>
      </c>
      <c r="O2246" s="481" t="n">
        <f aca="false">N2246-M2246</f>
        <v>-18541.99</v>
      </c>
      <c r="P2246" s="486" t="n">
        <f aca="false">IF(M2246=0,IF(N2246=0,0,100),+O2246/M2246*100)</f>
        <v>-100</v>
      </c>
    </row>
    <row r="2247" customFormat="false" ht="12.75" hidden="false" customHeight="false" outlineLevel="0" collapsed="false">
      <c r="A2247" s="110" t="s">
        <v>229</v>
      </c>
      <c r="B2247" s="478" t="n">
        <v>1375</v>
      </c>
      <c r="C2247" s="479" t="n">
        <v>1375</v>
      </c>
      <c r="D2247" s="480" t="n">
        <v>1375</v>
      </c>
      <c r="E2247" s="478" t="n">
        <v>1375</v>
      </c>
      <c r="F2247" s="480" t="n">
        <v>16375</v>
      </c>
      <c r="G2247" s="480" t="n">
        <v>0</v>
      </c>
      <c r="H2247" s="474"/>
      <c r="I2247" s="482" t="n">
        <v>22551.55</v>
      </c>
      <c r="J2247" s="481" t="n">
        <f aca="false">+G2247-I2247</f>
        <v>-22551.55</v>
      </c>
      <c r="K2247" s="483" t="n">
        <f aca="false">IF(I2247=0,IF(G2247=0,0,100),+J2247/I2247*100)</f>
        <v>-100</v>
      </c>
      <c r="M2247" s="484" t="n">
        <v>136758.45</v>
      </c>
      <c r="N2247" s="485" t="n">
        <v>21875</v>
      </c>
      <c r="O2247" s="481" t="n">
        <f aca="false">N2247-M2247</f>
        <v>-114883.45</v>
      </c>
      <c r="P2247" s="486" t="n">
        <f aca="false">IF(M2247=0,IF(N2247=0,0,100),+O2247/M2247*100)</f>
        <v>-84.0046446855752</v>
      </c>
    </row>
    <row r="2248" customFormat="false" ht="12.75" hidden="false" customHeight="false" outlineLevel="0" collapsed="false">
      <c r="A2248" s="110" t="s">
        <v>234</v>
      </c>
      <c r="B2248" s="478" t="n">
        <v>94886.24</v>
      </c>
      <c r="C2248" s="479" t="n">
        <v>67102.13</v>
      </c>
      <c r="D2248" s="480" t="n">
        <v>66851.75</v>
      </c>
      <c r="E2248" s="478" t="n">
        <v>78284.49</v>
      </c>
      <c r="F2248" s="480" t="n">
        <v>145746.66</v>
      </c>
      <c r="G2248" s="480" t="n">
        <v>10482.56</v>
      </c>
      <c r="H2248" s="474"/>
      <c r="I2248" s="482" t="n">
        <v>50075.37</v>
      </c>
      <c r="J2248" s="481" t="n">
        <f aca="false">+G2248-I2248</f>
        <v>-39592.81</v>
      </c>
      <c r="K2248" s="483" t="n">
        <f aca="false">IF(I2248=0,IF(G2248=0,0,100),+J2248/I2248*100)</f>
        <v>-79.0664352554959</v>
      </c>
      <c r="M2248" s="484" t="n">
        <v>285519.99</v>
      </c>
      <c r="N2248" s="485" t="n">
        <v>463353.83</v>
      </c>
      <c r="O2248" s="481" t="n">
        <f aca="false">N2248-M2248</f>
        <v>177833.84</v>
      </c>
      <c r="P2248" s="486" t="n">
        <f aca="false">IF(M2248=0,IF(N2248=0,0,100),+O2248/M2248*100)</f>
        <v>62.2841994355632</v>
      </c>
    </row>
    <row r="2249" customFormat="false" ht="12.75" hidden="false" customHeight="false" outlineLevel="0" collapsed="false">
      <c r="A2249" s="110" t="s">
        <v>237</v>
      </c>
      <c r="B2249" s="478" t="n">
        <v>11670.84</v>
      </c>
      <c r="C2249" s="479" t="n">
        <v>11508.77</v>
      </c>
      <c r="D2249" s="480" t="n">
        <v>12285.75</v>
      </c>
      <c r="E2249" s="478" t="n">
        <v>14528.15</v>
      </c>
      <c r="F2249" s="480" t="n">
        <v>38238.98</v>
      </c>
      <c r="G2249" s="480" t="n">
        <v>2439.34999999999</v>
      </c>
      <c r="H2249" s="474"/>
      <c r="I2249" s="482" t="n">
        <v>11351.07</v>
      </c>
      <c r="J2249" s="481" t="n">
        <f aca="false">+G2249-I2249</f>
        <v>-8911.72000000001</v>
      </c>
      <c r="K2249" s="483" t="n">
        <f aca="false">IF(I2249=0,IF(G2249=0,0,100),+J2249/I2249*100)</f>
        <v>-78.509955449134</v>
      </c>
      <c r="M2249" s="484" t="n">
        <v>77611.55</v>
      </c>
      <c r="N2249" s="485" t="n">
        <v>90671.84</v>
      </c>
      <c r="O2249" s="481" t="n">
        <f aca="false">N2249-M2249</f>
        <v>13060.29</v>
      </c>
      <c r="P2249" s="486" t="n">
        <f aca="false">IF(M2249=0,IF(N2249=0,0,100),+O2249/M2249*100)</f>
        <v>16.8277659704</v>
      </c>
    </row>
    <row r="2250" customFormat="false" ht="12.75" hidden="false" customHeight="false" outlineLevel="0" collapsed="false">
      <c r="A2250" s="110" t="s">
        <v>240</v>
      </c>
      <c r="B2250" s="478" t="n">
        <v>77.58</v>
      </c>
      <c r="C2250" s="479" t="n">
        <v>5331.88</v>
      </c>
      <c r="D2250" s="480" t="n">
        <v>4352.76</v>
      </c>
      <c r="E2250" s="478" t="n">
        <v>4134.44</v>
      </c>
      <c r="F2250" s="480" t="n">
        <v>11313.69</v>
      </c>
      <c r="G2250" s="480" t="n">
        <v>3852.58</v>
      </c>
      <c r="H2250" s="474"/>
      <c r="I2250" s="482" t="n">
        <v>2280.86</v>
      </c>
      <c r="J2250" s="481" t="n">
        <f aca="false">+G2250-I2250</f>
        <v>1571.72</v>
      </c>
      <c r="K2250" s="483" t="n">
        <f aca="false">IF(I2250=0,IF(G2250=0,0,100),+J2250/I2250*100)</f>
        <v>68.9090956919758</v>
      </c>
      <c r="M2250" s="484" t="n">
        <v>7135.85</v>
      </c>
      <c r="N2250" s="485" t="n">
        <v>29062.93</v>
      </c>
      <c r="O2250" s="481" t="n">
        <f aca="false">N2250-M2250</f>
        <v>21927.08</v>
      </c>
      <c r="P2250" s="486" t="n">
        <f aca="false">IF(M2250=0,IF(N2250=0,0,100),+O2250/M2250*100)</f>
        <v>307.280562231549</v>
      </c>
    </row>
    <row r="2251" customFormat="false" ht="12.75" hidden="false" customHeight="false" outlineLevel="0" collapsed="false">
      <c r="A2251" s="110" t="s">
        <v>242</v>
      </c>
      <c r="B2251" s="478" t="n">
        <v>0</v>
      </c>
      <c r="C2251" s="479" t="n">
        <v>1800</v>
      </c>
      <c r="D2251" s="480" t="n">
        <v>0</v>
      </c>
      <c r="E2251" s="478" t="n">
        <v>1800</v>
      </c>
      <c r="F2251" s="480" t="n">
        <v>0</v>
      </c>
      <c r="G2251" s="480" t="n">
        <v>0</v>
      </c>
      <c r="H2251" s="474"/>
      <c r="I2251" s="482" t="n">
        <v>0</v>
      </c>
      <c r="J2251" s="481" t="n">
        <f aca="false">+G2251-I2251</f>
        <v>0</v>
      </c>
      <c r="K2251" s="483" t="n">
        <f aca="false">IF(I2251=0,IF(G2251=0,0,100),+J2251/I2251*100)</f>
        <v>0</v>
      </c>
      <c r="M2251" s="484" t="n">
        <v>1800</v>
      </c>
      <c r="N2251" s="485" t="n">
        <v>3600</v>
      </c>
      <c r="O2251" s="481" t="n">
        <f aca="false">N2251-M2251</f>
        <v>1800</v>
      </c>
      <c r="P2251" s="486" t="n">
        <f aca="false">IF(M2251=0,IF(N2251=0,0,100),+O2251/M2251*100)</f>
        <v>100</v>
      </c>
    </row>
    <row r="2252" customFormat="false" ht="12.75" hidden="false" customHeight="false" outlineLevel="0" collapsed="false">
      <c r="A2252" s="110" t="s">
        <v>244</v>
      </c>
      <c r="B2252" s="478" t="n">
        <v>3000</v>
      </c>
      <c r="C2252" s="479" t="n">
        <v>1300</v>
      </c>
      <c r="D2252" s="480" t="n">
        <v>0</v>
      </c>
      <c r="E2252" s="478" t="n">
        <v>372.43</v>
      </c>
      <c r="F2252" s="480" t="n">
        <v>1425.53</v>
      </c>
      <c r="G2252" s="480" t="n">
        <v>862.07</v>
      </c>
      <c r="H2252" s="474"/>
      <c r="I2252" s="482" t="n">
        <v>2370.69</v>
      </c>
      <c r="J2252" s="481" t="n">
        <f aca="false">+G2252-I2252</f>
        <v>-1508.62</v>
      </c>
      <c r="K2252" s="483" t="n">
        <f aca="false">IF(I2252=0,IF(G2252=0,0,100),+J2252/I2252*100)</f>
        <v>-63.6363252892618</v>
      </c>
      <c r="M2252" s="484" t="n">
        <v>4070.69</v>
      </c>
      <c r="N2252" s="485" t="n">
        <v>6960.03</v>
      </c>
      <c r="O2252" s="481" t="n">
        <f aca="false">N2252-M2252</f>
        <v>2889.34</v>
      </c>
      <c r="P2252" s="486" t="n">
        <f aca="false">IF(M2252=0,IF(N2252=0,0,100),+O2252/M2252*100)</f>
        <v>70.9791214757203</v>
      </c>
    </row>
    <row r="2253" customFormat="false" ht="12.75" hidden="false" customHeight="false" outlineLevel="0" collapsed="false">
      <c r="A2253" s="110" t="s">
        <v>245</v>
      </c>
      <c r="B2253" s="478" t="n">
        <v>5192.45</v>
      </c>
      <c r="C2253" s="479" t="n">
        <v>6922.35</v>
      </c>
      <c r="D2253" s="480" t="n">
        <v>3726.23</v>
      </c>
      <c r="E2253" s="478" t="n">
        <v>2200</v>
      </c>
      <c r="F2253" s="480" t="n">
        <v>4326.28</v>
      </c>
      <c r="G2253" s="480" t="n">
        <v>3184.77</v>
      </c>
      <c r="H2253" s="474"/>
      <c r="I2253" s="482" t="n">
        <v>9173.95</v>
      </c>
      <c r="J2253" s="481" t="n">
        <f aca="false">+G2253-I2253</f>
        <v>-5989.18</v>
      </c>
      <c r="K2253" s="483" t="n">
        <f aca="false">IF(I2253=0,IF(G2253=0,0,100),+J2253/I2253*100)</f>
        <v>-65.2846374789485</v>
      </c>
      <c r="M2253" s="484" t="n">
        <v>30117.36</v>
      </c>
      <c r="N2253" s="485" t="n">
        <v>25552.08</v>
      </c>
      <c r="O2253" s="481" t="n">
        <f aca="false">N2253-M2253</f>
        <v>-4565.28</v>
      </c>
      <c r="P2253" s="486" t="n">
        <f aca="false">IF(M2253=0,IF(N2253=0,0,100),+O2253/M2253*100)</f>
        <v>-15.1583007275538</v>
      </c>
    </row>
    <row r="2254" customFormat="false" ht="12.75" hidden="false" customHeight="false" outlineLevel="0" collapsed="false">
      <c r="A2254" s="489" t="s">
        <v>335</v>
      </c>
      <c r="B2254" s="478" t="n">
        <v>0</v>
      </c>
      <c r="C2254" s="479" t="n">
        <v>0</v>
      </c>
      <c r="D2254" s="480" t="n">
        <v>600</v>
      </c>
      <c r="E2254" s="478" t="n">
        <v>0</v>
      </c>
      <c r="F2254" s="480" t="n">
        <v>0</v>
      </c>
      <c r="G2254" s="480" t="n">
        <v>0</v>
      </c>
      <c r="H2254" s="474"/>
      <c r="I2254" s="482" t="n">
        <v>0</v>
      </c>
      <c r="J2254" s="481" t="n">
        <f aca="false">+G2254-I2254</f>
        <v>0</v>
      </c>
      <c r="K2254" s="483" t="n">
        <f aca="false">IF(I2254=0,IF(G2254=0,0,100),+J2254/I2254*100)</f>
        <v>0</v>
      </c>
      <c r="M2254" s="484" t="n">
        <v>0</v>
      </c>
      <c r="N2254" s="485" t="n">
        <v>600</v>
      </c>
      <c r="O2254" s="481" t="n">
        <f aca="false">N2254-M2254</f>
        <v>600</v>
      </c>
      <c r="P2254" s="486" t="n">
        <f aca="false">IF(M2254=0,IF(N2254=0,0,100),+O2254/M2254*100)</f>
        <v>100</v>
      </c>
    </row>
    <row r="2255" customFormat="false" ht="12.75" hidden="false" customHeight="false" outlineLevel="0" collapsed="false">
      <c r="A2255" s="110" t="s">
        <v>250</v>
      </c>
      <c r="B2255" s="478" t="n">
        <v>0</v>
      </c>
      <c r="C2255" s="479" t="n">
        <v>0</v>
      </c>
      <c r="D2255" s="480" t="n">
        <v>0</v>
      </c>
      <c r="E2255" s="478" t="n">
        <v>0</v>
      </c>
      <c r="F2255" s="480" t="n">
        <v>0</v>
      </c>
      <c r="G2255" s="480" t="n">
        <v>0</v>
      </c>
      <c r="H2255" s="474"/>
      <c r="I2255" s="482" t="n">
        <v>0</v>
      </c>
      <c r="J2255" s="481" t="n">
        <f aca="false">+G2255-I2255</f>
        <v>0</v>
      </c>
      <c r="K2255" s="483" t="n">
        <f aca="false">IF(I2255=0,IF(G2255=0,0,100),+J2255/I2255*100)</f>
        <v>0</v>
      </c>
      <c r="M2255" s="484" t="n">
        <v>127.58</v>
      </c>
      <c r="N2255" s="485" t="n">
        <v>0</v>
      </c>
      <c r="O2255" s="481" t="n">
        <f aca="false">N2255-M2255</f>
        <v>-127.58</v>
      </c>
      <c r="P2255" s="486" t="n">
        <f aca="false">IF(M2255=0,IF(N2255=0,0,100),+O2255/M2255*100)</f>
        <v>-100</v>
      </c>
    </row>
    <row r="2256" s="430" customFormat="true" ht="12.75" hidden="false" customHeight="false" outlineLevel="0" collapsed="false">
      <c r="A2256" s="110" t="s">
        <v>252</v>
      </c>
      <c r="B2256" s="478" t="n">
        <v>25555.56</v>
      </c>
      <c r="C2256" s="479" t="n">
        <v>25555.56</v>
      </c>
      <c r="D2256" s="480" t="n">
        <v>25555.56</v>
      </c>
      <c r="E2256" s="478" t="n">
        <v>25555.56</v>
      </c>
      <c r="F2256" s="480" t="n">
        <v>25555.56</v>
      </c>
      <c r="G2256" s="480" t="n">
        <v>0</v>
      </c>
      <c r="H2256" s="474"/>
      <c r="I2256" s="482" t="n">
        <v>25555.56</v>
      </c>
      <c r="J2256" s="481" t="n">
        <f aca="false">+G2256-I2256</f>
        <v>-25555.56</v>
      </c>
      <c r="K2256" s="483" t="n">
        <f aca="false">IF(I2256=0,IF(G2256=0,0,100),+J2256/I2256*100)</f>
        <v>-100</v>
      </c>
      <c r="L2256" s="435"/>
      <c r="M2256" s="484" t="n">
        <v>153332.28</v>
      </c>
      <c r="N2256" s="485" t="n">
        <v>127777.8</v>
      </c>
      <c r="O2256" s="481" t="n">
        <f aca="false">N2256-M2256</f>
        <v>-25554.48</v>
      </c>
      <c r="P2256" s="486" t="n">
        <f aca="false">IF(M2256=0,IF(N2256=0,0,100),+O2256/M2256*100)</f>
        <v>-16.6660797061128</v>
      </c>
      <c r="R2256" s="438"/>
    </row>
    <row r="2257" s="430" customFormat="true" ht="12.75" hidden="false" customHeight="false" outlineLevel="0" collapsed="false">
      <c r="A2257" s="110" t="s">
        <v>257</v>
      </c>
      <c r="B2257" s="478" t="n">
        <v>0</v>
      </c>
      <c r="C2257" s="479" t="n">
        <v>1579.01</v>
      </c>
      <c r="D2257" s="480" t="n">
        <v>0</v>
      </c>
      <c r="E2257" s="478" t="n">
        <v>0</v>
      </c>
      <c r="F2257" s="480" t="n">
        <v>0</v>
      </c>
      <c r="G2257" s="480" t="n">
        <v>81.3800000000001</v>
      </c>
      <c r="H2257" s="474"/>
      <c r="I2257" s="482" t="n">
        <v>1617.82</v>
      </c>
      <c r="J2257" s="481" t="n">
        <f aca="false">+G2257-I2257</f>
        <v>-1536.44</v>
      </c>
      <c r="K2257" s="483" t="n">
        <f aca="false">IF(I2257=0,IF(G2257=0,0,100),+J2257/I2257*100)</f>
        <v>-94.9697741405101</v>
      </c>
      <c r="L2257" s="435"/>
      <c r="M2257" s="484" t="n">
        <v>10820.99</v>
      </c>
      <c r="N2257" s="485" t="n">
        <v>1660.39</v>
      </c>
      <c r="O2257" s="481" t="n">
        <f aca="false">N2257-M2257</f>
        <v>-9160.6</v>
      </c>
      <c r="P2257" s="486" t="n">
        <f aca="false">IF(M2257=0,IF(N2257=0,0,100),+O2257/M2257*100)</f>
        <v>-84.6558401772851</v>
      </c>
      <c r="R2257" s="438"/>
    </row>
    <row r="2258" s="430" customFormat="true" ht="12.75" hidden="false" customHeight="false" outlineLevel="0" collapsed="false">
      <c r="A2258" s="456" t="s">
        <v>258</v>
      </c>
      <c r="B2258" s="478" t="n">
        <v>10776.78</v>
      </c>
      <c r="C2258" s="479" t="n">
        <v>17788.71</v>
      </c>
      <c r="D2258" s="480" t="n">
        <v>27247.44</v>
      </c>
      <c r="E2258" s="478" t="n">
        <v>9629.43</v>
      </c>
      <c r="F2258" s="480" t="n">
        <v>12450.75</v>
      </c>
      <c r="G2258" s="480" t="n">
        <v>29496.71</v>
      </c>
      <c r="H2258" s="474"/>
      <c r="I2258" s="482" t="n">
        <v>13674.59</v>
      </c>
      <c r="J2258" s="481" t="n">
        <f aca="false">+G2258-I2258</f>
        <v>15822.12</v>
      </c>
      <c r="K2258" s="483" t="n">
        <f aca="false">IF(I2258=0,IF(G2258=0,0,100),+J2258/I2258*100)</f>
        <v>115.704529349692</v>
      </c>
      <c r="L2258" s="435"/>
      <c r="M2258" s="484" t="n">
        <v>46254.25</v>
      </c>
      <c r="N2258" s="485" t="n">
        <v>107389.82</v>
      </c>
      <c r="O2258" s="481" t="n">
        <f aca="false">N2258-M2258</f>
        <v>61135.57</v>
      </c>
      <c r="P2258" s="486" t="n">
        <f aca="false">IF(M2258=0,IF(N2258=0,0,100),+O2258/M2258*100)</f>
        <v>132.17287060108</v>
      </c>
      <c r="R2258" s="438"/>
    </row>
    <row r="2259" s="430" customFormat="true" ht="12.75" hidden="false" customHeight="false" outlineLevel="0" collapsed="false">
      <c r="A2259" s="110" t="s">
        <v>259</v>
      </c>
      <c r="B2259" s="478" t="n">
        <v>0</v>
      </c>
      <c r="C2259" s="479" t="n">
        <v>724.8</v>
      </c>
      <c r="D2259" s="480" t="n">
        <v>571.34</v>
      </c>
      <c r="E2259" s="478" t="n">
        <v>1288.03</v>
      </c>
      <c r="F2259" s="480" t="n">
        <v>1056.41</v>
      </c>
      <c r="G2259" s="480" t="n">
        <v>0</v>
      </c>
      <c r="H2259" s="474"/>
      <c r="I2259" s="482" t="n">
        <v>732.04</v>
      </c>
      <c r="J2259" s="481" t="n">
        <f aca="false">+G2259-I2259</f>
        <v>-732.04</v>
      </c>
      <c r="K2259" s="483" t="n">
        <f aca="false">IF(I2259=0,IF(G2259=0,0,100),+J2259/I2259*100)</f>
        <v>-100</v>
      </c>
      <c r="L2259" s="435"/>
      <c r="M2259" s="484" t="n">
        <v>4655.78</v>
      </c>
      <c r="N2259" s="485" t="n">
        <v>3640.58</v>
      </c>
      <c r="O2259" s="481" t="n">
        <f aca="false">N2259-M2259</f>
        <v>-1015.2</v>
      </c>
      <c r="P2259" s="486" t="n">
        <f aca="false">IF(M2259=0,IF(N2259=0,0,100),+O2259/M2259*100)</f>
        <v>-21.8051540236008</v>
      </c>
      <c r="R2259" s="438"/>
    </row>
    <row r="2260" s="430" customFormat="true" ht="12.75" hidden="false" customHeight="false" outlineLevel="0" collapsed="false">
      <c r="A2260" s="110" t="s">
        <v>261</v>
      </c>
      <c r="B2260" s="478" t="n">
        <v>0</v>
      </c>
      <c r="C2260" s="479" t="n">
        <v>0</v>
      </c>
      <c r="D2260" s="480" t="n">
        <v>0</v>
      </c>
      <c r="E2260" s="478" t="n">
        <v>0</v>
      </c>
      <c r="F2260" s="480" t="n">
        <v>0</v>
      </c>
      <c r="G2260" s="480" t="n">
        <v>0</v>
      </c>
      <c r="H2260" s="474"/>
      <c r="I2260" s="482" t="n">
        <v>0</v>
      </c>
      <c r="J2260" s="481" t="n">
        <f aca="false">+G2260-I2260</f>
        <v>0</v>
      </c>
      <c r="K2260" s="483" t="n">
        <f aca="false">IF(I2260=0,IF(G2260=0,0,100),+J2260/I2260*100)</f>
        <v>0</v>
      </c>
      <c r="L2260" s="435"/>
      <c r="M2260" s="484" t="n">
        <v>900</v>
      </c>
      <c r="N2260" s="485" t="n">
        <v>0</v>
      </c>
      <c r="O2260" s="481" t="n">
        <f aca="false">N2260-M2260</f>
        <v>-900</v>
      </c>
      <c r="P2260" s="486" t="n">
        <f aca="false">IF(M2260=0,IF(N2260=0,0,100),+O2260/M2260*100)</f>
        <v>-100</v>
      </c>
      <c r="R2260" s="438"/>
    </row>
    <row r="2261" s="430" customFormat="true" ht="12.75" hidden="false" customHeight="false" outlineLevel="0" collapsed="false">
      <c r="A2261" s="110" t="s">
        <v>265</v>
      </c>
      <c r="B2261" s="478" t="n">
        <v>1529.2</v>
      </c>
      <c r="C2261" s="479" t="n">
        <v>0</v>
      </c>
      <c r="D2261" s="480" t="n">
        <v>2940.14</v>
      </c>
      <c r="E2261" s="478" t="n">
        <v>1610.05</v>
      </c>
      <c r="F2261" s="480" t="n">
        <v>1331.66</v>
      </c>
      <c r="G2261" s="480" t="n">
        <v>1416.46</v>
      </c>
      <c r="H2261" s="474"/>
      <c r="I2261" s="482" t="n">
        <v>1642.47</v>
      </c>
      <c r="J2261" s="481" t="n">
        <f aca="false">+G2261-I2261</f>
        <v>-226.01</v>
      </c>
      <c r="K2261" s="483" t="n">
        <f aca="false">IF(I2261=0,IF(G2261=0,0,100),+J2261/I2261*100)</f>
        <v>-13.7603730966167</v>
      </c>
      <c r="L2261" s="435"/>
      <c r="M2261" s="484" t="n">
        <v>7741.63</v>
      </c>
      <c r="N2261" s="485" t="n">
        <v>8827.51</v>
      </c>
      <c r="O2261" s="481" t="n">
        <f aca="false">N2261-M2261</f>
        <v>1085.88</v>
      </c>
      <c r="P2261" s="486" t="n">
        <f aca="false">IF(M2261=0,IF(N2261=0,0,100),+O2261/M2261*100)</f>
        <v>14.0265034624491</v>
      </c>
      <c r="R2261" s="438"/>
    </row>
    <row r="2262" s="430" customFormat="true" ht="12.75" hidden="false" customHeight="false" outlineLevel="0" collapsed="false">
      <c r="A2262" s="110" t="s">
        <v>267</v>
      </c>
      <c r="B2262" s="478" t="n">
        <v>0</v>
      </c>
      <c r="C2262" s="479" t="n">
        <v>214.66</v>
      </c>
      <c r="D2262" s="480" t="n">
        <v>214.66</v>
      </c>
      <c r="E2262" s="478" t="n">
        <v>613.31</v>
      </c>
      <c r="F2262" s="480" t="n">
        <v>429.32</v>
      </c>
      <c r="G2262" s="480" t="n">
        <v>429.32</v>
      </c>
      <c r="H2262" s="474"/>
      <c r="I2262" s="482" t="n">
        <v>214.66</v>
      </c>
      <c r="J2262" s="481" t="n">
        <f aca="false">+G2262-I2262</f>
        <v>214.66</v>
      </c>
      <c r="K2262" s="483" t="n">
        <f aca="false">IF(I2262=0,IF(G2262=0,0,100),+J2262/I2262*100)</f>
        <v>100</v>
      </c>
      <c r="L2262" s="435"/>
      <c r="M2262" s="484" t="n">
        <v>1081.98</v>
      </c>
      <c r="N2262" s="485" t="n">
        <v>1901.27</v>
      </c>
      <c r="O2262" s="481" t="n">
        <f aca="false">N2262-M2262</f>
        <v>819.29</v>
      </c>
      <c r="P2262" s="486" t="n">
        <f aca="false">IF(M2262=0,IF(N2262=0,0,100),+O2262/M2262*100)</f>
        <v>75.7213626869258</v>
      </c>
      <c r="R2262" s="438"/>
    </row>
    <row r="2263" s="430" customFormat="true" ht="12.75" hidden="false" customHeight="false" outlineLevel="0" collapsed="false">
      <c r="A2263" s="110" t="s">
        <v>271</v>
      </c>
      <c r="B2263" s="478" t="n">
        <v>0</v>
      </c>
      <c r="C2263" s="479" t="n">
        <v>822.63</v>
      </c>
      <c r="D2263" s="480" t="n">
        <v>0</v>
      </c>
      <c r="E2263" s="478" t="n">
        <v>267</v>
      </c>
      <c r="F2263" s="480" t="n">
        <v>274.21</v>
      </c>
      <c r="G2263" s="480" t="n">
        <v>532</v>
      </c>
      <c r="H2263" s="474"/>
      <c r="I2263" s="482" t="n">
        <v>0</v>
      </c>
      <c r="J2263" s="481" t="n">
        <f aca="false">+G2263-I2263</f>
        <v>532</v>
      </c>
      <c r="K2263" s="483" t="n">
        <f aca="false">IF(I2263=0,IF(G2263=0,0,100),+J2263/I2263*100)</f>
        <v>100</v>
      </c>
      <c r="L2263" s="435"/>
      <c r="M2263" s="484" t="n">
        <v>1082.42</v>
      </c>
      <c r="N2263" s="485" t="n">
        <v>1895.84</v>
      </c>
      <c r="O2263" s="481" t="n">
        <f aca="false">N2263-M2263</f>
        <v>813.42</v>
      </c>
      <c r="P2263" s="486" t="n">
        <f aca="false">IF(M2263=0,IF(N2263=0,0,100),+O2263/M2263*100)</f>
        <v>75.148278856636</v>
      </c>
      <c r="R2263" s="438"/>
    </row>
    <row r="2264" s="430" customFormat="true" ht="12.75" hidden="false" customHeight="false" outlineLevel="0" collapsed="false">
      <c r="A2264" s="110" t="s">
        <v>272</v>
      </c>
      <c r="B2264" s="478" t="n">
        <v>0</v>
      </c>
      <c r="C2264" s="479" t="n">
        <v>110</v>
      </c>
      <c r="D2264" s="480" t="n">
        <v>110</v>
      </c>
      <c r="E2264" s="478" t="n">
        <v>110</v>
      </c>
      <c r="F2264" s="480" t="n">
        <v>232</v>
      </c>
      <c r="G2264" s="480" t="n">
        <v>0</v>
      </c>
      <c r="H2264" s="474"/>
      <c r="I2264" s="482" t="n">
        <v>220</v>
      </c>
      <c r="J2264" s="481" t="n">
        <f aca="false">+G2264-I2264</f>
        <v>-220</v>
      </c>
      <c r="K2264" s="483" t="n">
        <f aca="false">IF(I2264=0,IF(G2264=0,0,100),+J2264/I2264*100)</f>
        <v>-100</v>
      </c>
      <c r="L2264" s="435"/>
      <c r="M2264" s="484" t="n">
        <v>782.59</v>
      </c>
      <c r="N2264" s="485" t="n">
        <v>562</v>
      </c>
      <c r="O2264" s="481" t="n">
        <f aca="false">N2264-M2264</f>
        <v>-220.59</v>
      </c>
      <c r="P2264" s="486" t="n">
        <f aca="false">IF(M2264=0,IF(N2264=0,0,100),+O2264/M2264*100)</f>
        <v>-28.1871733602525</v>
      </c>
      <c r="R2264" s="438"/>
    </row>
    <row r="2265" s="430" customFormat="true" ht="12.75" hidden="false" customHeight="false" outlineLevel="0" collapsed="false">
      <c r="A2265" s="110" t="s">
        <v>273</v>
      </c>
      <c r="B2265" s="478" t="n">
        <v>0</v>
      </c>
      <c r="C2265" s="479" t="n">
        <v>0</v>
      </c>
      <c r="D2265" s="480" t="n">
        <v>4957.06</v>
      </c>
      <c r="E2265" s="478" t="n">
        <v>0</v>
      </c>
      <c r="F2265" s="480" t="n">
        <v>6956.21</v>
      </c>
      <c r="G2265" s="480" t="n">
        <v>0</v>
      </c>
      <c r="H2265" s="474"/>
      <c r="I2265" s="482" t="n">
        <v>0</v>
      </c>
      <c r="J2265" s="481" t="n">
        <f aca="false">+G2265-I2265</f>
        <v>0</v>
      </c>
      <c r="K2265" s="483" t="n">
        <f aca="false">IF(I2265=0,IF(G2265=0,0,100),+J2265/I2265*100)</f>
        <v>0</v>
      </c>
      <c r="L2265" s="435"/>
      <c r="M2265" s="484" t="n">
        <v>23497.2</v>
      </c>
      <c r="N2265" s="485" t="n">
        <v>11913.27</v>
      </c>
      <c r="O2265" s="481" t="n">
        <f aca="false">N2265-M2265</f>
        <v>-11583.93</v>
      </c>
      <c r="P2265" s="486" t="n">
        <f aca="false">IF(M2265=0,IF(N2265=0,0,100),+O2265/M2265*100)</f>
        <v>-49.2991930953475</v>
      </c>
      <c r="R2265" s="438"/>
    </row>
    <row r="2266" s="430" customFormat="true" ht="12.75" hidden="false" customHeight="false" outlineLevel="0" collapsed="false">
      <c r="A2266" s="110" t="s">
        <v>274</v>
      </c>
      <c r="B2266" s="478" t="n">
        <v>0</v>
      </c>
      <c r="C2266" s="479" t="n">
        <v>1493.14</v>
      </c>
      <c r="D2266" s="480" t="n">
        <v>1163.38</v>
      </c>
      <c r="E2266" s="478" t="n">
        <v>1015.09</v>
      </c>
      <c r="F2266" s="480" t="n">
        <v>462.94</v>
      </c>
      <c r="G2266" s="480" t="n">
        <v>1050.44</v>
      </c>
      <c r="H2266" s="474"/>
      <c r="I2266" s="482" t="n">
        <v>3004.17</v>
      </c>
      <c r="J2266" s="481" t="n">
        <f aca="false">+G2266-I2266</f>
        <v>-1953.73</v>
      </c>
      <c r="K2266" s="483" t="n">
        <f aca="false">IF(I2266=0,IF(G2266=0,0,100),+J2266/I2266*100)</f>
        <v>-65.0339361620681</v>
      </c>
      <c r="L2266" s="435"/>
      <c r="M2266" s="484" t="n">
        <v>8502.12</v>
      </c>
      <c r="N2266" s="485" t="n">
        <v>5184.99</v>
      </c>
      <c r="O2266" s="481" t="n">
        <f aca="false">N2266-M2266</f>
        <v>-3317.13</v>
      </c>
      <c r="P2266" s="486" t="n">
        <f aca="false">IF(M2266=0,IF(N2266=0,0,100),+O2266/M2266*100)</f>
        <v>-39.0153279417369</v>
      </c>
      <c r="R2266" s="438"/>
    </row>
    <row r="2267" s="430" customFormat="true" ht="12.75" hidden="false" customHeight="false" outlineLevel="0" collapsed="false">
      <c r="A2267" s="110" t="s">
        <v>275</v>
      </c>
      <c r="B2267" s="478" t="n">
        <v>75.6</v>
      </c>
      <c r="C2267" s="479" t="n">
        <v>148.95</v>
      </c>
      <c r="D2267" s="480" t="n">
        <v>73.93</v>
      </c>
      <c r="E2267" s="478" t="n">
        <v>1186.46</v>
      </c>
      <c r="F2267" s="480" t="n">
        <v>81.8499999999999</v>
      </c>
      <c r="G2267" s="480" t="n">
        <v>30.47</v>
      </c>
      <c r="H2267" s="474"/>
      <c r="I2267" s="482" t="n">
        <v>59.5</v>
      </c>
      <c r="J2267" s="481" t="n">
        <f aca="false">+G2267-I2267</f>
        <v>-29.03</v>
      </c>
      <c r="K2267" s="483" t="n">
        <f aca="false">IF(I2267=0,IF(G2267=0,0,100),+J2267/I2267*100)</f>
        <v>-48.7899159663866</v>
      </c>
      <c r="L2267" s="435"/>
      <c r="M2267" s="484" t="n">
        <v>238</v>
      </c>
      <c r="N2267" s="485" t="n">
        <v>1597.26</v>
      </c>
      <c r="O2267" s="481" t="n">
        <f aca="false">N2267-M2267</f>
        <v>1359.26</v>
      </c>
      <c r="P2267" s="486" t="n">
        <f aca="false">IF(M2267=0,IF(N2267=0,0,100),+O2267/M2267*100)</f>
        <v>571.117647058824</v>
      </c>
      <c r="R2267" s="438"/>
    </row>
    <row r="2268" s="430" customFormat="true" ht="12.75" hidden="false" customHeight="false" outlineLevel="0" collapsed="false">
      <c r="A2268" s="110" t="s">
        <v>276</v>
      </c>
      <c r="B2268" s="478" t="n">
        <v>512.76</v>
      </c>
      <c r="C2268" s="479" t="n">
        <v>1509.56</v>
      </c>
      <c r="D2268" s="480" t="n">
        <v>0</v>
      </c>
      <c r="E2268" s="478" t="n">
        <v>194.57</v>
      </c>
      <c r="F2268" s="480" t="n">
        <v>372.59</v>
      </c>
      <c r="G2268" s="480" t="n">
        <v>0</v>
      </c>
      <c r="H2268" s="474"/>
      <c r="I2268" s="482" t="n">
        <v>226.72</v>
      </c>
      <c r="J2268" s="481" t="n">
        <f aca="false">+G2268-I2268</f>
        <v>-226.72</v>
      </c>
      <c r="K2268" s="483" t="n">
        <f aca="false">IF(I2268=0,IF(G2268=0,0,100),+J2268/I2268*100)</f>
        <v>-100</v>
      </c>
      <c r="L2268" s="435"/>
      <c r="M2268" s="484" t="n">
        <v>2496.55</v>
      </c>
      <c r="N2268" s="485" t="n">
        <v>2589.48</v>
      </c>
      <c r="O2268" s="481" t="n">
        <f aca="false">N2268-M2268</f>
        <v>92.9299999999998</v>
      </c>
      <c r="P2268" s="486" t="n">
        <f aca="false">IF(M2268=0,IF(N2268=0,0,100),+O2268/M2268*100)</f>
        <v>3.72233682481824</v>
      </c>
      <c r="R2268" s="438"/>
    </row>
    <row r="2269" s="430" customFormat="true" ht="15" hidden="false" customHeight="false" outlineLevel="0" collapsed="false">
      <c r="A2269" s="0" t="s">
        <v>278</v>
      </c>
      <c r="B2269" s="478" t="n">
        <v>301.12</v>
      </c>
      <c r="C2269" s="479" t="n">
        <v>104.71</v>
      </c>
      <c r="D2269" s="480" t="n">
        <v>0</v>
      </c>
      <c r="E2269" s="478" t="n">
        <v>104.74</v>
      </c>
      <c r="F2269" s="480" t="n">
        <v>105</v>
      </c>
      <c r="G2269" s="480" t="n">
        <v>105.14</v>
      </c>
      <c r="H2269" s="474"/>
      <c r="I2269" s="482" t="n">
        <v>0</v>
      </c>
      <c r="J2269" s="481" t="n">
        <f aca="false">+G2269-I2269</f>
        <v>105.14</v>
      </c>
      <c r="K2269" s="483" t="n">
        <f aca="false">IF(I2269=0,IF(G2269=0,0,100),+J2269/I2269*100)</f>
        <v>100</v>
      </c>
      <c r="L2269" s="435"/>
      <c r="M2269" s="484" t="n">
        <v>0</v>
      </c>
      <c r="N2269" s="485" t="n">
        <v>720.71</v>
      </c>
      <c r="O2269" s="481" t="n">
        <f aca="false">N2269-M2269</f>
        <v>720.71</v>
      </c>
      <c r="P2269" s="486" t="n">
        <f aca="false">IF(M2269=0,IF(N2269=0,0,100),+O2269/M2269*100)</f>
        <v>100</v>
      </c>
      <c r="R2269" s="438"/>
    </row>
    <row r="2270" s="430" customFormat="true" ht="12.75" hidden="false" customHeight="false" outlineLevel="0" collapsed="false">
      <c r="A2270" s="110" t="s">
        <v>282</v>
      </c>
      <c r="B2270" s="478" t="n">
        <v>0</v>
      </c>
      <c r="C2270" s="479" t="n">
        <v>0</v>
      </c>
      <c r="D2270" s="480" t="n">
        <v>0</v>
      </c>
      <c r="E2270" s="478" t="n">
        <v>0</v>
      </c>
      <c r="F2270" s="480" t="n">
        <v>0</v>
      </c>
      <c r="G2270" s="480" t="n">
        <v>0</v>
      </c>
      <c r="H2270" s="474"/>
      <c r="I2270" s="482" t="n">
        <v>431.03</v>
      </c>
      <c r="J2270" s="481" t="n">
        <f aca="false">+G2270-I2270</f>
        <v>-431.03</v>
      </c>
      <c r="K2270" s="483" t="n">
        <f aca="false">IF(I2270=0,IF(G2270=0,0,100),+J2270/I2270*100)</f>
        <v>-100</v>
      </c>
      <c r="L2270" s="435"/>
      <c r="M2270" s="484" t="n">
        <v>1271.55</v>
      </c>
      <c r="N2270" s="485" t="n">
        <v>0</v>
      </c>
      <c r="O2270" s="481" t="n">
        <f aca="false">N2270-M2270</f>
        <v>-1271.55</v>
      </c>
      <c r="P2270" s="486" t="n">
        <f aca="false">IF(M2270=0,IF(N2270=0,0,100),+O2270/M2270*100)</f>
        <v>-100</v>
      </c>
      <c r="R2270" s="438"/>
    </row>
    <row r="2271" s="430" customFormat="true" ht="12.75" hidden="false" customHeight="false" outlineLevel="0" collapsed="false">
      <c r="A2271" s="110" t="s">
        <v>283</v>
      </c>
      <c r="B2271" s="478" t="n">
        <v>0</v>
      </c>
      <c r="C2271" s="479" t="n">
        <v>0</v>
      </c>
      <c r="D2271" s="480" t="n">
        <v>0</v>
      </c>
      <c r="E2271" s="478" t="n">
        <v>71.47</v>
      </c>
      <c r="F2271" s="480" t="n">
        <v>0</v>
      </c>
      <c r="G2271" s="480" t="n">
        <v>0</v>
      </c>
      <c r="H2271" s="474"/>
      <c r="I2271" s="482" t="n">
        <v>0</v>
      </c>
      <c r="J2271" s="481" t="n">
        <f aca="false">+G2271-I2271</f>
        <v>0</v>
      </c>
      <c r="K2271" s="483" t="n">
        <f aca="false">IF(I2271=0,IF(G2271=0,0,100),+J2271/I2271*100)</f>
        <v>0</v>
      </c>
      <c r="L2271" s="435"/>
      <c r="M2271" s="484" t="n">
        <v>1033.8</v>
      </c>
      <c r="N2271" s="485" t="n">
        <v>71.47</v>
      </c>
      <c r="O2271" s="481" t="n">
        <f aca="false">N2271-M2271</f>
        <v>-962.33</v>
      </c>
      <c r="P2271" s="486" t="n">
        <f aca="false">IF(M2271=0,IF(N2271=0,0,100),+O2271/M2271*100)</f>
        <v>-93.086670535887</v>
      </c>
      <c r="R2271" s="438"/>
    </row>
    <row r="2272" s="430" customFormat="true" ht="12.75" hidden="false" customHeight="false" outlineLevel="0" collapsed="false">
      <c r="A2272" s="110" t="s">
        <v>284</v>
      </c>
      <c r="B2272" s="478" t="n">
        <v>0</v>
      </c>
      <c r="C2272" s="479" t="n">
        <v>0</v>
      </c>
      <c r="D2272" s="480" t="n">
        <v>120</v>
      </c>
      <c r="E2272" s="478" t="n">
        <v>0</v>
      </c>
      <c r="F2272" s="480" t="n">
        <v>0</v>
      </c>
      <c r="G2272" s="480" t="n">
        <v>0</v>
      </c>
      <c r="H2272" s="474"/>
      <c r="I2272" s="482" t="n">
        <v>0</v>
      </c>
      <c r="J2272" s="481" t="n">
        <f aca="false">+G2272-I2272</f>
        <v>0</v>
      </c>
      <c r="K2272" s="483" t="n">
        <f aca="false">IF(I2272=0,IF(G2272=0,0,100),+J2272/I2272*100)</f>
        <v>0</v>
      </c>
      <c r="L2272" s="435"/>
      <c r="M2272" s="484" t="n">
        <v>136.21</v>
      </c>
      <c r="N2272" s="485" t="n">
        <v>120</v>
      </c>
      <c r="O2272" s="481" t="n">
        <f aca="false">N2272-M2272</f>
        <v>-16.21</v>
      </c>
      <c r="P2272" s="486" t="n">
        <f aca="false">IF(M2272=0,IF(N2272=0,0,100),+O2272/M2272*100)</f>
        <v>-11.9007415020924</v>
      </c>
      <c r="R2272" s="438"/>
    </row>
    <row r="2273" s="430" customFormat="true" ht="12.75" hidden="false" customHeight="false" outlineLevel="0" collapsed="false">
      <c r="A2273" s="110" t="s">
        <v>285</v>
      </c>
      <c r="B2273" s="478" t="n">
        <v>0</v>
      </c>
      <c r="C2273" s="479" t="n">
        <v>0</v>
      </c>
      <c r="D2273" s="480" t="n">
        <v>111.21</v>
      </c>
      <c r="E2273" s="478" t="n">
        <v>0</v>
      </c>
      <c r="F2273" s="480" t="n">
        <v>0</v>
      </c>
      <c r="G2273" s="480" t="n">
        <v>0</v>
      </c>
      <c r="H2273" s="474"/>
      <c r="I2273" s="482" t="n">
        <v>0</v>
      </c>
      <c r="J2273" s="481" t="n">
        <f aca="false">+G2273-I2273</f>
        <v>0</v>
      </c>
      <c r="K2273" s="483" t="n">
        <f aca="false">IF(I2273=0,IF(G2273=0,0,100),+J2273/I2273*100)</f>
        <v>0</v>
      </c>
      <c r="L2273" s="435"/>
      <c r="M2273" s="484" t="n">
        <v>2972.42</v>
      </c>
      <c r="N2273" s="485" t="n">
        <v>111.21</v>
      </c>
      <c r="O2273" s="481" t="n">
        <f aca="false">N2273-M2273</f>
        <v>-2861.21</v>
      </c>
      <c r="P2273" s="486" t="n">
        <f aca="false">IF(M2273=0,IF(N2273=0,0,100),+O2273/M2273*100)</f>
        <v>-96.2586041003627</v>
      </c>
      <c r="R2273" s="438"/>
    </row>
    <row r="2274" s="430" customFormat="true" ht="12.75" hidden="false" customHeight="false" outlineLevel="0" collapsed="false">
      <c r="A2274" s="110" t="s">
        <v>286</v>
      </c>
      <c r="B2274" s="478" t="n">
        <v>0</v>
      </c>
      <c r="C2274" s="479" t="n">
        <v>0</v>
      </c>
      <c r="D2274" s="480" t="n">
        <v>0</v>
      </c>
      <c r="E2274" s="478" t="n">
        <v>0</v>
      </c>
      <c r="F2274" s="480" t="n">
        <v>0</v>
      </c>
      <c r="G2274" s="480" t="n">
        <v>0</v>
      </c>
      <c r="H2274" s="474"/>
      <c r="I2274" s="482" t="n">
        <v>0</v>
      </c>
      <c r="J2274" s="481" t="n">
        <f aca="false">+G2274-I2274</f>
        <v>0</v>
      </c>
      <c r="K2274" s="483" t="n">
        <f aca="false">IF(I2274=0,IF(G2274=0,0,100),+J2274/I2274*100)</f>
        <v>0</v>
      </c>
      <c r="L2274" s="435"/>
      <c r="M2274" s="484" t="n">
        <v>6164.96</v>
      </c>
      <c r="N2274" s="485" t="n">
        <v>0</v>
      </c>
      <c r="O2274" s="481" t="n">
        <f aca="false">N2274-M2274</f>
        <v>-6164.96</v>
      </c>
      <c r="P2274" s="486" t="n">
        <f aca="false">IF(M2274=0,IF(N2274=0,0,100),+O2274/M2274*100)</f>
        <v>-100</v>
      </c>
      <c r="R2274" s="438"/>
    </row>
    <row r="2275" s="430" customFormat="true" ht="12.75" hidden="false" customHeight="false" outlineLevel="0" collapsed="false">
      <c r="A2275" s="110" t="s">
        <v>287</v>
      </c>
      <c r="B2275" s="478" t="n">
        <v>0</v>
      </c>
      <c r="C2275" s="479" t="n">
        <v>0</v>
      </c>
      <c r="D2275" s="480" t="n">
        <v>0</v>
      </c>
      <c r="E2275" s="478" t="n">
        <v>0</v>
      </c>
      <c r="F2275" s="480" t="n">
        <v>0</v>
      </c>
      <c r="G2275" s="480" t="n">
        <v>0</v>
      </c>
      <c r="H2275" s="474"/>
      <c r="I2275" s="482" t="n">
        <v>0</v>
      </c>
      <c r="J2275" s="481" t="n">
        <f aca="false">+G2275-I2275</f>
        <v>0</v>
      </c>
      <c r="K2275" s="483" t="n">
        <f aca="false">IF(I2275=0,IF(G2275=0,0,100),+J2275/I2275*100)</f>
        <v>0</v>
      </c>
      <c r="L2275" s="435"/>
      <c r="M2275" s="484" t="n">
        <v>1422.41</v>
      </c>
      <c r="N2275" s="485" t="n">
        <v>0</v>
      </c>
      <c r="O2275" s="481" t="n">
        <f aca="false">N2275-M2275</f>
        <v>-1422.41</v>
      </c>
      <c r="P2275" s="486" t="n">
        <f aca="false">IF(M2275=0,IF(N2275=0,0,100),+O2275/M2275*100)</f>
        <v>-100</v>
      </c>
      <c r="R2275" s="438"/>
    </row>
    <row r="2276" s="430" customFormat="true" ht="12.75" hidden="false" customHeight="false" outlineLevel="0" collapsed="false">
      <c r="A2276" s="110" t="s">
        <v>289</v>
      </c>
      <c r="B2276" s="478" t="n">
        <v>0</v>
      </c>
      <c r="C2276" s="479" t="n">
        <v>0</v>
      </c>
      <c r="D2276" s="480" t="n">
        <v>0.71</v>
      </c>
      <c r="E2276" s="478" t="n">
        <v>35000</v>
      </c>
      <c r="F2276" s="480" t="n">
        <v>0</v>
      </c>
      <c r="G2276" s="480" t="n">
        <v>518</v>
      </c>
      <c r="H2276" s="474"/>
      <c r="I2276" s="482" t="n">
        <v>101203</v>
      </c>
      <c r="J2276" s="481" t="n">
        <f aca="false">+G2276-I2276</f>
        <v>-100685</v>
      </c>
      <c r="K2276" s="483" t="n">
        <f aca="false">IF(I2276=0,IF(G2276=0,0,100),+J2276/I2276*100)</f>
        <v>-99.4881574656878</v>
      </c>
      <c r="L2276" s="435"/>
      <c r="M2276" s="484" t="n">
        <v>101853</v>
      </c>
      <c r="N2276" s="485" t="n">
        <v>35518.71</v>
      </c>
      <c r="O2276" s="481" t="n">
        <f aca="false">N2276-M2276</f>
        <v>-66334.29</v>
      </c>
      <c r="P2276" s="486" t="n">
        <f aca="false">IF(M2276=0,IF(N2276=0,0,100),+O2276/M2276*100)</f>
        <v>-65.1274778357044</v>
      </c>
      <c r="R2276" s="438"/>
    </row>
    <row r="2277" s="430" customFormat="true" ht="12.75" hidden="false" customHeight="false" outlineLevel="0" collapsed="false">
      <c r="A2277" s="110" t="s">
        <v>290</v>
      </c>
      <c r="B2277" s="478" t="n">
        <v>5152.85</v>
      </c>
      <c r="C2277" s="479" t="n">
        <v>1919</v>
      </c>
      <c r="D2277" s="480" t="n">
        <v>4192.86</v>
      </c>
      <c r="E2277" s="478" t="n">
        <v>1837.8</v>
      </c>
      <c r="F2277" s="480" t="n">
        <v>1128.4</v>
      </c>
      <c r="G2277" s="480" t="n">
        <v>0</v>
      </c>
      <c r="H2277" s="474"/>
      <c r="I2277" s="482" t="n">
        <v>0</v>
      </c>
      <c r="J2277" s="481" t="n">
        <f aca="false">+G2277-I2277</f>
        <v>0</v>
      </c>
      <c r="K2277" s="483" t="n">
        <f aca="false">IF(I2277=0,IF(G2277=0,0,100),+J2277/I2277*100)</f>
        <v>0</v>
      </c>
      <c r="L2277" s="435"/>
      <c r="M2277" s="484" t="n">
        <v>6467.42</v>
      </c>
      <c r="N2277" s="485" t="n">
        <v>14230.91</v>
      </c>
      <c r="O2277" s="481" t="n">
        <f aca="false">N2277-M2277</f>
        <v>7763.49</v>
      </c>
      <c r="P2277" s="486" t="n">
        <f aca="false">IF(M2277=0,IF(N2277=0,0,100),+O2277/M2277*100)</f>
        <v>120.039985032671</v>
      </c>
      <c r="R2277" s="438"/>
    </row>
    <row r="2278" s="430" customFormat="true" ht="12.75" hidden="false" customHeight="false" outlineLevel="0" collapsed="false">
      <c r="A2278" s="110" t="s">
        <v>336</v>
      </c>
      <c r="B2278" s="478" t="n">
        <v>800</v>
      </c>
      <c r="C2278" s="479" t="n">
        <v>1031.49</v>
      </c>
      <c r="D2278" s="480" t="n">
        <v>1031.49</v>
      </c>
      <c r="E2278" s="478" t="n">
        <v>0</v>
      </c>
      <c r="F2278" s="480" t="n">
        <v>1031.49</v>
      </c>
      <c r="G2278" s="480" t="n">
        <v>1831.49</v>
      </c>
      <c r="H2278" s="474"/>
      <c r="I2278" s="482" t="n">
        <v>0</v>
      </c>
      <c r="J2278" s="481" t="n">
        <f aca="false">+G2278-I2278</f>
        <v>1831.49</v>
      </c>
      <c r="K2278" s="483" t="n">
        <f aca="false">IF(I2278=0,IF(G2278=0,0,100),+J2278/I2278*100)</f>
        <v>100</v>
      </c>
      <c r="L2278" s="435"/>
      <c r="M2278" s="484" t="n">
        <v>4756.26</v>
      </c>
      <c r="N2278" s="485" t="n">
        <v>5725.96</v>
      </c>
      <c r="O2278" s="481" t="n">
        <f aca="false">N2278-M2278</f>
        <v>969.7</v>
      </c>
      <c r="P2278" s="486" t="n">
        <f aca="false">IF(M2278=0,IF(N2278=0,0,100),+O2278/M2278*100)</f>
        <v>20.3878677784646</v>
      </c>
      <c r="R2278" s="438"/>
    </row>
    <row r="2279" s="430" customFormat="true" ht="12.75" hidden="false" customHeight="false" outlineLevel="0" collapsed="false">
      <c r="A2279" s="110" t="s">
        <v>293</v>
      </c>
      <c r="B2279" s="478" t="n">
        <v>1017.34</v>
      </c>
      <c r="C2279" s="479" t="n">
        <v>6570.52</v>
      </c>
      <c r="D2279" s="480" t="n">
        <v>3762.56</v>
      </c>
      <c r="E2279" s="478" t="n">
        <v>3762.56</v>
      </c>
      <c r="F2279" s="480" t="n">
        <v>3762.56</v>
      </c>
      <c r="G2279" s="480" t="n">
        <v>3762.56</v>
      </c>
      <c r="H2279" s="474"/>
      <c r="I2279" s="482" t="n">
        <v>1637.58</v>
      </c>
      <c r="J2279" s="481" t="n">
        <f aca="false">+G2279-I2279</f>
        <v>2124.98</v>
      </c>
      <c r="K2279" s="483" t="n">
        <f aca="false">IF(I2279=0,IF(G2279=0,0,100),+J2279/I2279*100)</f>
        <v>129.763431404878</v>
      </c>
      <c r="L2279" s="435"/>
      <c r="M2279" s="484" t="n">
        <v>8982.11</v>
      </c>
      <c r="N2279" s="485" t="n">
        <v>22638.1</v>
      </c>
      <c r="O2279" s="481" t="n">
        <f aca="false">N2279-M2279</f>
        <v>13655.99</v>
      </c>
      <c r="P2279" s="486" t="n">
        <f aca="false">IF(M2279=0,IF(N2279=0,0,100),+O2279/M2279*100)</f>
        <v>152.035434881114</v>
      </c>
      <c r="R2279" s="438"/>
    </row>
    <row r="2280" s="430" customFormat="true" ht="12.75" hidden="false" customHeight="false" outlineLevel="0" collapsed="false">
      <c r="A2280" s="110" t="s">
        <v>294</v>
      </c>
      <c r="B2280" s="478" t="n">
        <v>150.76</v>
      </c>
      <c r="C2280" s="479" t="n">
        <v>172.16</v>
      </c>
      <c r="D2280" s="480" t="n">
        <v>157.89</v>
      </c>
      <c r="E2280" s="478" t="n">
        <v>157.89</v>
      </c>
      <c r="F2280" s="480" t="n">
        <v>157.89</v>
      </c>
      <c r="G2280" s="480" t="n">
        <v>157.89</v>
      </c>
      <c r="H2280" s="474"/>
      <c r="I2280" s="482" t="n">
        <v>183.02</v>
      </c>
      <c r="J2280" s="481" t="n">
        <f aca="false">+G2280-I2280</f>
        <v>-25.13</v>
      </c>
      <c r="K2280" s="483" t="n">
        <f aca="false">IF(I2280=0,IF(G2280=0,0,100),+J2280/I2280*100)</f>
        <v>-13.7307398098569</v>
      </c>
      <c r="L2280" s="435"/>
      <c r="M2280" s="484" t="n">
        <v>1087.58</v>
      </c>
      <c r="N2280" s="485" t="n">
        <v>954.48</v>
      </c>
      <c r="O2280" s="481" t="n">
        <f aca="false">N2280-M2280</f>
        <v>-133.1</v>
      </c>
      <c r="P2280" s="486" t="n">
        <f aca="false">IF(M2280=0,IF(N2280=0,0,100),+O2280/M2280*100)</f>
        <v>-12.2381801798488</v>
      </c>
      <c r="R2280" s="438"/>
    </row>
    <row r="2281" s="430" customFormat="true" ht="12.75" hidden="false" customHeight="false" outlineLevel="0" collapsed="false">
      <c r="A2281" s="110" t="s">
        <v>296</v>
      </c>
      <c r="B2281" s="478" t="n">
        <v>30.07</v>
      </c>
      <c r="C2281" s="479" t="n">
        <v>524.04</v>
      </c>
      <c r="D2281" s="480" t="n">
        <v>194.73</v>
      </c>
      <c r="E2281" s="478" t="n">
        <v>194.73</v>
      </c>
      <c r="F2281" s="480" t="n">
        <v>194.73</v>
      </c>
      <c r="G2281" s="480" t="n">
        <v>194.73</v>
      </c>
      <c r="H2281" s="474"/>
      <c r="I2281" s="482" t="n">
        <v>30.07</v>
      </c>
      <c r="J2281" s="481" t="n">
        <f aca="false">+G2281-I2281</f>
        <v>164.66</v>
      </c>
      <c r="K2281" s="483" t="n">
        <f aca="false">IF(I2281=0,IF(G2281=0,0,100),+J2281/I2281*100)</f>
        <v>547.588959095444</v>
      </c>
      <c r="L2281" s="435"/>
      <c r="M2281" s="484" t="n">
        <v>210.48</v>
      </c>
      <c r="N2281" s="485" t="n">
        <v>1333.03</v>
      </c>
      <c r="O2281" s="481" t="n">
        <f aca="false">N2281-M2281</f>
        <v>1122.55</v>
      </c>
      <c r="P2281" s="486" t="n">
        <f aca="false">IF(M2281=0,IF(N2281=0,0,100),+O2281/M2281*100)</f>
        <v>533.328582288103</v>
      </c>
      <c r="R2281" s="438"/>
    </row>
    <row r="2282" s="430" customFormat="true" ht="12.75" hidden="false" customHeight="false" outlineLevel="0" collapsed="false">
      <c r="A2282" s="110" t="s">
        <v>298</v>
      </c>
      <c r="B2282" s="478" t="n">
        <v>344.83</v>
      </c>
      <c r="C2282" s="479" t="n">
        <v>344.83</v>
      </c>
      <c r="D2282" s="480" t="n">
        <v>344.83</v>
      </c>
      <c r="E2282" s="478" t="n">
        <v>344.83</v>
      </c>
      <c r="F2282" s="480" t="n">
        <v>689.66</v>
      </c>
      <c r="G2282" s="480" t="n">
        <v>0</v>
      </c>
      <c r="H2282" s="474"/>
      <c r="I2282" s="482" t="n">
        <v>344.83</v>
      </c>
      <c r="J2282" s="481" t="n">
        <f aca="false">+G2282-I2282</f>
        <v>-344.83</v>
      </c>
      <c r="K2282" s="483" t="n">
        <f aca="false">IF(I2282=0,IF(G2282=0,0,100),+J2282/I2282*100)</f>
        <v>-100</v>
      </c>
      <c r="L2282" s="435"/>
      <c r="M2282" s="484" t="n">
        <v>2068.98</v>
      </c>
      <c r="N2282" s="485" t="n">
        <v>2068.98</v>
      </c>
      <c r="O2282" s="481" t="n">
        <f aca="false">N2282-M2282</f>
        <v>0</v>
      </c>
      <c r="P2282" s="486" t="n">
        <f aca="false">IF(M2282=0,IF(N2282=0,0,100),+O2282/M2282*100)</f>
        <v>0</v>
      </c>
      <c r="R2282" s="438"/>
    </row>
    <row r="2283" s="430" customFormat="true" ht="12.75" hidden="false" customHeight="false" outlineLevel="0" collapsed="false">
      <c r="A2283" s="110" t="s">
        <v>303</v>
      </c>
      <c r="B2283" s="478" t="n">
        <v>12488.63</v>
      </c>
      <c r="C2283" s="479" t="n">
        <v>12488.63</v>
      </c>
      <c r="D2283" s="480" t="n">
        <v>13317.8</v>
      </c>
      <c r="E2283" s="478" t="n">
        <v>13381.59</v>
      </c>
      <c r="F2283" s="480" t="n">
        <v>13317.8</v>
      </c>
      <c r="G2283" s="480" t="n">
        <v>7974.08</v>
      </c>
      <c r="H2283" s="474"/>
      <c r="I2283" s="482" t="n">
        <v>2711.29</v>
      </c>
      <c r="J2283" s="481" t="n">
        <f aca="false">+G2283-I2283</f>
        <v>5262.79</v>
      </c>
      <c r="K2283" s="483" t="n">
        <f aca="false">IF(I2283=0,IF(G2283=0,0,100),+J2283/I2283*100)</f>
        <v>194.106495432064</v>
      </c>
      <c r="L2283" s="435"/>
      <c r="M2283" s="484" t="n">
        <v>14813.55</v>
      </c>
      <c r="N2283" s="485" t="n">
        <v>72968.53</v>
      </c>
      <c r="O2283" s="481" t="n">
        <f aca="false">N2283-M2283</f>
        <v>58154.98</v>
      </c>
      <c r="P2283" s="486" t="n">
        <f aca="false">IF(M2283=0,IF(N2283=0,0,100),+O2283/M2283*100)</f>
        <v>392.579631486038</v>
      </c>
      <c r="R2283" s="438"/>
    </row>
    <row r="2284" s="430" customFormat="true" ht="12.75" hidden="false" customHeight="false" outlineLevel="0" collapsed="false">
      <c r="A2284" s="110" t="s">
        <v>304</v>
      </c>
      <c r="B2284" s="478" t="n">
        <v>202.12</v>
      </c>
      <c r="C2284" s="479" t="n">
        <v>202.12</v>
      </c>
      <c r="D2284" s="480" t="n">
        <v>202.12</v>
      </c>
      <c r="E2284" s="478" t="n">
        <v>202.12</v>
      </c>
      <c r="F2284" s="480" t="n">
        <v>202.12</v>
      </c>
      <c r="G2284" s="480" t="n">
        <v>202.12</v>
      </c>
      <c r="H2284" s="474"/>
      <c r="I2284" s="482" t="n">
        <v>202.12</v>
      </c>
      <c r="J2284" s="481" t="n">
        <f aca="false">+G2284-I2284</f>
        <v>0</v>
      </c>
      <c r="K2284" s="483" t="n">
        <f aca="false">IF(I2284=0,IF(G2284=0,0,100),+J2284/I2284*100)</f>
        <v>0</v>
      </c>
      <c r="L2284" s="435"/>
      <c r="M2284" s="484" t="n">
        <v>1212.72</v>
      </c>
      <c r="N2284" s="485" t="n">
        <v>1212.72</v>
      </c>
      <c r="O2284" s="481" t="n">
        <f aca="false">N2284-M2284</f>
        <v>0</v>
      </c>
      <c r="P2284" s="486" t="n">
        <f aca="false">IF(M2284=0,IF(N2284=0,0,100),+O2284/M2284*100)</f>
        <v>0</v>
      </c>
      <c r="R2284" s="438"/>
    </row>
    <row r="2285" s="430" customFormat="true" ht="12.75" hidden="false" customHeight="false" outlineLevel="0" collapsed="false">
      <c r="A2285" s="110" t="s">
        <v>305</v>
      </c>
      <c r="B2285" s="478" t="n">
        <v>974.94</v>
      </c>
      <c r="C2285" s="479" t="n">
        <v>974.94</v>
      </c>
      <c r="D2285" s="480" t="n">
        <v>974.94</v>
      </c>
      <c r="E2285" s="478" t="n">
        <v>974.94</v>
      </c>
      <c r="F2285" s="480" t="n">
        <v>974.94</v>
      </c>
      <c r="G2285" s="480" t="n">
        <v>974.940000000001</v>
      </c>
      <c r="H2285" s="474"/>
      <c r="I2285" s="482" t="n">
        <v>695.190000000001</v>
      </c>
      <c r="J2285" s="481" t="n">
        <f aca="false">+G2285-I2285</f>
        <v>279.75</v>
      </c>
      <c r="K2285" s="483" t="n">
        <f aca="false">IF(I2285=0,IF(G2285=0,0,100),+J2285/I2285*100)</f>
        <v>40.2407974798256</v>
      </c>
      <c r="L2285" s="435"/>
      <c r="M2285" s="484" t="n">
        <v>4171.14</v>
      </c>
      <c r="N2285" s="485" t="n">
        <v>5849.64</v>
      </c>
      <c r="O2285" s="481" t="n">
        <f aca="false">N2285-M2285</f>
        <v>1678.5</v>
      </c>
      <c r="P2285" s="486" t="n">
        <f aca="false">IF(M2285=0,IF(N2285=0,0,100),+O2285/M2285*100)</f>
        <v>40.2407974798257</v>
      </c>
      <c r="R2285" s="438"/>
    </row>
    <row r="2286" s="430" customFormat="true" ht="12.75" hidden="false" customHeight="false" outlineLevel="0" collapsed="false">
      <c r="A2286" s="110" t="s">
        <v>310</v>
      </c>
      <c r="B2286" s="478" t="n">
        <v>0</v>
      </c>
      <c r="C2286" s="479" t="n">
        <v>0</v>
      </c>
      <c r="D2286" s="480" t="n">
        <v>0</v>
      </c>
      <c r="E2286" s="478" t="n">
        <v>0</v>
      </c>
      <c r="F2286" s="480" t="n">
        <v>0</v>
      </c>
      <c r="G2286" s="480" t="n">
        <v>0</v>
      </c>
      <c r="H2286" s="474"/>
      <c r="I2286" s="482" t="n">
        <v>0</v>
      </c>
      <c r="J2286" s="481" t="n">
        <f aca="false">+G2286-I2286</f>
        <v>0</v>
      </c>
      <c r="K2286" s="483" t="n">
        <f aca="false">IF(I2286=0,IF(G2286=0,0,100),+J2286/I2286*100)</f>
        <v>0</v>
      </c>
      <c r="L2286" s="435"/>
      <c r="M2286" s="484" t="n">
        <v>450</v>
      </c>
      <c r="N2286" s="485" t="n">
        <v>0</v>
      </c>
      <c r="O2286" s="481" t="n">
        <f aca="false">N2286-M2286</f>
        <v>-450</v>
      </c>
      <c r="P2286" s="486" t="n">
        <f aca="false">IF(M2286=0,IF(N2286=0,0,100),+O2286/M2286*100)</f>
        <v>-100</v>
      </c>
      <c r="R2286" s="438"/>
    </row>
    <row r="2287" s="430" customFormat="true" ht="12.75" hidden="false" customHeight="false" outlineLevel="0" collapsed="false">
      <c r="A2287" s="489" t="s">
        <v>311</v>
      </c>
      <c r="B2287" s="478" t="n">
        <v>0</v>
      </c>
      <c r="C2287" s="479" t="n">
        <v>0</v>
      </c>
      <c r="D2287" s="480" t="n">
        <v>0</v>
      </c>
      <c r="E2287" s="478" t="n">
        <v>0</v>
      </c>
      <c r="F2287" s="480" t="n">
        <v>0</v>
      </c>
      <c r="G2287" s="480" t="n">
        <v>48.17</v>
      </c>
      <c r="H2287" s="474"/>
      <c r="I2287" s="482" t="n">
        <v>0</v>
      </c>
      <c r="J2287" s="481" t="n">
        <f aca="false">+G2287-I2287</f>
        <v>48.17</v>
      </c>
      <c r="K2287" s="483" t="n">
        <f aca="false">IF(I2287=0,IF(G2287=0,0,100),+J2287/I2287*100)</f>
        <v>100</v>
      </c>
      <c r="L2287" s="435"/>
      <c r="M2287" s="484" t="n">
        <v>0</v>
      </c>
      <c r="N2287" s="485" t="n">
        <v>48.17</v>
      </c>
      <c r="O2287" s="481" t="n">
        <f aca="false">N2287-M2287</f>
        <v>48.17</v>
      </c>
      <c r="P2287" s="486" t="n">
        <f aca="false">IF(M2287=0,IF(N2287=0,0,100),+O2287/M2287*100)</f>
        <v>100</v>
      </c>
      <c r="R2287" s="438"/>
    </row>
    <row r="2288" s="430" customFormat="true" ht="12.75" hidden="false" customHeight="false" outlineLevel="0" collapsed="false">
      <c r="A2288" s="110" t="s">
        <v>313</v>
      </c>
      <c r="B2288" s="478" t="n">
        <v>153.33</v>
      </c>
      <c r="C2288" s="479" t="n">
        <v>153.33</v>
      </c>
      <c r="D2288" s="480" t="n">
        <v>0</v>
      </c>
      <c r="E2288" s="478" t="n">
        <v>153.33</v>
      </c>
      <c r="F2288" s="480" t="n">
        <v>314.84</v>
      </c>
      <c r="G2288" s="480" t="n">
        <v>168.33</v>
      </c>
      <c r="H2288" s="474"/>
      <c r="I2288" s="482" t="n">
        <v>0</v>
      </c>
      <c r="J2288" s="481" t="n">
        <f aca="false">+G2288-I2288</f>
        <v>168.33</v>
      </c>
      <c r="K2288" s="483" t="n">
        <f aca="false">IF(I2288=0,IF(G2288=0,0,100),+J2288/I2288*100)</f>
        <v>100</v>
      </c>
      <c r="L2288" s="435"/>
      <c r="M2288" s="484" t="n">
        <v>359.19</v>
      </c>
      <c r="N2288" s="485" t="n">
        <v>943.16</v>
      </c>
      <c r="O2288" s="481" t="n">
        <f aca="false">N2288-M2288</f>
        <v>583.97</v>
      </c>
      <c r="P2288" s="486" t="n">
        <f aca="false">IF(M2288=0,IF(N2288=0,0,100),+O2288/M2288*100)</f>
        <v>162.579693198586</v>
      </c>
      <c r="R2288" s="438"/>
    </row>
    <row r="2289" s="430" customFormat="true" ht="12.75" hidden="false" customHeight="false" outlineLevel="0" collapsed="false">
      <c r="A2289" s="110" t="s">
        <v>328</v>
      </c>
      <c r="B2289" s="478" t="n">
        <v>0</v>
      </c>
      <c r="C2289" s="479" t="n">
        <v>0</v>
      </c>
      <c r="D2289" s="480" t="n">
        <v>0</v>
      </c>
      <c r="E2289" s="478" t="n">
        <v>0</v>
      </c>
      <c r="F2289" s="480" t="n">
        <v>0</v>
      </c>
      <c r="G2289" s="480" t="n">
        <v>0</v>
      </c>
      <c r="H2289" s="474"/>
      <c r="I2289" s="482" t="n">
        <v>2900</v>
      </c>
      <c r="J2289" s="481" t="n">
        <f aca="false">+G2289-I2289</f>
        <v>-2900</v>
      </c>
      <c r="K2289" s="483" t="n">
        <f aca="false">IF(I2289=0,IF(G2289=0,0,100),+J2289/I2289*100)</f>
        <v>-100</v>
      </c>
      <c r="L2289" s="435"/>
      <c r="M2289" s="580" t="n">
        <v>13514.6</v>
      </c>
      <c r="N2289" s="485" t="n">
        <v>0</v>
      </c>
      <c r="O2289" s="481" t="n">
        <f aca="false">N2289-M2289</f>
        <v>-13514.6</v>
      </c>
      <c r="P2289" s="486" t="n">
        <f aca="false">IF(M2289=0,IF(N2289=0,0,100),+O2289/M2289*100)</f>
        <v>-100</v>
      </c>
      <c r="R2289" s="438"/>
    </row>
    <row r="2290" s="430" customFormat="true" ht="13.5" hidden="false" customHeight="false" outlineLevel="0" collapsed="false">
      <c r="A2290" s="567" t="s">
        <v>189</v>
      </c>
      <c r="B2290" s="494" t="n">
        <f aca="false">SUM(B2246:B2289)</f>
        <v>176268</v>
      </c>
      <c r="C2290" s="494" t="n">
        <f aca="false">SUM(C2246:C2289)</f>
        <v>169772.92</v>
      </c>
      <c r="D2290" s="494" t="n">
        <f aca="false">SUM(D2246:D2289)</f>
        <v>176436.14</v>
      </c>
      <c r="E2290" s="494" t="n">
        <f aca="false">SUM(E2246:E2289)</f>
        <v>200350.01</v>
      </c>
      <c r="F2290" s="494" t="n">
        <f aca="false">SUM(F2246:F2289)</f>
        <v>288509.07</v>
      </c>
      <c r="G2290" s="494" t="n">
        <f aca="false">SUM(G2246:G2289)</f>
        <v>69795.56</v>
      </c>
      <c r="H2290" s="474"/>
      <c r="I2290" s="496" t="n">
        <f aca="false">SUM(I2246:I2289)</f>
        <v>255089.15</v>
      </c>
      <c r="J2290" s="577" t="n">
        <f aca="false">+G2290-I2290</f>
        <v>-185293.59</v>
      </c>
      <c r="K2290" s="497" t="n">
        <f aca="false">IF(I2290=0,IF(G2290=0,0,100),+J2290/I2290*100)</f>
        <v>-72.6387578617123</v>
      </c>
      <c r="L2290" s="435"/>
      <c r="M2290" s="499" t="n">
        <f aca="false">SUM(M2246:M2289)</f>
        <v>996017.63</v>
      </c>
      <c r="N2290" s="496" t="n">
        <f aca="false">SUM(N2246:N2289)</f>
        <v>1081131.7</v>
      </c>
      <c r="O2290" s="496" t="n">
        <f aca="false">SUM(O2247:O2285)</f>
        <v>116988.52</v>
      </c>
      <c r="P2290" s="501" t="n">
        <f aca="false">IF(M2290=0,IF(N2290=0,0,100),+O2290/M2290*100)</f>
        <v>11.7456274343256</v>
      </c>
      <c r="R2290" s="438"/>
    </row>
    <row r="2291" s="430" customFormat="true" ht="16.5" hidden="false" customHeight="true" outlineLevel="0" collapsed="false">
      <c r="A2291" s="567"/>
      <c r="B2291" s="473"/>
      <c r="C2291" s="473"/>
      <c r="D2291" s="473"/>
      <c r="E2291" s="473"/>
      <c r="F2291" s="473"/>
      <c r="G2291" s="473"/>
      <c r="H2291" s="474"/>
      <c r="I2291" s="474"/>
      <c r="J2291" s="433"/>
      <c r="K2291" s="434"/>
      <c r="L2291" s="435"/>
      <c r="M2291" s="476"/>
      <c r="N2291" s="437"/>
      <c r="O2291" s="433"/>
      <c r="R2291" s="438"/>
    </row>
    <row r="2292" s="430" customFormat="true" ht="16.5" hidden="false" customHeight="true" outlineLevel="0" collapsed="false">
      <c r="A2292" s="503" t="s">
        <v>113</v>
      </c>
      <c r="B2292" s="473" t="n">
        <v>23808.22</v>
      </c>
      <c r="C2292" s="473" t="n">
        <v>0</v>
      </c>
      <c r="D2292" s="473" t="n">
        <v>3.48</v>
      </c>
      <c r="E2292" s="473" t="n">
        <v>593.6</v>
      </c>
      <c r="F2292" s="473" t="n">
        <v>129.49</v>
      </c>
      <c r="G2292" s="473" t="n">
        <v>0</v>
      </c>
      <c r="H2292" s="474"/>
      <c r="I2292" s="505" t="n">
        <v>855.97</v>
      </c>
      <c r="J2292" s="432" t="n">
        <f aca="false">+G2292-I2292</f>
        <v>-855.97</v>
      </c>
      <c r="K2292" s="435" t="n">
        <f aca="false">IF(I2292=0,IF(G2292=0,0,100),+J2292/I2292*100)</f>
        <v>-100</v>
      </c>
      <c r="L2292" s="435"/>
      <c r="M2292" s="554" t="n">
        <v>1543.47</v>
      </c>
      <c r="N2292" s="473" t="n">
        <v>24534.79</v>
      </c>
      <c r="O2292" s="481" t="n">
        <f aca="false">+N2292-M2292</f>
        <v>22991.32</v>
      </c>
      <c r="P2292" s="486" t="n">
        <f aca="false">IF(M2292=0,IF(N2292=0,0,100),+O2292/M2292*100)</f>
        <v>1489.58645130777</v>
      </c>
      <c r="R2292" s="438"/>
    </row>
    <row r="2293" customFormat="false" ht="12.75" hidden="false" customHeight="false" outlineLevel="0" collapsed="false">
      <c r="A2293" s="503" t="s">
        <v>350</v>
      </c>
      <c r="B2293" s="504" t="n">
        <v>29.35</v>
      </c>
      <c r="C2293" s="504" t="n">
        <v>25.22</v>
      </c>
      <c r="D2293" s="504" t="n">
        <v>27.85</v>
      </c>
      <c r="E2293" s="504" t="n">
        <v>27.99</v>
      </c>
      <c r="F2293" s="504" t="n">
        <v>30.72</v>
      </c>
      <c r="G2293" s="504" t="n">
        <v>0</v>
      </c>
      <c r="I2293" s="505" t="n">
        <v>4975.49</v>
      </c>
      <c r="J2293" s="432" t="n">
        <f aca="false">+G2293-I2293</f>
        <v>-4975.49</v>
      </c>
      <c r="K2293" s="435" t="n">
        <f aca="false">IF(I2293=0,IF(G2293=0,0,100),+J2293/I2293*100)</f>
        <v>-100</v>
      </c>
      <c r="M2293" s="554" t="n">
        <v>18349.57</v>
      </c>
      <c r="N2293" s="504" t="n">
        <v>141.14</v>
      </c>
      <c r="O2293" s="481" t="n">
        <f aca="false">+N2293-M2293</f>
        <v>-18208.43</v>
      </c>
      <c r="P2293" s="486" t="n">
        <f aca="false">IF(M2293=0,IF(N2293=0,0,100),+O2293/M2293*100)</f>
        <v>-99.2308266624232</v>
      </c>
    </row>
    <row r="2294" customFormat="false" ht="12.75" hidden="false" customHeight="false" outlineLevel="0" collapsed="false">
      <c r="A2294" s="503" t="s">
        <v>114</v>
      </c>
      <c r="B2294" s="504" t="n">
        <v>-1.58</v>
      </c>
      <c r="C2294" s="504" t="n">
        <v>-4852.69</v>
      </c>
      <c r="D2294" s="504" t="n">
        <v>0.09</v>
      </c>
      <c r="E2294" s="504" t="n">
        <v>0.02</v>
      </c>
      <c r="F2294" s="504" t="n">
        <v>-0.14</v>
      </c>
      <c r="G2294" s="504" t="n">
        <v>0.06</v>
      </c>
      <c r="H2294" s="507"/>
      <c r="I2294" s="505" t="n">
        <v>-2.76</v>
      </c>
      <c r="J2294" s="432" t="n">
        <f aca="false">+G2294-I2294</f>
        <v>2.82</v>
      </c>
      <c r="K2294" s="435" t="n">
        <f aca="false">IF(I2294=0,IF(G2294=0,0,100),+J2294/I2294*100)</f>
        <v>-102.173913043478</v>
      </c>
      <c r="L2294" s="585"/>
      <c r="M2294" s="554" t="n">
        <v>-7674.62</v>
      </c>
      <c r="N2294" s="504" t="n">
        <v>-4854.24</v>
      </c>
      <c r="O2294" s="481" t="n">
        <f aca="false">+N2294-M2294</f>
        <v>2820.38</v>
      </c>
      <c r="P2294" s="486" t="n">
        <f aca="false">IF(M2294=0,IF(N2294=0,0,100),+O2294/M2294*100)</f>
        <v>-36.7494416661672</v>
      </c>
    </row>
    <row r="2295" customFormat="false" ht="16.5" hidden="false" customHeight="false" outlineLevel="0" collapsed="false">
      <c r="A2295" s="513" t="s">
        <v>331</v>
      </c>
      <c r="B2295" s="540" t="n">
        <f aca="false">SUM(B2290:B2294)</f>
        <v>200103.99</v>
      </c>
      <c r="C2295" s="540" t="n">
        <f aca="false">SUM(C2290:C2294)</f>
        <v>164945.45</v>
      </c>
      <c r="D2295" s="540" t="n">
        <f aca="false">SUM(D2290:D2294)</f>
        <v>176467.56</v>
      </c>
      <c r="E2295" s="540" t="n">
        <f aca="false">SUM(E2290:E2294)</f>
        <v>200971.62</v>
      </c>
      <c r="F2295" s="540" t="n">
        <f aca="false">SUM(F2290:F2294)</f>
        <v>288669.14</v>
      </c>
      <c r="G2295" s="540" t="n">
        <f aca="false">SUM(G2290:G2294)</f>
        <v>69795.62</v>
      </c>
      <c r="H2295" s="541"/>
      <c r="I2295" s="542" t="n">
        <f aca="false">SUM(I2290:I2294)</f>
        <v>260917.85</v>
      </c>
      <c r="J2295" s="520" t="n">
        <f aca="false">+G2295-I2295</f>
        <v>-191122.23</v>
      </c>
      <c r="K2295" s="521" t="n">
        <f aca="false">IF(I2295=0,IF(G2295=0,0,100),+J2295/I2295*100)</f>
        <v>-73.2499635421647</v>
      </c>
      <c r="L2295" s="511"/>
      <c r="M2295" s="543" t="n">
        <f aca="false">SUM(M2290:M2294)</f>
        <v>1008236.05</v>
      </c>
      <c r="N2295" s="544" t="n">
        <f aca="false">SUM(N2290:N2294)</f>
        <v>1100953.39</v>
      </c>
      <c r="O2295" s="520" t="n">
        <f aca="false">+M2295-N2295</f>
        <v>-92717.3399999998</v>
      </c>
      <c r="P2295" s="521" t="n">
        <f aca="false">IF(N2295=0,IF(M2295=0,0,100),+O2295/N2295*100)</f>
        <v>-8.42154998042196</v>
      </c>
    </row>
    <row r="2296" customFormat="false" ht="13.5" hidden="false" customHeight="false" outlineLevel="0" collapsed="false">
      <c r="A2296" s="567"/>
      <c r="B2296" s="473"/>
      <c r="C2296" s="473"/>
      <c r="D2296" s="473"/>
      <c r="E2296" s="473"/>
      <c r="F2296" s="473"/>
      <c r="G2296" s="473"/>
      <c r="H2296" s="474"/>
      <c r="I2296" s="474"/>
      <c r="M2296" s="476"/>
    </row>
    <row r="2297" customFormat="false" ht="12.75" hidden="false" customHeight="false" outlineLevel="0" collapsed="false">
      <c r="A2297" s="567"/>
      <c r="B2297" s="473"/>
      <c r="C2297" s="473"/>
      <c r="D2297" s="473"/>
      <c r="E2297" s="473"/>
      <c r="F2297" s="473"/>
      <c r="G2297" s="473"/>
      <c r="H2297" s="474"/>
      <c r="I2297" s="474"/>
      <c r="M2297" s="476"/>
    </row>
    <row r="2298" customFormat="false" ht="12.75" hidden="false" customHeight="false" outlineLevel="0" collapsed="false">
      <c r="A2298" s="567"/>
      <c r="B2298" s="473"/>
      <c r="C2298" s="473"/>
      <c r="D2298" s="473"/>
      <c r="E2298" s="473"/>
      <c r="F2298" s="473"/>
      <c r="G2298" s="473"/>
      <c r="H2298" s="474"/>
      <c r="I2298" s="474"/>
      <c r="M2298" s="476"/>
    </row>
    <row r="2299" customFormat="false" ht="12.75" hidden="false" customHeight="false" outlineLevel="0" collapsed="false">
      <c r="A2299" s="441" t="s">
        <v>69</v>
      </c>
      <c r="B2299" s="441"/>
      <c r="C2299" s="441"/>
      <c r="D2299" s="441"/>
      <c r="E2299" s="441"/>
      <c r="F2299" s="441"/>
      <c r="G2299" s="441"/>
      <c r="H2299" s="441"/>
      <c r="I2299" s="441"/>
      <c r="J2299" s="441"/>
      <c r="K2299" s="441"/>
      <c r="L2299" s="441"/>
      <c r="M2299" s="441"/>
      <c r="N2299" s="441"/>
      <c r="O2299" s="441"/>
      <c r="P2299" s="441"/>
      <c r="Q2299" s="441"/>
    </row>
    <row r="2300" customFormat="false" ht="12.75" hidden="false" customHeight="false" outlineLevel="0" collapsed="false">
      <c r="A2300" s="441" t="s">
        <v>214</v>
      </c>
      <c r="B2300" s="441"/>
      <c r="C2300" s="441"/>
      <c r="D2300" s="441"/>
      <c r="E2300" s="441"/>
      <c r="F2300" s="441"/>
      <c r="G2300" s="441"/>
      <c r="H2300" s="441"/>
      <c r="I2300" s="441"/>
      <c r="J2300" s="441"/>
      <c r="K2300" s="441"/>
      <c r="L2300" s="441"/>
      <c r="M2300" s="441"/>
      <c r="N2300" s="441"/>
      <c r="O2300" s="441"/>
      <c r="P2300" s="441"/>
      <c r="Q2300" s="441"/>
    </row>
    <row r="2301" customFormat="false" ht="12.75" hidden="false" customHeight="false" outlineLevel="0" collapsed="false">
      <c r="A2301" s="442" t="s">
        <v>73</v>
      </c>
      <c r="B2301" s="442"/>
      <c r="C2301" s="442"/>
      <c r="D2301" s="442"/>
      <c r="E2301" s="442"/>
      <c r="F2301" s="442"/>
      <c r="G2301" s="442"/>
      <c r="H2301" s="442"/>
      <c r="I2301" s="442"/>
      <c r="J2301" s="442"/>
      <c r="K2301" s="442"/>
      <c r="L2301" s="442"/>
      <c r="M2301" s="442"/>
      <c r="N2301" s="442"/>
      <c r="O2301" s="442"/>
      <c r="P2301" s="442"/>
      <c r="Q2301" s="442"/>
    </row>
    <row r="2302" customFormat="false" ht="13.5" hidden="false" customHeight="false" outlineLevel="0" collapsed="false">
      <c r="A2302" s="443"/>
      <c r="J2302" s="444"/>
      <c r="K2302" s="445"/>
      <c r="L2302" s="445"/>
      <c r="N2302" s="446"/>
      <c r="O2302" s="444"/>
      <c r="P2302" s="447"/>
      <c r="Q2302" s="447"/>
    </row>
    <row r="2303" customFormat="false" ht="39" hidden="false" customHeight="true" outlineLevel="0" collapsed="false">
      <c r="A2303" s="448"/>
      <c r="B2303" s="449" t="s">
        <v>215</v>
      </c>
      <c r="C2303" s="449"/>
      <c r="D2303" s="449"/>
      <c r="E2303" s="449"/>
      <c r="F2303" s="449"/>
      <c r="G2303" s="449"/>
      <c r="H2303" s="450"/>
      <c r="I2303" s="451" t="s">
        <v>71</v>
      </c>
      <c r="J2303" s="452" t="s">
        <v>216</v>
      </c>
      <c r="K2303" s="452"/>
      <c r="L2303" s="453"/>
      <c r="M2303" s="454" t="s">
        <v>121</v>
      </c>
      <c r="N2303" s="454"/>
      <c r="O2303" s="455" t="s">
        <v>217</v>
      </c>
      <c r="P2303" s="455"/>
      <c r="Q2303" s="453"/>
    </row>
    <row r="2304" customFormat="false" ht="13.5" hidden="false" customHeight="false" outlineLevel="0" collapsed="false">
      <c r="A2304" s="456"/>
      <c r="B2304" s="457" t="s">
        <v>218</v>
      </c>
      <c r="C2304" s="457" t="s">
        <v>219</v>
      </c>
      <c r="D2304" s="457" t="s">
        <v>220</v>
      </c>
      <c r="E2304" s="457" t="s">
        <v>221</v>
      </c>
      <c r="F2304" s="457" t="s">
        <v>222</v>
      </c>
      <c r="G2304" s="457" t="s">
        <v>223</v>
      </c>
      <c r="H2304" s="450"/>
      <c r="I2304" s="458" t="s">
        <v>224</v>
      </c>
      <c r="J2304" s="459" t="s">
        <v>225</v>
      </c>
      <c r="K2304" s="460" t="s">
        <v>226</v>
      </c>
      <c r="L2304" s="461"/>
      <c r="M2304" s="462" t="n">
        <v>2017</v>
      </c>
      <c r="N2304" s="463" t="n">
        <v>2018</v>
      </c>
      <c r="O2304" s="464" t="s">
        <v>225</v>
      </c>
      <c r="P2304" s="465" t="s">
        <v>227</v>
      </c>
      <c r="Q2304" s="466"/>
    </row>
    <row r="2305" customFormat="false" ht="13.5" hidden="false" customHeight="false" outlineLevel="0" collapsed="false">
      <c r="A2305" s="456"/>
      <c r="B2305" s="467"/>
      <c r="C2305" s="467"/>
      <c r="D2305" s="467"/>
      <c r="E2305" s="467"/>
      <c r="F2305" s="467"/>
      <c r="G2305" s="467"/>
      <c r="H2305" s="450"/>
      <c r="I2305" s="468"/>
      <c r="J2305" s="450"/>
      <c r="K2305" s="469"/>
      <c r="L2305" s="461"/>
      <c r="M2305" s="470"/>
      <c r="N2305" s="471"/>
      <c r="O2305" s="450"/>
      <c r="P2305" s="469"/>
      <c r="Q2305" s="461"/>
    </row>
    <row r="2306" customFormat="false" ht="13.5" hidden="false" customHeight="false" outlineLevel="0" collapsed="false">
      <c r="A2306" s="472" t="s">
        <v>357</v>
      </c>
      <c r="B2306" s="473"/>
      <c r="C2306" s="473"/>
      <c r="D2306" s="473"/>
      <c r="E2306" s="473"/>
      <c r="F2306" s="473"/>
      <c r="G2306" s="473"/>
      <c r="H2306" s="474"/>
      <c r="I2306" s="474"/>
      <c r="J2306" s="474"/>
      <c r="K2306" s="475"/>
      <c r="L2306" s="475"/>
      <c r="M2306" s="476"/>
      <c r="N2306" s="477"/>
      <c r="O2306" s="474"/>
      <c r="P2306" s="48"/>
      <c r="Q2306" s="48"/>
      <c r="R2306" s="438" t="str">
        <f aca="false">A2306</f>
        <v>LTH CANCUN</v>
      </c>
    </row>
    <row r="2307" customFormat="false" ht="12.75" hidden="false" customHeight="false" outlineLevel="0" collapsed="false">
      <c r="A2307" s="448"/>
      <c r="B2307" s="473"/>
      <c r="C2307" s="473"/>
      <c r="D2307" s="473"/>
      <c r="E2307" s="473"/>
      <c r="F2307" s="473"/>
      <c r="G2307" s="473"/>
      <c r="H2307" s="474"/>
      <c r="I2307" s="474"/>
      <c r="J2307" s="474"/>
      <c r="K2307" s="475"/>
      <c r="L2307" s="475"/>
      <c r="M2307" s="476"/>
      <c r="N2307" s="477"/>
      <c r="O2307" s="474"/>
      <c r="P2307" s="48"/>
      <c r="Q2307" s="48"/>
    </row>
    <row r="2308" customFormat="false" ht="12.75" hidden="false" customHeight="false" outlineLevel="0" collapsed="false">
      <c r="A2308" s="110" t="s">
        <v>228</v>
      </c>
      <c r="B2308" s="478" t="n">
        <v>0</v>
      </c>
      <c r="C2308" s="479" t="n">
        <v>0</v>
      </c>
      <c r="D2308" s="480" t="n">
        <v>0</v>
      </c>
      <c r="E2308" s="478" t="n">
        <v>0</v>
      </c>
      <c r="F2308" s="480" t="n">
        <v>0</v>
      </c>
      <c r="G2308" s="480" t="n">
        <v>0</v>
      </c>
      <c r="H2308" s="474"/>
      <c r="I2308" s="482" t="n">
        <v>0</v>
      </c>
      <c r="J2308" s="481" t="n">
        <f aca="false">+G2308-I2308</f>
        <v>0</v>
      </c>
      <c r="K2308" s="483" t="n">
        <f aca="false">IF(I2308=0,IF(G2308=0,0,100),+J2308/I2308*100)</f>
        <v>0</v>
      </c>
      <c r="L2308" s="475"/>
      <c r="M2308" s="484" t="n">
        <v>3802.49</v>
      </c>
      <c r="N2308" s="485" t="n">
        <v>0</v>
      </c>
      <c r="O2308" s="481" t="n">
        <f aca="false">N2308-M2308</f>
        <v>-3802.49</v>
      </c>
      <c r="P2308" s="486" t="n">
        <f aca="false">IF(M2308=0,IF(N2308=0,0,100),+O2308/M2308*100)</f>
        <v>-100</v>
      </c>
      <c r="Q2308" s="48"/>
    </row>
    <row r="2309" s="438" customFormat="true" ht="12.75" hidden="false" customHeight="false" outlineLevel="0" collapsed="false">
      <c r="A2309" s="110" t="s">
        <v>229</v>
      </c>
      <c r="B2309" s="478" t="n">
        <v>17375</v>
      </c>
      <c r="C2309" s="479" t="n">
        <v>1375</v>
      </c>
      <c r="D2309" s="480" t="n">
        <v>1375</v>
      </c>
      <c r="E2309" s="478" t="n">
        <v>13940.52</v>
      </c>
      <c r="F2309" s="480" t="n">
        <v>1375</v>
      </c>
      <c r="G2309" s="480" t="n">
        <v>1375</v>
      </c>
      <c r="H2309" s="474"/>
      <c r="I2309" s="482" t="n">
        <v>1375</v>
      </c>
      <c r="J2309" s="481" t="n">
        <f aca="false">+G2309-I2309</f>
        <v>0</v>
      </c>
      <c r="K2309" s="483" t="n">
        <f aca="false">IF(I2309=0,IF(G2309=0,0,100),+J2309/I2309*100)</f>
        <v>0</v>
      </c>
      <c r="L2309" s="475"/>
      <c r="M2309" s="484" t="n">
        <v>9733.85</v>
      </c>
      <c r="N2309" s="485" t="n">
        <v>36815.52</v>
      </c>
      <c r="O2309" s="481" t="n">
        <f aca="false">N2309-M2309</f>
        <v>27081.67</v>
      </c>
      <c r="P2309" s="486" t="n">
        <f aca="false">IF(M2309=0,IF(N2309=0,0,100),+O2309/M2309*100)</f>
        <v>278.221567005861</v>
      </c>
      <c r="Q2309" s="48"/>
    </row>
    <row r="2310" s="438" customFormat="true" ht="12.75" hidden="false" customHeight="false" outlineLevel="0" collapsed="false">
      <c r="A2310" s="456" t="s">
        <v>234</v>
      </c>
      <c r="B2310" s="478" t="n">
        <v>317787.58</v>
      </c>
      <c r="C2310" s="479" t="n">
        <v>219219.94</v>
      </c>
      <c r="D2310" s="480" t="n">
        <v>244593</v>
      </c>
      <c r="E2310" s="478" t="n">
        <v>192114.67</v>
      </c>
      <c r="F2310" s="480" t="n">
        <v>276709.15</v>
      </c>
      <c r="G2310" s="480" t="n">
        <v>183834.69</v>
      </c>
      <c r="H2310" s="481"/>
      <c r="I2310" s="482" t="n">
        <v>180283.51</v>
      </c>
      <c r="J2310" s="481" t="n">
        <f aca="false">+G2310-I2310</f>
        <v>3551.17999999999</v>
      </c>
      <c r="K2310" s="483" t="n">
        <f aca="false">IF(I2310=0,IF(G2310=0,0,100),+J2310/I2310*100)</f>
        <v>1.96977527229195</v>
      </c>
      <c r="L2310" s="483"/>
      <c r="M2310" s="484" t="n">
        <v>872081.38</v>
      </c>
      <c r="N2310" s="485" t="n">
        <v>1434259.03</v>
      </c>
      <c r="O2310" s="481" t="n">
        <f aca="false">N2310-M2310</f>
        <v>562177.65</v>
      </c>
      <c r="P2310" s="486" t="n">
        <f aca="false">IF(M2310=0,IF(N2310=0,0,100),+O2310/M2310*100)</f>
        <v>64.4638978532026</v>
      </c>
      <c r="Q2310" s="486"/>
    </row>
    <row r="2311" s="438" customFormat="true" ht="12.75" hidden="false" customHeight="false" outlineLevel="0" collapsed="false">
      <c r="A2311" s="110" t="s">
        <v>237</v>
      </c>
      <c r="B2311" s="478" t="n">
        <v>23535.68</v>
      </c>
      <c r="C2311" s="479" t="n">
        <v>14099.91</v>
      </c>
      <c r="D2311" s="480" t="n">
        <v>12445.43</v>
      </c>
      <c r="E2311" s="478" t="n">
        <v>11565.42</v>
      </c>
      <c r="F2311" s="480" t="n">
        <v>11304.39</v>
      </c>
      <c r="G2311" s="480" t="n">
        <v>8219.44</v>
      </c>
      <c r="H2311" s="481"/>
      <c r="I2311" s="482" t="n">
        <v>12116.26</v>
      </c>
      <c r="J2311" s="481" t="n">
        <f aca="false">+G2311-I2311</f>
        <v>-3896.82</v>
      </c>
      <c r="K2311" s="483" t="n">
        <f aca="false">IF(I2311=0,IF(G2311=0,0,100),+J2311/I2311*100)</f>
        <v>-32.1619047461841</v>
      </c>
      <c r="L2311" s="483"/>
      <c r="M2311" s="484" t="n">
        <v>82881.98</v>
      </c>
      <c r="N2311" s="485" t="n">
        <v>81170.27</v>
      </c>
      <c r="O2311" s="481" t="n">
        <f aca="false">N2311-M2311</f>
        <v>-1711.70999999999</v>
      </c>
      <c r="P2311" s="486" t="n">
        <f aca="false">IF(M2311=0,IF(N2311=0,0,100),+O2311/M2311*100)</f>
        <v>-2.06523782371028</v>
      </c>
      <c r="Q2311" s="486"/>
    </row>
    <row r="2312" s="438" customFormat="true" ht="12.75" hidden="false" customHeight="false" outlineLevel="0" collapsed="false">
      <c r="A2312" s="456" t="s">
        <v>238</v>
      </c>
      <c r="B2312" s="478" t="n">
        <v>0</v>
      </c>
      <c r="C2312" s="479" t="n">
        <v>0</v>
      </c>
      <c r="D2312" s="480" t="n">
        <v>0</v>
      </c>
      <c r="E2312" s="478" t="n">
        <v>0</v>
      </c>
      <c r="F2312" s="480" t="n">
        <v>0</v>
      </c>
      <c r="G2312" s="480" t="n">
        <v>0</v>
      </c>
      <c r="H2312" s="481"/>
      <c r="I2312" s="482" t="n">
        <v>0</v>
      </c>
      <c r="J2312" s="481" t="n">
        <f aca="false">+G2312-I2312</f>
        <v>0</v>
      </c>
      <c r="K2312" s="483" t="n">
        <f aca="false">IF(I2312=0,IF(G2312=0,0,100),+J2312/I2312*100)</f>
        <v>0</v>
      </c>
      <c r="L2312" s="483"/>
      <c r="M2312" s="484" t="n">
        <v>26881.16</v>
      </c>
      <c r="N2312" s="485" t="n">
        <v>0</v>
      </c>
      <c r="O2312" s="481" t="n">
        <f aca="false">N2312-M2312</f>
        <v>-26881.16</v>
      </c>
      <c r="P2312" s="486" t="n">
        <f aca="false">IF(M2312=0,IF(N2312=0,0,100),+O2312/M2312*100)</f>
        <v>-100</v>
      </c>
      <c r="Q2312" s="486"/>
    </row>
    <row r="2313" s="438" customFormat="true" ht="12.75" hidden="false" customHeight="false" outlineLevel="0" collapsed="false">
      <c r="A2313" s="456" t="s">
        <v>240</v>
      </c>
      <c r="B2313" s="478" t="n">
        <v>1982.75</v>
      </c>
      <c r="C2313" s="479" t="n">
        <v>10715.43</v>
      </c>
      <c r="D2313" s="480" t="n">
        <v>7634.24</v>
      </c>
      <c r="E2313" s="478" t="n">
        <v>539</v>
      </c>
      <c r="F2313" s="480" t="n">
        <v>21768.96</v>
      </c>
      <c r="G2313" s="480" t="n">
        <v>2382.76</v>
      </c>
      <c r="H2313" s="481"/>
      <c r="I2313" s="482" t="n">
        <v>0</v>
      </c>
      <c r="J2313" s="481" t="n">
        <f aca="false">+G2313-I2313</f>
        <v>2382.76</v>
      </c>
      <c r="K2313" s="483" t="n">
        <f aca="false">IF(I2313=0,IF(G2313=0,0,100),+J2313/I2313*100)</f>
        <v>100</v>
      </c>
      <c r="L2313" s="483"/>
      <c r="M2313" s="484" t="n">
        <v>12797.43</v>
      </c>
      <c r="N2313" s="485" t="n">
        <v>45023.14</v>
      </c>
      <c r="O2313" s="481" t="n">
        <f aca="false">N2313-M2313</f>
        <v>32225.71</v>
      </c>
      <c r="P2313" s="486" t="n">
        <f aca="false">IF(M2313=0,IF(N2313=0,0,100),+O2313/M2313*100)</f>
        <v>251.813918888402</v>
      </c>
      <c r="Q2313" s="486"/>
    </row>
    <row r="2314" s="438" customFormat="true" ht="12.75" hidden="false" customHeight="false" outlineLevel="0" collapsed="false">
      <c r="A2314" s="110" t="s">
        <v>241</v>
      </c>
      <c r="B2314" s="478" t="n">
        <v>1100</v>
      </c>
      <c r="C2314" s="479" t="n">
        <v>0</v>
      </c>
      <c r="D2314" s="480" t="n">
        <v>0</v>
      </c>
      <c r="E2314" s="478" t="n">
        <v>0</v>
      </c>
      <c r="F2314" s="480" t="n">
        <v>0</v>
      </c>
      <c r="G2314" s="480" t="n">
        <v>0</v>
      </c>
      <c r="H2314" s="481"/>
      <c r="I2314" s="482" t="n">
        <v>1100</v>
      </c>
      <c r="J2314" s="481" t="n">
        <f aca="false">+G2314-I2314</f>
        <v>-1100</v>
      </c>
      <c r="K2314" s="483" t="n">
        <f aca="false">IF(I2314=0,IF(G2314=0,0,100),+J2314/I2314*100)</f>
        <v>-100</v>
      </c>
      <c r="L2314" s="483"/>
      <c r="M2314" s="484" t="n">
        <v>1100</v>
      </c>
      <c r="N2314" s="485" t="n">
        <v>1100</v>
      </c>
      <c r="O2314" s="481" t="n">
        <f aca="false">N2314-M2314</f>
        <v>0</v>
      </c>
      <c r="P2314" s="486" t="n">
        <f aca="false">IF(M2314=0,IF(N2314=0,0,100),+O2314/M2314*100)</f>
        <v>0</v>
      </c>
      <c r="Q2314" s="486"/>
    </row>
    <row r="2315" s="438" customFormat="true" ht="12.75" hidden="false" customHeight="false" outlineLevel="0" collapsed="false">
      <c r="A2315" s="489" t="s">
        <v>242</v>
      </c>
      <c r="B2315" s="478" t="n">
        <v>0</v>
      </c>
      <c r="C2315" s="479" t="n">
        <v>0</v>
      </c>
      <c r="D2315" s="480" t="n">
        <v>2155.12</v>
      </c>
      <c r="E2315" s="478" t="n">
        <v>0</v>
      </c>
      <c r="F2315" s="480" t="n">
        <v>0</v>
      </c>
      <c r="G2315" s="480" t="n">
        <v>298.93</v>
      </c>
      <c r="H2315" s="481"/>
      <c r="I2315" s="482" t="n">
        <v>0</v>
      </c>
      <c r="J2315" s="481" t="n">
        <f aca="false">+G2315-I2315</f>
        <v>298.93</v>
      </c>
      <c r="K2315" s="483" t="n">
        <f aca="false">IF(I2315=0,IF(G2315=0,0,100),+J2315/I2315*100)</f>
        <v>100</v>
      </c>
      <c r="L2315" s="483"/>
      <c r="M2315" s="484" t="n">
        <v>2330</v>
      </c>
      <c r="N2315" s="485" t="n">
        <v>2454.05</v>
      </c>
      <c r="O2315" s="481" t="n">
        <f aca="false">N2315-M2315</f>
        <v>124.05</v>
      </c>
      <c r="P2315" s="486" t="n">
        <f aca="false">IF(M2315=0,IF(N2315=0,0,100),+O2315/M2315*100)</f>
        <v>5.32403433476396</v>
      </c>
      <c r="Q2315" s="486"/>
    </row>
    <row r="2316" s="438" customFormat="true" ht="12.75" hidden="false" customHeight="false" outlineLevel="0" collapsed="false">
      <c r="A2316" s="110" t="s">
        <v>243</v>
      </c>
      <c r="B2316" s="478" t="n">
        <v>595.21</v>
      </c>
      <c r="C2316" s="479" t="n">
        <v>0</v>
      </c>
      <c r="D2316" s="480" t="n">
        <v>155.16</v>
      </c>
      <c r="E2316" s="478" t="n">
        <v>0</v>
      </c>
      <c r="F2316" s="480" t="n">
        <v>3670</v>
      </c>
      <c r="G2316" s="480" t="n">
        <v>0</v>
      </c>
      <c r="H2316" s="481"/>
      <c r="I2316" s="482" t="n">
        <v>155.16</v>
      </c>
      <c r="J2316" s="481" t="n">
        <f aca="false">+G2316-I2316</f>
        <v>-155.16</v>
      </c>
      <c r="K2316" s="483" t="n">
        <f aca="false">IF(I2316=0,IF(G2316=0,0,100),+J2316/I2316*100)</f>
        <v>-100</v>
      </c>
      <c r="L2316" s="483"/>
      <c r="M2316" s="484" t="n">
        <v>217.22</v>
      </c>
      <c r="N2316" s="485" t="n">
        <v>4420.37</v>
      </c>
      <c r="O2316" s="481" t="n">
        <f aca="false">N2316-M2316</f>
        <v>4203.15</v>
      </c>
      <c r="P2316" s="486" t="n">
        <f aca="false">IF(M2316=0,IF(N2316=0,0,100),+O2316/M2316*100)</f>
        <v>1934.97375932235</v>
      </c>
      <c r="Q2316" s="486"/>
    </row>
    <row r="2317" s="438" customFormat="true" ht="12.75" hidden="false" customHeight="false" outlineLevel="0" collapsed="false">
      <c r="A2317" s="110" t="s">
        <v>244</v>
      </c>
      <c r="B2317" s="478" t="n">
        <v>2145.39</v>
      </c>
      <c r="C2317" s="479" t="n">
        <v>1423.88</v>
      </c>
      <c r="D2317" s="480" t="n">
        <v>9.2370555648813E-014</v>
      </c>
      <c r="E2317" s="478" t="n">
        <v>9.2370555648813E-014</v>
      </c>
      <c r="F2317" s="480" t="n">
        <v>9.2370555648813E-014</v>
      </c>
      <c r="G2317" s="480" t="n">
        <v>9.2370555648813E-014</v>
      </c>
      <c r="H2317" s="481"/>
      <c r="I2317" s="482" t="n">
        <v>5810.35</v>
      </c>
      <c r="J2317" s="481" t="n">
        <f aca="false">+G2317-I2317</f>
        <v>-5810.35</v>
      </c>
      <c r="K2317" s="483" t="n">
        <f aca="false">IF(I2317=0,IF(G2317=0,0,100),+J2317/I2317*100)</f>
        <v>-100</v>
      </c>
      <c r="L2317" s="483"/>
      <c r="M2317" s="484" t="n">
        <v>6491.39</v>
      </c>
      <c r="N2317" s="485" t="n">
        <v>3569.27</v>
      </c>
      <c r="O2317" s="481" t="n">
        <f aca="false">N2317-M2317</f>
        <v>-2922.12</v>
      </c>
      <c r="P2317" s="486" t="n">
        <f aca="false">IF(M2317=0,IF(N2317=0,0,100),+O2317/M2317*100)</f>
        <v>-45.0153202934965</v>
      </c>
      <c r="Q2317" s="486"/>
    </row>
    <row r="2318" s="438" customFormat="true" ht="12.75" hidden="false" customHeight="false" outlineLevel="0" collapsed="false">
      <c r="A2318" s="110" t="s">
        <v>245</v>
      </c>
      <c r="B2318" s="478" t="n">
        <v>2573.26</v>
      </c>
      <c r="C2318" s="479" t="n">
        <v>5273.83</v>
      </c>
      <c r="D2318" s="480" t="n">
        <v>3369.13</v>
      </c>
      <c r="E2318" s="478" t="n">
        <v>2897.75</v>
      </c>
      <c r="F2318" s="480" t="n">
        <v>2877.57</v>
      </c>
      <c r="G2318" s="480" t="n">
        <v>25522.37</v>
      </c>
      <c r="H2318" s="481"/>
      <c r="I2318" s="482" t="n">
        <v>3692.38</v>
      </c>
      <c r="J2318" s="481" t="n">
        <f aca="false">+G2318-I2318</f>
        <v>21829.99</v>
      </c>
      <c r="K2318" s="483" t="n">
        <f aca="false">IF(I2318=0,IF(G2318=0,0,100),+J2318/I2318*100)</f>
        <v>591.217317827526</v>
      </c>
      <c r="L2318" s="483"/>
      <c r="M2318" s="484" t="n">
        <v>17576.91</v>
      </c>
      <c r="N2318" s="485" t="n">
        <v>42513.91</v>
      </c>
      <c r="O2318" s="481" t="n">
        <f aca="false">N2318-M2318</f>
        <v>24937</v>
      </c>
      <c r="P2318" s="486" t="n">
        <f aca="false">IF(M2318=0,IF(N2318=0,0,100),+O2318/M2318*100)</f>
        <v>141.873628527426</v>
      </c>
      <c r="Q2318" s="486"/>
    </row>
    <row r="2319" s="438" customFormat="true" ht="12.75" hidden="false" customHeight="false" outlineLevel="0" collapsed="false">
      <c r="A2319" s="456" t="s">
        <v>249</v>
      </c>
      <c r="B2319" s="478" t="n">
        <v>6036.73</v>
      </c>
      <c r="C2319" s="479" t="n">
        <v>7831.4</v>
      </c>
      <c r="D2319" s="480" t="n">
        <v>6382.14</v>
      </c>
      <c r="E2319" s="478" t="n">
        <v>6847.44</v>
      </c>
      <c r="F2319" s="480" t="n">
        <v>4664.87</v>
      </c>
      <c r="G2319" s="480" t="n">
        <v>2147.55</v>
      </c>
      <c r="H2319" s="481"/>
      <c r="I2319" s="482" t="n">
        <v>3803.67</v>
      </c>
      <c r="J2319" s="481" t="n">
        <f aca="false">+G2319-I2319</f>
        <v>-1656.12</v>
      </c>
      <c r="K2319" s="483" t="n">
        <f aca="false">IF(I2319=0,IF(G2319=0,0,100),+J2319/I2319*100)</f>
        <v>-43.5400547366096</v>
      </c>
      <c r="L2319" s="483"/>
      <c r="M2319" s="484" t="n">
        <v>20752.37</v>
      </c>
      <c r="N2319" s="485" t="n">
        <v>33910.13</v>
      </c>
      <c r="O2319" s="481" t="n">
        <f aca="false">N2319-M2319</f>
        <v>13157.76</v>
      </c>
      <c r="P2319" s="486" t="n">
        <f aca="false">IF(M2319=0,IF(N2319=0,0,100),+O2319/M2319*100)</f>
        <v>63.4036497999987</v>
      </c>
      <c r="Q2319" s="486"/>
    </row>
    <row r="2320" s="438" customFormat="true" ht="12.75" hidden="false" customHeight="false" outlineLevel="0" collapsed="false">
      <c r="A2320" s="456" t="s">
        <v>253</v>
      </c>
      <c r="B2320" s="478" t="n">
        <v>12000</v>
      </c>
      <c r="C2320" s="479" t="n">
        <v>12000</v>
      </c>
      <c r="D2320" s="480" t="n">
        <v>12000</v>
      </c>
      <c r="E2320" s="478" t="n">
        <v>12000</v>
      </c>
      <c r="F2320" s="480" t="n">
        <v>12000</v>
      </c>
      <c r="G2320" s="480" t="n">
        <v>12000</v>
      </c>
      <c r="H2320" s="481"/>
      <c r="I2320" s="482" t="n">
        <v>12000</v>
      </c>
      <c r="J2320" s="481" t="n">
        <f aca="false">+G2320-I2320</f>
        <v>0</v>
      </c>
      <c r="K2320" s="483" t="n">
        <f aca="false">IF(I2320=0,IF(G2320=0,0,100),+J2320/I2320*100)</f>
        <v>0</v>
      </c>
      <c r="L2320" s="483"/>
      <c r="M2320" s="484" t="n">
        <v>60000</v>
      </c>
      <c r="N2320" s="485" t="n">
        <v>72000</v>
      </c>
      <c r="O2320" s="481" t="n">
        <f aca="false">N2320-M2320</f>
        <v>12000</v>
      </c>
      <c r="P2320" s="486" t="n">
        <f aca="false">IF(M2320=0,IF(N2320=0,0,100),+O2320/M2320*100)</f>
        <v>20</v>
      </c>
      <c r="Q2320" s="486"/>
    </row>
    <row r="2321" s="438" customFormat="true" ht="12.75" hidden="false" customHeight="false" outlineLevel="0" collapsed="false">
      <c r="A2321" s="110" t="s">
        <v>256</v>
      </c>
      <c r="B2321" s="478" t="n">
        <v>0</v>
      </c>
      <c r="C2321" s="479" t="n">
        <v>3188.23</v>
      </c>
      <c r="D2321" s="480" t="n">
        <v>2613.09</v>
      </c>
      <c r="E2321" s="478" t="n">
        <v>5098.77</v>
      </c>
      <c r="F2321" s="480" t="n">
        <v>0</v>
      </c>
      <c r="G2321" s="480" t="n">
        <v>4100.32</v>
      </c>
      <c r="H2321" s="481"/>
      <c r="I2321" s="482" t="n">
        <v>11482.38</v>
      </c>
      <c r="J2321" s="481" t="n">
        <f aca="false">+G2321-I2321</f>
        <v>-7382.06</v>
      </c>
      <c r="K2321" s="483" t="n">
        <f aca="false">IF(I2321=0,IF(G2321=0,0,100),+J2321/I2321*100)</f>
        <v>-64.2903300535255</v>
      </c>
      <c r="L2321" s="483"/>
      <c r="M2321" s="484" t="n">
        <v>11482.38</v>
      </c>
      <c r="N2321" s="485" t="n">
        <v>15000.41</v>
      </c>
      <c r="O2321" s="481" t="n">
        <f aca="false">N2321-M2321</f>
        <v>3518.03</v>
      </c>
      <c r="P2321" s="486" t="n">
        <f aca="false">IF(M2321=0,IF(N2321=0,0,100),+O2321/M2321*100)</f>
        <v>30.6385087412192</v>
      </c>
      <c r="Q2321" s="486"/>
    </row>
    <row r="2322" s="438" customFormat="true" ht="12.75" hidden="false" customHeight="false" outlineLevel="0" collapsed="false">
      <c r="A2322" s="110" t="s">
        <v>265</v>
      </c>
      <c r="B2322" s="478" t="n">
        <v>1612.96</v>
      </c>
      <c r="C2322" s="479" t="n">
        <v>0</v>
      </c>
      <c r="D2322" s="480" t="n">
        <v>2784.15</v>
      </c>
      <c r="E2322" s="478" t="n">
        <v>1440.4</v>
      </c>
      <c r="F2322" s="480" t="n">
        <v>976.15</v>
      </c>
      <c r="G2322" s="480" t="n">
        <v>1051.81</v>
      </c>
      <c r="H2322" s="481"/>
      <c r="I2322" s="482" t="n">
        <v>1281.99</v>
      </c>
      <c r="J2322" s="481" t="n">
        <f aca="false">+G2322-I2322</f>
        <v>-230.18</v>
      </c>
      <c r="K2322" s="483" t="n">
        <f aca="false">IF(I2322=0,IF(G2322=0,0,100),+J2322/I2322*100)</f>
        <v>-17.9548982441361</v>
      </c>
      <c r="L2322" s="483"/>
      <c r="M2322" s="484" t="n">
        <v>6867.19</v>
      </c>
      <c r="N2322" s="485" t="n">
        <v>7865.47</v>
      </c>
      <c r="O2322" s="481" t="n">
        <f aca="false">N2322-M2322</f>
        <v>998.280000000001</v>
      </c>
      <c r="P2322" s="486" t="n">
        <f aca="false">IF(M2322=0,IF(N2322=0,0,100),+O2322/M2322*100)</f>
        <v>14.5369503392217</v>
      </c>
      <c r="Q2322" s="486"/>
    </row>
    <row r="2323" s="438" customFormat="true" ht="12.75" hidden="false" customHeight="false" outlineLevel="0" collapsed="false">
      <c r="A2323" s="110" t="s">
        <v>267</v>
      </c>
      <c r="B2323" s="478" t="n">
        <v>0</v>
      </c>
      <c r="C2323" s="479" t="n">
        <v>0</v>
      </c>
      <c r="D2323" s="480" t="n">
        <v>0</v>
      </c>
      <c r="E2323" s="478" t="n">
        <v>398.65</v>
      </c>
      <c r="F2323" s="480" t="n">
        <v>214.66</v>
      </c>
      <c r="G2323" s="480" t="n">
        <v>1028.25</v>
      </c>
      <c r="H2323" s="481"/>
      <c r="I2323" s="482" t="n">
        <v>0</v>
      </c>
      <c r="J2323" s="481" t="n">
        <f aca="false">+G2323-I2323</f>
        <v>1028.25</v>
      </c>
      <c r="K2323" s="483" t="n">
        <f aca="false">IF(I2323=0,IF(G2323=0,0,100),+J2323/I2323*100)</f>
        <v>100</v>
      </c>
      <c r="L2323" s="483"/>
      <c r="M2323" s="484" t="n">
        <v>0</v>
      </c>
      <c r="N2323" s="485" t="n">
        <v>1641.56</v>
      </c>
      <c r="O2323" s="481" t="n">
        <f aca="false">N2323-M2323</f>
        <v>1641.56</v>
      </c>
      <c r="P2323" s="486" t="n">
        <f aca="false">IF(M2323=0,IF(N2323=0,0,100),+O2323/M2323*100)</f>
        <v>100</v>
      </c>
      <c r="Q2323" s="486"/>
    </row>
    <row r="2324" s="438" customFormat="true" ht="12.75" hidden="false" customHeight="false" outlineLevel="0" collapsed="false">
      <c r="A2324" s="110" t="s">
        <v>268</v>
      </c>
      <c r="B2324" s="478" t="n">
        <v>0</v>
      </c>
      <c r="C2324" s="479" t="n">
        <v>643.98</v>
      </c>
      <c r="D2324" s="480" t="n">
        <v>643.98</v>
      </c>
      <c r="E2324" s="478" t="n">
        <v>643.98</v>
      </c>
      <c r="F2324" s="480" t="n">
        <v>631.44</v>
      </c>
      <c r="G2324" s="480" t="n">
        <v>0</v>
      </c>
      <c r="H2324" s="481"/>
      <c r="I2324" s="482" t="n">
        <v>518.97</v>
      </c>
      <c r="J2324" s="481" t="n">
        <f aca="false">+G2324-I2324</f>
        <v>-518.97</v>
      </c>
      <c r="K2324" s="483" t="n">
        <f aca="false">IF(I2324=0,IF(G2324=0,0,100),+J2324/I2324*100)</f>
        <v>-100</v>
      </c>
      <c r="L2324" s="483"/>
      <c r="M2324" s="484" t="n">
        <v>2577.61</v>
      </c>
      <c r="N2324" s="485" t="n">
        <v>2563.38</v>
      </c>
      <c r="O2324" s="481" t="n">
        <f aca="false">N2324-M2324</f>
        <v>-14.23</v>
      </c>
      <c r="P2324" s="486" t="n">
        <f aca="false">IF(M2324=0,IF(N2324=0,0,100),+O2324/M2324*100)</f>
        <v>-0.552061793677089</v>
      </c>
      <c r="Q2324" s="486"/>
    </row>
    <row r="2325" s="438" customFormat="true" ht="12.75" hidden="false" customHeight="false" outlineLevel="0" collapsed="false">
      <c r="A2325" s="110" t="s">
        <v>271</v>
      </c>
      <c r="B2325" s="478" t="n">
        <v>0</v>
      </c>
      <c r="C2325" s="479" t="n">
        <v>0</v>
      </c>
      <c r="D2325" s="480" t="n">
        <v>0</v>
      </c>
      <c r="E2325" s="478" t="n">
        <v>151.87</v>
      </c>
      <c r="F2325" s="480" t="n">
        <v>0</v>
      </c>
      <c r="G2325" s="480" t="n">
        <v>0</v>
      </c>
      <c r="H2325" s="481"/>
      <c r="I2325" s="482" t="n">
        <v>0</v>
      </c>
      <c r="J2325" s="481" t="n">
        <f aca="false">+G2325-I2325</f>
        <v>0</v>
      </c>
      <c r="K2325" s="483" t="n">
        <f aca="false">IF(I2325=0,IF(G2325=0,0,100),+J2325/I2325*100)</f>
        <v>0</v>
      </c>
      <c r="L2325" s="483"/>
      <c r="M2325" s="484" t="n">
        <v>0</v>
      </c>
      <c r="N2325" s="485" t="n">
        <v>151.87</v>
      </c>
      <c r="O2325" s="481" t="n">
        <f aca="false">N2325-M2325</f>
        <v>151.87</v>
      </c>
      <c r="P2325" s="486" t="n">
        <f aca="false">IF(M2325=0,IF(N2325=0,0,100),+O2325/M2325*100)</f>
        <v>100</v>
      </c>
      <c r="Q2325" s="486"/>
    </row>
    <row r="2326" s="438" customFormat="true" ht="12.75" hidden="false" customHeight="false" outlineLevel="0" collapsed="false">
      <c r="A2326" s="110" t="s">
        <v>272</v>
      </c>
      <c r="B2326" s="478" t="n">
        <v>83.4</v>
      </c>
      <c r="C2326" s="479" t="n">
        <v>139</v>
      </c>
      <c r="D2326" s="480" t="n">
        <v>432.8</v>
      </c>
      <c r="E2326" s="478" t="n">
        <v>420</v>
      </c>
      <c r="F2326" s="480" t="n">
        <v>686</v>
      </c>
      <c r="G2326" s="480" t="n">
        <v>364</v>
      </c>
      <c r="H2326" s="481"/>
      <c r="I2326" s="482" t="n">
        <v>0</v>
      </c>
      <c r="J2326" s="481" t="n">
        <f aca="false">+G2326-I2326</f>
        <v>364</v>
      </c>
      <c r="K2326" s="483" t="n">
        <f aca="false">IF(I2326=0,IF(G2326=0,0,100),+J2326/I2326*100)</f>
        <v>100</v>
      </c>
      <c r="L2326" s="483"/>
      <c r="M2326" s="484" t="n">
        <v>289.3</v>
      </c>
      <c r="N2326" s="485" t="n">
        <v>2125.2</v>
      </c>
      <c r="O2326" s="481" t="n">
        <f aca="false">N2326-M2326</f>
        <v>1835.9</v>
      </c>
      <c r="P2326" s="486" t="n">
        <f aca="false">IF(M2326=0,IF(N2326=0,0,100),+O2326/M2326*100)</f>
        <v>634.600760456274</v>
      </c>
      <c r="Q2326" s="486"/>
    </row>
    <row r="2327" s="438" customFormat="true" ht="12.75" hidden="false" customHeight="false" outlineLevel="0" collapsed="false">
      <c r="A2327" s="110" t="s">
        <v>273</v>
      </c>
      <c r="B2327" s="478" t="n">
        <v>0</v>
      </c>
      <c r="C2327" s="479" t="n">
        <v>7249.59</v>
      </c>
      <c r="D2327" s="480" t="n">
        <v>0</v>
      </c>
      <c r="E2327" s="478" t="n">
        <v>6510.75</v>
      </c>
      <c r="F2327" s="480" t="n">
        <v>0</v>
      </c>
      <c r="G2327" s="480" t="n">
        <v>0</v>
      </c>
      <c r="H2327" s="481"/>
      <c r="I2327" s="482" t="n">
        <v>7000</v>
      </c>
      <c r="J2327" s="481" t="n">
        <f aca="false">+G2327-I2327</f>
        <v>-7000</v>
      </c>
      <c r="K2327" s="483" t="n">
        <f aca="false">IF(I2327=0,IF(G2327=0,0,100),+J2327/I2327*100)</f>
        <v>-100</v>
      </c>
      <c r="L2327" s="483"/>
      <c r="M2327" s="484" t="n">
        <v>19688.99</v>
      </c>
      <c r="N2327" s="485" t="n">
        <v>13760.34</v>
      </c>
      <c r="O2327" s="481" t="n">
        <f aca="false">N2327-M2327</f>
        <v>-5928.65</v>
      </c>
      <c r="P2327" s="486" t="n">
        <f aca="false">IF(M2327=0,IF(N2327=0,0,100),+O2327/M2327*100)</f>
        <v>-30.1114988630702</v>
      </c>
      <c r="Q2327" s="486"/>
    </row>
    <row r="2328" s="438" customFormat="true" ht="12.75" hidden="false" customHeight="false" outlineLevel="0" collapsed="false">
      <c r="A2328" s="110" t="s">
        <v>274</v>
      </c>
      <c r="B2328" s="478" t="n">
        <v>320</v>
      </c>
      <c r="C2328" s="479" t="n">
        <v>734.9</v>
      </c>
      <c r="D2328" s="480" t="n">
        <v>3264</v>
      </c>
      <c r="E2328" s="478" t="n">
        <v>1502.46</v>
      </c>
      <c r="F2328" s="480" t="n">
        <v>-4.54747350886464E-013</v>
      </c>
      <c r="G2328" s="480" t="n">
        <v>-4.54747350886464E-013</v>
      </c>
      <c r="H2328" s="481"/>
      <c r="I2328" s="482" t="n">
        <v>0</v>
      </c>
      <c r="J2328" s="481" t="n">
        <f aca="false">+G2328-I2328</f>
        <v>-4.54747350886464E-013</v>
      </c>
      <c r="K2328" s="483" t="n">
        <f aca="false">IF(I2328=0,IF(G2328=0,0,100),+J2328/I2328*100)</f>
        <v>100</v>
      </c>
      <c r="L2328" s="483"/>
      <c r="M2328" s="484" t="n">
        <v>3008</v>
      </c>
      <c r="N2328" s="485" t="n">
        <v>5821.36</v>
      </c>
      <c r="O2328" s="481" t="n">
        <f aca="false">N2328-M2328</f>
        <v>2813.36</v>
      </c>
      <c r="P2328" s="486" t="n">
        <f aca="false">IF(M2328=0,IF(N2328=0,0,100),+O2328/M2328*100)</f>
        <v>93.5292553191489</v>
      </c>
      <c r="Q2328" s="486"/>
    </row>
    <row r="2329" s="438" customFormat="true" ht="12.75" hidden="false" customHeight="false" outlineLevel="0" collapsed="false">
      <c r="A2329" s="110" t="s">
        <v>275</v>
      </c>
      <c r="B2329" s="478" t="n">
        <v>258.65</v>
      </c>
      <c r="C2329" s="479" t="n">
        <v>387.81</v>
      </c>
      <c r="D2329" s="480" t="n">
        <v>216.24</v>
      </c>
      <c r="E2329" s="478" t="n">
        <v>429.69</v>
      </c>
      <c r="F2329" s="480" t="n">
        <v>322.74</v>
      </c>
      <c r="G2329" s="480" t="n">
        <v>232.05</v>
      </c>
      <c r="H2329" s="481"/>
      <c r="I2329" s="482" t="n">
        <v>624.82</v>
      </c>
      <c r="J2329" s="481" t="n">
        <f aca="false">+G2329-I2329</f>
        <v>-392.77</v>
      </c>
      <c r="K2329" s="483" t="n">
        <f aca="false">IF(I2329=0,IF(G2329=0,0,100),+J2329/I2329*100)</f>
        <v>-62.861304055568</v>
      </c>
      <c r="L2329" s="483"/>
      <c r="M2329" s="484" t="n">
        <v>2499.28</v>
      </c>
      <c r="N2329" s="485" t="n">
        <v>1847.18</v>
      </c>
      <c r="O2329" s="481" t="n">
        <f aca="false">N2329-M2329</f>
        <v>-652.1</v>
      </c>
      <c r="P2329" s="486" t="n">
        <f aca="false">IF(M2329=0,IF(N2329=0,0,100),+O2329/M2329*100)</f>
        <v>-26.0915143561346</v>
      </c>
      <c r="Q2329" s="486"/>
    </row>
    <row r="2330" s="438" customFormat="true" ht="12.75" hidden="false" customHeight="false" outlineLevel="0" collapsed="false">
      <c r="A2330" s="456" t="s">
        <v>276</v>
      </c>
      <c r="B2330" s="478" t="n">
        <v>0</v>
      </c>
      <c r="C2330" s="479" t="n">
        <v>0</v>
      </c>
      <c r="D2330" s="480" t="n">
        <v>216.5</v>
      </c>
      <c r="E2330" s="478" t="n">
        <v>0</v>
      </c>
      <c r="F2330" s="480" t="n">
        <v>55.17</v>
      </c>
      <c r="G2330" s="480" t="n">
        <v>2.8421709430404E-014</v>
      </c>
      <c r="H2330" s="481"/>
      <c r="I2330" s="482" t="n">
        <v>0</v>
      </c>
      <c r="J2330" s="481" t="n">
        <f aca="false">+G2330-I2330</f>
        <v>2.8421709430404E-014</v>
      </c>
      <c r="K2330" s="483" t="n">
        <f aca="false">IF(I2330=0,IF(G2330=0,0,100),+J2330/I2330*100)</f>
        <v>100</v>
      </c>
      <c r="L2330" s="483"/>
      <c r="M2330" s="484" t="n">
        <v>1692.59</v>
      </c>
      <c r="N2330" s="485" t="n">
        <v>271.67</v>
      </c>
      <c r="O2330" s="481" t="n">
        <f aca="false">N2330-M2330</f>
        <v>-1420.92</v>
      </c>
      <c r="P2330" s="486" t="n">
        <f aca="false">IF(M2330=0,IF(N2330=0,0,100),+O2330/M2330*100)</f>
        <v>-83.9494502507991</v>
      </c>
      <c r="Q2330" s="486"/>
    </row>
    <row r="2331" s="438" customFormat="true" ht="15" hidden="false" customHeight="false" outlineLevel="0" collapsed="false">
      <c r="A2331" s="0" t="s">
        <v>278</v>
      </c>
      <c r="B2331" s="478" t="n">
        <v>225.84</v>
      </c>
      <c r="C2331" s="479" t="n">
        <v>78.53</v>
      </c>
      <c r="D2331" s="480" t="n">
        <v>0</v>
      </c>
      <c r="E2331" s="478" t="n">
        <v>78.55</v>
      </c>
      <c r="F2331" s="480" t="n">
        <v>78.75</v>
      </c>
      <c r="G2331" s="480" t="n">
        <v>78.86</v>
      </c>
      <c r="H2331" s="481"/>
      <c r="I2331" s="482" t="n">
        <v>0</v>
      </c>
      <c r="J2331" s="481" t="n">
        <f aca="false">+G2331-I2331</f>
        <v>78.86</v>
      </c>
      <c r="K2331" s="483" t="n">
        <f aca="false">IF(I2331=0,IF(G2331=0,0,100),+J2331/I2331*100)</f>
        <v>100</v>
      </c>
      <c r="L2331" s="483"/>
      <c r="M2331" s="484" t="n">
        <v>0</v>
      </c>
      <c r="N2331" s="485" t="n">
        <v>540.53</v>
      </c>
      <c r="O2331" s="481" t="n">
        <f aca="false">N2331-M2331</f>
        <v>540.53</v>
      </c>
      <c r="P2331" s="486" t="n">
        <f aca="false">IF(M2331=0,IF(N2331=0,0,100),+O2331/M2331*100)</f>
        <v>100</v>
      </c>
      <c r="Q2331" s="486"/>
    </row>
    <row r="2332" s="438" customFormat="true" ht="12.75" hidden="false" customHeight="false" outlineLevel="0" collapsed="false">
      <c r="A2332" s="110" t="s">
        <v>279</v>
      </c>
      <c r="B2332" s="478" t="n">
        <v>0</v>
      </c>
      <c r="C2332" s="479" t="n">
        <v>217.8</v>
      </c>
      <c r="D2332" s="480" t="n">
        <v>217.8</v>
      </c>
      <c r="E2332" s="478" t="n">
        <v>0</v>
      </c>
      <c r="F2332" s="480" t="n">
        <v>0</v>
      </c>
      <c r="G2332" s="480" t="n">
        <v>217.8</v>
      </c>
      <c r="H2332" s="481"/>
      <c r="I2332" s="482" t="n">
        <v>0</v>
      </c>
      <c r="J2332" s="481" t="n">
        <f aca="false">+G2332-I2332</f>
        <v>217.8</v>
      </c>
      <c r="K2332" s="483" t="n">
        <f aca="false">IF(I2332=0,IF(G2332=0,0,100),+J2332/I2332*100)</f>
        <v>100</v>
      </c>
      <c r="L2332" s="483"/>
      <c r="M2332" s="484" t="n">
        <v>0</v>
      </c>
      <c r="N2332" s="485" t="n">
        <v>653.4</v>
      </c>
      <c r="O2332" s="481" t="n">
        <f aca="false">N2332-M2332</f>
        <v>653.4</v>
      </c>
      <c r="P2332" s="486" t="n">
        <f aca="false">IF(M2332=0,IF(N2332=0,0,100),+O2332/M2332*100)</f>
        <v>100</v>
      </c>
      <c r="Q2332" s="486"/>
    </row>
    <row r="2333" s="438" customFormat="true" ht="12.75" hidden="false" customHeight="false" outlineLevel="0" collapsed="false">
      <c r="A2333" s="110" t="s">
        <v>282</v>
      </c>
      <c r="B2333" s="478" t="n">
        <v>0</v>
      </c>
      <c r="C2333" s="479" t="n">
        <v>0</v>
      </c>
      <c r="D2333" s="480" t="n">
        <v>0</v>
      </c>
      <c r="E2333" s="478" t="n">
        <v>317.24</v>
      </c>
      <c r="F2333" s="480" t="n">
        <v>0</v>
      </c>
      <c r="G2333" s="480" t="n">
        <v>0</v>
      </c>
      <c r="H2333" s="481"/>
      <c r="I2333" s="482" t="n">
        <v>0</v>
      </c>
      <c r="J2333" s="481" t="n">
        <f aca="false">+G2333-I2333</f>
        <v>0</v>
      </c>
      <c r="K2333" s="483" t="n">
        <f aca="false">IF(I2333=0,IF(G2333=0,0,100),+J2333/I2333*100)</f>
        <v>0</v>
      </c>
      <c r="L2333" s="483"/>
      <c r="M2333" s="484" t="n">
        <v>0</v>
      </c>
      <c r="N2333" s="485" t="n">
        <v>317.24</v>
      </c>
      <c r="O2333" s="481" t="n">
        <f aca="false">N2333-M2333</f>
        <v>317.24</v>
      </c>
      <c r="P2333" s="486" t="n">
        <f aca="false">IF(M2333=0,IF(N2333=0,0,100),+O2333/M2333*100)</f>
        <v>100</v>
      </c>
      <c r="Q2333" s="486"/>
    </row>
    <row r="2334" s="438" customFormat="true" ht="12.75" hidden="false" customHeight="false" outlineLevel="0" collapsed="false">
      <c r="A2334" s="456" t="s">
        <v>285</v>
      </c>
      <c r="B2334" s="478" t="n">
        <v>0</v>
      </c>
      <c r="C2334" s="479" t="n">
        <v>737.62</v>
      </c>
      <c r="D2334" s="480" t="n">
        <v>77.58</v>
      </c>
      <c r="E2334" s="478" t="n">
        <v>262.37</v>
      </c>
      <c r="F2334" s="480" t="n">
        <v>145.08</v>
      </c>
      <c r="G2334" s="480" t="n">
        <v>-7.105427357601E-014</v>
      </c>
      <c r="H2334" s="481"/>
      <c r="I2334" s="482" t="n">
        <v>161.03</v>
      </c>
      <c r="J2334" s="481" t="n">
        <f aca="false">+G2334-I2334</f>
        <v>-161.03</v>
      </c>
      <c r="K2334" s="483" t="n">
        <f aca="false">IF(I2334=0,IF(G2334=0,0,100),+J2334/I2334*100)</f>
        <v>-100</v>
      </c>
      <c r="L2334" s="483"/>
      <c r="M2334" s="484" t="n">
        <v>4111.33</v>
      </c>
      <c r="N2334" s="485" t="n">
        <v>1222.65</v>
      </c>
      <c r="O2334" s="481" t="n">
        <f aca="false">N2334-M2334</f>
        <v>-2888.68</v>
      </c>
      <c r="P2334" s="486" t="n">
        <f aca="false">IF(M2334=0,IF(N2334=0,0,100),+O2334/M2334*100)</f>
        <v>-70.2614482418098</v>
      </c>
      <c r="Q2334" s="486"/>
    </row>
    <row r="2335" s="438" customFormat="true" ht="12.75" hidden="false" customHeight="false" outlineLevel="0" collapsed="false">
      <c r="A2335" s="110" t="s">
        <v>286</v>
      </c>
      <c r="B2335" s="478" t="n">
        <v>0</v>
      </c>
      <c r="C2335" s="479" t="n">
        <v>7488.5</v>
      </c>
      <c r="D2335" s="480" t="n">
        <v>9693.6</v>
      </c>
      <c r="E2335" s="478" t="n">
        <v>0</v>
      </c>
      <c r="F2335" s="480" t="n">
        <v>9709.6</v>
      </c>
      <c r="G2335" s="480" t="n">
        <v>0</v>
      </c>
      <c r="H2335" s="481"/>
      <c r="I2335" s="482" t="n">
        <v>7144.9</v>
      </c>
      <c r="J2335" s="481" t="n">
        <f aca="false">+G2335-I2335</f>
        <v>-7144.9</v>
      </c>
      <c r="K2335" s="483" t="n">
        <f aca="false">IF(I2335=0,IF(G2335=0,0,100),+J2335/I2335*100)</f>
        <v>-100</v>
      </c>
      <c r="L2335" s="483"/>
      <c r="M2335" s="484" t="n">
        <v>14291.7</v>
      </c>
      <c r="N2335" s="485" t="n">
        <v>26891.7</v>
      </c>
      <c r="O2335" s="481" t="n">
        <f aca="false">N2335-M2335</f>
        <v>12600</v>
      </c>
      <c r="P2335" s="486" t="n">
        <f aca="false">IF(M2335=0,IF(N2335=0,0,100),+O2335/M2335*100)</f>
        <v>88.1630596779949</v>
      </c>
      <c r="Q2335" s="486"/>
    </row>
    <row r="2336" s="438" customFormat="true" ht="12.75" hidden="false" customHeight="false" outlineLevel="0" collapsed="false">
      <c r="A2336" s="110" t="s">
        <v>290</v>
      </c>
      <c r="B2336" s="478" t="n">
        <v>1938</v>
      </c>
      <c r="C2336" s="479" t="n">
        <v>0</v>
      </c>
      <c r="D2336" s="480" t="n">
        <v>13638</v>
      </c>
      <c r="E2336" s="478" t="n">
        <v>33536</v>
      </c>
      <c r="F2336" s="480" t="n">
        <v>443.099999999999</v>
      </c>
      <c r="G2336" s="480" t="n">
        <v>0</v>
      </c>
      <c r="H2336" s="481"/>
      <c r="I2336" s="482" t="n">
        <v>400.870000000004</v>
      </c>
      <c r="J2336" s="481" t="n">
        <f aca="false">+G2336-I2336</f>
        <v>-400.870000000004</v>
      </c>
      <c r="K2336" s="483" t="n">
        <f aca="false">IF(I2336=0,IF(G2336=0,0,100),+J2336/I2336*100)</f>
        <v>-100</v>
      </c>
      <c r="L2336" s="483"/>
      <c r="M2336" s="484" t="n">
        <v>74913.16</v>
      </c>
      <c r="N2336" s="485" t="n">
        <v>49555.1</v>
      </c>
      <c r="O2336" s="481" t="n">
        <f aca="false">N2336-M2336</f>
        <v>-25358.06</v>
      </c>
      <c r="P2336" s="486" t="n">
        <f aca="false">IF(M2336=0,IF(N2336=0,0,100),+O2336/M2336*100)</f>
        <v>-33.8499403843063</v>
      </c>
      <c r="Q2336" s="486"/>
    </row>
    <row r="2337" s="438" customFormat="true" ht="12.75" hidden="false" customHeight="false" outlineLevel="0" collapsed="false">
      <c r="A2337" s="110" t="s">
        <v>336</v>
      </c>
      <c r="B2337" s="478" t="n">
        <v>0</v>
      </c>
      <c r="C2337" s="479" t="n">
        <v>0.01</v>
      </c>
      <c r="D2337" s="480" t="n">
        <v>1250</v>
      </c>
      <c r="E2337" s="478" t="n">
        <v>426.5</v>
      </c>
      <c r="F2337" s="480" t="n">
        <v>0</v>
      </c>
      <c r="G2337" s="480" t="n">
        <v>0</v>
      </c>
      <c r="H2337" s="481"/>
      <c r="I2337" s="482" t="n">
        <v>0</v>
      </c>
      <c r="J2337" s="481" t="n">
        <f aca="false">+G2337-I2337</f>
        <v>0</v>
      </c>
      <c r="K2337" s="483" t="n">
        <f aca="false">IF(I2337=0,IF(G2337=0,0,100),+J2337/I2337*100)</f>
        <v>0</v>
      </c>
      <c r="L2337" s="483"/>
      <c r="M2337" s="484" t="n">
        <v>2956.56</v>
      </c>
      <c r="N2337" s="485" t="n">
        <v>1676.5</v>
      </c>
      <c r="O2337" s="481" t="n">
        <f aca="false">N2337-M2337</f>
        <v>-1280.06</v>
      </c>
      <c r="P2337" s="486" t="n">
        <f aca="false">IF(M2337=0,IF(N2337=0,0,100),+O2337/M2337*100)</f>
        <v>-43.2955867629948</v>
      </c>
      <c r="Q2337" s="486"/>
    </row>
    <row r="2338" s="438" customFormat="true" ht="12.75" hidden="false" customHeight="false" outlineLevel="0" collapsed="false">
      <c r="A2338" s="456" t="s">
        <v>293</v>
      </c>
      <c r="B2338" s="478" t="n">
        <v>2992.63</v>
      </c>
      <c r="C2338" s="479" t="n">
        <v>13551.79</v>
      </c>
      <c r="D2338" s="480" t="n">
        <v>6512.35</v>
      </c>
      <c r="E2338" s="478" t="n">
        <v>6512.35</v>
      </c>
      <c r="F2338" s="480" t="n">
        <v>6512.35</v>
      </c>
      <c r="G2338" s="480" t="n">
        <v>6512.35</v>
      </c>
      <c r="H2338" s="481"/>
      <c r="I2338" s="482" t="n">
        <v>2992.63</v>
      </c>
      <c r="J2338" s="481" t="n">
        <f aca="false">+G2338-I2338</f>
        <v>3519.72</v>
      </c>
      <c r="K2338" s="483" t="n">
        <f aca="false">IF(I2338=0,IF(G2338=0,0,100),+J2338/I2338*100)</f>
        <v>117.612935778897</v>
      </c>
      <c r="L2338" s="483"/>
      <c r="M2338" s="484" t="n">
        <v>18229.35</v>
      </c>
      <c r="N2338" s="485" t="n">
        <v>42593.82</v>
      </c>
      <c r="O2338" s="481" t="n">
        <f aca="false">N2338-M2338</f>
        <v>24364.47</v>
      </c>
      <c r="P2338" s="486" t="n">
        <f aca="false">IF(M2338=0,IF(N2338=0,0,100),+O2338/M2338*100)</f>
        <v>133.655176953649</v>
      </c>
      <c r="Q2338" s="486"/>
    </row>
    <row r="2339" s="438" customFormat="true" ht="12.75" hidden="false" customHeight="false" outlineLevel="0" collapsed="false">
      <c r="A2339" s="456" t="s">
        <v>294</v>
      </c>
      <c r="B2339" s="478" t="n">
        <v>1166.67</v>
      </c>
      <c r="C2339" s="479" t="n">
        <v>683.64</v>
      </c>
      <c r="D2339" s="480" t="n">
        <v>1005.66</v>
      </c>
      <c r="E2339" s="478" t="n">
        <v>1005.66</v>
      </c>
      <c r="F2339" s="480" t="n">
        <v>1005.66</v>
      </c>
      <c r="G2339" s="480" t="n">
        <v>1005.66</v>
      </c>
      <c r="H2339" s="481"/>
      <c r="I2339" s="482" t="n">
        <v>1403.26</v>
      </c>
      <c r="J2339" s="481" t="n">
        <f aca="false">+G2339-I2339</f>
        <v>-397.6</v>
      </c>
      <c r="K2339" s="483" t="n">
        <f aca="false">IF(I2339=0,IF(G2339=0,0,100),+J2339/I2339*100)</f>
        <v>-28.3340222054359</v>
      </c>
      <c r="L2339" s="483"/>
      <c r="M2339" s="484" t="n">
        <v>7287.53</v>
      </c>
      <c r="N2339" s="485" t="n">
        <v>5872.95</v>
      </c>
      <c r="O2339" s="481" t="n">
        <f aca="false">N2339-M2339</f>
        <v>-1414.58</v>
      </c>
      <c r="P2339" s="486" t="n">
        <f aca="false">IF(M2339=0,IF(N2339=0,0,100),+O2339/M2339*100)</f>
        <v>-19.4109664042549</v>
      </c>
      <c r="Q2339" s="486"/>
    </row>
    <row r="2340" s="438" customFormat="true" ht="12.75" hidden="false" customHeight="false" outlineLevel="0" collapsed="false">
      <c r="A2340" s="456" t="s">
        <v>296</v>
      </c>
      <c r="B2340" s="478" t="n">
        <v>434.51</v>
      </c>
      <c r="C2340" s="479" t="n">
        <v>902.98</v>
      </c>
      <c r="D2340" s="480" t="n">
        <v>590.67</v>
      </c>
      <c r="E2340" s="478" t="n">
        <v>590.67</v>
      </c>
      <c r="F2340" s="480" t="n">
        <v>590.67</v>
      </c>
      <c r="G2340" s="480" t="n">
        <v>590.67</v>
      </c>
      <c r="H2340" s="481"/>
      <c r="I2340" s="482" t="n">
        <v>434.51</v>
      </c>
      <c r="J2340" s="481" t="n">
        <f aca="false">+G2340-I2340</f>
        <v>156.16</v>
      </c>
      <c r="K2340" s="483" t="n">
        <f aca="false">IF(I2340=0,IF(G2340=0,0,100),+J2340/I2340*100)</f>
        <v>35.9393339623944</v>
      </c>
      <c r="L2340" s="483"/>
      <c r="M2340" s="484" t="n">
        <v>2566.05</v>
      </c>
      <c r="N2340" s="485" t="n">
        <v>3700.17</v>
      </c>
      <c r="O2340" s="481" t="n">
        <f aca="false">N2340-M2340</f>
        <v>1134.12</v>
      </c>
      <c r="P2340" s="486" t="n">
        <f aca="false">IF(M2340=0,IF(N2340=0,0,100),+O2340/M2340*100)</f>
        <v>44.1971122932133</v>
      </c>
      <c r="Q2340" s="486"/>
    </row>
    <row r="2341" s="438" customFormat="true" ht="12.75" hidden="false" customHeight="false" outlineLevel="0" collapsed="false">
      <c r="A2341" s="110" t="s">
        <v>298</v>
      </c>
      <c r="B2341" s="478" t="n">
        <v>217.8</v>
      </c>
      <c r="C2341" s="479" t="n">
        <v>0</v>
      </c>
      <c r="D2341" s="480" t="n">
        <v>0</v>
      </c>
      <c r="E2341" s="478" t="n">
        <v>0</v>
      </c>
      <c r="F2341" s="480" t="n">
        <v>0</v>
      </c>
      <c r="G2341" s="480" t="n">
        <v>0</v>
      </c>
      <c r="H2341" s="481"/>
      <c r="I2341" s="482" t="n">
        <v>0</v>
      </c>
      <c r="J2341" s="481" t="n">
        <f aca="false">+G2341-I2341</f>
        <v>0</v>
      </c>
      <c r="K2341" s="483" t="n">
        <f aca="false">IF(I2341=0,IF(G2341=0,0,100),+J2341/I2341*100)</f>
        <v>0</v>
      </c>
      <c r="L2341" s="483"/>
      <c r="M2341" s="484" t="n">
        <v>0</v>
      </c>
      <c r="N2341" s="485" t="n">
        <v>217.8</v>
      </c>
      <c r="O2341" s="481" t="n">
        <f aca="false">N2341-M2341</f>
        <v>217.8</v>
      </c>
      <c r="P2341" s="486" t="n">
        <f aca="false">IF(M2341=0,IF(N2341=0,0,100),+O2341/M2341*100)</f>
        <v>100</v>
      </c>
      <c r="Q2341" s="486"/>
    </row>
    <row r="2342" s="438" customFormat="true" ht="12.75" hidden="false" customHeight="false" outlineLevel="0" collapsed="false">
      <c r="A2342" s="110" t="s">
        <v>302</v>
      </c>
      <c r="B2342" s="478" t="n">
        <v>0</v>
      </c>
      <c r="C2342" s="479" t="n">
        <v>0</v>
      </c>
      <c r="D2342" s="480" t="n">
        <v>0</v>
      </c>
      <c r="E2342" s="478" t="n">
        <v>0</v>
      </c>
      <c r="F2342" s="480" t="n">
        <v>0</v>
      </c>
      <c r="G2342" s="480" t="n">
        <v>0</v>
      </c>
      <c r="H2342" s="481"/>
      <c r="I2342" s="482" t="n">
        <v>0</v>
      </c>
      <c r="J2342" s="481" t="n">
        <f aca="false">+G2342-I2342</f>
        <v>0</v>
      </c>
      <c r="K2342" s="483" t="n">
        <f aca="false">IF(I2342=0,IF(G2342=0,0,100),+J2342/I2342*100)</f>
        <v>0</v>
      </c>
      <c r="L2342" s="483"/>
      <c r="M2342" s="484" t="n">
        <v>2584.03</v>
      </c>
      <c r="N2342" s="485" t="n">
        <v>0</v>
      </c>
      <c r="O2342" s="481" t="n">
        <f aca="false">N2342-M2342</f>
        <v>-2584.03</v>
      </c>
      <c r="P2342" s="486" t="n">
        <f aca="false">IF(M2342=0,IF(N2342=0,0,100),+O2342/M2342*100)</f>
        <v>-100</v>
      </c>
      <c r="Q2342" s="486"/>
    </row>
    <row r="2343" s="438" customFormat="true" ht="12.75" hidden="false" customHeight="false" outlineLevel="0" collapsed="false">
      <c r="A2343" s="456" t="s">
        <v>303</v>
      </c>
      <c r="B2343" s="478" t="n">
        <v>25828.82</v>
      </c>
      <c r="C2343" s="479" t="n">
        <v>25828.82</v>
      </c>
      <c r="D2343" s="480" t="n">
        <v>25828.82</v>
      </c>
      <c r="E2343" s="478" t="n">
        <v>25828.82</v>
      </c>
      <c r="F2343" s="480" t="n">
        <v>25828.82</v>
      </c>
      <c r="G2343" s="480" t="n">
        <v>25828.82</v>
      </c>
      <c r="H2343" s="481"/>
      <c r="I2343" s="482" t="n">
        <v>7431.44</v>
      </c>
      <c r="J2343" s="481" t="n">
        <f aca="false">+G2343-I2343</f>
        <v>18397.38</v>
      </c>
      <c r="K2343" s="483" t="n">
        <f aca="false">IF(I2343=0,IF(G2343=0,0,100),+J2343/I2343*100)</f>
        <v>247.561441658683</v>
      </c>
      <c r="L2343" s="483"/>
      <c r="M2343" s="484" t="n">
        <v>31966.08</v>
      </c>
      <c r="N2343" s="485" t="n">
        <v>154972.92</v>
      </c>
      <c r="O2343" s="481" t="n">
        <f aca="false">N2343-M2343</f>
        <v>123006.84</v>
      </c>
      <c r="P2343" s="486" t="n">
        <f aca="false">IF(M2343=0,IF(N2343=0,0,100),+O2343/M2343*100)</f>
        <v>384.804267523575</v>
      </c>
      <c r="Q2343" s="486"/>
    </row>
    <row r="2344" s="438" customFormat="true" ht="12.75" hidden="false" customHeight="false" outlineLevel="0" collapsed="false">
      <c r="A2344" s="456" t="s">
        <v>304</v>
      </c>
      <c r="B2344" s="478" t="n">
        <v>614.28</v>
      </c>
      <c r="C2344" s="479" t="n">
        <v>614.28</v>
      </c>
      <c r="D2344" s="480" t="n">
        <v>614.28</v>
      </c>
      <c r="E2344" s="478" t="n">
        <v>614.28</v>
      </c>
      <c r="F2344" s="480" t="n">
        <v>614.28</v>
      </c>
      <c r="G2344" s="480" t="n">
        <v>614.28</v>
      </c>
      <c r="H2344" s="481"/>
      <c r="I2344" s="482" t="n">
        <v>614.28</v>
      </c>
      <c r="J2344" s="481" t="n">
        <f aca="false">+G2344-I2344</f>
        <v>0</v>
      </c>
      <c r="K2344" s="483" t="n">
        <f aca="false">IF(I2344=0,IF(G2344=0,0,100),+J2344/I2344*100)</f>
        <v>0</v>
      </c>
      <c r="L2344" s="483"/>
      <c r="M2344" s="484" t="n">
        <v>3903.87</v>
      </c>
      <c r="N2344" s="485" t="n">
        <v>3685.68</v>
      </c>
      <c r="O2344" s="481" t="n">
        <f aca="false">N2344-M2344</f>
        <v>-218.19</v>
      </c>
      <c r="P2344" s="486" t="n">
        <f aca="false">IF(M2344=0,IF(N2344=0,0,100),+O2344/M2344*100)</f>
        <v>-5.58906930814807</v>
      </c>
      <c r="Q2344" s="486"/>
    </row>
    <row r="2345" s="438" customFormat="true" ht="12.75" hidden="false" customHeight="false" outlineLevel="0" collapsed="false">
      <c r="A2345" s="110" t="s">
        <v>305</v>
      </c>
      <c r="B2345" s="478" t="n">
        <v>437.06</v>
      </c>
      <c r="C2345" s="479" t="n">
        <v>437.06</v>
      </c>
      <c r="D2345" s="480" t="n">
        <v>437.06</v>
      </c>
      <c r="E2345" s="478" t="n">
        <v>437.06</v>
      </c>
      <c r="F2345" s="480" t="n">
        <v>437.06</v>
      </c>
      <c r="G2345" s="480" t="n">
        <v>437.06</v>
      </c>
      <c r="H2345" s="481"/>
      <c r="I2345" s="482" t="n">
        <v>0</v>
      </c>
      <c r="J2345" s="481" t="n">
        <f aca="false">+G2345-I2345</f>
        <v>437.06</v>
      </c>
      <c r="K2345" s="483" t="n">
        <f aca="false">IF(I2345=0,IF(G2345=0,0,100),+J2345/I2345*100)</f>
        <v>100</v>
      </c>
      <c r="L2345" s="483"/>
      <c r="M2345" s="484" t="n">
        <v>0</v>
      </c>
      <c r="N2345" s="485" t="n">
        <v>2622.36</v>
      </c>
      <c r="O2345" s="481" t="n">
        <f aca="false">N2345-M2345</f>
        <v>2622.36</v>
      </c>
      <c r="P2345" s="486" t="n">
        <f aca="false">IF(M2345=0,IF(N2345=0,0,100),+O2345/M2345*100)</f>
        <v>100</v>
      </c>
      <c r="Q2345" s="486"/>
    </row>
    <row r="2346" s="438" customFormat="true" ht="12.75" hidden="false" customHeight="false" outlineLevel="0" collapsed="false">
      <c r="A2346" s="456" t="s">
        <v>306</v>
      </c>
      <c r="B2346" s="478" t="n">
        <v>174.16</v>
      </c>
      <c r="C2346" s="479" t="n">
        <v>174.16</v>
      </c>
      <c r="D2346" s="480" t="n">
        <v>174.16</v>
      </c>
      <c r="E2346" s="478" t="n">
        <v>174.16</v>
      </c>
      <c r="F2346" s="480" t="n">
        <v>174.16</v>
      </c>
      <c r="G2346" s="480" t="n">
        <v>174.16</v>
      </c>
      <c r="H2346" s="481"/>
      <c r="I2346" s="482" t="n">
        <v>174.16</v>
      </c>
      <c r="J2346" s="481" t="n">
        <f aca="false">+G2346-I2346</f>
        <v>0</v>
      </c>
      <c r="K2346" s="483" t="n">
        <f aca="false">IF(I2346=0,IF(G2346=0,0,100),+J2346/I2346*100)</f>
        <v>0</v>
      </c>
      <c r="L2346" s="483"/>
      <c r="M2346" s="484" t="n">
        <v>1044.96</v>
      </c>
      <c r="N2346" s="485" t="n">
        <v>1044.96</v>
      </c>
      <c r="O2346" s="481" t="n">
        <f aca="false">N2346-M2346</f>
        <v>0</v>
      </c>
      <c r="P2346" s="486" t="n">
        <f aca="false">IF(M2346=0,IF(N2346=0,0,100),+O2346/M2346*100)</f>
        <v>0</v>
      </c>
      <c r="Q2346" s="486"/>
    </row>
    <row r="2347" s="438" customFormat="true" ht="12.75" hidden="false" customHeight="false" outlineLevel="0" collapsed="false">
      <c r="A2347" s="456" t="s">
        <v>307</v>
      </c>
      <c r="B2347" s="478" t="n">
        <v>89.8</v>
      </c>
      <c r="C2347" s="479" t="n">
        <v>89.8</v>
      </c>
      <c r="D2347" s="480" t="n">
        <v>89.8</v>
      </c>
      <c r="E2347" s="478" t="n">
        <v>89.8</v>
      </c>
      <c r="F2347" s="480" t="n">
        <v>89.8</v>
      </c>
      <c r="G2347" s="480" t="n">
        <v>89.8</v>
      </c>
      <c r="H2347" s="481"/>
      <c r="I2347" s="482" t="n">
        <v>89.8</v>
      </c>
      <c r="J2347" s="481" t="n">
        <f aca="false">+G2347-I2347</f>
        <v>0</v>
      </c>
      <c r="K2347" s="483" t="n">
        <f aca="false">IF(I2347=0,IF(G2347=0,0,100),+J2347/I2347*100)</f>
        <v>0</v>
      </c>
      <c r="L2347" s="483"/>
      <c r="M2347" s="484" t="n">
        <v>538.8</v>
      </c>
      <c r="N2347" s="485" t="n">
        <v>538.8</v>
      </c>
      <c r="O2347" s="481" t="n">
        <f aca="false">N2347-M2347</f>
        <v>0</v>
      </c>
      <c r="P2347" s="486" t="n">
        <f aca="false">IF(M2347=0,IF(N2347=0,0,100),+O2347/M2347*100)</f>
        <v>0</v>
      </c>
      <c r="Q2347" s="486"/>
    </row>
    <row r="2348" s="438" customFormat="true" ht="12.75" hidden="false" customHeight="false" outlineLevel="0" collapsed="false">
      <c r="A2348" s="110" t="s">
        <v>310</v>
      </c>
      <c r="B2348" s="478" t="n">
        <v>0</v>
      </c>
      <c r="C2348" s="479" t="n">
        <v>0</v>
      </c>
      <c r="D2348" s="480" t="n">
        <v>0</v>
      </c>
      <c r="E2348" s="478" t="n">
        <v>0</v>
      </c>
      <c r="F2348" s="480" t="n">
        <v>0</v>
      </c>
      <c r="G2348" s="480" t="n">
        <v>0</v>
      </c>
      <c r="H2348" s="481"/>
      <c r="I2348" s="482" t="n">
        <v>600</v>
      </c>
      <c r="J2348" s="481" t="n">
        <f aca="false">+G2348-I2348</f>
        <v>-600</v>
      </c>
      <c r="K2348" s="483" t="n">
        <f aca="false">IF(I2348=0,IF(G2348=0,0,100),+J2348/I2348*100)</f>
        <v>-100</v>
      </c>
      <c r="L2348" s="483"/>
      <c r="M2348" s="484" t="n">
        <v>600</v>
      </c>
      <c r="N2348" s="485" t="n">
        <v>0</v>
      </c>
      <c r="O2348" s="481" t="n">
        <f aca="false">N2348-M2348</f>
        <v>-600</v>
      </c>
      <c r="P2348" s="486" t="n">
        <f aca="false">IF(M2348=0,IF(N2348=0,0,100),+O2348/M2348*100)</f>
        <v>-100</v>
      </c>
      <c r="Q2348" s="486"/>
    </row>
    <row r="2349" s="438" customFormat="true" ht="12.75" hidden="false" customHeight="false" outlineLevel="0" collapsed="false">
      <c r="A2349" s="456" t="s">
        <v>311</v>
      </c>
      <c r="B2349" s="478" t="n">
        <v>68.43</v>
      </c>
      <c r="C2349" s="479" t="n">
        <v>297.71</v>
      </c>
      <c r="D2349" s="480" t="n">
        <v>121.63</v>
      </c>
      <c r="E2349" s="478" t="n">
        <v>60.99</v>
      </c>
      <c r="F2349" s="480" t="n">
        <v>69.17</v>
      </c>
      <c r="G2349" s="480" t="n">
        <v>341.59</v>
      </c>
      <c r="H2349" s="481"/>
      <c r="I2349" s="482" t="n">
        <v>379.09</v>
      </c>
      <c r="J2349" s="481" t="n">
        <f aca="false">+G2349-I2349</f>
        <v>-37.5</v>
      </c>
      <c r="K2349" s="483" t="n">
        <f aca="false">IF(I2349=0,IF(G2349=0,0,100),+J2349/I2349*100)</f>
        <v>-9.89211005302171</v>
      </c>
      <c r="L2349" s="483"/>
      <c r="M2349" s="484" t="n">
        <v>1363.39</v>
      </c>
      <c r="N2349" s="485" t="n">
        <v>959.52</v>
      </c>
      <c r="O2349" s="481" t="n">
        <f aca="false">N2349-M2349</f>
        <v>-403.87</v>
      </c>
      <c r="P2349" s="486" t="n">
        <f aca="false">IF(M2349=0,IF(N2349=0,0,100),+O2349/M2349*100)</f>
        <v>-29.62248512898</v>
      </c>
      <c r="Q2349" s="486"/>
    </row>
    <row r="2350" s="438" customFormat="true" ht="12.75" hidden="false" customHeight="false" outlineLevel="0" collapsed="false">
      <c r="A2350" s="110" t="s">
        <v>312</v>
      </c>
      <c r="B2350" s="478" t="n">
        <v>0</v>
      </c>
      <c r="C2350" s="479" t="n">
        <v>0</v>
      </c>
      <c r="D2350" s="480" t="n">
        <v>0</v>
      </c>
      <c r="E2350" s="478" t="n">
        <v>0</v>
      </c>
      <c r="F2350" s="480" t="n">
        <v>0</v>
      </c>
      <c r="G2350" s="480" t="n">
        <v>0</v>
      </c>
      <c r="H2350" s="481"/>
      <c r="I2350" s="482" t="n">
        <v>0</v>
      </c>
      <c r="J2350" s="481" t="n">
        <f aca="false">+G2350-I2350</f>
        <v>0</v>
      </c>
      <c r="K2350" s="483" t="n">
        <f aca="false">IF(I2350=0,IF(G2350=0,0,100),+J2350/I2350*100)</f>
        <v>0</v>
      </c>
      <c r="L2350" s="483"/>
      <c r="M2350" s="484" t="n">
        <v>89</v>
      </c>
      <c r="N2350" s="485" t="n">
        <v>0</v>
      </c>
      <c r="O2350" s="481" t="n">
        <f aca="false">N2350-M2350</f>
        <v>-89</v>
      </c>
      <c r="P2350" s="486" t="n">
        <f aca="false">IF(M2350=0,IF(N2350=0,0,100),+O2350/M2350*100)</f>
        <v>-100</v>
      </c>
      <c r="Q2350" s="486"/>
    </row>
    <row r="2351" s="438" customFormat="true" ht="12.75" hidden="false" customHeight="false" outlineLevel="0" collapsed="false">
      <c r="A2351" s="489" t="s">
        <v>328</v>
      </c>
      <c r="B2351" s="478" t="n">
        <v>0</v>
      </c>
      <c r="C2351" s="479" t="n">
        <v>0</v>
      </c>
      <c r="D2351" s="480" t="n">
        <v>1350</v>
      </c>
      <c r="E2351" s="478" t="n">
        <v>4050</v>
      </c>
      <c r="F2351" s="480" t="n">
        <v>0</v>
      </c>
      <c r="G2351" s="480" t="n">
        <v>80265.11</v>
      </c>
      <c r="H2351" s="481"/>
      <c r="I2351" s="482" t="n">
        <v>2950</v>
      </c>
      <c r="J2351" s="481" t="n">
        <f aca="false">+G2351-I2351</f>
        <v>77315.11</v>
      </c>
      <c r="K2351" s="483" t="n">
        <f aca="false">IF(I2351=0,IF(G2351=0,0,100),+J2351/I2351*100)</f>
        <v>2620.85118644068</v>
      </c>
      <c r="L2351" s="483"/>
      <c r="M2351" s="580" t="n">
        <v>2950</v>
      </c>
      <c r="N2351" s="581" t="n">
        <v>85665.11</v>
      </c>
      <c r="O2351" s="481" t="n">
        <f aca="false">N2351-M2351</f>
        <v>82715.11</v>
      </c>
      <c r="P2351" s="486" t="n">
        <f aca="false">IF(M2351=0,IF(N2351=0,0,100),+O2351/M2351*100)</f>
        <v>2803.9020338983</v>
      </c>
      <c r="Q2351" s="486"/>
    </row>
    <row r="2352" s="438" customFormat="true" ht="13.5" hidden="false" customHeight="false" outlineLevel="0" collapsed="false">
      <c r="A2352" s="493" t="s">
        <v>189</v>
      </c>
      <c r="B2352" s="494" t="n">
        <f aca="false">SUM(B2308:B2351)</f>
        <v>421594.61</v>
      </c>
      <c r="C2352" s="494" t="n">
        <f aca="false">SUM(C2308:C2351)</f>
        <v>335385.6</v>
      </c>
      <c r="D2352" s="494" t="n">
        <f aca="false">SUM(D2308:D2351)</f>
        <v>361881.39</v>
      </c>
      <c r="E2352" s="494" t="n">
        <f aca="false">SUM(E2308:E2351)</f>
        <v>330485.82</v>
      </c>
      <c r="F2352" s="494" t="n">
        <f aca="false">SUM(F2308:F2351)</f>
        <v>382954.6</v>
      </c>
      <c r="G2352" s="494" t="n">
        <f aca="false">SUM(G2308:G2351)</f>
        <v>358713.33</v>
      </c>
      <c r="H2352" s="495"/>
      <c r="I2352" s="496" t="n">
        <f aca="false">SUM(I2308:I2351)</f>
        <v>266020.46</v>
      </c>
      <c r="J2352" s="577" t="n">
        <f aca="false">+G2352-I2352</f>
        <v>92692.8699999999</v>
      </c>
      <c r="K2352" s="497" t="n">
        <f aca="false">IF(I2352=0,IF(G2352=0,0,100),+J2352/I2352*100)</f>
        <v>34.8442634825907</v>
      </c>
      <c r="L2352" s="498"/>
      <c r="M2352" s="499" t="n">
        <f aca="false">SUM(M2308:M2351)</f>
        <v>1334147.33</v>
      </c>
      <c r="N2352" s="500" t="n">
        <f aca="false">SUM(N2308:N2351)</f>
        <v>2191015.34</v>
      </c>
      <c r="O2352" s="496" t="n">
        <f aca="false">SUM(O2310:O2349)</f>
        <v>750962.72</v>
      </c>
      <c r="P2352" s="501" t="n">
        <f aca="false">IF(M2352=0,IF(N2352=0,0,100),+O2352/M2352*100)</f>
        <v>56.2878404141468</v>
      </c>
      <c r="Q2352" s="502"/>
    </row>
    <row r="2353" s="438" customFormat="true" ht="13.5" hidden="false" customHeight="false" outlineLevel="0" collapsed="false">
      <c r="A2353" s="430"/>
      <c r="B2353" s="431"/>
      <c r="C2353" s="431"/>
      <c r="D2353" s="431"/>
      <c r="E2353" s="431"/>
      <c r="F2353" s="431"/>
      <c r="G2353" s="431"/>
      <c r="H2353" s="432"/>
      <c r="I2353" s="433"/>
      <c r="J2353" s="433"/>
      <c r="K2353" s="434"/>
      <c r="L2353" s="435"/>
      <c r="M2353" s="436"/>
      <c r="N2353" s="477"/>
      <c r="O2353" s="433"/>
      <c r="P2353" s="430"/>
      <c r="Q2353" s="430"/>
    </row>
    <row r="2354" s="438" customFormat="true" ht="12.75" hidden="false" customHeight="false" outlineLevel="0" collapsed="false">
      <c r="A2354" s="503" t="s">
        <v>113</v>
      </c>
      <c r="B2354" s="504" t="n">
        <v>43347.74</v>
      </c>
      <c r="C2354" s="504" t="n">
        <v>5745.96</v>
      </c>
      <c r="D2354" s="504" t="n">
        <v>2259.26</v>
      </c>
      <c r="E2354" s="504" t="n">
        <v>4822.48</v>
      </c>
      <c r="F2354" s="504" t="n">
        <v>1702.45</v>
      </c>
      <c r="G2354" s="504" t="n">
        <v>2436.94</v>
      </c>
      <c r="H2354" s="432"/>
      <c r="I2354" s="505" t="n">
        <v>2609.89</v>
      </c>
      <c r="J2354" s="432" t="n">
        <f aca="false">+G2354-I2354</f>
        <v>-172.95</v>
      </c>
      <c r="K2354" s="435" t="n">
        <f aca="false">IF(I2354=0,IF(G2354=0,0,100),+J2354/I2354*100)</f>
        <v>-6.6267160684933</v>
      </c>
      <c r="L2354" s="435"/>
      <c r="M2354" s="554" t="n">
        <v>7230.19</v>
      </c>
      <c r="N2354" s="504" t="n">
        <v>60314.83</v>
      </c>
      <c r="O2354" s="481" t="n">
        <f aca="false">+N2354-M2354</f>
        <v>53084.64</v>
      </c>
      <c r="P2354" s="486" t="n">
        <f aca="false">IF(M2354=0,IF(N2354=0,0,100),+O2354/M2354*100)</f>
        <v>734.208091350297</v>
      </c>
      <c r="Q2354" s="486"/>
    </row>
    <row r="2355" customFormat="false" ht="12.75" hidden="false" customHeight="false" outlineLevel="0" collapsed="false">
      <c r="A2355" s="503" t="s">
        <v>350</v>
      </c>
      <c r="B2355" s="504" t="n">
        <v>76.86</v>
      </c>
      <c r="C2355" s="504" t="n">
        <v>66.31</v>
      </c>
      <c r="D2355" s="504" t="n">
        <v>81.53</v>
      </c>
      <c r="E2355" s="504" t="n">
        <v>59.77</v>
      </c>
      <c r="F2355" s="504" t="n">
        <v>76.06</v>
      </c>
      <c r="G2355" s="504" t="n">
        <v>0</v>
      </c>
      <c r="I2355" s="505" t="n">
        <v>10987.9</v>
      </c>
      <c r="J2355" s="432" t="n">
        <f aca="false">+G2355-I2355</f>
        <v>-10987.9</v>
      </c>
      <c r="K2355" s="435" t="n">
        <f aca="false">IF(I2355=0,IF(G2355=0,0,100),+J2355/I2355*100)</f>
        <v>-100</v>
      </c>
      <c r="M2355" s="554" t="n">
        <v>65368.04</v>
      </c>
      <c r="N2355" s="504" t="n">
        <v>360.52</v>
      </c>
      <c r="O2355" s="481" t="n">
        <f aca="false">+N2355-M2355</f>
        <v>-65007.52</v>
      </c>
      <c r="P2355" s="486" t="n">
        <f aca="false">IF(M2355=0,IF(N2355=0,0,100),+O2355/M2355*100)</f>
        <v>-99.4484766561763</v>
      </c>
      <c r="Q2355" s="486"/>
    </row>
    <row r="2356" customFormat="false" ht="15" hidden="false" customHeight="false" outlineLevel="0" collapsed="false">
      <c r="A2356" s="503" t="s">
        <v>114</v>
      </c>
      <c r="B2356" s="504" t="n">
        <v>-7.14</v>
      </c>
      <c r="C2356" s="504" t="n">
        <v>-7.13</v>
      </c>
      <c r="D2356" s="504" t="n">
        <v>0.03</v>
      </c>
      <c r="E2356" s="504" t="n">
        <v>-59.92</v>
      </c>
      <c r="F2356" s="504" t="n">
        <v>-4.67</v>
      </c>
      <c r="G2356" s="504" t="n">
        <v>-836.57</v>
      </c>
      <c r="H2356" s="507"/>
      <c r="I2356" s="505" t="n">
        <v>-16.5</v>
      </c>
      <c r="J2356" s="432" t="n">
        <f aca="false">+G2356-I2356</f>
        <v>-820.07</v>
      </c>
      <c r="K2356" s="435" t="n">
        <f aca="false">IF(I2356=0,IF(G2356=0,0,100),+J2356/I2356*100)</f>
        <v>4970.12121212121</v>
      </c>
      <c r="L2356" s="585"/>
      <c r="M2356" s="554" t="n">
        <v>-31035.29</v>
      </c>
      <c r="N2356" s="504" t="n">
        <v>-915.4</v>
      </c>
      <c r="O2356" s="481" t="n">
        <f aca="false">+N2356-M2356</f>
        <v>30119.89</v>
      </c>
      <c r="P2356" s="486" t="n">
        <f aca="false">IF(M2356=0,IF(N2356=0,0,100),+O2356/M2356*100)</f>
        <v>-97.0504544987335</v>
      </c>
      <c r="Q2356" s="486"/>
      <c r="R2356" s="511"/>
    </row>
    <row r="2357" customFormat="false" ht="16.5" hidden="false" customHeight="false" outlineLevel="0" collapsed="false">
      <c r="A2357" s="513" t="s">
        <v>331</v>
      </c>
      <c r="B2357" s="540" t="n">
        <f aca="false">SUM(B2352:B2356)</f>
        <v>465012.07</v>
      </c>
      <c r="C2357" s="540" t="n">
        <f aca="false">SUM(C2352:C2356)</f>
        <v>341190.74</v>
      </c>
      <c r="D2357" s="540" t="n">
        <f aca="false">SUM(D2352:D2356)</f>
        <v>364222.21</v>
      </c>
      <c r="E2357" s="540" t="n">
        <f aca="false">SUM(E2352:E2356)</f>
        <v>335308.15</v>
      </c>
      <c r="F2357" s="540" t="n">
        <f aca="false">SUM(F2352:F2356)</f>
        <v>384728.44</v>
      </c>
      <c r="G2357" s="540" t="n">
        <f aca="false">SUM(G2352:G2356)</f>
        <v>360313.7</v>
      </c>
      <c r="H2357" s="541"/>
      <c r="I2357" s="542" t="n">
        <f aca="false">SUM(I2352:I2356)</f>
        <v>279601.75</v>
      </c>
      <c r="J2357" s="520" t="n">
        <f aca="false">+G2357-I2357</f>
        <v>80711.95</v>
      </c>
      <c r="K2357" s="521" t="n">
        <f aca="false">IF(I2357=0,IF(G2357=0,0,100),+J2357/I2357*100)</f>
        <v>28.8667542316884</v>
      </c>
      <c r="L2357" s="511"/>
      <c r="M2357" s="543" t="n">
        <f aca="false">SUM(M2352:M2356)</f>
        <v>1375710.27</v>
      </c>
      <c r="N2357" s="544" t="n">
        <f aca="false">SUM(N2352:N2356)</f>
        <v>2250775.29</v>
      </c>
      <c r="O2357" s="520" t="n">
        <f aca="false">+M2357-N2357</f>
        <v>-875065.02</v>
      </c>
      <c r="P2357" s="521" t="n">
        <f aca="false">IF(N2357=0,IF(M2357=0,0,100),+O2357/N2357*100)</f>
        <v>-38.8783822129129</v>
      </c>
      <c r="Q2357" s="522"/>
      <c r="R2357" s="523"/>
    </row>
    <row r="2358" customFormat="false" ht="13.5" hidden="false" customHeight="false" outlineLevel="0" collapsed="false">
      <c r="A2358" s="438"/>
      <c r="B2358" s="473"/>
      <c r="C2358" s="473"/>
      <c r="D2358" s="473"/>
      <c r="E2358" s="473"/>
      <c r="F2358" s="473"/>
      <c r="G2358" s="473"/>
      <c r="H2358" s="474"/>
      <c r="I2358" s="474"/>
      <c r="J2358" s="523"/>
      <c r="K2358" s="498"/>
      <c r="L2358" s="498"/>
      <c r="M2358" s="476"/>
      <c r="N2358" s="533"/>
    </row>
    <row r="2359" customFormat="false" ht="12.75" hidden="false" customHeight="false" outlineLevel="0" collapsed="false">
      <c r="A2359" s="438"/>
      <c r="B2359" s="473"/>
      <c r="C2359" s="473"/>
      <c r="D2359" s="473"/>
      <c r="E2359" s="473"/>
      <c r="F2359" s="473"/>
      <c r="G2359" s="473"/>
      <c r="H2359" s="474"/>
      <c r="I2359" s="474"/>
      <c r="J2359" s="523"/>
      <c r="K2359" s="498"/>
      <c r="L2359" s="498"/>
      <c r="M2359" s="476"/>
      <c r="N2359" s="533"/>
    </row>
    <row r="2360" customFormat="false" ht="12.75" hidden="false" customHeight="false" outlineLevel="0" collapsed="false">
      <c r="A2360" s="438"/>
      <c r="B2360" s="473"/>
      <c r="C2360" s="473"/>
      <c r="D2360" s="473"/>
      <c r="E2360" s="473"/>
      <c r="F2360" s="473"/>
      <c r="G2360" s="473"/>
      <c r="H2360" s="474"/>
      <c r="I2360" s="474"/>
      <c r="J2360" s="523"/>
      <c r="K2360" s="498"/>
      <c r="L2360" s="498"/>
      <c r="M2360" s="476"/>
    </row>
    <row r="2361" customFormat="false" ht="12.75" hidden="false" customHeight="false" outlineLevel="0" collapsed="false">
      <c r="A2361" s="441" t="s">
        <v>69</v>
      </c>
      <c r="B2361" s="441"/>
      <c r="C2361" s="441"/>
      <c r="D2361" s="441"/>
      <c r="E2361" s="441"/>
      <c r="F2361" s="441"/>
      <c r="G2361" s="441"/>
      <c r="H2361" s="441"/>
      <c r="I2361" s="441"/>
      <c r="J2361" s="441"/>
      <c r="K2361" s="441"/>
      <c r="L2361" s="441"/>
      <c r="M2361" s="441"/>
      <c r="N2361" s="441"/>
      <c r="O2361" s="441"/>
      <c r="P2361" s="441"/>
      <c r="Q2361" s="441"/>
    </row>
    <row r="2362" customFormat="false" ht="12.75" hidden="false" customHeight="false" outlineLevel="0" collapsed="false">
      <c r="A2362" s="441" t="s">
        <v>214</v>
      </c>
      <c r="B2362" s="441"/>
      <c r="C2362" s="441"/>
      <c r="D2362" s="441"/>
      <c r="E2362" s="441"/>
      <c r="F2362" s="441"/>
      <c r="G2362" s="441"/>
      <c r="H2362" s="441"/>
      <c r="I2362" s="441"/>
      <c r="J2362" s="441"/>
      <c r="K2362" s="441"/>
      <c r="L2362" s="441"/>
      <c r="M2362" s="441"/>
      <c r="N2362" s="441"/>
      <c r="O2362" s="441"/>
      <c r="P2362" s="441"/>
      <c r="Q2362" s="441"/>
    </row>
    <row r="2363" customFormat="false" ht="12.75" hidden="false" customHeight="false" outlineLevel="0" collapsed="false">
      <c r="A2363" s="442" t="s">
        <v>73</v>
      </c>
      <c r="B2363" s="442"/>
      <c r="C2363" s="442"/>
      <c r="D2363" s="442"/>
      <c r="E2363" s="442"/>
      <c r="F2363" s="442"/>
      <c r="G2363" s="442"/>
      <c r="H2363" s="442"/>
      <c r="I2363" s="442"/>
      <c r="J2363" s="442"/>
      <c r="K2363" s="442"/>
      <c r="L2363" s="442"/>
      <c r="M2363" s="442"/>
      <c r="N2363" s="442"/>
      <c r="O2363" s="442"/>
      <c r="P2363" s="442"/>
      <c r="Q2363" s="442"/>
    </row>
    <row r="2364" customFormat="false" ht="13.5" hidden="false" customHeight="false" outlineLevel="0" collapsed="false">
      <c r="A2364" s="443"/>
      <c r="J2364" s="444"/>
      <c r="K2364" s="445"/>
      <c r="L2364" s="445"/>
      <c r="N2364" s="446"/>
      <c r="O2364" s="444"/>
      <c r="P2364" s="447"/>
      <c r="Q2364" s="447"/>
    </row>
    <row r="2365" customFormat="false" ht="39" hidden="false" customHeight="true" outlineLevel="0" collapsed="false">
      <c r="A2365" s="448"/>
      <c r="B2365" s="449" t="s">
        <v>215</v>
      </c>
      <c r="C2365" s="449"/>
      <c r="D2365" s="449"/>
      <c r="E2365" s="449"/>
      <c r="F2365" s="449"/>
      <c r="G2365" s="449"/>
      <c r="H2365" s="450"/>
      <c r="I2365" s="451" t="s">
        <v>71</v>
      </c>
      <c r="J2365" s="452" t="s">
        <v>216</v>
      </c>
      <c r="K2365" s="452"/>
      <c r="L2365" s="453"/>
      <c r="M2365" s="454" t="s">
        <v>121</v>
      </c>
      <c r="N2365" s="454"/>
      <c r="O2365" s="455" t="s">
        <v>217</v>
      </c>
      <c r="P2365" s="455"/>
      <c r="Q2365" s="453"/>
    </row>
    <row r="2366" customFormat="false" ht="19.5" hidden="false" customHeight="true" outlineLevel="0" collapsed="false">
      <c r="A2366" s="456"/>
      <c r="B2366" s="457" t="s">
        <v>218</v>
      </c>
      <c r="C2366" s="457" t="s">
        <v>219</v>
      </c>
      <c r="D2366" s="457" t="s">
        <v>220</v>
      </c>
      <c r="E2366" s="457" t="s">
        <v>221</v>
      </c>
      <c r="F2366" s="457" t="s">
        <v>222</v>
      </c>
      <c r="G2366" s="457" t="s">
        <v>223</v>
      </c>
      <c r="H2366" s="450"/>
      <c r="I2366" s="458" t="s">
        <v>224</v>
      </c>
      <c r="J2366" s="459" t="s">
        <v>225</v>
      </c>
      <c r="K2366" s="460" t="s">
        <v>226</v>
      </c>
      <c r="L2366" s="461"/>
      <c r="M2366" s="462" t="n">
        <v>2017</v>
      </c>
      <c r="N2366" s="463" t="n">
        <v>2018</v>
      </c>
      <c r="O2366" s="464" t="s">
        <v>225</v>
      </c>
      <c r="P2366" s="465" t="s">
        <v>227</v>
      </c>
      <c r="Q2366" s="466"/>
    </row>
    <row r="2367" customFormat="false" ht="13.5" hidden="false" customHeight="false" outlineLevel="0" collapsed="false">
      <c r="A2367" s="456"/>
      <c r="B2367" s="467"/>
      <c r="C2367" s="467"/>
      <c r="D2367" s="467"/>
      <c r="E2367" s="467"/>
      <c r="F2367" s="467"/>
      <c r="G2367" s="467"/>
      <c r="H2367" s="450"/>
      <c r="I2367" s="468"/>
      <c r="J2367" s="450"/>
      <c r="K2367" s="469"/>
      <c r="L2367" s="461"/>
      <c r="M2367" s="470"/>
      <c r="N2367" s="471"/>
      <c r="O2367" s="450"/>
      <c r="P2367" s="469"/>
      <c r="Q2367" s="461"/>
    </row>
    <row r="2368" customFormat="false" ht="13.5" hidden="false" customHeight="false" outlineLevel="0" collapsed="false">
      <c r="A2368" s="472" t="s">
        <v>358</v>
      </c>
      <c r="B2368" s="473"/>
      <c r="C2368" s="473"/>
      <c r="D2368" s="473"/>
      <c r="E2368" s="473"/>
      <c r="F2368" s="473"/>
      <c r="G2368" s="473"/>
      <c r="H2368" s="474"/>
      <c r="I2368" s="474"/>
      <c r="J2368" s="474"/>
      <c r="K2368" s="475"/>
      <c r="L2368" s="475"/>
      <c r="M2368" s="476"/>
      <c r="N2368" s="477"/>
      <c r="O2368" s="474"/>
      <c r="P2368" s="48"/>
      <c r="Q2368" s="48"/>
      <c r="R2368" s="438" t="str">
        <f aca="false">A2368</f>
        <v>LTH DURANGO</v>
      </c>
    </row>
    <row r="2369" customFormat="false" ht="12.75" hidden="false" customHeight="false" outlineLevel="0" collapsed="false">
      <c r="A2369" s="448"/>
      <c r="B2369" s="473"/>
      <c r="C2369" s="473"/>
      <c r="D2369" s="473"/>
      <c r="E2369" s="473"/>
      <c r="F2369" s="473"/>
      <c r="G2369" s="473"/>
      <c r="H2369" s="474"/>
      <c r="I2369" s="474"/>
      <c r="J2369" s="474"/>
      <c r="K2369" s="475"/>
      <c r="L2369" s="475"/>
      <c r="M2369" s="476"/>
      <c r="N2369" s="477"/>
      <c r="O2369" s="474"/>
      <c r="P2369" s="48"/>
      <c r="Q2369" s="48"/>
    </row>
    <row r="2370" customFormat="false" ht="12.75" hidden="false" customHeight="false" outlineLevel="0" collapsed="false">
      <c r="A2370" s="110" t="s">
        <v>228</v>
      </c>
      <c r="B2370" s="473" t="n">
        <v>0</v>
      </c>
      <c r="C2370" s="473" t="n">
        <v>0</v>
      </c>
      <c r="D2370" s="480" t="n">
        <v>0</v>
      </c>
      <c r="E2370" s="478" t="n">
        <v>0</v>
      </c>
      <c r="F2370" s="480" t="n">
        <v>0</v>
      </c>
      <c r="G2370" s="480" t="n">
        <v>0</v>
      </c>
      <c r="H2370" s="474"/>
      <c r="I2370" s="482" t="n">
        <v>0</v>
      </c>
      <c r="J2370" s="481" t="n">
        <f aca="false">+G2370-I2370</f>
        <v>0</v>
      </c>
      <c r="K2370" s="483" t="n">
        <f aca="false">IF(I2370=0,IF(G2370=0,0,100),+J2370/I2370*100)</f>
        <v>0</v>
      </c>
      <c r="L2370" s="475"/>
      <c r="M2370" s="484" t="n">
        <v>2375</v>
      </c>
      <c r="N2370" s="485" t="n">
        <v>0</v>
      </c>
      <c r="O2370" s="481" t="n">
        <f aca="false">N2370-M2370</f>
        <v>-2375</v>
      </c>
      <c r="P2370" s="486" t="n">
        <f aca="false">IF(M2370=0,IF(N2370=0,0,100),+O2370/M2370*100)</f>
        <v>-100</v>
      </c>
      <c r="Q2370" s="48"/>
    </row>
    <row r="2371" customFormat="false" ht="12.75" hidden="false" customHeight="false" outlineLevel="0" collapsed="false">
      <c r="A2371" s="110" t="s">
        <v>229</v>
      </c>
      <c r="B2371" s="478" t="n">
        <v>1375</v>
      </c>
      <c r="C2371" s="479" t="n">
        <v>1375</v>
      </c>
      <c r="D2371" s="480" t="n">
        <v>17375</v>
      </c>
      <c r="E2371" s="478" t="n">
        <v>1375</v>
      </c>
      <c r="F2371" s="480" t="n">
        <v>1375</v>
      </c>
      <c r="G2371" s="480" t="n">
        <v>2750</v>
      </c>
      <c r="H2371" s="474"/>
      <c r="I2371" s="482" t="n">
        <v>1375</v>
      </c>
      <c r="J2371" s="481" t="n">
        <f aca="false">+G2371-I2371</f>
        <v>1375</v>
      </c>
      <c r="K2371" s="483" t="n">
        <f aca="false">IF(I2371=0,IF(G2371=0,0,100),+J2371/I2371*100)</f>
        <v>100</v>
      </c>
      <c r="L2371" s="475"/>
      <c r="M2371" s="484" t="n">
        <v>12369.12</v>
      </c>
      <c r="N2371" s="485" t="n">
        <v>25625</v>
      </c>
      <c r="O2371" s="481" t="n">
        <f aca="false">N2371-M2371</f>
        <v>13255.88</v>
      </c>
      <c r="P2371" s="486" t="n">
        <f aca="false">IF(M2371=0,IF(N2371=0,0,100),+O2371/M2371*100)</f>
        <v>107.169143803278</v>
      </c>
      <c r="Q2371" s="48"/>
    </row>
    <row r="2372" customFormat="false" ht="12.75" hidden="false" customHeight="false" outlineLevel="0" collapsed="false">
      <c r="A2372" s="456" t="s">
        <v>234</v>
      </c>
      <c r="B2372" s="478" t="n">
        <v>262671.22</v>
      </c>
      <c r="C2372" s="479" t="n">
        <v>164568.26</v>
      </c>
      <c r="D2372" s="480" t="n">
        <v>184494.99</v>
      </c>
      <c r="E2372" s="478" t="n">
        <v>201674.36</v>
      </c>
      <c r="F2372" s="480" t="n">
        <v>266343.74</v>
      </c>
      <c r="G2372" s="480" t="n">
        <v>217433.64</v>
      </c>
      <c r="H2372" s="481"/>
      <c r="I2372" s="482" t="n">
        <v>200367.35</v>
      </c>
      <c r="J2372" s="481" t="n">
        <f aca="false">+G2372-I2372</f>
        <v>17066.29</v>
      </c>
      <c r="K2372" s="483" t="n">
        <f aca="false">IF(I2372=0,IF(G2372=0,0,100),+J2372/I2372*100)</f>
        <v>8.51750048099154</v>
      </c>
      <c r="L2372" s="483"/>
      <c r="M2372" s="484" t="n">
        <v>1160980.17</v>
      </c>
      <c r="N2372" s="485" t="n">
        <v>1297186.21</v>
      </c>
      <c r="O2372" s="481" t="n">
        <f aca="false">N2372-M2372</f>
        <v>136206.04</v>
      </c>
      <c r="P2372" s="486" t="n">
        <f aca="false">IF(M2372=0,IF(N2372=0,0,100),+O2372/M2372*100)</f>
        <v>11.7319867745889</v>
      </c>
      <c r="Q2372" s="486"/>
    </row>
    <row r="2373" customFormat="false" ht="12.75" hidden="false" customHeight="false" outlineLevel="0" collapsed="false">
      <c r="A2373" s="110" t="s">
        <v>235</v>
      </c>
      <c r="B2373" s="478" t="n">
        <v>27950.84</v>
      </c>
      <c r="C2373" s="479" t="n">
        <v>10200</v>
      </c>
      <c r="D2373" s="480" t="n">
        <v>23191.66</v>
      </c>
      <c r="E2373" s="478" t="n">
        <v>15960</v>
      </c>
      <c r="F2373" s="480" t="n">
        <v>27199.9</v>
      </c>
      <c r="G2373" s="480" t="n">
        <v>10200</v>
      </c>
      <c r="H2373" s="481"/>
      <c r="I2373" s="482" t="n">
        <v>4080</v>
      </c>
      <c r="J2373" s="481" t="n">
        <f aca="false">+G2373-I2373</f>
        <v>6120</v>
      </c>
      <c r="K2373" s="483" t="n">
        <f aca="false">IF(I2373=0,IF(G2373=0,0,100),+J2373/I2373*100)</f>
        <v>150</v>
      </c>
      <c r="L2373" s="483"/>
      <c r="M2373" s="484" t="n">
        <v>42867.72</v>
      </c>
      <c r="N2373" s="485" t="n">
        <v>114702.4</v>
      </c>
      <c r="O2373" s="481" t="n">
        <f aca="false">N2373-M2373</f>
        <v>71834.68</v>
      </c>
      <c r="P2373" s="486" t="n">
        <f aca="false">IF(M2373=0,IF(N2373=0,0,100),+O2373/M2373*100)</f>
        <v>167.572896342516</v>
      </c>
      <c r="Q2373" s="486"/>
    </row>
    <row r="2374" customFormat="false" ht="12.75" hidden="false" customHeight="false" outlineLevel="0" collapsed="false">
      <c r="A2374" s="110" t="s">
        <v>237</v>
      </c>
      <c r="B2374" s="478" t="n">
        <v>37476.32</v>
      </c>
      <c r="C2374" s="479" t="n">
        <v>35170.15</v>
      </c>
      <c r="D2374" s="480" t="n">
        <v>33402.8</v>
      </c>
      <c r="E2374" s="478" t="n">
        <v>36094.58</v>
      </c>
      <c r="F2374" s="480" t="n">
        <v>43304.58</v>
      </c>
      <c r="G2374" s="480" t="n">
        <v>34532.64</v>
      </c>
      <c r="H2374" s="481"/>
      <c r="I2374" s="482" t="n">
        <v>45364.27</v>
      </c>
      <c r="J2374" s="481" t="n">
        <f aca="false">+G2374-I2374</f>
        <v>-10831.63</v>
      </c>
      <c r="K2374" s="483" t="n">
        <f aca="false">IF(I2374=0,IF(G2374=0,0,100),+J2374/I2374*100)</f>
        <v>-23.8770071688578</v>
      </c>
      <c r="L2374" s="483"/>
      <c r="M2374" s="484" t="n">
        <v>362825.41</v>
      </c>
      <c r="N2374" s="485" t="n">
        <v>219981.07</v>
      </c>
      <c r="O2374" s="481" t="n">
        <f aca="false">N2374-M2374</f>
        <v>-142844.34</v>
      </c>
      <c r="P2374" s="486" t="n">
        <f aca="false">IF(M2374=0,IF(N2374=0,0,100),+O2374/M2374*100)</f>
        <v>-39.3699934081243</v>
      </c>
      <c r="Q2374" s="486"/>
    </row>
    <row r="2375" s="438" customFormat="true" ht="12.75" hidden="false" customHeight="false" outlineLevel="0" collapsed="false">
      <c r="A2375" s="456" t="s">
        <v>240</v>
      </c>
      <c r="B2375" s="478" t="n">
        <v>15893.49</v>
      </c>
      <c r="C2375" s="479" t="n">
        <v>4415.05</v>
      </c>
      <c r="D2375" s="480" t="n">
        <v>10261.06</v>
      </c>
      <c r="E2375" s="478" t="n">
        <v>9910.43</v>
      </c>
      <c r="F2375" s="480" t="n">
        <v>20714.43</v>
      </c>
      <c r="G2375" s="480" t="n">
        <v>8436.23</v>
      </c>
      <c r="H2375" s="481"/>
      <c r="I2375" s="482" t="n">
        <v>18717.12</v>
      </c>
      <c r="J2375" s="481" t="n">
        <f aca="false">+G2375-I2375</f>
        <v>-10280.89</v>
      </c>
      <c r="K2375" s="483" t="n">
        <f aca="false">IF(I2375=0,IF(G2375=0,0,100),+J2375/I2375*100)</f>
        <v>-54.9277346087432</v>
      </c>
      <c r="L2375" s="483"/>
      <c r="M2375" s="484" t="n">
        <v>87716.07</v>
      </c>
      <c r="N2375" s="485" t="n">
        <v>69630.69</v>
      </c>
      <c r="O2375" s="481" t="n">
        <f aca="false">N2375-M2375</f>
        <v>-18085.38</v>
      </c>
      <c r="P2375" s="486" t="n">
        <f aca="false">IF(M2375=0,IF(N2375=0,0,100),+O2375/M2375*100)</f>
        <v>-20.6180919870213</v>
      </c>
      <c r="Q2375" s="486"/>
    </row>
    <row r="2376" s="438" customFormat="true" ht="12.75" hidden="false" customHeight="false" outlineLevel="0" collapsed="false">
      <c r="A2376" s="110" t="s">
        <v>241</v>
      </c>
      <c r="B2376" s="478" t="n">
        <v>450</v>
      </c>
      <c r="C2376" s="479" t="n">
        <v>0</v>
      </c>
      <c r="D2376" s="480" t="n">
        <v>0</v>
      </c>
      <c r="E2376" s="478" t="n">
        <v>0</v>
      </c>
      <c r="F2376" s="480" t="n">
        <v>870</v>
      </c>
      <c r="G2376" s="480" t="n">
        <v>0</v>
      </c>
      <c r="H2376" s="481"/>
      <c r="I2376" s="482" t="n">
        <v>0</v>
      </c>
      <c r="J2376" s="481" t="n">
        <f aca="false">+G2376-I2376</f>
        <v>0</v>
      </c>
      <c r="K2376" s="483" t="n">
        <f aca="false">IF(I2376=0,IF(G2376=0,0,100),+J2376/I2376*100)</f>
        <v>0</v>
      </c>
      <c r="L2376" s="483"/>
      <c r="M2376" s="484" t="n">
        <v>0</v>
      </c>
      <c r="N2376" s="485" t="n">
        <v>1320</v>
      </c>
      <c r="O2376" s="481" t="n">
        <f aca="false">N2376-M2376</f>
        <v>1320</v>
      </c>
      <c r="P2376" s="486" t="n">
        <f aca="false">IF(M2376=0,IF(N2376=0,0,100),+O2376/M2376*100)</f>
        <v>100</v>
      </c>
      <c r="Q2376" s="486"/>
    </row>
    <row r="2377" s="438" customFormat="true" ht="12.75" hidden="false" customHeight="false" outlineLevel="0" collapsed="false">
      <c r="A2377" s="110" t="s">
        <v>242</v>
      </c>
      <c r="B2377" s="478" t="n">
        <v>2500</v>
      </c>
      <c r="C2377" s="479" t="n">
        <v>0</v>
      </c>
      <c r="D2377" s="480" t="n">
        <v>0</v>
      </c>
      <c r="E2377" s="478" t="n">
        <v>0</v>
      </c>
      <c r="F2377" s="480" t="n">
        <v>0</v>
      </c>
      <c r="G2377" s="480" t="n">
        <v>0</v>
      </c>
      <c r="H2377" s="481"/>
      <c r="I2377" s="482" t="n">
        <v>0</v>
      </c>
      <c r="J2377" s="481" t="n">
        <f aca="false">+G2377-I2377</f>
        <v>0</v>
      </c>
      <c r="K2377" s="483" t="n">
        <f aca="false">IF(I2377=0,IF(G2377=0,0,100),+J2377/I2377*100)</f>
        <v>0</v>
      </c>
      <c r="L2377" s="483"/>
      <c r="M2377" s="484" t="n">
        <v>4000</v>
      </c>
      <c r="N2377" s="485" t="n">
        <v>2500</v>
      </c>
      <c r="O2377" s="481" t="n">
        <f aca="false">N2377-M2377</f>
        <v>-1500</v>
      </c>
      <c r="P2377" s="486" t="n">
        <f aca="false">IF(M2377=0,IF(N2377=0,0,100),+O2377/M2377*100)</f>
        <v>-37.5</v>
      </c>
      <c r="Q2377" s="486"/>
    </row>
    <row r="2378" s="438" customFormat="true" ht="12.75" hidden="false" customHeight="false" outlineLevel="0" collapsed="false">
      <c r="A2378" s="110" t="s">
        <v>243</v>
      </c>
      <c r="B2378" s="478" t="n">
        <v>4569.72</v>
      </c>
      <c r="C2378" s="479" t="n">
        <v>0</v>
      </c>
      <c r="D2378" s="480" t="n">
        <v>3800</v>
      </c>
      <c r="E2378" s="478" t="n">
        <v>5807.5</v>
      </c>
      <c r="F2378" s="480" t="n">
        <v>0</v>
      </c>
      <c r="G2378" s="480" t="n">
        <v>1820</v>
      </c>
      <c r="H2378" s="481"/>
      <c r="I2378" s="482" t="n">
        <v>1250</v>
      </c>
      <c r="J2378" s="481" t="n">
        <f aca="false">+G2378-I2378</f>
        <v>570</v>
      </c>
      <c r="K2378" s="483" t="n">
        <f aca="false">IF(I2378=0,IF(G2378=0,0,100),+J2378/I2378*100)</f>
        <v>45.6</v>
      </c>
      <c r="L2378" s="483"/>
      <c r="M2378" s="484" t="n">
        <v>7757.55</v>
      </c>
      <c r="N2378" s="485" t="n">
        <v>15997.22</v>
      </c>
      <c r="O2378" s="481" t="n">
        <f aca="false">N2378-M2378</f>
        <v>8239.67</v>
      </c>
      <c r="P2378" s="486" t="n">
        <f aca="false">IF(M2378=0,IF(N2378=0,0,100),+O2378/M2378*100)</f>
        <v>106.21484876024</v>
      </c>
      <c r="Q2378" s="486"/>
    </row>
    <row r="2379" s="438" customFormat="true" ht="12.75" hidden="false" customHeight="false" outlineLevel="0" collapsed="false">
      <c r="A2379" s="456" t="s">
        <v>244</v>
      </c>
      <c r="B2379" s="478" t="n">
        <v>0</v>
      </c>
      <c r="C2379" s="479" t="n">
        <v>0</v>
      </c>
      <c r="D2379" s="480" t="n">
        <v>0</v>
      </c>
      <c r="E2379" s="478" t="n">
        <v>0</v>
      </c>
      <c r="F2379" s="480" t="n">
        <v>0</v>
      </c>
      <c r="G2379" s="480" t="n">
        <v>0</v>
      </c>
      <c r="H2379" s="481"/>
      <c r="I2379" s="482" t="n">
        <v>0</v>
      </c>
      <c r="J2379" s="481" t="n">
        <f aca="false">+G2379-I2379</f>
        <v>0</v>
      </c>
      <c r="K2379" s="483" t="n">
        <f aca="false">IF(I2379=0,IF(G2379=0,0,100),+J2379/I2379*100)</f>
        <v>0</v>
      </c>
      <c r="L2379" s="483"/>
      <c r="M2379" s="484" t="n">
        <v>4177</v>
      </c>
      <c r="N2379" s="485" t="n">
        <v>0</v>
      </c>
      <c r="O2379" s="481" t="n">
        <f aca="false">N2379-M2379</f>
        <v>-4177</v>
      </c>
      <c r="P2379" s="486" t="n">
        <f aca="false">IF(M2379=0,IF(N2379=0,0,100),+O2379/M2379*100)</f>
        <v>-100</v>
      </c>
      <c r="Q2379" s="486"/>
    </row>
    <row r="2380" s="438" customFormat="true" ht="12.75" hidden="false" customHeight="false" outlineLevel="0" collapsed="false">
      <c r="A2380" s="110" t="s">
        <v>245</v>
      </c>
      <c r="B2380" s="478" t="n">
        <v>48450.3</v>
      </c>
      <c r="C2380" s="479" t="n">
        <v>48722.44</v>
      </c>
      <c r="D2380" s="480" t="n">
        <v>69893.61</v>
      </c>
      <c r="E2380" s="478" t="n">
        <v>38347.35</v>
      </c>
      <c r="F2380" s="480" t="n">
        <v>83985.44</v>
      </c>
      <c r="G2380" s="480" t="n">
        <v>50803.74</v>
      </c>
      <c r="H2380" s="481"/>
      <c r="I2380" s="482" t="n">
        <v>53198.99</v>
      </c>
      <c r="J2380" s="481" t="n">
        <f aca="false">+G2380-I2380</f>
        <v>-2395.25</v>
      </c>
      <c r="K2380" s="483" t="n">
        <f aca="false">IF(I2380=0,IF(G2380=0,0,100),+J2380/I2380*100)</f>
        <v>-4.50243510262131</v>
      </c>
      <c r="L2380" s="483"/>
      <c r="M2380" s="484" t="n">
        <v>275444.07</v>
      </c>
      <c r="N2380" s="485" t="n">
        <v>340202.88</v>
      </c>
      <c r="O2380" s="481" t="n">
        <f aca="false">N2380-M2380</f>
        <v>64758.81</v>
      </c>
      <c r="P2380" s="486" t="n">
        <f aca="false">IF(M2380=0,IF(N2380=0,0,100),+O2380/M2380*100)</f>
        <v>23.5106931145768</v>
      </c>
      <c r="Q2380" s="486"/>
    </row>
    <row r="2381" s="438" customFormat="true" ht="12.75" hidden="false" customHeight="false" outlineLevel="0" collapsed="false">
      <c r="A2381" s="110" t="s">
        <v>335</v>
      </c>
      <c r="B2381" s="478" t="n">
        <v>0</v>
      </c>
      <c r="C2381" s="479" t="n">
        <v>0</v>
      </c>
      <c r="D2381" s="480" t="n">
        <v>0</v>
      </c>
      <c r="E2381" s="478" t="n">
        <v>0</v>
      </c>
      <c r="F2381" s="480" t="n">
        <v>0</v>
      </c>
      <c r="G2381" s="480" t="n">
        <v>0</v>
      </c>
      <c r="H2381" s="481"/>
      <c r="I2381" s="482" t="n">
        <v>0</v>
      </c>
      <c r="J2381" s="481" t="n">
        <f aca="false">+G2381-I2381</f>
        <v>0</v>
      </c>
      <c r="K2381" s="483" t="n">
        <f aca="false">IF(I2381=0,IF(G2381=0,0,100),+J2381/I2381*100)</f>
        <v>0</v>
      </c>
      <c r="L2381" s="483"/>
      <c r="M2381" s="484" t="n">
        <v>2200.06</v>
      </c>
      <c r="N2381" s="485" t="n">
        <v>0</v>
      </c>
      <c r="O2381" s="481" t="n">
        <f aca="false">N2381-M2381</f>
        <v>-2200.06</v>
      </c>
      <c r="P2381" s="486" t="n">
        <f aca="false">IF(M2381=0,IF(N2381=0,0,100),+O2381/M2381*100)</f>
        <v>-100</v>
      </c>
      <c r="Q2381" s="486"/>
    </row>
    <row r="2382" s="438" customFormat="true" ht="12.75" hidden="false" customHeight="false" outlineLevel="0" collapsed="false">
      <c r="A2382" s="110" t="s">
        <v>252</v>
      </c>
      <c r="B2382" s="478" t="n">
        <v>39300</v>
      </c>
      <c r="C2382" s="479" t="n">
        <v>39300</v>
      </c>
      <c r="D2382" s="480" t="n">
        <v>39300</v>
      </c>
      <c r="E2382" s="478" t="n">
        <v>33405</v>
      </c>
      <c r="F2382" s="480" t="n">
        <v>33405</v>
      </c>
      <c r="G2382" s="480" t="n">
        <v>33405</v>
      </c>
      <c r="H2382" s="481"/>
      <c r="I2382" s="482" t="n">
        <v>31559.3</v>
      </c>
      <c r="J2382" s="481" t="n">
        <f aca="false">+G2382-I2382</f>
        <v>1845.7</v>
      </c>
      <c r="K2382" s="483" t="n">
        <f aca="false">IF(I2382=0,IF(G2382=0,0,100),+J2382/I2382*100)</f>
        <v>5.8483553184006</v>
      </c>
      <c r="L2382" s="483"/>
      <c r="M2382" s="484" t="n">
        <v>189355.8</v>
      </c>
      <c r="N2382" s="485" t="n">
        <v>218115</v>
      </c>
      <c r="O2382" s="481" t="n">
        <f aca="false">N2382-M2382</f>
        <v>28759.2</v>
      </c>
      <c r="P2382" s="486" t="n">
        <f aca="false">IF(M2382=0,IF(N2382=0,0,100),+O2382/M2382*100)</f>
        <v>15.1879160817889</v>
      </c>
      <c r="Q2382" s="486"/>
    </row>
    <row r="2383" s="438" customFormat="true" ht="12.75" hidden="false" customHeight="false" outlineLevel="0" collapsed="false">
      <c r="A2383" s="110" t="s">
        <v>256</v>
      </c>
      <c r="B2383" s="478" t="n">
        <v>0</v>
      </c>
      <c r="C2383" s="479" t="n">
        <v>1365.74</v>
      </c>
      <c r="D2383" s="480" t="n">
        <v>2080.26</v>
      </c>
      <c r="E2383" s="478" t="n">
        <v>4122.25</v>
      </c>
      <c r="F2383" s="480" t="n">
        <v>0</v>
      </c>
      <c r="G2383" s="480" t="n">
        <v>1560.18</v>
      </c>
      <c r="H2383" s="481"/>
      <c r="I2383" s="482" t="n">
        <v>4774.71</v>
      </c>
      <c r="J2383" s="481" t="n">
        <f aca="false">+G2383-I2383</f>
        <v>-3214.53</v>
      </c>
      <c r="K2383" s="483" t="n">
        <f aca="false">IF(I2383=0,IF(G2383=0,0,100),+J2383/I2383*100)</f>
        <v>-67.3240887928272</v>
      </c>
      <c r="L2383" s="483"/>
      <c r="M2383" s="484" t="n">
        <v>4774.71</v>
      </c>
      <c r="N2383" s="485" t="n">
        <v>9128.43</v>
      </c>
      <c r="O2383" s="481" t="n">
        <f aca="false">N2383-M2383</f>
        <v>4353.72</v>
      </c>
      <c r="P2383" s="486" t="n">
        <f aca="false">IF(M2383=0,IF(N2383=0,0,100),+O2383/M2383*100)</f>
        <v>91.1829200098017</v>
      </c>
      <c r="Q2383" s="486"/>
    </row>
    <row r="2384" s="438" customFormat="true" ht="12.75" hidden="false" customHeight="false" outlineLevel="0" collapsed="false">
      <c r="A2384" s="110" t="s">
        <v>257</v>
      </c>
      <c r="B2384" s="478" t="n">
        <v>0</v>
      </c>
      <c r="C2384" s="479" t="n">
        <v>0</v>
      </c>
      <c r="D2384" s="480" t="n">
        <v>0</v>
      </c>
      <c r="E2384" s="478" t="n">
        <v>244.63</v>
      </c>
      <c r="F2384" s="480" t="n">
        <v>0</v>
      </c>
      <c r="G2384" s="480" t="n">
        <v>0</v>
      </c>
      <c r="H2384" s="481"/>
      <c r="I2384" s="482" t="n">
        <v>0</v>
      </c>
      <c r="J2384" s="481" t="n">
        <f aca="false">+G2384-I2384</f>
        <v>0</v>
      </c>
      <c r="K2384" s="483" t="n">
        <f aca="false">IF(I2384=0,IF(G2384=0,0,100),+J2384/I2384*100)</f>
        <v>0</v>
      </c>
      <c r="L2384" s="483"/>
      <c r="M2384" s="484" t="n">
        <v>0</v>
      </c>
      <c r="N2384" s="485" t="n">
        <v>244.63</v>
      </c>
      <c r="O2384" s="481" t="n">
        <f aca="false">N2384-M2384</f>
        <v>244.63</v>
      </c>
      <c r="P2384" s="486" t="n">
        <f aca="false">IF(M2384=0,IF(N2384=0,0,100),+O2384/M2384*100)</f>
        <v>100</v>
      </c>
      <c r="Q2384" s="486"/>
    </row>
    <row r="2385" s="438" customFormat="true" ht="12.75" hidden="false" customHeight="false" outlineLevel="0" collapsed="false">
      <c r="A2385" s="456" t="s">
        <v>258</v>
      </c>
      <c r="B2385" s="478" t="n">
        <v>0</v>
      </c>
      <c r="C2385" s="479" t="n">
        <v>0</v>
      </c>
      <c r="D2385" s="480" t="n">
        <v>0</v>
      </c>
      <c r="E2385" s="478" t="n">
        <v>0</v>
      </c>
      <c r="F2385" s="480" t="n">
        <v>0</v>
      </c>
      <c r="G2385" s="480" t="n">
        <v>0</v>
      </c>
      <c r="H2385" s="481"/>
      <c r="I2385" s="482" t="n">
        <v>-8.81072992342524E-013</v>
      </c>
      <c r="J2385" s="481" t="n">
        <f aca="false">+G2385-I2385</f>
        <v>8.81072992342524E-013</v>
      </c>
      <c r="K2385" s="483" t="n">
        <f aca="false">IF(I2385=0,IF(G2385=0,0,100),+J2385/I2385*100)</f>
        <v>-100</v>
      </c>
      <c r="L2385" s="483"/>
      <c r="M2385" s="484" t="n">
        <v>22498.81</v>
      </c>
      <c r="N2385" s="485" t="n">
        <v>0</v>
      </c>
      <c r="O2385" s="481" t="n">
        <f aca="false">N2385-M2385</f>
        <v>-22498.81</v>
      </c>
      <c r="P2385" s="486" t="n">
        <f aca="false">IF(M2385=0,IF(N2385=0,0,100),+O2385/M2385*100)</f>
        <v>-100</v>
      </c>
      <c r="Q2385" s="486"/>
    </row>
    <row r="2386" s="438" customFormat="true" ht="12.75" hidden="false" customHeight="false" outlineLevel="0" collapsed="false">
      <c r="A2386" s="110" t="s">
        <v>264</v>
      </c>
      <c r="B2386" s="478" t="n">
        <v>1500</v>
      </c>
      <c r="C2386" s="479" t="n">
        <v>0</v>
      </c>
      <c r="D2386" s="480" t="n">
        <v>0</v>
      </c>
      <c r="E2386" s="478" t="n">
        <v>0</v>
      </c>
      <c r="F2386" s="480" t="n">
        <v>2600</v>
      </c>
      <c r="G2386" s="480" t="n">
        <v>2850</v>
      </c>
      <c r="H2386" s="481"/>
      <c r="I2386" s="482" t="n">
        <v>5200</v>
      </c>
      <c r="J2386" s="481" t="n">
        <f aca="false">+G2386-I2386</f>
        <v>-2350</v>
      </c>
      <c r="K2386" s="483" t="n">
        <f aca="false">IF(I2386=0,IF(G2386=0,0,100),+J2386/I2386*100)</f>
        <v>-45.1923076923077</v>
      </c>
      <c r="L2386" s="483"/>
      <c r="M2386" s="484" t="n">
        <v>8310</v>
      </c>
      <c r="N2386" s="485" t="n">
        <v>6950</v>
      </c>
      <c r="O2386" s="481" t="n">
        <f aca="false">N2386-M2386</f>
        <v>-1360</v>
      </c>
      <c r="P2386" s="486" t="n">
        <f aca="false">IF(M2386=0,IF(N2386=0,0,100),+O2386/M2386*100)</f>
        <v>-16.3658243080626</v>
      </c>
      <c r="Q2386" s="486"/>
    </row>
    <row r="2387" s="438" customFormat="true" ht="12.75" hidden="false" customHeight="false" outlineLevel="0" collapsed="false">
      <c r="A2387" s="110" t="s">
        <v>265</v>
      </c>
      <c r="B2387" s="478" t="n">
        <v>1752.69</v>
      </c>
      <c r="C2387" s="479" t="n">
        <v>0</v>
      </c>
      <c r="D2387" s="480" t="n">
        <v>3384.12</v>
      </c>
      <c r="E2387" s="478" t="n">
        <v>1917.36</v>
      </c>
      <c r="F2387" s="480" t="n">
        <v>0</v>
      </c>
      <c r="G2387" s="480" t="n">
        <v>1869.4</v>
      </c>
      <c r="H2387" s="481"/>
      <c r="I2387" s="482" t="n">
        <v>1667.34</v>
      </c>
      <c r="J2387" s="481" t="n">
        <f aca="false">+G2387-I2387</f>
        <v>202.06</v>
      </c>
      <c r="K2387" s="483" t="n">
        <f aca="false">IF(I2387=0,IF(G2387=0,0,100),+J2387/I2387*100)</f>
        <v>12.1187040435664</v>
      </c>
      <c r="L2387" s="483"/>
      <c r="M2387" s="484" t="n">
        <v>8209.71</v>
      </c>
      <c r="N2387" s="485" t="n">
        <v>8923.57</v>
      </c>
      <c r="O2387" s="481" t="n">
        <f aca="false">N2387-M2387</f>
        <v>713.860000000001</v>
      </c>
      <c r="P2387" s="486" t="n">
        <f aca="false">IF(M2387=0,IF(N2387=0,0,100),+O2387/M2387*100)</f>
        <v>8.69531323274514</v>
      </c>
      <c r="Q2387" s="486"/>
    </row>
    <row r="2388" s="438" customFormat="true" ht="12.75" hidden="false" customHeight="false" outlineLevel="0" collapsed="false">
      <c r="A2388" s="110" t="s">
        <v>267</v>
      </c>
      <c r="B2388" s="478" t="n">
        <v>0</v>
      </c>
      <c r="C2388" s="479" t="n">
        <v>1589.66</v>
      </c>
      <c r="D2388" s="480" t="n">
        <v>1589.66</v>
      </c>
      <c r="E2388" s="478" t="n">
        <v>1988.31</v>
      </c>
      <c r="F2388" s="480" t="n">
        <v>1988.31</v>
      </c>
      <c r="G2388" s="480" t="n">
        <v>2607.05</v>
      </c>
      <c r="H2388" s="481"/>
      <c r="I2388" s="482" t="n">
        <v>1331.9</v>
      </c>
      <c r="J2388" s="481" t="n">
        <f aca="false">+G2388-I2388</f>
        <v>1275.15</v>
      </c>
      <c r="K2388" s="483" t="n">
        <f aca="false">IF(I2388=0,IF(G2388=0,0,100),+J2388/I2388*100)</f>
        <v>95.7391696073279</v>
      </c>
      <c r="L2388" s="483"/>
      <c r="M2388" s="484" t="n">
        <v>7947.42</v>
      </c>
      <c r="N2388" s="485" t="n">
        <v>9762.99</v>
      </c>
      <c r="O2388" s="481" t="n">
        <f aca="false">N2388-M2388</f>
        <v>1815.57</v>
      </c>
      <c r="P2388" s="486" t="n">
        <f aca="false">IF(M2388=0,IF(N2388=0,0,100),+O2388/M2388*100)</f>
        <v>22.8447722657164</v>
      </c>
      <c r="Q2388" s="486"/>
    </row>
    <row r="2389" s="438" customFormat="true" ht="12.75" hidden="false" customHeight="false" outlineLevel="0" collapsed="false">
      <c r="A2389" s="110" t="s">
        <v>271</v>
      </c>
      <c r="B2389" s="478" t="n">
        <v>521.52</v>
      </c>
      <c r="C2389" s="479" t="n">
        <v>178.83</v>
      </c>
      <c r="D2389" s="480" t="n">
        <v>178.88</v>
      </c>
      <c r="E2389" s="478" t="n">
        <v>538.79</v>
      </c>
      <c r="F2389" s="480" t="n">
        <v>1040</v>
      </c>
      <c r="G2389" s="480" t="n">
        <v>140</v>
      </c>
      <c r="H2389" s="481"/>
      <c r="I2389" s="482" t="n">
        <v>0</v>
      </c>
      <c r="J2389" s="481" t="n">
        <f aca="false">+G2389-I2389</f>
        <v>140</v>
      </c>
      <c r="K2389" s="483" t="n">
        <f aca="false">IF(I2389=0,IF(G2389=0,0,100),+J2389/I2389*100)</f>
        <v>100</v>
      </c>
      <c r="L2389" s="483"/>
      <c r="M2389" s="484" t="n">
        <v>6365.52</v>
      </c>
      <c r="N2389" s="485" t="n">
        <v>2598.02</v>
      </c>
      <c r="O2389" s="481" t="n">
        <f aca="false">N2389-M2389</f>
        <v>-3767.5</v>
      </c>
      <c r="P2389" s="486" t="n">
        <f aca="false">IF(M2389=0,IF(N2389=0,0,100),+O2389/M2389*100)</f>
        <v>-59.1860523570737</v>
      </c>
      <c r="Q2389" s="486"/>
    </row>
    <row r="2390" s="438" customFormat="true" ht="12.75" hidden="false" customHeight="false" outlineLevel="0" collapsed="false">
      <c r="A2390" s="110" t="s">
        <v>272</v>
      </c>
      <c r="B2390" s="478" t="n">
        <v>0</v>
      </c>
      <c r="C2390" s="479" t="n">
        <v>87</v>
      </c>
      <c r="D2390" s="480" t="n">
        <v>90</v>
      </c>
      <c r="E2390" s="478" t="n">
        <v>0</v>
      </c>
      <c r="F2390" s="480" t="n">
        <v>0</v>
      </c>
      <c r="G2390" s="480" t="n">
        <v>0</v>
      </c>
      <c r="H2390" s="481"/>
      <c r="I2390" s="482" t="n">
        <v>0</v>
      </c>
      <c r="J2390" s="481" t="n">
        <f aca="false">+G2390-I2390</f>
        <v>0</v>
      </c>
      <c r="K2390" s="483" t="n">
        <f aca="false">IF(I2390=0,IF(G2390=0,0,100),+J2390/I2390*100)</f>
        <v>0</v>
      </c>
      <c r="L2390" s="483"/>
      <c r="M2390" s="484" t="n">
        <v>0</v>
      </c>
      <c r="N2390" s="485" t="n">
        <v>177</v>
      </c>
      <c r="O2390" s="481" t="n">
        <f aca="false">N2390-M2390</f>
        <v>177</v>
      </c>
      <c r="P2390" s="486" t="n">
        <f aca="false">IF(M2390=0,IF(N2390=0,0,100),+O2390/M2390*100)</f>
        <v>100</v>
      </c>
      <c r="Q2390" s="486"/>
    </row>
    <row r="2391" s="438" customFormat="true" ht="12.75" hidden="false" customHeight="false" outlineLevel="0" collapsed="false">
      <c r="A2391" s="110" t="s">
        <v>273</v>
      </c>
      <c r="B2391" s="478" t="n">
        <v>0</v>
      </c>
      <c r="C2391" s="479" t="n">
        <v>0</v>
      </c>
      <c r="D2391" s="480" t="n">
        <v>3425.89</v>
      </c>
      <c r="E2391" s="478" t="n">
        <v>3157.22</v>
      </c>
      <c r="F2391" s="480" t="n">
        <v>2503.13</v>
      </c>
      <c r="G2391" s="480" t="n">
        <v>0</v>
      </c>
      <c r="H2391" s="481"/>
      <c r="I2391" s="482" t="n">
        <v>0</v>
      </c>
      <c r="J2391" s="481" t="n">
        <f aca="false">+G2391-I2391</f>
        <v>0</v>
      </c>
      <c r="K2391" s="483" t="n">
        <f aca="false">IF(I2391=0,IF(G2391=0,0,100),+J2391/I2391*100)</f>
        <v>0</v>
      </c>
      <c r="L2391" s="483"/>
      <c r="M2391" s="484" t="n">
        <v>9765.96</v>
      </c>
      <c r="N2391" s="485" t="n">
        <v>9086.24</v>
      </c>
      <c r="O2391" s="481" t="n">
        <f aca="false">N2391-M2391</f>
        <v>-679.719999999999</v>
      </c>
      <c r="P2391" s="486" t="n">
        <f aca="false">IF(M2391=0,IF(N2391=0,0,100),+O2391/M2391*100)</f>
        <v>-6.96009404093401</v>
      </c>
      <c r="Q2391" s="486"/>
    </row>
    <row r="2392" s="438" customFormat="true" ht="12.75" hidden="false" customHeight="false" outlineLevel="0" collapsed="false">
      <c r="A2392" s="110" t="s">
        <v>274</v>
      </c>
      <c r="B2392" s="478" t="n">
        <v>2466.65</v>
      </c>
      <c r="C2392" s="479" t="n">
        <v>1241.68</v>
      </c>
      <c r="D2392" s="480" t="n">
        <v>1102.38</v>
      </c>
      <c r="E2392" s="478" t="n">
        <v>2472.55</v>
      </c>
      <c r="F2392" s="480" t="n">
        <v>1993.94</v>
      </c>
      <c r="G2392" s="480" t="n">
        <v>1781.61</v>
      </c>
      <c r="H2392" s="481"/>
      <c r="I2392" s="482" t="n">
        <v>4414.76</v>
      </c>
      <c r="J2392" s="481" t="n">
        <f aca="false">+G2392-I2392</f>
        <v>-2633.15</v>
      </c>
      <c r="K2392" s="483" t="n">
        <f aca="false">IF(I2392=0,IF(G2392=0,0,100),+J2392/I2392*100)</f>
        <v>-59.6442388714222</v>
      </c>
      <c r="L2392" s="483"/>
      <c r="M2392" s="484" t="n">
        <v>15519.2</v>
      </c>
      <c r="N2392" s="485" t="n">
        <v>11058.81</v>
      </c>
      <c r="O2392" s="481" t="n">
        <f aca="false">N2392-M2392</f>
        <v>-4460.39</v>
      </c>
      <c r="P2392" s="486" t="n">
        <f aca="false">IF(M2392=0,IF(N2392=0,0,100),+O2392/M2392*100)</f>
        <v>-28.7411077890613</v>
      </c>
      <c r="Q2392" s="486"/>
    </row>
    <row r="2393" s="438" customFormat="true" ht="12.75" hidden="false" customHeight="false" outlineLevel="0" collapsed="false">
      <c r="A2393" s="110" t="s">
        <v>275</v>
      </c>
      <c r="B2393" s="478" t="n">
        <v>535.28</v>
      </c>
      <c r="C2393" s="479" t="n">
        <v>869.71</v>
      </c>
      <c r="D2393" s="480" t="n">
        <v>1308.86</v>
      </c>
      <c r="E2393" s="478" t="n">
        <v>1817.93</v>
      </c>
      <c r="F2393" s="480" t="n">
        <v>438.12</v>
      </c>
      <c r="G2393" s="480" t="n">
        <v>461.160000000001</v>
      </c>
      <c r="H2393" s="481"/>
      <c r="I2393" s="482" t="n">
        <v>4148.42</v>
      </c>
      <c r="J2393" s="481" t="n">
        <f aca="false">+G2393-I2393</f>
        <v>-3687.26</v>
      </c>
      <c r="K2393" s="483" t="n">
        <f aca="false">IF(I2393=0,IF(G2393=0,0,100),+J2393/I2393*100)</f>
        <v>-88.8834785291749</v>
      </c>
      <c r="L2393" s="483"/>
      <c r="M2393" s="484" t="n">
        <v>14367.68</v>
      </c>
      <c r="N2393" s="485" t="n">
        <v>5431.06</v>
      </c>
      <c r="O2393" s="481" t="n">
        <f aca="false">N2393-M2393</f>
        <v>-8936.62</v>
      </c>
      <c r="P2393" s="486" t="n">
        <f aca="false">IF(M2393=0,IF(N2393=0,0,100),+O2393/M2393*100)</f>
        <v>-62.1994643533264</v>
      </c>
      <c r="Q2393" s="486"/>
    </row>
    <row r="2394" s="438" customFormat="true" ht="12.75" hidden="false" customHeight="false" outlineLevel="0" collapsed="false">
      <c r="A2394" s="110" t="s">
        <v>276</v>
      </c>
      <c r="B2394" s="478" t="n">
        <v>504.48</v>
      </c>
      <c r="C2394" s="479" t="n">
        <v>1110.34</v>
      </c>
      <c r="D2394" s="480" t="n">
        <v>0</v>
      </c>
      <c r="E2394" s="478" t="n">
        <v>503.18</v>
      </c>
      <c r="F2394" s="480" t="n">
        <v>771.97</v>
      </c>
      <c r="G2394" s="480" t="n">
        <v>0</v>
      </c>
      <c r="H2394" s="481"/>
      <c r="I2394" s="482" t="n">
        <v>186.639999999999</v>
      </c>
      <c r="J2394" s="481" t="n">
        <f aca="false">+G2394-I2394</f>
        <v>-186.639999999999</v>
      </c>
      <c r="K2394" s="483" t="n">
        <f aca="false">IF(I2394=0,IF(G2394=0,0,100),+J2394/I2394*100)</f>
        <v>-100</v>
      </c>
      <c r="L2394" s="483"/>
      <c r="M2394" s="484" t="n">
        <v>5393.44</v>
      </c>
      <c r="N2394" s="485" t="n">
        <v>2889.97</v>
      </c>
      <c r="O2394" s="481" t="n">
        <f aca="false">N2394-M2394</f>
        <v>-2503.47</v>
      </c>
      <c r="P2394" s="486" t="n">
        <f aca="false">IF(M2394=0,IF(N2394=0,0,100),+O2394/M2394*100)</f>
        <v>-46.4169435462339</v>
      </c>
      <c r="Q2394" s="486"/>
    </row>
    <row r="2395" s="438" customFormat="true" ht="12.75" hidden="false" customHeight="false" outlineLevel="0" collapsed="false">
      <c r="A2395" s="110" t="s">
        <v>278</v>
      </c>
      <c r="B2395" s="478" t="n">
        <v>451.68</v>
      </c>
      <c r="C2395" s="479" t="n">
        <v>157.06</v>
      </c>
      <c r="D2395" s="480" t="n">
        <v>0</v>
      </c>
      <c r="E2395" s="478" t="n">
        <v>8157.1</v>
      </c>
      <c r="F2395" s="480" t="n">
        <v>157.5</v>
      </c>
      <c r="G2395" s="480" t="n">
        <v>4157.72</v>
      </c>
      <c r="H2395" s="481"/>
      <c r="I2395" s="482" t="n">
        <v>0</v>
      </c>
      <c r="J2395" s="481" t="n">
        <f aca="false">+G2395-I2395</f>
        <v>4157.72</v>
      </c>
      <c r="K2395" s="483" t="n">
        <f aca="false">IF(I2395=0,IF(G2395=0,0,100),+J2395/I2395*100)</f>
        <v>100</v>
      </c>
      <c r="L2395" s="483"/>
      <c r="M2395" s="484" t="n">
        <v>0</v>
      </c>
      <c r="N2395" s="485" t="n">
        <v>13081.06</v>
      </c>
      <c r="O2395" s="481" t="n">
        <f aca="false">N2395-M2395</f>
        <v>13081.06</v>
      </c>
      <c r="P2395" s="486" t="n">
        <f aca="false">IF(M2395=0,IF(N2395=0,0,100),+O2395/M2395*100)</f>
        <v>100</v>
      </c>
      <c r="Q2395" s="486"/>
    </row>
    <row r="2396" s="438" customFormat="true" ht="12.75" hidden="false" customHeight="false" outlineLevel="0" collapsed="false">
      <c r="A2396" s="489" t="s">
        <v>279</v>
      </c>
      <c r="B2396" s="478" t="n">
        <v>0</v>
      </c>
      <c r="C2396" s="479" t="n">
        <v>0</v>
      </c>
      <c r="D2396" s="480" t="n">
        <v>284.48</v>
      </c>
      <c r="E2396" s="478" t="n">
        <v>0</v>
      </c>
      <c r="F2396" s="480" t="n">
        <v>949.48</v>
      </c>
      <c r="G2396" s="480" t="n">
        <v>664.48</v>
      </c>
      <c r="H2396" s="481"/>
      <c r="I2396" s="482" t="n">
        <v>0</v>
      </c>
      <c r="J2396" s="481" t="n">
        <f aca="false">+G2396-I2396</f>
        <v>664.48</v>
      </c>
      <c r="K2396" s="483" t="n">
        <f aca="false">IF(I2396=0,IF(G2396=0,0,100),+J2396/I2396*100)</f>
        <v>100</v>
      </c>
      <c r="L2396" s="483"/>
      <c r="M2396" s="484" t="n">
        <v>0</v>
      </c>
      <c r="N2396" s="485" t="n">
        <v>1898.44</v>
      </c>
      <c r="O2396" s="481" t="n">
        <f aca="false">N2396-M2396</f>
        <v>1898.44</v>
      </c>
      <c r="P2396" s="486" t="n">
        <f aca="false">IF(M2396=0,IF(N2396=0,0,100),+O2396/M2396*100)</f>
        <v>100</v>
      </c>
      <c r="Q2396" s="486"/>
    </row>
    <row r="2397" s="438" customFormat="true" ht="12.75" hidden="false" customHeight="false" outlineLevel="0" collapsed="false">
      <c r="A2397" s="110" t="s">
        <v>282</v>
      </c>
      <c r="B2397" s="478" t="n">
        <v>1474.83</v>
      </c>
      <c r="C2397" s="479" t="n">
        <v>5.6843418860808E-014</v>
      </c>
      <c r="D2397" s="480" t="n">
        <v>5.6843418860808E-014</v>
      </c>
      <c r="E2397" s="478" t="n">
        <v>5.6843418860808E-014</v>
      </c>
      <c r="F2397" s="480" t="n">
        <v>5.6843418860808E-014</v>
      </c>
      <c r="G2397" s="480" t="n">
        <v>2456.89</v>
      </c>
      <c r="H2397" s="481"/>
      <c r="I2397" s="482" t="n">
        <v>0</v>
      </c>
      <c r="J2397" s="481" t="n">
        <f aca="false">+G2397-I2397</f>
        <v>2456.89</v>
      </c>
      <c r="K2397" s="483" t="n">
        <f aca="false">IF(I2397=0,IF(G2397=0,0,100),+J2397/I2397*100)</f>
        <v>100</v>
      </c>
      <c r="L2397" s="483"/>
      <c r="M2397" s="484" t="n">
        <v>0</v>
      </c>
      <c r="N2397" s="485" t="n">
        <v>3931.72</v>
      </c>
      <c r="O2397" s="481" t="n">
        <f aca="false">N2397-M2397</f>
        <v>3931.72</v>
      </c>
      <c r="P2397" s="486" t="n">
        <f aca="false">IF(M2397=0,IF(N2397=0,0,100),+O2397/M2397*100)</f>
        <v>100</v>
      </c>
      <c r="Q2397" s="486"/>
    </row>
    <row r="2398" s="438" customFormat="true" ht="12.75" hidden="false" customHeight="false" outlineLevel="0" collapsed="false">
      <c r="A2398" s="110" t="s">
        <v>283</v>
      </c>
      <c r="B2398" s="478" t="n">
        <v>0</v>
      </c>
      <c r="C2398" s="479" t="n">
        <v>0</v>
      </c>
      <c r="D2398" s="480" t="n">
        <v>1112.07</v>
      </c>
      <c r="E2398" s="478" t="n">
        <v>0</v>
      </c>
      <c r="F2398" s="480" t="n">
        <v>0</v>
      </c>
      <c r="G2398" s="480" t="n">
        <v>0</v>
      </c>
      <c r="H2398" s="481"/>
      <c r="I2398" s="482" t="n">
        <v>0</v>
      </c>
      <c r="J2398" s="481" t="n">
        <f aca="false">+G2398-I2398</f>
        <v>0</v>
      </c>
      <c r="K2398" s="483" t="n">
        <f aca="false">IF(I2398=0,IF(G2398=0,0,100),+J2398/I2398*100)</f>
        <v>0</v>
      </c>
      <c r="L2398" s="483"/>
      <c r="M2398" s="484" t="n">
        <v>1136.21</v>
      </c>
      <c r="N2398" s="485" t="n">
        <v>1112.07</v>
      </c>
      <c r="O2398" s="481" t="n">
        <f aca="false">N2398-M2398</f>
        <v>-24.1400000000001</v>
      </c>
      <c r="P2398" s="486" t="n">
        <f aca="false">IF(M2398=0,IF(N2398=0,0,100),+O2398/M2398*100)</f>
        <v>-2.12460724689979</v>
      </c>
      <c r="Q2398" s="486"/>
    </row>
    <row r="2399" s="438" customFormat="true" ht="12.75" hidden="false" customHeight="false" outlineLevel="0" collapsed="false">
      <c r="A2399" s="110" t="s">
        <v>284</v>
      </c>
      <c r="B2399" s="478" t="n">
        <v>0</v>
      </c>
      <c r="C2399" s="479" t="n">
        <v>0</v>
      </c>
      <c r="D2399" s="480" t="n">
        <v>2400</v>
      </c>
      <c r="E2399" s="478" t="n">
        <v>0</v>
      </c>
      <c r="F2399" s="480" t="n">
        <v>0</v>
      </c>
      <c r="G2399" s="480" t="n">
        <v>1263.5</v>
      </c>
      <c r="H2399" s="481"/>
      <c r="I2399" s="482" t="n">
        <v>271.55</v>
      </c>
      <c r="J2399" s="481" t="n">
        <f aca="false">+G2399-I2399</f>
        <v>991.95</v>
      </c>
      <c r="K2399" s="483" t="n">
        <f aca="false">IF(I2399=0,IF(G2399=0,0,100),+J2399/I2399*100)</f>
        <v>365.291843122813</v>
      </c>
      <c r="L2399" s="483"/>
      <c r="M2399" s="484" t="n">
        <v>2485.21</v>
      </c>
      <c r="N2399" s="485" t="n">
        <v>3663.5</v>
      </c>
      <c r="O2399" s="481" t="n">
        <f aca="false">N2399-M2399</f>
        <v>1178.29</v>
      </c>
      <c r="P2399" s="486" t="n">
        <f aca="false">IF(M2399=0,IF(N2399=0,0,100),+O2399/M2399*100)</f>
        <v>47.4120899239903</v>
      </c>
      <c r="Q2399" s="486"/>
    </row>
    <row r="2400" s="438" customFormat="true" ht="12.75" hidden="false" customHeight="false" outlineLevel="0" collapsed="false">
      <c r="A2400" s="110" t="s">
        <v>285</v>
      </c>
      <c r="B2400" s="478" t="n">
        <v>4699.46</v>
      </c>
      <c r="C2400" s="479" t="n">
        <v>3622.7</v>
      </c>
      <c r="D2400" s="480" t="n">
        <v>5582.3</v>
      </c>
      <c r="E2400" s="478" t="n">
        <v>4261.68</v>
      </c>
      <c r="F2400" s="480" t="n">
        <v>10819.54</v>
      </c>
      <c r="G2400" s="480" t="n">
        <v>11915.03</v>
      </c>
      <c r="H2400" s="481"/>
      <c r="I2400" s="482" t="n">
        <v>6906.13</v>
      </c>
      <c r="J2400" s="481" t="n">
        <f aca="false">+G2400-I2400</f>
        <v>5008.9</v>
      </c>
      <c r="K2400" s="483" t="n">
        <f aca="false">IF(I2400=0,IF(G2400=0,0,100),+J2400/I2400*100)</f>
        <v>72.5283190440956</v>
      </c>
      <c r="L2400" s="483"/>
      <c r="M2400" s="484" t="n">
        <v>14647.99</v>
      </c>
      <c r="N2400" s="485" t="n">
        <v>40900.71</v>
      </c>
      <c r="O2400" s="481" t="n">
        <f aca="false">N2400-M2400</f>
        <v>26252.72</v>
      </c>
      <c r="P2400" s="486" t="n">
        <f aca="false">IF(M2400=0,IF(N2400=0,0,100),+O2400/M2400*100)</f>
        <v>179.224043708386</v>
      </c>
      <c r="Q2400" s="486"/>
    </row>
    <row r="2401" s="438" customFormat="true" ht="12.75" hidden="false" customHeight="false" outlineLevel="0" collapsed="false">
      <c r="A2401" s="110" t="s">
        <v>287</v>
      </c>
      <c r="B2401" s="478" t="n">
        <v>0</v>
      </c>
      <c r="C2401" s="479" t="n">
        <v>0</v>
      </c>
      <c r="D2401" s="480" t="n">
        <v>0</v>
      </c>
      <c r="E2401" s="478" t="n">
        <v>0</v>
      </c>
      <c r="F2401" s="480" t="n">
        <v>0</v>
      </c>
      <c r="G2401" s="480" t="n">
        <v>0</v>
      </c>
      <c r="H2401" s="481"/>
      <c r="I2401" s="482" t="n">
        <v>0</v>
      </c>
      <c r="J2401" s="481" t="n">
        <f aca="false">+G2401-I2401</f>
        <v>0</v>
      </c>
      <c r="K2401" s="483" t="n">
        <f aca="false">IF(I2401=0,IF(G2401=0,0,100),+J2401/I2401*100)</f>
        <v>0</v>
      </c>
      <c r="L2401" s="483"/>
      <c r="M2401" s="484" t="n">
        <v>2507.19</v>
      </c>
      <c r="N2401" s="485" t="n">
        <v>0</v>
      </c>
      <c r="O2401" s="481" t="n">
        <f aca="false">N2401-M2401</f>
        <v>-2507.19</v>
      </c>
      <c r="P2401" s="486" t="n">
        <f aca="false">IF(M2401=0,IF(N2401=0,0,100),+O2401/M2401*100)</f>
        <v>-100</v>
      </c>
      <c r="Q2401" s="486"/>
    </row>
    <row r="2402" s="438" customFormat="true" ht="12.75" hidden="false" customHeight="false" outlineLevel="0" collapsed="false">
      <c r="A2402" s="110" t="s">
        <v>289</v>
      </c>
      <c r="B2402" s="478" t="n">
        <v>171</v>
      </c>
      <c r="C2402" s="479" t="n">
        <v>10922</v>
      </c>
      <c r="D2402" s="480" t="n">
        <v>1555</v>
      </c>
      <c r="E2402" s="478" t="n">
        <v>11861</v>
      </c>
      <c r="F2402" s="480" t="n">
        <v>292.01</v>
      </c>
      <c r="G2402" s="480" t="n">
        <v>-20781.04</v>
      </c>
      <c r="H2402" s="481"/>
      <c r="I2402" s="482" t="n">
        <v>140</v>
      </c>
      <c r="J2402" s="481" t="n">
        <f aca="false">+G2402-I2402</f>
        <v>-20921.04</v>
      </c>
      <c r="K2402" s="483" t="n">
        <f aca="false">IF(I2402=0,IF(G2402=0,0,100),+J2402/I2402*100)</f>
        <v>-14943.6</v>
      </c>
      <c r="L2402" s="483"/>
      <c r="M2402" s="484" t="n">
        <v>1302</v>
      </c>
      <c r="N2402" s="485" t="n">
        <v>4019.97</v>
      </c>
      <c r="O2402" s="481" t="n">
        <f aca="false">N2402-M2402</f>
        <v>2717.97</v>
      </c>
      <c r="P2402" s="486" t="n">
        <f aca="false">IF(M2402=0,IF(N2402=0,0,100),+O2402/M2402*100)</f>
        <v>208.753456221198</v>
      </c>
      <c r="Q2402" s="486"/>
    </row>
    <row r="2403" s="438" customFormat="true" ht="12.75" hidden="false" customHeight="false" outlineLevel="0" collapsed="false">
      <c r="A2403" s="110" t="s">
        <v>290</v>
      </c>
      <c r="B2403" s="478" t="n">
        <v>2752</v>
      </c>
      <c r="C2403" s="479" t="n">
        <v>640</v>
      </c>
      <c r="D2403" s="480" t="n">
        <v>22813.66</v>
      </c>
      <c r="E2403" s="478" t="n">
        <v>484</v>
      </c>
      <c r="F2403" s="480" t="n">
        <v>0</v>
      </c>
      <c r="G2403" s="480" t="n">
        <v>16340</v>
      </c>
      <c r="H2403" s="481"/>
      <c r="I2403" s="482" t="n">
        <v>0</v>
      </c>
      <c r="J2403" s="481" t="n">
        <f aca="false">+G2403-I2403</f>
        <v>16340</v>
      </c>
      <c r="K2403" s="483" t="n">
        <f aca="false">IF(I2403=0,IF(G2403=0,0,100),+J2403/I2403*100)</f>
        <v>100</v>
      </c>
      <c r="L2403" s="483"/>
      <c r="M2403" s="484" t="n">
        <v>29098.98</v>
      </c>
      <c r="N2403" s="485" t="n">
        <v>43029.66</v>
      </c>
      <c r="O2403" s="481" t="n">
        <f aca="false">N2403-M2403</f>
        <v>13930.68</v>
      </c>
      <c r="P2403" s="486" t="n">
        <f aca="false">IF(M2403=0,IF(N2403=0,0,100),+O2403/M2403*100)</f>
        <v>47.8734306150937</v>
      </c>
      <c r="Q2403" s="486"/>
    </row>
    <row r="2404" s="438" customFormat="true" ht="12.75" hidden="false" customHeight="false" outlineLevel="0" collapsed="false">
      <c r="A2404" s="489" t="s">
        <v>336</v>
      </c>
      <c r="B2404" s="478" t="n">
        <v>0</v>
      </c>
      <c r="C2404" s="479" t="n">
        <v>0</v>
      </c>
      <c r="D2404" s="480" t="n">
        <v>0</v>
      </c>
      <c r="E2404" s="478" t="n">
        <v>0</v>
      </c>
      <c r="F2404" s="480" t="n">
        <v>750</v>
      </c>
      <c r="G2404" s="480" t="n">
        <v>0</v>
      </c>
      <c r="H2404" s="481"/>
      <c r="I2404" s="482" t="n">
        <v>0</v>
      </c>
      <c r="J2404" s="481" t="n">
        <f aca="false">+G2404-I2404</f>
        <v>0</v>
      </c>
      <c r="K2404" s="483" t="n">
        <f aca="false">IF(I2404=0,IF(G2404=0,0,100),+J2404/I2404*100)</f>
        <v>0</v>
      </c>
      <c r="L2404" s="483"/>
      <c r="M2404" s="484" t="n">
        <v>0</v>
      </c>
      <c r="N2404" s="485" t="n">
        <v>750</v>
      </c>
      <c r="O2404" s="481" t="n">
        <f aca="false">N2404-M2404</f>
        <v>750</v>
      </c>
      <c r="P2404" s="486" t="n">
        <f aca="false">IF(M2404=0,IF(N2404=0,0,100),+O2404/M2404*100)</f>
        <v>100</v>
      </c>
      <c r="Q2404" s="486"/>
    </row>
    <row r="2405" s="438" customFormat="true" ht="12.75" hidden="false" customHeight="false" outlineLevel="0" collapsed="false">
      <c r="A2405" s="456" t="s">
        <v>293</v>
      </c>
      <c r="B2405" s="478" t="n">
        <v>7790.73</v>
      </c>
      <c r="C2405" s="479" t="n">
        <v>13454.11</v>
      </c>
      <c r="D2405" s="480" t="n">
        <v>9678.53</v>
      </c>
      <c r="E2405" s="478" t="n">
        <v>9678.53</v>
      </c>
      <c r="F2405" s="480" t="n">
        <v>12216.15</v>
      </c>
      <c r="G2405" s="480" t="n">
        <v>12951.7</v>
      </c>
      <c r="H2405" s="481"/>
      <c r="I2405" s="482" t="n">
        <v>8330.49</v>
      </c>
      <c r="J2405" s="481" t="n">
        <f aca="false">+G2405-I2405</f>
        <v>4621.21</v>
      </c>
      <c r="K2405" s="483" t="n">
        <f aca="false">IF(I2405=0,IF(G2405=0,0,100),+J2405/I2405*100)</f>
        <v>55.4734475403008</v>
      </c>
      <c r="L2405" s="483"/>
      <c r="M2405" s="484" t="n">
        <v>51599.88</v>
      </c>
      <c r="N2405" s="485" t="n">
        <v>65769.75</v>
      </c>
      <c r="O2405" s="481" t="n">
        <f aca="false">N2405-M2405</f>
        <v>14169.87</v>
      </c>
      <c r="P2405" s="486" t="n">
        <f aca="false">IF(M2405=0,IF(N2405=0,0,100),+O2405/M2405*100)</f>
        <v>27.4610522350052</v>
      </c>
      <c r="Q2405" s="486"/>
    </row>
    <row r="2406" s="438" customFormat="true" ht="12.75" hidden="false" customHeight="false" outlineLevel="0" collapsed="false">
      <c r="A2406" s="456" t="s">
        <v>294</v>
      </c>
      <c r="B2406" s="478" t="n">
        <v>1507.55</v>
      </c>
      <c r="C2406" s="479" t="n">
        <v>5001.01</v>
      </c>
      <c r="D2406" s="480" t="n">
        <v>2672.04</v>
      </c>
      <c r="E2406" s="478" t="n">
        <v>2672.04</v>
      </c>
      <c r="F2406" s="480" t="n">
        <v>2672.04</v>
      </c>
      <c r="G2406" s="480" t="n">
        <v>2672.04</v>
      </c>
      <c r="H2406" s="481"/>
      <c r="I2406" s="482" t="n">
        <v>1830.18</v>
      </c>
      <c r="J2406" s="481" t="n">
        <f aca="false">+G2406-I2406</f>
        <v>841.86</v>
      </c>
      <c r="K2406" s="483" t="n">
        <f aca="false">IF(I2406=0,IF(G2406=0,0,100),+J2406/I2406*100)</f>
        <v>45.9987542208963</v>
      </c>
      <c r="L2406" s="483"/>
      <c r="M2406" s="484" t="n">
        <v>9054.09</v>
      </c>
      <c r="N2406" s="485" t="n">
        <v>17196.72</v>
      </c>
      <c r="O2406" s="481" t="n">
        <f aca="false">N2406-M2406</f>
        <v>8142.63</v>
      </c>
      <c r="P2406" s="486" t="n">
        <f aca="false">IF(M2406=0,IF(N2406=0,0,100),+O2406/M2406*100)</f>
        <v>89.9331683250332</v>
      </c>
      <c r="Q2406" s="486"/>
    </row>
    <row r="2407" s="438" customFormat="true" ht="12.75" hidden="false" customHeight="false" outlineLevel="0" collapsed="false">
      <c r="A2407" s="456" t="s">
        <v>296</v>
      </c>
      <c r="B2407" s="478" t="n">
        <v>811.21</v>
      </c>
      <c r="C2407" s="479" t="n">
        <v>2206.78</v>
      </c>
      <c r="D2407" s="480" t="n">
        <v>1276.4</v>
      </c>
      <c r="E2407" s="478" t="n">
        <v>1276.4</v>
      </c>
      <c r="F2407" s="480" t="n">
        <v>1276.4</v>
      </c>
      <c r="G2407" s="480" t="n">
        <v>1276.4</v>
      </c>
      <c r="H2407" s="481"/>
      <c r="I2407" s="482" t="n">
        <v>811.21</v>
      </c>
      <c r="J2407" s="481" t="n">
        <f aca="false">+G2407-I2407</f>
        <v>465.19</v>
      </c>
      <c r="K2407" s="483" t="n">
        <f aca="false">IF(I2407=0,IF(G2407=0,0,100),+J2407/I2407*100)</f>
        <v>57.3452003796797</v>
      </c>
      <c r="L2407" s="483"/>
      <c r="M2407" s="484" t="n">
        <v>4717.88</v>
      </c>
      <c r="N2407" s="485" t="n">
        <v>8123.59</v>
      </c>
      <c r="O2407" s="481" t="n">
        <f aca="false">N2407-M2407</f>
        <v>3405.71</v>
      </c>
      <c r="P2407" s="486" t="n">
        <f aca="false">IF(M2407=0,IF(N2407=0,0,100),+O2407/M2407*100)</f>
        <v>72.1872959888764</v>
      </c>
      <c r="Q2407" s="486"/>
    </row>
    <row r="2408" s="438" customFormat="true" ht="12.75" hidden="false" customHeight="false" outlineLevel="0" collapsed="false">
      <c r="A2408" s="110" t="s">
        <v>298</v>
      </c>
      <c r="B2408" s="478" t="n">
        <v>380</v>
      </c>
      <c r="C2408" s="479" t="n">
        <v>0</v>
      </c>
      <c r="D2408" s="480" t="n">
        <v>285</v>
      </c>
      <c r="E2408" s="478" t="n">
        <v>569.48</v>
      </c>
      <c r="F2408" s="480" t="n">
        <v>0</v>
      </c>
      <c r="G2408" s="480" t="n">
        <v>285</v>
      </c>
      <c r="H2408" s="481"/>
      <c r="I2408" s="482" t="n">
        <v>0</v>
      </c>
      <c r="J2408" s="481" t="n">
        <f aca="false">+G2408-I2408</f>
        <v>285</v>
      </c>
      <c r="K2408" s="483" t="n">
        <f aca="false">IF(I2408=0,IF(G2408=0,0,100),+J2408/I2408*100)</f>
        <v>100</v>
      </c>
      <c r="L2408" s="483"/>
      <c r="M2408" s="484" t="n">
        <v>2320</v>
      </c>
      <c r="N2408" s="485" t="n">
        <v>1519.48</v>
      </c>
      <c r="O2408" s="481" t="n">
        <f aca="false">N2408-M2408</f>
        <v>-800.52</v>
      </c>
      <c r="P2408" s="486" t="n">
        <f aca="false">IF(M2408=0,IF(N2408=0,0,100),+O2408/M2408*100)</f>
        <v>-34.5051724137931</v>
      </c>
      <c r="Q2408" s="486"/>
    </row>
    <row r="2409" s="438" customFormat="true" ht="12.75" hidden="false" customHeight="false" outlineLevel="0" collapsed="false">
      <c r="A2409" s="110" t="s">
        <v>300</v>
      </c>
      <c r="B2409" s="478" t="n">
        <v>0</v>
      </c>
      <c r="C2409" s="479" t="n">
        <v>0</v>
      </c>
      <c r="D2409" s="480" t="n">
        <v>0</v>
      </c>
      <c r="E2409" s="478" t="n">
        <v>0</v>
      </c>
      <c r="F2409" s="480" t="n">
        <v>64</v>
      </c>
      <c r="G2409" s="480" t="n">
        <v>0</v>
      </c>
      <c r="H2409" s="481"/>
      <c r="I2409" s="482" t="n">
        <v>0</v>
      </c>
      <c r="J2409" s="481" t="n">
        <f aca="false">+G2409-I2409</f>
        <v>0</v>
      </c>
      <c r="K2409" s="483" t="n">
        <f aca="false">IF(I2409=0,IF(G2409=0,0,100),+J2409/I2409*100)</f>
        <v>0</v>
      </c>
      <c r="L2409" s="483"/>
      <c r="M2409" s="484" t="n">
        <v>266.58</v>
      </c>
      <c r="N2409" s="485" t="n">
        <v>64</v>
      </c>
      <c r="O2409" s="481" t="n">
        <f aca="false">N2409-M2409</f>
        <v>-202.58</v>
      </c>
      <c r="P2409" s="486" t="n">
        <f aca="false">IF(M2409=0,IF(N2409=0,0,100),+O2409/M2409*100)</f>
        <v>-75.9921974641759</v>
      </c>
      <c r="Q2409" s="486"/>
    </row>
    <row r="2410" s="438" customFormat="true" ht="12.75" hidden="false" customHeight="false" outlineLevel="0" collapsed="false">
      <c r="A2410" s="456" t="s">
        <v>303</v>
      </c>
      <c r="B2410" s="478" t="n">
        <v>22926.2</v>
      </c>
      <c r="C2410" s="479" t="n">
        <v>22926.2</v>
      </c>
      <c r="D2410" s="480" t="n">
        <v>22926.2</v>
      </c>
      <c r="E2410" s="478" t="n">
        <v>25176.68</v>
      </c>
      <c r="F2410" s="480" t="n">
        <v>31291.59</v>
      </c>
      <c r="G2410" s="480" t="n">
        <v>33902.82</v>
      </c>
      <c r="H2410" s="481"/>
      <c r="I2410" s="482" t="n">
        <v>22926.2</v>
      </c>
      <c r="J2410" s="481" t="n">
        <f aca="false">+G2410-I2410</f>
        <v>10976.62</v>
      </c>
      <c r="K2410" s="483" t="n">
        <f aca="false">IF(I2410=0,IF(G2410=0,0,100),+J2410/I2410*100)</f>
        <v>47.8780609084802</v>
      </c>
      <c r="L2410" s="483"/>
      <c r="M2410" s="484" t="n">
        <v>126566.24</v>
      </c>
      <c r="N2410" s="485" t="n">
        <v>159149.69</v>
      </c>
      <c r="O2410" s="481" t="n">
        <f aca="false">N2410-M2410</f>
        <v>32583.45</v>
      </c>
      <c r="P2410" s="486" t="n">
        <f aca="false">IF(M2410=0,IF(N2410=0,0,100),+O2410/M2410*100)</f>
        <v>25.7441873915192</v>
      </c>
      <c r="Q2410" s="486"/>
    </row>
    <row r="2411" s="438" customFormat="true" ht="12.75" hidden="false" customHeight="false" outlineLevel="0" collapsed="false">
      <c r="A2411" s="456" t="s">
        <v>304</v>
      </c>
      <c r="B2411" s="478" t="n">
        <v>342.51</v>
      </c>
      <c r="C2411" s="479" t="n">
        <v>342.51</v>
      </c>
      <c r="D2411" s="480" t="n">
        <v>342.51</v>
      </c>
      <c r="E2411" s="478" t="n">
        <v>342.51</v>
      </c>
      <c r="F2411" s="480" t="n">
        <v>342.51</v>
      </c>
      <c r="G2411" s="480" t="n">
        <v>342.51</v>
      </c>
      <c r="H2411" s="481"/>
      <c r="I2411" s="482" t="n">
        <v>342.51</v>
      </c>
      <c r="J2411" s="481" t="n">
        <f aca="false">+G2411-I2411</f>
        <v>0</v>
      </c>
      <c r="K2411" s="483" t="n">
        <f aca="false">IF(I2411=0,IF(G2411=0,0,100),+J2411/I2411*100)</f>
        <v>0</v>
      </c>
      <c r="L2411" s="483"/>
      <c r="M2411" s="484" t="n">
        <v>3113.97</v>
      </c>
      <c r="N2411" s="485" t="n">
        <v>2055.06</v>
      </c>
      <c r="O2411" s="481" t="n">
        <f aca="false">N2411-M2411</f>
        <v>-1058.91</v>
      </c>
      <c r="P2411" s="486" t="n">
        <f aca="false">IF(M2411=0,IF(N2411=0,0,100),+O2411/M2411*100)</f>
        <v>-34.0051445582327</v>
      </c>
      <c r="Q2411" s="486"/>
    </row>
    <row r="2412" s="438" customFormat="true" ht="12.75" hidden="false" customHeight="false" outlineLevel="0" collapsed="false">
      <c r="A2412" s="456" t="s">
        <v>305</v>
      </c>
      <c r="B2412" s="478" t="n">
        <v>212.5</v>
      </c>
      <c r="C2412" s="479" t="n">
        <v>212.5</v>
      </c>
      <c r="D2412" s="480" t="n">
        <v>212.5</v>
      </c>
      <c r="E2412" s="478" t="n">
        <v>212.5</v>
      </c>
      <c r="F2412" s="480" t="n">
        <v>212.5</v>
      </c>
      <c r="G2412" s="480" t="n">
        <v>212.5</v>
      </c>
      <c r="H2412" s="481"/>
      <c r="I2412" s="482" t="n">
        <v>331.25</v>
      </c>
      <c r="J2412" s="481" t="n">
        <f aca="false">+G2412-I2412</f>
        <v>-118.75</v>
      </c>
      <c r="K2412" s="483" t="n">
        <f aca="false">IF(I2412=0,IF(G2412=0,0,100),+J2412/I2412*100)</f>
        <v>-35.8490566037736</v>
      </c>
      <c r="L2412" s="483"/>
      <c r="M2412" s="484" t="n">
        <v>3588</v>
      </c>
      <c r="N2412" s="485" t="n">
        <v>1275</v>
      </c>
      <c r="O2412" s="481" t="n">
        <f aca="false">N2412-M2412</f>
        <v>-2313</v>
      </c>
      <c r="P2412" s="486" t="n">
        <f aca="false">IF(M2412=0,IF(N2412=0,0,100),+O2412/M2412*100)</f>
        <v>-64.4648829431438</v>
      </c>
      <c r="Q2412" s="486"/>
    </row>
    <row r="2413" s="438" customFormat="true" ht="12.75" hidden="false" customHeight="false" outlineLevel="0" collapsed="false">
      <c r="A2413" s="110" t="s">
        <v>306</v>
      </c>
      <c r="B2413" s="478" t="n">
        <v>0</v>
      </c>
      <c r="C2413" s="479" t="n">
        <v>0</v>
      </c>
      <c r="D2413" s="480" t="n">
        <v>0</v>
      </c>
      <c r="E2413" s="478" t="n">
        <v>0</v>
      </c>
      <c r="F2413" s="480" t="n">
        <v>0</v>
      </c>
      <c r="G2413" s="480" t="n">
        <v>0</v>
      </c>
      <c r="H2413" s="481"/>
      <c r="I2413" s="482" t="n">
        <v>0</v>
      </c>
      <c r="J2413" s="481" t="n">
        <f aca="false">+G2413-I2413</f>
        <v>0</v>
      </c>
      <c r="K2413" s="483" t="n">
        <f aca="false">IF(I2413=0,IF(G2413=0,0,100),+J2413/I2413*100)</f>
        <v>0</v>
      </c>
      <c r="L2413" s="483"/>
      <c r="M2413" s="484" t="n">
        <v>442.08</v>
      </c>
      <c r="N2413" s="485" t="n">
        <v>0</v>
      </c>
      <c r="O2413" s="481" t="n">
        <f aca="false">N2413-M2413</f>
        <v>-442.08</v>
      </c>
      <c r="P2413" s="486" t="n">
        <f aca="false">IF(M2413=0,IF(N2413=0,0,100),+O2413/M2413*100)</f>
        <v>-100</v>
      </c>
      <c r="Q2413" s="486"/>
    </row>
    <row r="2414" s="438" customFormat="true" ht="12.75" hidden="false" customHeight="false" outlineLevel="0" collapsed="false">
      <c r="A2414" s="110" t="s">
        <v>307</v>
      </c>
      <c r="B2414" s="478" t="n">
        <v>907.27</v>
      </c>
      <c r="C2414" s="479" t="n">
        <v>907.27</v>
      </c>
      <c r="D2414" s="480" t="n">
        <v>907.27</v>
      </c>
      <c r="E2414" s="478" t="n">
        <v>907.27</v>
      </c>
      <c r="F2414" s="480" t="n">
        <v>907.27</v>
      </c>
      <c r="G2414" s="480" t="n">
        <v>907.27</v>
      </c>
      <c r="H2414" s="481"/>
      <c r="I2414" s="482" t="n">
        <v>907.27</v>
      </c>
      <c r="J2414" s="481" t="n">
        <f aca="false">+G2414-I2414</f>
        <v>0</v>
      </c>
      <c r="K2414" s="483" t="n">
        <f aca="false">IF(I2414=0,IF(G2414=0,0,100),+J2414/I2414*100)</f>
        <v>0</v>
      </c>
      <c r="L2414" s="483"/>
      <c r="M2414" s="484" t="n">
        <v>7612.41</v>
      </c>
      <c r="N2414" s="485" t="n">
        <v>5443.62</v>
      </c>
      <c r="O2414" s="481" t="n">
        <f aca="false">N2414-M2414</f>
        <v>-2168.79</v>
      </c>
      <c r="P2414" s="486" t="n">
        <f aca="false">IF(M2414=0,IF(N2414=0,0,100),+O2414/M2414*100)</f>
        <v>-28.49018904657</v>
      </c>
      <c r="Q2414" s="486"/>
    </row>
    <row r="2415" s="438" customFormat="true" ht="12.75" hidden="false" customHeight="false" outlineLevel="0" collapsed="false">
      <c r="A2415" s="456" t="s">
        <v>308</v>
      </c>
      <c r="B2415" s="478" t="n">
        <v>1873.24</v>
      </c>
      <c r="C2415" s="479" t="n">
        <v>1873.24</v>
      </c>
      <c r="D2415" s="480" t="n">
        <v>1873.24</v>
      </c>
      <c r="E2415" s="478" t="n">
        <v>1873.24</v>
      </c>
      <c r="F2415" s="480" t="n">
        <v>1873.24</v>
      </c>
      <c r="G2415" s="480" t="n">
        <v>1873.24</v>
      </c>
      <c r="H2415" s="481"/>
      <c r="I2415" s="482" t="n">
        <v>1313.74</v>
      </c>
      <c r="J2415" s="481" t="n">
        <f aca="false">+G2415-I2415</f>
        <v>559.5</v>
      </c>
      <c r="K2415" s="483" t="n">
        <f aca="false">IF(I2415=0,IF(G2415=0,0,100),+J2415/I2415*100)</f>
        <v>42.5883355915173</v>
      </c>
      <c r="L2415" s="483"/>
      <c r="M2415" s="484" t="n">
        <v>3939.4</v>
      </c>
      <c r="N2415" s="485" t="n">
        <v>11239.44</v>
      </c>
      <c r="O2415" s="481" t="n">
        <f aca="false">N2415-M2415</f>
        <v>7300.04</v>
      </c>
      <c r="P2415" s="486" t="n">
        <f aca="false">IF(M2415=0,IF(N2415=0,0,100),+O2415/M2415*100)</f>
        <v>185.308422602427</v>
      </c>
      <c r="Q2415" s="486"/>
    </row>
    <row r="2416" s="438" customFormat="true" ht="12.75" hidden="false" customHeight="false" outlineLevel="0" collapsed="false">
      <c r="A2416" s="489" t="s">
        <v>311</v>
      </c>
      <c r="B2416" s="478" t="n">
        <v>0</v>
      </c>
      <c r="C2416" s="479" t="n">
        <v>0</v>
      </c>
      <c r="D2416" s="480" t="n">
        <v>0</v>
      </c>
      <c r="E2416" s="478" t="n">
        <v>0</v>
      </c>
      <c r="F2416" s="480" t="n">
        <v>0</v>
      </c>
      <c r="G2416" s="480" t="n">
        <v>277.72</v>
      </c>
      <c r="H2416" s="481"/>
      <c r="I2416" s="482" t="n">
        <v>0</v>
      </c>
      <c r="J2416" s="481" t="n">
        <f aca="false">+G2416-I2416</f>
        <v>277.72</v>
      </c>
      <c r="K2416" s="483" t="n">
        <f aca="false">IF(I2416=0,IF(G2416=0,0,100),+J2416/I2416*100)</f>
        <v>100</v>
      </c>
      <c r="L2416" s="483"/>
      <c r="M2416" s="484" t="n">
        <v>0</v>
      </c>
      <c r="N2416" s="485" t="n">
        <v>277.72</v>
      </c>
      <c r="O2416" s="481" t="n">
        <f aca="false">N2416-M2416</f>
        <v>277.72</v>
      </c>
      <c r="P2416" s="486" t="n">
        <f aca="false">IF(M2416=0,IF(N2416=0,0,100),+O2416/M2416*100)</f>
        <v>100</v>
      </c>
      <c r="Q2416" s="486"/>
    </row>
    <row r="2417" s="438" customFormat="true" ht="12.75" hidden="false" customHeight="false" outlineLevel="0" collapsed="false">
      <c r="A2417" s="489" t="s">
        <v>313</v>
      </c>
      <c r="B2417" s="478" t="n">
        <v>153.33</v>
      </c>
      <c r="C2417" s="479" t="n">
        <v>153.33</v>
      </c>
      <c r="D2417" s="480" t="n">
        <v>0</v>
      </c>
      <c r="E2417" s="478" t="n">
        <v>153.33</v>
      </c>
      <c r="F2417" s="480" t="n">
        <v>314.84</v>
      </c>
      <c r="G2417" s="480" t="n">
        <v>168.33</v>
      </c>
      <c r="H2417" s="481"/>
      <c r="I2417" s="482" t="n">
        <v>0</v>
      </c>
      <c r="J2417" s="481" t="n">
        <f aca="false">+G2417-I2417</f>
        <v>168.33</v>
      </c>
      <c r="K2417" s="483" t="n">
        <f aca="false">IF(I2417=0,IF(G2417=0,0,100),+J2417/I2417*100)</f>
        <v>100</v>
      </c>
      <c r="L2417" s="483"/>
      <c r="M2417" s="484" t="n">
        <v>0</v>
      </c>
      <c r="N2417" s="485" t="n">
        <v>943.16</v>
      </c>
      <c r="O2417" s="481" t="n">
        <f aca="false">N2417-M2417</f>
        <v>943.16</v>
      </c>
      <c r="P2417" s="486" t="n">
        <f aca="false">IF(M2417=0,IF(N2417=0,0,100),+O2417/M2417*100)</f>
        <v>100</v>
      </c>
      <c r="Q2417" s="486"/>
    </row>
    <row r="2418" customFormat="false" ht="12.75" hidden="false" customHeight="false" outlineLevel="0" collapsed="false">
      <c r="A2418" s="110" t="s">
        <v>328</v>
      </c>
      <c r="B2418" s="478" t="n">
        <v>0</v>
      </c>
      <c r="C2418" s="479" t="n">
        <v>0</v>
      </c>
      <c r="D2418" s="480" t="n">
        <v>0</v>
      </c>
      <c r="E2418" s="478" t="n">
        <v>4800</v>
      </c>
      <c r="F2418" s="480" t="n">
        <v>19630</v>
      </c>
      <c r="G2418" s="480" t="n">
        <v>0</v>
      </c>
      <c r="H2418" s="481"/>
      <c r="I2418" s="482" t="n">
        <v>0</v>
      </c>
      <c r="J2418" s="481" t="n">
        <f aca="false">+G2418-I2418</f>
        <v>0</v>
      </c>
      <c r="K2418" s="483" t="n">
        <f aca="false">IF(I2418=0,IF(G2418=0,0,100),+J2418/I2418*100)</f>
        <v>0</v>
      </c>
      <c r="L2418" s="483"/>
      <c r="M2418" s="580" t="n">
        <v>20995</v>
      </c>
      <c r="N2418" s="581" t="n">
        <v>24430</v>
      </c>
      <c r="O2418" s="481" t="n">
        <f aca="false">N2418-M2418</f>
        <v>3435</v>
      </c>
      <c r="P2418" s="486" t="n">
        <f aca="false">IF(M2418=0,IF(N2418=0,0,100),+O2418/M2418*100)</f>
        <v>16.3610383424625</v>
      </c>
      <c r="Q2418" s="486"/>
    </row>
    <row r="2419" customFormat="false" ht="13.5" hidden="false" customHeight="false" outlineLevel="0" collapsed="false">
      <c r="A2419" s="493" t="s">
        <v>189</v>
      </c>
      <c r="B2419" s="494" t="n">
        <f aca="false">SUM(B2370:B2418)</f>
        <v>494371.02</v>
      </c>
      <c r="C2419" s="494" t="n">
        <f aca="false">SUM(C2370:C2418)</f>
        <v>372612.57</v>
      </c>
      <c r="D2419" s="494" t="n">
        <f aca="false">SUM(D2370:D2418)</f>
        <v>468800.37</v>
      </c>
      <c r="E2419" s="494" t="n">
        <f aca="false">SUM(E2370:E2418)</f>
        <v>431762.2</v>
      </c>
      <c r="F2419" s="494" t="n">
        <f aca="false">SUM(F2370:F2418)</f>
        <v>572302.63</v>
      </c>
      <c r="G2419" s="494" t="n">
        <f aca="false">SUM(G2370:G2418)</f>
        <v>441536.76</v>
      </c>
      <c r="H2419" s="495"/>
      <c r="I2419" s="500" t="n">
        <f aca="false">SUM(I2370:I2418)</f>
        <v>421746.33</v>
      </c>
      <c r="J2419" s="577" t="n">
        <f aca="false">+G2419-I2419</f>
        <v>19790.43</v>
      </c>
      <c r="K2419" s="497" t="n">
        <f aca="false">IF(I2419=0,IF(G2419=0,0,100),+J2419/I2419*100)</f>
        <v>4.69249607933755</v>
      </c>
      <c r="L2419" s="498"/>
      <c r="M2419" s="561" t="n">
        <f aca="false">SUM(M2370:M2418)</f>
        <v>2540613.53</v>
      </c>
      <c r="N2419" s="561" t="n">
        <f aca="false">SUM(N2370:N2418)</f>
        <v>2781385.55</v>
      </c>
      <c r="O2419" s="496" t="n">
        <f aca="false">SUM(O2362:O2415)</f>
        <v>236116.14</v>
      </c>
      <c r="P2419" s="501" t="n">
        <f aca="false">IF(M2419=0,IF(N2419=0,0,100),+O2419/M2419*100)</f>
        <v>9.29366616417256</v>
      </c>
      <c r="Q2419" s="502"/>
      <c r="R2419" s="523"/>
    </row>
    <row r="2420" customFormat="false" ht="13.5" hidden="false" customHeight="false" outlineLevel="0" collapsed="false">
      <c r="R2420" s="523"/>
    </row>
    <row r="2421" customFormat="false" ht="12.75" hidden="false" customHeight="false" outlineLevel="0" collapsed="false">
      <c r="A2421" s="503" t="s">
        <v>113</v>
      </c>
      <c r="B2421" s="504" t="n">
        <v>85335.69</v>
      </c>
      <c r="C2421" s="504" t="n">
        <v>1019.13</v>
      </c>
      <c r="D2421" s="504" t="n">
        <v>35416.48</v>
      </c>
      <c r="E2421" s="504" t="n">
        <v>2058.79</v>
      </c>
      <c r="F2421" s="504" t="n">
        <v>19666.46</v>
      </c>
      <c r="G2421" s="504" t="n">
        <v>33864.35</v>
      </c>
      <c r="I2421" s="505" t="n">
        <v>225.91</v>
      </c>
      <c r="J2421" s="481" t="n">
        <f aca="false">+G2421-I2421</f>
        <v>33638.44</v>
      </c>
      <c r="K2421" s="435" t="n">
        <f aca="false">IF(I2421=0,IF(G2421=0,0,100),+J2421/I2421*100)</f>
        <v>14890.195210482</v>
      </c>
      <c r="M2421" s="554" t="n">
        <v>58140.58</v>
      </c>
      <c r="N2421" s="504" t="n">
        <v>177360.9</v>
      </c>
      <c r="O2421" s="481" t="n">
        <f aca="false">+N2421-M2421</f>
        <v>119220.32</v>
      </c>
      <c r="P2421" s="486" t="n">
        <f aca="false">IF(M2421=0,IF(N2421=0,0,100),+O2421/M2421*100)</f>
        <v>205.055264326568</v>
      </c>
      <c r="Q2421" s="486"/>
      <c r="R2421" s="523"/>
    </row>
    <row r="2422" s="507" customFormat="true" ht="12.75" hidden="false" customHeight="false" outlineLevel="0" collapsed="false">
      <c r="A2422" s="503" t="s">
        <v>349</v>
      </c>
      <c r="B2422" s="504" t="n">
        <v>89052.17</v>
      </c>
      <c r="C2422" s="504" t="n">
        <v>44348.62</v>
      </c>
      <c r="D2422" s="504" t="n">
        <v>40138.39</v>
      </c>
      <c r="E2422" s="504" t="n">
        <v>69590.96</v>
      </c>
      <c r="F2422" s="504" t="n">
        <v>66040.96</v>
      </c>
      <c r="G2422" s="504" t="n">
        <v>43344.17</v>
      </c>
      <c r="H2422" s="432"/>
      <c r="I2422" s="505" t="n">
        <v>25722.35</v>
      </c>
      <c r="J2422" s="481" t="n">
        <f aca="false">+G2422-I2422</f>
        <v>17621.82</v>
      </c>
      <c r="K2422" s="435" t="n">
        <f aca="false">IF(I2422=0,IF(G2422=0,0,100),+J2422/I2422*100)</f>
        <v>68.5078151879591</v>
      </c>
      <c r="L2422" s="435"/>
      <c r="M2422" s="554" t="n">
        <v>163049.99</v>
      </c>
      <c r="N2422" s="504" t="n">
        <v>351512.35</v>
      </c>
      <c r="O2422" s="481" t="n">
        <f aca="false">+N2422-M2422</f>
        <v>188462.36</v>
      </c>
      <c r="P2422" s="486" t="n">
        <f aca="false">IF(M2422=0,IF(N2422=0,0,100),+O2422/M2422*100)</f>
        <v>115.585631130673</v>
      </c>
    </row>
    <row r="2423" customFormat="false" ht="12.75" hidden="false" customHeight="false" outlineLevel="0" collapsed="false">
      <c r="A2423" s="503" t="s">
        <v>114</v>
      </c>
      <c r="B2423" s="504" t="n">
        <v>-681.22</v>
      </c>
      <c r="C2423" s="504" t="n">
        <v>-16956.42</v>
      </c>
      <c r="D2423" s="504" t="n">
        <v>-6760.58</v>
      </c>
      <c r="E2423" s="504" t="n">
        <v>-85720.31</v>
      </c>
      <c r="F2423" s="504" t="n">
        <v>-2657.18</v>
      </c>
      <c r="G2423" s="504" t="n">
        <v>-32266.86</v>
      </c>
      <c r="H2423" s="507"/>
      <c r="I2423" s="505" t="n">
        <v>-20058.35</v>
      </c>
      <c r="J2423" s="481" t="n">
        <f aca="false">+G2423-I2423</f>
        <v>-12208.51</v>
      </c>
      <c r="K2423" s="435" t="n">
        <f aca="false">IF(I2423=0,IF(G2423=0,0,100),+J2423/I2423*100)</f>
        <v>60.8649764312618</v>
      </c>
      <c r="L2423" s="507"/>
      <c r="M2423" s="554" t="n">
        <v>-49591.42</v>
      </c>
      <c r="N2423" s="504" t="n">
        <v>-145042.57</v>
      </c>
      <c r="O2423" s="481" t="n">
        <f aca="false">+N2423-M2423</f>
        <v>-95451.15</v>
      </c>
      <c r="P2423" s="486" t="n">
        <f aca="false">IF(M2423=0,IF(N2423=0,0,100),+O2423/M2423*100)</f>
        <v>192.475129770432</v>
      </c>
      <c r="Q2423" s="486"/>
      <c r="R2423" s="523"/>
    </row>
    <row r="2424" customFormat="false" ht="16.5" hidden="false" customHeight="false" outlineLevel="0" collapsed="false">
      <c r="A2424" s="513" t="s">
        <v>331</v>
      </c>
      <c r="B2424" s="540" t="n">
        <f aca="false">SUM(B2419:B2423)</f>
        <v>668077.66</v>
      </c>
      <c r="C2424" s="540" t="n">
        <f aca="false">SUM(C2419:C2423)</f>
        <v>401023.9</v>
      </c>
      <c r="D2424" s="540" t="n">
        <f aca="false">SUM(D2419:D2423)</f>
        <v>537594.66</v>
      </c>
      <c r="E2424" s="540" t="n">
        <f aca="false">SUM(E2419:E2423)</f>
        <v>417691.64</v>
      </c>
      <c r="F2424" s="540" t="n">
        <f aca="false">SUM(F2419:F2423)</f>
        <v>655352.87</v>
      </c>
      <c r="G2424" s="540" t="n">
        <f aca="false">SUM(G2419:G2423)</f>
        <v>486478.42</v>
      </c>
      <c r="H2424" s="541"/>
      <c r="I2424" s="542" t="n">
        <f aca="false">SUM(I2419:I2423)</f>
        <v>427636.24</v>
      </c>
      <c r="J2424" s="577" t="n">
        <f aca="false">+G2424-I2424</f>
        <v>58842.18</v>
      </c>
      <c r="K2424" s="521" t="n">
        <f aca="false">IF(I2424=0,IF(G2424=0,0,100),+J2424/I2424*100)</f>
        <v>13.7598674986011</v>
      </c>
      <c r="L2424" s="511"/>
      <c r="M2424" s="543" t="n">
        <f aca="false">SUM(M2419:M2423)</f>
        <v>2712212.68</v>
      </c>
      <c r="N2424" s="544" t="n">
        <f aca="false">SUM(N2419:N2423)</f>
        <v>3165216.23</v>
      </c>
      <c r="O2424" s="520" t="n">
        <f aca="false">+M2424-N2424</f>
        <v>-453003.55</v>
      </c>
      <c r="P2424" s="521" t="n">
        <f aca="false">IF(N2424=0,IF(M2424=0,0,100),+O2424/N2424*100)</f>
        <v>-14.311930594391</v>
      </c>
      <c r="Q2424" s="522"/>
      <c r="R2424" s="523"/>
    </row>
    <row r="2425" customFormat="false" ht="13.5" hidden="false" customHeight="false" outlineLevel="0" collapsed="false">
      <c r="A2425" s="438"/>
      <c r="B2425" s="473"/>
      <c r="C2425" s="473"/>
      <c r="D2425" s="473"/>
      <c r="E2425" s="473"/>
      <c r="F2425" s="473"/>
      <c r="G2425" s="473"/>
      <c r="H2425" s="474"/>
      <c r="I2425" s="474"/>
      <c r="J2425" s="523"/>
      <c r="K2425" s="498"/>
      <c r="L2425" s="498"/>
      <c r="M2425" s="476"/>
      <c r="N2425" s="533"/>
    </row>
    <row r="2426" customFormat="false" ht="12.75" hidden="false" customHeight="false" outlineLevel="0" collapsed="false">
      <c r="A2426" s="438"/>
      <c r="B2426" s="473"/>
      <c r="C2426" s="473"/>
      <c r="D2426" s="473"/>
      <c r="E2426" s="473"/>
      <c r="F2426" s="473"/>
      <c r="G2426" s="473"/>
      <c r="H2426" s="474"/>
      <c r="I2426" s="474"/>
      <c r="J2426" s="523"/>
      <c r="K2426" s="498"/>
      <c r="L2426" s="498"/>
      <c r="M2426" s="476"/>
      <c r="N2426" s="533"/>
    </row>
    <row r="2427" customFormat="false" ht="12.75" hidden="false" customHeight="false" outlineLevel="0" collapsed="false">
      <c r="A2427" s="438"/>
      <c r="B2427" s="473"/>
      <c r="C2427" s="473"/>
      <c r="D2427" s="473"/>
      <c r="E2427" s="473"/>
      <c r="F2427" s="473"/>
      <c r="G2427" s="473"/>
      <c r="H2427" s="474"/>
      <c r="I2427" s="474"/>
      <c r="J2427" s="523"/>
      <c r="K2427" s="498"/>
      <c r="L2427" s="498"/>
      <c r="M2427" s="476"/>
    </row>
    <row r="2428" customFormat="false" ht="12.75" hidden="false" customHeight="false" outlineLevel="0" collapsed="false">
      <c r="A2428" s="441" t="s">
        <v>69</v>
      </c>
      <c r="B2428" s="441"/>
      <c r="C2428" s="441"/>
      <c r="D2428" s="441"/>
      <c r="E2428" s="441"/>
      <c r="F2428" s="441"/>
      <c r="G2428" s="441"/>
      <c r="H2428" s="441"/>
      <c r="I2428" s="441"/>
      <c r="J2428" s="441"/>
      <c r="K2428" s="441"/>
      <c r="L2428" s="441"/>
      <c r="M2428" s="441"/>
      <c r="N2428" s="441"/>
      <c r="O2428" s="441"/>
      <c r="P2428" s="441"/>
      <c r="Q2428" s="441"/>
    </row>
    <row r="2429" customFormat="false" ht="12.75" hidden="false" customHeight="false" outlineLevel="0" collapsed="false">
      <c r="A2429" s="441" t="s">
        <v>214</v>
      </c>
      <c r="B2429" s="441"/>
      <c r="C2429" s="441"/>
      <c r="D2429" s="441"/>
      <c r="E2429" s="441"/>
      <c r="F2429" s="441"/>
      <c r="G2429" s="441"/>
      <c r="H2429" s="441"/>
      <c r="I2429" s="441"/>
      <c r="J2429" s="441"/>
      <c r="K2429" s="441"/>
      <c r="L2429" s="441"/>
      <c r="M2429" s="441"/>
      <c r="N2429" s="441"/>
      <c r="O2429" s="441"/>
      <c r="P2429" s="441"/>
      <c r="Q2429" s="441"/>
    </row>
    <row r="2430" customFormat="false" ht="12.75" hidden="false" customHeight="false" outlineLevel="0" collapsed="false">
      <c r="A2430" s="442" t="s">
        <v>73</v>
      </c>
      <c r="B2430" s="442"/>
      <c r="C2430" s="442"/>
      <c r="D2430" s="442"/>
      <c r="E2430" s="442"/>
      <c r="F2430" s="442"/>
      <c r="G2430" s="442"/>
      <c r="H2430" s="442"/>
      <c r="I2430" s="442"/>
      <c r="J2430" s="442"/>
      <c r="K2430" s="442"/>
      <c r="L2430" s="442"/>
      <c r="M2430" s="442"/>
      <c r="N2430" s="442"/>
      <c r="O2430" s="442"/>
      <c r="P2430" s="442"/>
      <c r="Q2430" s="442"/>
    </row>
    <row r="2431" customFormat="false" ht="13.5" hidden="false" customHeight="false" outlineLevel="0" collapsed="false">
      <c r="A2431" s="443"/>
      <c r="J2431" s="444"/>
      <c r="K2431" s="445"/>
      <c r="L2431" s="445"/>
      <c r="N2431" s="446"/>
      <c r="O2431" s="444"/>
      <c r="P2431" s="447"/>
      <c r="Q2431" s="447"/>
    </row>
    <row r="2432" customFormat="false" ht="25.5" hidden="false" customHeight="true" outlineLevel="0" collapsed="false">
      <c r="A2432" s="448"/>
      <c r="B2432" s="449" t="s">
        <v>215</v>
      </c>
      <c r="C2432" s="449"/>
      <c r="D2432" s="449"/>
      <c r="E2432" s="449"/>
      <c r="F2432" s="449"/>
      <c r="G2432" s="449"/>
      <c r="H2432" s="450"/>
      <c r="I2432" s="451" t="s">
        <v>71</v>
      </c>
      <c r="J2432" s="452" t="s">
        <v>216</v>
      </c>
      <c r="K2432" s="452"/>
      <c r="L2432" s="453"/>
      <c r="M2432" s="454" t="s">
        <v>121</v>
      </c>
      <c r="N2432" s="454"/>
      <c r="O2432" s="455" t="s">
        <v>217</v>
      </c>
      <c r="P2432" s="455"/>
      <c r="Q2432" s="453"/>
    </row>
    <row r="2433" customFormat="false" ht="19.5" hidden="false" customHeight="true" outlineLevel="0" collapsed="false">
      <c r="A2433" s="456"/>
      <c r="B2433" s="457" t="s">
        <v>218</v>
      </c>
      <c r="C2433" s="457" t="s">
        <v>219</v>
      </c>
      <c r="D2433" s="457" t="s">
        <v>220</v>
      </c>
      <c r="E2433" s="457" t="s">
        <v>221</v>
      </c>
      <c r="F2433" s="457" t="s">
        <v>222</v>
      </c>
      <c r="G2433" s="457" t="s">
        <v>223</v>
      </c>
      <c r="H2433" s="450"/>
      <c r="I2433" s="458" t="s">
        <v>224</v>
      </c>
      <c r="J2433" s="459" t="s">
        <v>225</v>
      </c>
      <c r="K2433" s="460" t="s">
        <v>226</v>
      </c>
      <c r="L2433" s="461"/>
      <c r="M2433" s="462" t="n">
        <v>2017</v>
      </c>
      <c r="N2433" s="463" t="n">
        <v>2018</v>
      </c>
      <c r="O2433" s="464" t="s">
        <v>225</v>
      </c>
      <c r="P2433" s="465" t="s">
        <v>227</v>
      </c>
      <c r="Q2433" s="466"/>
    </row>
    <row r="2434" customFormat="false" ht="13.5" hidden="false" customHeight="false" outlineLevel="0" collapsed="false">
      <c r="A2434" s="456"/>
      <c r="B2434" s="467"/>
      <c r="C2434" s="467"/>
      <c r="D2434" s="467"/>
      <c r="E2434" s="467"/>
      <c r="F2434" s="467"/>
      <c r="G2434" s="467"/>
      <c r="H2434" s="450"/>
      <c r="I2434" s="468"/>
      <c r="J2434" s="450"/>
      <c r="K2434" s="469"/>
      <c r="L2434" s="461"/>
      <c r="M2434" s="470"/>
      <c r="N2434" s="471"/>
      <c r="O2434" s="450"/>
      <c r="P2434" s="469"/>
      <c r="Q2434" s="461"/>
    </row>
    <row r="2435" customFormat="false" ht="13.5" hidden="false" customHeight="false" outlineLevel="0" collapsed="false">
      <c r="A2435" s="472" t="s">
        <v>359</v>
      </c>
      <c r="B2435" s="473"/>
      <c r="C2435" s="473"/>
      <c r="D2435" s="473"/>
      <c r="E2435" s="473"/>
      <c r="F2435" s="473"/>
      <c r="G2435" s="473"/>
      <c r="H2435" s="474"/>
      <c r="I2435" s="474"/>
      <c r="J2435" s="474"/>
      <c r="K2435" s="475"/>
      <c r="L2435" s="475"/>
      <c r="M2435" s="476"/>
      <c r="N2435" s="477"/>
      <c r="O2435" s="474"/>
      <c r="P2435" s="48"/>
      <c r="Q2435" s="48"/>
      <c r="R2435" s="438" t="str">
        <f aca="false">A2435</f>
        <v>LTH PESCADOR</v>
      </c>
    </row>
    <row r="2436" customFormat="false" ht="12.75" hidden="false" customHeight="false" outlineLevel="0" collapsed="false">
      <c r="A2436" s="448"/>
      <c r="B2436" s="473"/>
      <c r="C2436" s="473"/>
      <c r="D2436" s="473"/>
      <c r="E2436" s="473"/>
      <c r="F2436" s="473"/>
      <c r="G2436" s="473"/>
      <c r="H2436" s="474"/>
      <c r="I2436" s="474"/>
      <c r="J2436" s="474"/>
      <c r="K2436" s="475"/>
      <c r="L2436" s="475"/>
      <c r="M2436" s="476"/>
      <c r="N2436" s="477"/>
      <c r="O2436" s="474"/>
      <c r="P2436" s="48"/>
      <c r="Q2436" s="48"/>
    </row>
    <row r="2437" customFormat="false" ht="12.75" hidden="false" customHeight="false" outlineLevel="0" collapsed="false">
      <c r="A2437" s="110" t="s">
        <v>228</v>
      </c>
      <c r="B2437" s="473" t="n">
        <v>0</v>
      </c>
      <c r="C2437" s="473" t="n">
        <v>0</v>
      </c>
      <c r="D2437" s="473" t="n">
        <v>0</v>
      </c>
      <c r="E2437" s="473" t="n">
        <v>0</v>
      </c>
      <c r="F2437" s="473" t="n">
        <v>0</v>
      </c>
      <c r="G2437" s="480" t="n">
        <v>0</v>
      </c>
      <c r="H2437" s="474"/>
      <c r="I2437" s="482" t="n">
        <v>5603.45</v>
      </c>
      <c r="J2437" s="481" t="n">
        <f aca="false">+G2437-I2437</f>
        <v>-5603.45</v>
      </c>
      <c r="K2437" s="483" t="n">
        <f aca="false">IF(I2437=0,IF(G2437=0,0,100),+J2437/I2437*100)</f>
        <v>-100</v>
      </c>
      <c r="L2437" s="475"/>
      <c r="M2437" s="484" t="n">
        <v>5603.45</v>
      </c>
      <c r="N2437" s="485" t="n">
        <v>0</v>
      </c>
      <c r="O2437" s="474"/>
      <c r="P2437" s="48"/>
      <c r="Q2437" s="48"/>
    </row>
    <row r="2438" customFormat="false" ht="12.75" hidden="false" customHeight="false" outlineLevel="0" collapsed="false">
      <c r="A2438" s="110" t="s">
        <v>229</v>
      </c>
      <c r="B2438" s="473" t="n">
        <v>0</v>
      </c>
      <c r="C2438" s="473" t="n">
        <v>0</v>
      </c>
      <c r="D2438" s="480" t="n">
        <v>0</v>
      </c>
      <c r="E2438" s="478" t="n">
        <v>0</v>
      </c>
      <c r="F2438" s="480" t="n">
        <v>0</v>
      </c>
      <c r="G2438" s="480" t="n">
        <v>0</v>
      </c>
      <c r="H2438" s="474"/>
      <c r="I2438" s="482" t="n">
        <v>0</v>
      </c>
      <c r="J2438" s="481" t="n">
        <f aca="false">+G2438-I2438</f>
        <v>0</v>
      </c>
      <c r="K2438" s="483" t="n">
        <f aca="false">IF(I2438=0,IF(G2438=0,0,100),+J2438/I2438*100)</f>
        <v>0</v>
      </c>
      <c r="L2438" s="475"/>
      <c r="M2438" s="484" t="n">
        <v>5494.12</v>
      </c>
      <c r="N2438" s="485" t="n">
        <v>0</v>
      </c>
      <c r="O2438" s="481" t="n">
        <f aca="false">N2438-M2438</f>
        <v>-5494.12</v>
      </c>
      <c r="P2438" s="486" t="n">
        <f aca="false">IF(M2438=0,IF(N2438=0,0,100),+O2438/M2438*100)</f>
        <v>-100</v>
      </c>
      <c r="Q2438" s="48"/>
    </row>
    <row r="2439" customFormat="false" ht="12.75" hidden="false" customHeight="false" outlineLevel="0" collapsed="false">
      <c r="A2439" s="456" t="s">
        <v>234</v>
      </c>
      <c r="B2439" s="478" t="n">
        <v>29897.4</v>
      </c>
      <c r="C2439" s="479" t="n">
        <v>19999</v>
      </c>
      <c r="D2439" s="480" t="n">
        <v>21654.64</v>
      </c>
      <c r="E2439" s="478" t="n">
        <v>20745.82</v>
      </c>
      <c r="F2439" s="480" t="n">
        <v>29275.2</v>
      </c>
      <c r="G2439" s="480" t="n">
        <v>20226.99</v>
      </c>
      <c r="H2439" s="481"/>
      <c r="I2439" s="482" t="n">
        <v>31089.92</v>
      </c>
      <c r="J2439" s="481" t="n">
        <f aca="false">+G2439-I2439</f>
        <v>-10862.93</v>
      </c>
      <c r="K2439" s="483" t="n">
        <f aca="false">IF(I2439=0,IF(G2439=0,0,100),+J2439/I2439*100)</f>
        <v>-34.9403600909877</v>
      </c>
      <c r="L2439" s="483"/>
      <c r="M2439" s="484" t="n">
        <v>188417.94</v>
      </c>
      <c r="N2439" s="485" t="n">
        <v>141799.05</v>
      </c>
      <c r="O2439" s="481" t="n">
        <f aca="false">N2439-M2439</f>
        <v>-46618.89</v>
      </c>
      <c r="P2439" s="486" t="n">
        <f aca="false">IF(M2439=0,IF(N2439=0,0,100),+O2439/M2439*100)</f>
        <v>-24.7422777257834</v>
      </c>
      <c r="Q2439" s="486"/>
    </row>
    <row r="2440" customFormat="false" ht="12.75" hidden="false" customHeight="false" outlineLevel="0" collapsed="false">
      <c r="A2440" s="456" t="s">
        <v>240</v>
      </c>
      <c r="B2440" s="478" t="n">
        <v>0</v>
      </c>
      <c r="C2440" s="479" t="n">
        <v>0</v>
      </c>
      <c r="D2440" s="480" t="n">
        <v>0</v>
      </c>
      <c r="E2440" s="478" t="n">
        <v>0</v>
      </c>
      <c r="F2440" s="480" t="n">
        <v>485.77</v>
      </c>
      <c r="G2440" s="480" t="n">
        <v>0</v>
      </c>
      <c r="H2440" s="481"/>
      <c r="I2440" s="482" t="n">
        <v>593.54</v>
      </c>
      <c r="J2440" s="481" t="n">
        <f aca="false">+G2440-I2440</f>
        <v>-593.54</v>
      </c>
      <c r="K2440" s="483" t="n">
        <f aca="false">IF(I2440=0,IF(G2440=0,0,100),+J2440/I2440*100)</f>
        <v>-100</v>
      </c>
      <c r="L2440" s="483"/>
      <c r="M2440" s="484" t="n">
        <v>905.82</v>
      </c>
      <c r="N2440" s="485" t="n">
        <v>485.77</v>
      </c>
      <c r="O2440" s="481" t="n">
        <f aca="false">N2440-M2440</f>
        <v>-420.05</v>
      </c>
      <c r="P2440" s="486" t="n">
        <f aca="false">IF(M2440=0,IF(N2440=0,0,100),+O2440/M2440*100)</f>
        <v>-46.37234770705</v>
      </c>
      <c r="Q2440" s="486"/>
    </row>
    <row r="2441" s="438" customFormat="true" ht="12.75" hidden="false" customHeight="false" outlineLevel="0" collapsed="false">
      <c r="A2441" s="110" t="s">
        <v>241</v>
      </c>
      <c r="B2441" s="478" t="n">
        <v>0</v>
      </c>
      <c r="C2441" s="479" t="n">
        <v>0</v>
      </c>
      <c r="D2441" s="480" t="n">
        <v>0</v>
      </c>
      <c r="E2441" s="478" t="n">
        <v>0</v>
      </c>
      <c r="F2441" s="480" t="n">
        <v>0</v>
      </c>
      <c r="G2441" s="480" t="n">
        <v>0</v>
      </c>
      <c r="H2441" s="481"/>
      <c r="I2441" s="482" t="n">
        <v>0</v>
      </c>
      <c r="J2441" s="481" t="n">
        <f aca="false">+G2441-I2441</f>
        <v>0</v>
      </c>
      <c r="K2441" s="483" t="n">
        <f aca="false">IF(I2441=0,IF(G2441=0,0,100),+J2441/I2441*100)</f>
        <v>0</v>
      </c>
      <c r="L2441" s="483"/>
      <c r="M2441" s="484" t="n">
        <v>387.94</v>
      </c>
      <c r="N2441" s="485" t="n">
        <v>0</v>
      </c>
      <c r="O2441" s="481" t="n">
        <f aca="false">N2441-M2441</f>
        <v>-387.94</v>
      </c>
      <c r="P2441" s="486" t="n">
        <f aca="false">IF(M2441=0,IF(N2441=0,0,100),+O2441/M2441*100)</f>
        <v>-100</v>
      </c>
      <c r="Q2441" s="486"/>
    </row>
    <row r="2442" s="438" customFormat="true" ht="12.75" hidden="false" customHeight="false" outlineLevel="0" collapsed="false">
      <c r="A2442" s="110" t="s">
        <v>244</v>
      </c>
      <c r="B2442" s="478" t="n">
        <v>0</v>
      </c>
      <c r="C2442" s="479" t="n">
        <v>0</v>
      </c>
      <c r="D2442" s="480" t="n">
        <v>0</v>
      </c>
      <c r="E2442" s="478" t="n">
        <v>0</v>
      </c>
      <c r="F2442" s="480" t="n">
        <v>0</v>
      </c>
      <c r="G2442" s="480" t="n">
        <v>0</v>
      </c>
      <c r="H2442" s="481"/>
      <c r="I2442" s="482" t="n">
        <v>2800</v>
      </c>
      <c r="J2442" s="481" t="n">
        <f aca="false">+G2442-I2442</f>
        <v>-2800</v>
      </c>
      <c r="K2442" s="483" t="n">
        <f aca="false">IF(I2442=0,IF(G2442=0,0,100),+J2442/I2442*100)</f>
        <v>-100</v>
      </c>
      <c r="L2442" s="483"/>
      <c r="M2442" s="484" t="n">
        <v>10707.69</v>
      </c>
      <c r="N2442" s="485" t="n">
        <v>0</v>
      </c>
      <c r="O2442" s="481" t="n">
        <f aca="false">N2442-M2442</f>
        <v>-10707.69</v>
      </c>
      <c r="P2442" s="486" t="n">
        <f aca="false">IF(M2442=0,IF(N2442=0,0,100),+O2442/M2442*100)</f>
        <v>-100</v>
      </c>
      <c r="Q2442" s="486"/>
    </row>
    <row r="2443" s="438" customFormat="true" ht="12.75" hidden="false" customHeight="false" outlineLevel="0" collapsed="false">
      <c r="A2443" s="110" t="s">
        <v>245</v>
      </c>
      <c r="B2443" s="478" t="n">
        <v>334.56</v>
      </c>
      <c r="C2443" s="479" t="n">
        <v>130.7</v>
      </c>
      <c r="D2443" s="480" t="n">
        <v>443.82</v>
      </c>
      <c r="E2443" s="478" t="n">
        <v>776.84</v>
      </c>
      <c r="F2443" s="480" t="n">
        <v>331.43</v>
      </c>
      <c r="G2443" s="480" t="n">
        <v>426.69</v>
      </c>
      <c r="H2443" s="481"/>
      <c r="I2443" s="482" t="n">
        <v>319.67</v>
      </c>
      <c r="J2443" s="481" t="n">
        <f aca="false">+G2443-I2443</f>
        <v>107.02</v>
      </c>
      <c r="K2443" s="483" t="n">
        <f aca="false">IF(I2443=0,IF(G2443=0,0,100),+J2443/I2443*100)</f>
        <v>33.4782744705477</v>
      </c>
      <c r="L2443" s="483"/>
      <c r="M2443" s="484" t="n">
        <v>3140.71</v>
      </c>
      <c r="N2443" s="485" t="n">
        <v>2444.04</v>
      </c>
      <c r="O2443" s="481" t="n">
        <f aca="false">N2443-M2443</f>
        <v>-696.67</v>
      </c>
      <c r="P2443" s="486" t="n">
        <f aca="false">IF(M2443=0,IF(N2443=0,0,100),+O2443/M2443*100)</f>
        <v>-22.1819270165026</v>
      </c>
      <c r="Q2443" s="486"/>
    </row>
    <row r="2444" s="438" customFormat="true" ht="12.75" hidden="false" customHeight="false" outlineLevel="0" collapsed="false">
      <c r="A2444" s="110" t="s">
        <v>252</v>
      </c>
      <c r="B2444" s="478" t="n">
        <v>16450</v>
      </c>
      <c r="C2444" s="479" t="n">
        <v>16450</v>
      </c>
      <c r="D2444" s="480" t="n">
        <v>16450</v>
      </c>
      <c r="E2444" s="478" t="n">
        <v>16450</v>
      </c>
      <c r="F2444" s="480" t="n">
        <v>16450</v>
      </c>
      <c r="G2444" s="480" t="n">
        <v>16450</v>
      </c>
      <c r="H2444" s="481"/>
      <c r="I2444" s="482" t="n">
        <v>16450</v>
      </c>
      <c r="J2444" s="481" t="n">
        <f aca="false">+G2444-I2444</f>
        <v>0</v>
      </c>
      <c r="K2444" s="483" t="n">
        <f aca="false">IF(I2444=0,IF(G2444=0,0,100),+J2444/I2444*100)</f>
        <v>0</v>
      </c>
      <c r="L2444" s="483"/>
      <c r="M2444" s="484" t="n">
        <v>98700</v>
      </c>
      <c r="N2444" s="485" t="n">
        <v>98700</v>
      </c>
      <c r="O2444" s="481" t="n">
        <f aca="false">N2444-M2444</f>
        <v>0</v>
      </c>
      <c r="P2444" s="486" t="n">
        <f aca="false">IF(M2444=0,IF(N2444=0,0,100),+O2444/M2444*100)</f>
        <v>0</v>
      </c>
      <c r="Q2444" s="486"/>
    </row>
    <row r="2445" s="438" customFormat="true" ht="12.75" hidden="false" customHeight="false" outlineLevel="0" collapsed="false">
      <c r="A2445" s="110" t="s">
        <v>264</v>
      </c>
      <c r="B2445" s="478" t="n">
        <v>0</v>
      </c>
      <c r="C2445" s="479" t="n">
        <v>0</v>
      </c>
      <c r="D2445" s="480" t="n">
        <v>0</v>
      </c>
      <c r="E2445" s="478" t="n">
        <v>0</v>
      </c>
      <c r="F2445" s="480" t="n">
        <v>0</v>
      </c>
      <c r="G2445" s="480" t="n">
        <v>0</v>
      </c>
      <c r="H2445" s="481"/>
      <c r="I2445" s="482" t="n">
        <v>0</v>
      </c>
      <c r="J2445" s="481" t="n">
        <f aca="false">+G2445-I2445</f>
        <v>0</v>
      </c>
      <c r="K2445" s="483" t="n">
        <f aca="false">IF(I2445=0,IF(G2445=0,0,100),+J2445/I2445*100)</f>
        <v>0</v>
      </c>
      <c r="L2445" s="483"/>
      <c r="M2445" s="484" t="n">
        <v>2500</v>
      </c>
      <c r="N2445" s="485" t="n">
        <v>0</v>
      </c>
      <c r="O2445" s="481" t="n">
        <f aca="false">N2445-M2445</f>
        <v>-2500</v>
      </c>
      <c r="P2445" s="486" t="n">
        <f aca="false">IF(M2445=0,IF(N2445=0,0,100),+O2445/M2445*100)</f>
        <v>-100</v>
      </c>
      <c r="Q2445" s="486"/>
    </row>
    <row r="2446" s="438" customFormat="true" ht="12.75" hidden="false" customHeight="false" outlineLevel="0" collapsed="false">
      <c r="A2446" s="110" t="s">
        <v>271</v>
      </c>
      <c r="B2446" s="478" t="n">
        <v>718.29</v>
      </c>
      <c r="C2446" s="479" t="n">
        <v>0</v>
      </c>
      <c r="D2446" s="480" t="n">
        <v>0</v>
      </c>
      <c r="E2446" s="478" t="n">
        <v>178.88</v>
      </c>
      <c r="F2446" s="480" t="n">
        <v>968.54</v>
      </c>
      <c r="G2446" s="480" t="n">
        <v>724.65</v>
      </c>
      <c r="H2446" s="481"/>
      <c r="I2446" s="482" t="n">
        <v>162.07</v>
      </c>
      <c r="J2446" s="481" t="n">
        <f aca="false">+G2446-I2446</f>
        <v>562.58</v>
      </c>
      <c r="K2446" s="483" t="n">
        <f aca="false">IF(I2446=0,IF(G2446=0,0,100),+J2446/I2446*100)</f>
        <v>347.121614117357</v>
      </c>
      <c r="L2446" s="483"/>
      <c r="M2446" s="484" t="n">
        <v>3078.45</v>
      </c>
      <c r="N2446" s="485" t="n">
        <v>2590.36</v>
      </c>
      <c r="O2446" s="481" t="n">
        <f aca="false">N2446-M2446</f>
        <v>-488.09</v>
      </c>
      <c r="P2446" s="486" t="n">
        <f aca="false">IF(M2446=0,IF(N2446=0,0,100),+O2446/M2446*100)</f>
        <v>-15.8550569279995</v>
      </c>
      <c r="Q2446" s="486"/>
    </row>
    <row r="2447" s="438" customFormat="true" ht="12.75" hidden="false" customHeight="false" outlineLevel="0" collapsed="false">
      <c r="A2447" s="110" t="s">
        <v>272</v>
      </c>
      <c r="B2447" s="478" t="n">
        <v>0</v>
      </c>
      <c r="C2447" s="479" t="n">
        <v>0</v>
      </c>
      <c r="D2447" s="480" t="n">
        <v>0</v>
      </c>
      <c r="E2447" s="478" t="n">
        <v>0</v>
      </c>
      <c r="F2447" s="480" t="n">
        <v>0</v>
      </c>
      <c r="G2447" s="480" t="n">
        <v>0</v>
      </c>
      <c r="H2447" s="481"/>
      <c r="I2447" s="482" t="n">
        <v>78</v>
      </c>
      <c r="J2447" s="481" t="n">
        <f aca="false">+G2447-I2447</f>
        <v>-78</v>
      </c>
      <c r="K2447" s="483" t="n">
        <f aca="false">IF(I2447=0,IF(G2447=0,0,100),+J2447/I2447*100)</f>
        <v>-100</v>
      </c>
      <c r="L2447" s="483"/>
      <c r="M2447" s="484" t="n">
        <v>326.7</v>
      </c>
      <c r="N2447" s="485" t="n">
        <v>0</v>
      </c>
      <c r="O2447" s="481" t="n">
        <f aca="false">N2447-M2447</f>
        <v>-326.7</v>
      </c>
      <c r="P2447" s="486" t="n">
        <f aca="false">IF(M2447=0,IF(N2447=0,0,100),+O2447/M2447*100)</f>
        <v>-100</v>
      </c>
      <c r="Q2447" s="486"/>
    </row>
    <row r="2448" s="438" customFormat="true" ht="12.75" hidden="false" customHeight="false" outlineLevel="0" collapsed="false">
      <c r="A2448" s="110" t="s">
        <v>273</v>
      </c>
      <c r="B2448" s="478" t="n">
        <v>0</v>
      </c>
      <c r="C2448" s="479" t="n">
        <v>2824.94</v>
      </c>
      <c r="D2448" s="480" t="n">
        <v>0</v>
      </c>
      <c r="E2448" s="478" t="n">
        <v>0</v>
      </c>
      <c r="F2448" s="480" t="n">
        <v>0</v>
      </c>
      <c r="G2448" s="480" t="n">
        <v>3639</v>
      </c>
      <c r="H2448" s="481"/>
      <c r="I2448" s="482" t="n">
        <v>5124.44</v>
      </c>
      <c r="J2448" s="481" t="n">
        <f aca="false">+G2448-I2448</f>
        <v>-1485.44</v>
      </c>
      <c r="K2448" s="483" t="n">
        <f aca="false">IF(I2448=0,IF(G2448=0,0,100),+J2448/I2448*100)</f>
        <v>-28.9873625215633</v>
      </c>
      <c r="L2448" s="483"/>
      <c r="M2448" s="484" t="n">
        <v>13525.35</v>
      </c>
      <c r="N2448" s="485" t="n">
        <v>6463.94</v>
      </c>
      <c r="O2448" s="481" t="n">
        <f aca="false">N2448-M2448</f>
        <v>-7061.41</v>
      </c>
      <c r="P2448" s="486" t="n">
        <f aca="false">IF(M2448=0,IF(N2448=0,0,100),+O2448/M2448*100)</f>
        <v>-52.2087043958197</v>
      </c>
      <c r="Q2448" s="486"/>
    </row>
    <row r="2449" s="438" customFormat="true" ht="12.75" hidden="false" customHeight="false" outlineLevel="0" collapsed="false">
      <c r="A2449" s="110" t="s">
        <v>274</v>
      </c>
      <c r="B2449" s="478" t="n">
        <v>0</v>
      </c>
      <c r="C2449" s="479" t="n">
        <v>728.42</v>
      </c>
      <c r="D2449" s="480" t="n">
        <v>0</v>
      </c>
      <c r="E2449" s="478" t="n">
        <v>0</v>
      </c>
      <c r="F2449" s="480" t="n">
        <v>0</v>
      </c>
      <c r="G2449" s="480" t="n">
        <v>0</v>
      </c>
      <c r="H2449" s="481"/>
      <c r="I2449" s="482" t="n">
        <v>482.76</v>
      </c>
      <c r="J2449" s="481" t="n">
        <f aca="false">+G2449-I2449</f>
        <v>-482.76</v>
      </c>
      <c r="K2449" s="483" t="n">
        <f aca="false">IF(I2449=0,IF(G2449=0,0,100),+J2449/I2449*100)</f>
        <v>-100</v>
      </c>
      <c r="L2449" s="483"/>
      <c r="M2449" s="484" t="n">
        <v>2466.9</v>
      </c>
      <c r="N2449" s="485" t="n">
        <v>728.42</v>
      </c>
      <c r="O2449" s="481" t="n">
        <f aca="false">N2449-M2449</f>
        <v>-1738.48</v>
      </c>
      <c r="P2449" s="486" t="n">
        <f aca="false">IF(M2449=0,IF(N2449=0,0,100),+O2449/M2449*100)</f>
        <v>-70.4722526247517</v>
      </c>
      <c r="Q2449" s="486"/>
    </row>
    <row r="2450" s="438" customFormat="true" ht="12.75" hidden="false" customHeight="false" outlineLevel="0" collapsed="false">
      <c r="A2450" s="110" t="s">
        <v>275</v>
      </c>
      <c r="B2450" s="478" t="n">
        <v>71.37</v>
      </c>
      <c r="C2450" s="479" t="n">
        <v>63.57</v>
      </c>
      <c r="D2450" s="480" t="n">
        <v>33.27</v>
      </c>
      <c r="E2450" s="478" t="n">
        <v>52.65</v>
      </c>
      <c r="F2450" s="480" t="n">
        <v>36.02</v>
      </c>
      <c r="G2450" s="480" t="n">
        <v>35.65</v>
      </c>
      <c r="H2450" s="481"/>
      <c r="I2450" s="482" t="n">
        <v>1603.92</v>
      </c>
      <c r="J2450" s="481" t="n">
        <f aca="false">+G2450-I2450</f>
        <v>-1568.27</v>
      </c>
      <c r="K2450" s="483" t="n">
        <f aca="false">IF(I2450=0,IF(G2450=0,0,100),+J2450/I2450*100)</f>
        <v>-97.7773205646167</v>
      </c>
      <c r="L2450" s="483"/>
      <c r="M2450" s="484" t="n">
        <v>3475.68</v>
      </c>
      <c r="N2450" s="485" t="n">
        <v>292.53</v>
      </c>
      <c r="O2450" s="481" t="n">
        <f aca="false">N2450-M2450</f>
        <v>-3183.15</v>
      </c>
      <c r="P2450" s="486" t="n">
        <f aca="false">IF(M2450=0,IF(N2450=0,0,100),+O2450/M2450*100)</f>
        <v>-91.5835174699627</v>
      </c>
      <c r="Q2450" s="486"/>
    </row>
    <row r="2451" s="438" customFormat="true" ht="12.75" hidden="false" customHeight="false" outlineLevel="0" collapsed="false">
      <c r="A2451" s="110" t="s">
        <v>276</v>
      </c>
      <c r="B2451" s="478" t="n">
        <v>0</v>
      </c>
      <c r="C2451" s="479" t="n">
        <v>0</v>
      </c>
      <c r="D2451" s="480" t="n">
        <v>0</v>
      </c>
      <c r="E2451" s="478" t="n">
        <v>0</v>
      </c>
      <c r="F2451" s="480" t="n">
        <v>0</v>
      </c>
      <c r="G2451" s="480" t="n">
        <v>0</v>
      </c>
      <c r="H2451" s="481"/>
      <c r="I2451" s="482" t="n">
        <v>0</v>
      </c>
      <c r="J2451" s="481" t="n">
        <f aca="false">+G2451-I2451</f>
        <v>0</v>
      </c>
      <c r="K2451" s="483" t="n">
        <f aca="false">IF(I2451=0,IF(G2451=0,0,100),+J2451/I2451*100)</f>
        <v>0</v>
      </c>
      <c r="L2451" s="483"/>
      <c r="M2451" s="484" t="n">
        <v>1946.89</v>
      </c>
      <c r="N2451" s="485" t="n">
        <v>0</v>
      </c>
      <c r="O2451" s="481" t="n">
        <f aca="false">N2451-M2451</f>
        <v>-1946.89</v>
      </c>
      <c r="P2451" s="486" t="n">
        <f aca="false">IF(M2451=0,IF(N2451=0,0,100),+O2451/M2451*100)</f>
        <v>-100</v>
      </c>
      <c r="Q2451" s="486"/>
    </row>
    <row r="2452" s="438" customFormat="true" ht="15" hidden="false" customHeight="false" outlineLevel="0" collapsed="false">
      <c r="A2452" s="0" t="s">
        <v>278</v>
      </c>
      <c r="B2452" s="478" t="n">
        <v>225.84</v>
      </c>
      <c r="C2452" s="479" t="n">
        <v>78.53</v>
      </c>
      <c r="D2452" s="480" t="n">
        <v>0</v>
      </c>
      <c r="E2452" s="478" t="n">
        <v>78.55</v>
      </c>
      <c r="F2452" s="480" t="n">
        <v>78.75</v>
      </c>
      <c r="G2452" s="480" t="n">
        <v>78.86</v>
      </c>
      <c r="H2452" s="481"/>
      <c r="I2452" s="482" t="n">
        <v>0</v>
      </c>
      <c r="J2452" s="481" t="n">
        <f aca="false">+G2452-I2452</f>
        <v>78.86</v>
      </c>
      <c r="K2452" s="483" t="n">
        <f aca="false">IF(I2452=0,IF(G2452=0,0,100),+J2452/I2452*100)</f>
        <v>100</v>
      </c>
      <c r="L2452" s="483"/>
      <c r="M2452" s="484" t="n">
        <v>0</v>
      </c>
      <c r="N2452" s="485" t="n">
        <v>540.53</v>
      </c>
      <c r="O2452" s="481" t="n">
        <f aca="false">N2452-M2452</f>
        <v>540.53</v>
      </c>
      <c r="P2452" s="486" t="n">
        <f aca="false">IF(M2452=0,IF(N2452=0,0,100),+O2452/M2452*100)</f>
        <v>100</v>
      </c>
      <c r="Q2452" s="486"/>
    </row>
    <row r="2453" s="438" customFormat="true" ht="12.75" hidden="false" customHeight="false" outlineLevel="0" collapsed="false">
      <c r="A2453" s="110" t="s">
        <v>279</v>
      </c>
      <c r="B2453" s="478" t="n">
        <v>0</v>
      </c>
      <c r="C2453" s="479" t="n">
        <v>284.48</v>
      </c>
      <c r="D2453" s="480" t="n">
        <v>380</v>
      </c>
      <c r="E2453" s="478" t="n">
        <v>0</v>
      </c>
      <c r="F2453" s="480" t="n">
        <v>0</v>
      </c>
      <c r="G2453" s="480" t="n">
        <v>0</v>
      </c>
      <c r="H2453" s="481"/>
      <c r="I2453" s="482" t="n">
        <v>380</v>
      </c>
      <c r="J2453" s="481" t="n">
        <f aca="false">+G2453-I2453</f>
        <v>-380</v>
      </c>
      <c r="K2453" s="483" t="n">
        <f aca="false">IF(I2453=0,IF(G2453=0,0,100),+J2453/I2453*100)</f>
        <v>-100</v>
      </c>
      <c r="L2453" s="483"/>
      <c r="M2453" s="484" t="n">
        <v>3570</v>
      </c>
      <c r="N2453" s="485" t="n">
        <v>664.48</v>
      </c>
      <c r="O2453" s="481" t="n">
        <f aca="false">N2453-M2453</f>
        <v>-2905.52</v>
      </c>
      <c r="P2453" s="486" t="n">
        <f aca="false">IF(M2453=0,IF(N2453=0,0,100),+O2453/M2453*100)</f>
        <v>-81.3871148459384</v>
      </c>
      <c r="Q2453" s="486"/>
    </row>
    <row r="2454" s="438" customFormat="true" ht="12.75" hidden="false" customHeight="false" outlineLevel="0" collapsed="false">
      <c r="A2454" s="110" t="s">
        <v>283</v>
      </c>
      <c r="B2454" s="478" t="n">
        <v>0</v>
      </c>
      <c r="C2454" s="479" t="n">
        <v>0</v>
      </c>
      <c r="D2454" s="480" t="n">
        <v>0</v>
      </c>
      <c r="E2454" s="478" t="n">
        <v>0</v>
      </c>
      <c r="F2454" s="480" t="n">
        <v>0</v>
      </c>
      <c r="G2454" s="480" t="n">
        <v>0</v>
      </c>
      <c r="H2454" s="481"/>
      <c r="I2454" s="482" t="n">
        <v>148.01</v>
      </c>
      <c r="J2454" s="481" t="n">
        <f aca="false">+G2454-I2454</f>
        <v>-148.01</v>
      </c>
      <c r="K2454" s="483" t="n">
        <f aca="false">IF(I2454=0,IF(G2454=0,0,100),+J2454/I2454*100)</f>
        <v>-100</v>
      </c>
      <c r="L2454" s="483"/>
      <c r="M2454" s="484" t="n">
        <v>1001.29</v>
      </c>
      <c r="N2454" s="485" t="n">
        <v>0</v>
      </c>
      <c r="O2454" s="481" t="n">
        <f aca="false">N2454-M2454</f>
        <v>-1001.29</v>
      </c>
      <c r="P2454" s="486" t="n">
        <f aca="false">IF(M2454=0,IF(N2454=0,0,100),+O2454/M2454*100)</f>
        <v>-100</v>
      </c>
      <c r="Q2454" s="486"/>
    </row>
    <row r="2455" s="438" customFormat="true" ht="12.75" hidden="false" customHeight="false" outlineLevel="0" collapsed="false">
      <c r="A2455" s="110" t="s">
        <v>285</v>
      </c>
      <c r="B2455" s="478" t="n">
        <v>0</v>
      </c>
      <c r="C2455" s="479" t="n">
        <v>0</v>
      </c>
      <c r="D2455" s="480" t="n">
        <v>526.72</v>
      </c>
      <c r="E2455" s="478" t="n">
        <v>168</v>
      </c>
      <c r="F2455" s="480" t="n">
        <v>0</v>
      </c>
      <c r="G2455" s="480" t="n">
        <v>0</v>
      </c>
      <c r="H2455" s="481"/>
      <c r="I2455" s="482" t="n">
        <v>87</v>
      </c>
      <c r="J2455" s="481" t="n">
        <f aca="false">+G2455-I2455</f>
        <v>-87</v>
      </c>
      <c r="K2455" s="483" t="n">
        <f aca="false">IF(I2455=0,IF(G2455=0,0,100),+J2455/I2455*100)</f>
        <v>-100</v>
      </c>
      <c r="L2455" s="483"/>
      <c r="M2455" s="484" t="n">
        <v>210.65</v>
      </c>
      <c r="N2455" s="485" t="n">
        <v>694.72</v>
      </c>
      <c r="O2455" s="481" t="n">
        <f aca="false">N2455-M2455</f>
        <v>484.07</v>
      </c>
      <c r="P2455" s="486" t="n">
        <f aca="false">IF(M2455=0,IF(N2455=0,0,100),+O2455/M2455*100)</f>
        <v>229.798243531925</v>
      </c>
      <c r="Q2455" s="486"/>
    </row>
    <row r="2456" s="438" customFormat="true" ht="12.75" hidden="false" customHeight="false" outlineLevel="0" collapsed="false">
      <c r="A2456" s="110" t="s">
        <v>289</v>
      </c>
      <c r="B2456" s="478" t="n">
        <v>0</v>
      </c>
      <c r="C2456" s="479" t="n">
        <v>0</v>
      </c>
      <c r="D2456" s="480" t="n">
        <v>0</v>
      </c>
      <c r="E2456" s="478" t="n">
        <v>0</v>
      </c>
      <c r="F2456" s="480" t="n">
        <v>0</v>
      </c>
      <c r="G2456" s="480" t="n">
        <v>0</v>
      </c>
      <c r="H2456" s="481"/>
      <c r="I2456" s="482" t="n">
        <v>0</v>
      </c>
      <c r="J2456" s="481" t="n">
        <f aca="false">+G2456-I2456</f>
        <v>0</v>
      </c>
      <c r="K2456" s="483" t="n">
        <f aca="false">IF(I2456=0,IF(G2456=0,0,100),+J2456/I2456*100)</f>
        <v>0</v>
      </c>
      <c r="L2456" s="483"/>
      <c r="M2456" s="484" t="n">
        <v>44.39</v>
      </c>
      <c r="N2456" s="485" t="n">
        <v>0</v>
      </c>
      <c r="O2456" s="481" t="n">
        <f aca="false">N2456-M2456</f>
        <v>-44.39</v>
      </c>
      <c r="P2456" s="486" t="n">
        <f aca="false">IF(M2456=0,IF(N2456=0,0,100),+O2456/M2456*100)</f>
        <v>-100</v>
      </c>
      <c r="Q2456" s="486"/>
    </row>
    <row r="2457" s="438" customFormat="true" ht="12.75" hidden="false" customHeight="false" outlineLevel="0" collapsed="false">
      <c r="A2457" s="110" t="s">
        <v>290</v>
      </c>
      <c r="B2457" s="478" t="n">
        <v>0</v>
      </c>
      <c r="C2457" s="479" t="n">
        <v>0</v>
      </c>
      <c r="D2457" s="480" t="n">
        <v>683</v>
      </c>
      <c r="E2457" s="478" t="n">
        <v>542</v>
      </c>
      <c r="F2457" s="480" t="n">
        <v>0</v>
      </c>
      <c r="G2457" s="480" t="n">
        <v>0</v>
      </c>
      <c r="H2457" s="481"/>
      <c r="I2457" s="482" t="n">
        <v>0</v>
      </c>
      <c r="J2457" s="481" t="n">
        <f aca="false">+G2457-I2457</f>
        <v>0</v>
      </c>
      <c r="K2457" s="483" t="n">
        <f aca="false">IF(I2457=0,IF(G2457=0,0,100),+J2457/I2457*100)</f>
        <v>0</v>
      </c>
      <c r="L2457" s="483"/>
      <c r="M2457" s="484" t="n">
        <v>1622</v>
      </c>
      <c r="N2457" s="485" t="n">
        <v>1225</v>
      </c>
      <c r="O2457" s="481" t="n">
        <f aca="false">N2457-M2457</f>
        <v>-397</v>
      </c>
      <c r="P2457" s="486" t="n">
        <f aca="false">IF(M2457=0,IF(N2457=0,0,100),+O2457/M2457*100)</f>
        <v>-24.4759556103576</v>
      </c>
      <c r="Q2457" s="486"/>
    </row>
    <row r="2458" s="438" customFormat="true" ht="12.75" hidden="false" customHeight="false" outlineLevel="0" collapsed="false">
      <c r="A2458" s="456" t="s">
        <v>293</v>
      </c>
      <c r="B2458" s="478" t="n">
        <v>1387.82</v>
      </c>
      <c r="C2458" s="479" t="n">
        <v>-802.66</v>
      </c>
      <c r="D2458" s="480" t="n">
        <v>657.66</v>
      </c>
      <c r="E2458" s="478" t="n">
        <v>657.66</v>
      </c>
      <c r="F2458" s="480" t="n">
        <v>657.66</v>
      </c>
      <c r="G2458" s="480" t="n">
        <v>657.66</v>
      </c>
      <c r="H2458" s="481"/>
      <c r="I2458" s="482" t="n">
        <v>1387.82</v>
      </c>
      <c r="J2458" s="481" t="n">
        <f aca="false">+G2458-I2458</f>
        <v>-730.16</v>
      </c>
      <c r="K2458" s="483" t="n">
        <f aca="false">IF(I2458=0,IF(G2458=0,0,100),+J2458/I2458*100)</f>
        <v>-52.6120102030523</v>
      </c>
      <c r="L2458" s="483"/>
      <c r="M2458" s="484" t="n">
        <v>8876.47</v>
      </c>
      <c r="N2458" s="485" t="n">
        <v>3215.8</v>
      </c>
      <c r="O2458" s="481" t="n">
        <f aca="false">N2458-M2458</f>
        <v>-5660.67</v>
      </c>
      <c r="P2458" s="486" t="n">
        <f aca="false">IF(M2458=0,IF(N2458=0,0,100),+O2458/M2458*100)</f>
        <v>-63.7716344447737</v>
      </c>
      <c r="Q2458" s="486"/>
    </row>
    <row r="2459" s="438" customFormat="true" ht="12.75" hidden="false" customHeight="false" outlineLevel="0" collapsed="false">
      <c r="A2459" s="456" t="s">
        <v>294</v>
      </c>
      <c r="B2459" s="478" t="n">
        <v>58.3</v>
      </c>
      <c r="C2459" s="479" t="n">
        <v>40.08</v>
      </c>
      <c r="D2459" s="480" t="n">
        <v>52.23</v>
      </c>
      <c r="E2459" s="478" t="n">
        <v>52.23</v>
      </c>
      <c r="F2459" s="480" t="n">
        <v>52.23</v>
      </c>
      <c r="G2459" s="480" t="n">
        <v>52.23</v>
      </c>
      <c r="H2459" s="481"/>
      <c r="I2459" s="482" t="n">
        <v>70.78</v>
      </c>
      <c r="J2459" s="481" t="n">
        <f aca="false">+G2459-I2459</f>
        <v>-18.55</v>
      </c>
      <c r="K2459" s="483" t="n">
        <f aca="false">IF(I2459=0,IF(G2459=0,0,100),+J2459/I2459*100)</f>
        <v>-26.207968352642</v>
      </c>
      <c r="L2459" s="483"/>
      <c r="M2459" s="484" t="n">
        <v>383.48</v>
      </c>
      <c r="N2459" s="485" t="n">
        <v>307.3</v>
      </c>
      <c r="O2459" s="481" t="n">
        <f aca="false">N2459-M2459</f>
        <v>-76.18</v>
      </c>
      <c r="P2459" s="486" t="n">
        <f aca="false">IF(M2459=0,IF(N2459=0,0,100),+O2459/M2459*100)</f>
        <v>-19.8654427871075</v>
      </c>
      <c r="Q2459" s="486"/>
    </row>
    <row r="2460" s="438" customFormat="true" ht="12.75" hidden="false" customHeight="false" outlineLevel="0" collapsed="false">
      <c r="A2460" s="456" t="s">
        <v>296</v>
      </c>
      <c r="B2460" s="478" t="n">
        <v>49.49</v>
      </c>
      <c r="C2460" s="479" t="n">
        <v>140.1</v>
      </c>
      <c r="D2460" s="480" t="n">
        <v>79.69</v>
      </c>
      <c r="E2460" s="478" t="n">
        <v>79.6900000000001</v>
      </c>
      <c r="F2460" s="480" t="n">
        <v>79.69</v>
      </c>
      <c r="G2460" s="480" t="n">
        <v>79.69</v>
      </c>
      <c r="H2460" s="481"/>
      <c r="I2460" s="482" t="n">
        <v>49.49</v>
      </c>
      <c r="J2460" s="481" t="n">
        <f aca="false">+G2460-I2460</f>
        <v>30.2</v>
      </c>
      <c r="K2460" s="483" t="n">
        <f aca="false">IF(I2460=0,IF(G2460=0,0,100),+J2460/I2460*100)</f>
        <v>61.0224287734896</v>
      </c>
      <c r="L2460" s="483"/>
      <c r="M2460" s="484" t="n">
        <v>288.18</v>
      </c>
      <c r="N2460" s="485" t="n">
        <v>508.35</v>
      </c>
      <c r="O2460" s="481" t="n">
        <f aca="false">N2460-M2460</f>
        <v>220.17</v>
      </c>
      <c r="P2460" s="486" t="n">
        <f aca="false">IF(M2460=0,IF(N2460=0,0,100),+O2460/M2460*100)</f>
        <v>76.4001665625651</v>
      </c>
      <c r="Q2460" s="486"/>
    </row>
    <row r="2461" s="438" customFormat="true" ht="12.75" hidden="false" customHeight="false" outlineLevel="0" collapsed="false">
      <c r="A2461" s="110" t="s">
        <v>298</v>
      </c>
      <c r="B2461" s="478" t="n">
        <v>0</v>
      </c>
      <c r="C2461" s="479" t="n">
        <v>0</v>
      </c>
      <c r="D2461" s="480" t="n">
        <v>0</v>
      </c>
      <c r="E2461" s="478" t="n">
        <v>0</v>
      </c>
      <c r="F2461" s="480" t="n">
        <v>0</v>
      </c>
      <c r="G2461" s="480" t="n">
        <v>0</v>
      </c>
      <c r="H2461" s="481"/>
      <c r="I2461" s="482" t="n">
        <v>210</v>
      </c>
      <c r="J2461" s="481" t="n">
        <f aca="false">+G2461-I2461</f>
        <v>-210</v>
      </c>
      <c r="K2461" s="483" t="n">
        <f aca="false">IF(I2461=0,IF(G2461=0,0,100),+J2461/I2461*100)</f>
        <v>-100</v>
      </c>
      <c r="L2461" s="483"/>
      <c r="M2461" s="484" t="n">
        <v>3110</v>
      </c>
      <c r="N2461" s="485" t="n">
        <v>0</v>
      </c>
      <c r="O2461" s="481" t="n">
        <f aca="false">N2461-M2461</f>
        <v>-3110</v>
      </c>
      <c r="P2461" s="486" t="n">
        <f aca="false">IF(M2461=0,IF(N2461=0,0,100),+O2461/M2461*100)</f>
        <v>-100</v>
      </c>
      <c r="Q2461" s="486"/>
    </row>
    <row r="2462" s="438" customFormat="true" ht="12.75" hidden="false" customHeight="false" outlineLevel="0" collapsed="false">
      <c r="A2462" s="110" t="s">
        <v>300</v>
      </c>
      <c r="B2462" s="478" t="n">
        <v>0</v>
      </c>
      <c r="C2462" s="479" t="n">
        <v>0</v>
      </c>
      <c r="D2462" s="480" t="n">
        <v>0</v>
      </c>
      <c r="E2462" s="478" t="n">
        <v>0</v>
      </c>
      <c r="F2462" s="480" t="n">
        <v>0</v>
      </c>
      <c r="G2462" s="480" t="n">
        <v>0</v>
      </c>
      <c r="H2462" s="481"/>
      <c r="I2462" s="482" t="n">
        <v>0</v>
      </c>
      <c r="J2462" s="481" t="n">
        <f aca="false">+G2462-I2462</f>
        <v>0</v>
      </c>
      <c r="K2462" s="483" t="n">
        <f aca="false">IF(I2462=0,IF(G2462=0,0,100),+J2462/I2462*100)</f>
        <v>0</v>
      </c>
      <c r="L2462" s="483"/>
      <c r="M2462" s="484" t="n">
        <v>124.5</v>
      </c>
      <c r="N2462" s="485" t="n">
        <v>0</v>
      </c>
      <c r="O2462" s="481" t="n">
        <f aca="false">N2462-M2462</f>
        <v>-124.5</v>
      </c>
      <c r="P2462" s="486" t="n">
        <f aca="false">IF(M2462=0,IF(N2462=0,0,100),+O2462/M2462*100)</f>
        <v>-100</v>
      </c>
      <c r="Q2462" s="486"/>
    </row>
    <row r="2463" s="438" customFormat="true" ht="12.75" hidden="false" customHeight="false" outlineLevel="0" collapsed="false">
      <c r="A2463" s="456" t="s">
        <v>303</v>
      </c>
      <c r="B2463" s="478" t="n">
        <v>474.14</v>
      </c>
      <c r="C2463" s="479" t="n">
        <v>474.14</v>
      </c>
      <c r="D2463" s="480" t="n">
        <v>474.14</v>
      </c>
      <c r="E2463" s="478" t="n">
        <v>474.14</v>
      </c>
      <c r="F2463" s="480" t="n">
        <v>474.14</v>
      </c>
      <c r="G2463" s="480" t="n">
        <v>474.14</v>
      </c>
      <c r="H2463" s="481"/>
      <c r="I2463" s="482" t="n">
        <v>474.139999999999</v>
      </c>
      <c r="J2463" s="481" t="n">
        <f aca="false">+G2463-I2463</f>
        <v>0</v>
      </c>
      <c r="K2463" s="483" t="n">
        <f aca="false">IF(I2463=0,IF(G2463=0,0,100),+J2463/I2463*100)</f>
        <v>0</v>
      </c>
      <c r="L2463" s="483"/>
      <c r="M2463" s="484" t="n">
        <v>13835.8</v>
      </c>
      <c r="N2463" s="485" t="n">
        <v>2844.84</v>
      </c>
      <c r="O2463" s="481" t="n">
        <f aca="false">N2463-M2463</f>
        <v>-10990.96</v>
      </c>
      <c r="P2463" s="486" t="n">
        <f aca="false">IF(M2463=0,IF(N2463=0,0,100),+O2463/M2463*100)</f>
        <v>-79.4385579438847</v>
      </c>
      <c r="Q2463" s="486"/>
    </row>
    <row r="2464" s="438" customFormat="true" ht="12.75" hidden="false" customHeight="false" outlineLevel="0" collapsed="false">
      <c r="A2464" s="456" t="s">
        <v>304</v>
      </c>
      <c r="B2464" s="478" t="n">
        <v>373.65</v>
      </c>
      <c r="C2464" s="479" t="n">
        <v>373.65</v>
      </c>
      <c r="D2464" s="480" t="n">
        <v>373.65</v>
      </c>
      <c r="E2464" s="478" t="n">
        <v>373.65</v>
      </c>
      <c r="F2464" s="480" t="n">
        <v>373.65</v>
      </c>
      <c r="G2464" s="480" t="n">
        <v>373.65</v>
      </c>
      <c r="H2464" s="481"/>
      <c r="I2464" s="482" t="n">
        <v>373.65</v>
      </c>
      <c r="J2464" s="481" t="n">
        <f aca="false">+G2464-I2464</f>
        <v>0</v>
      </c>
      <c r="K2464" s="483" t="n">
        <f aca="false">IF(I2464=0,IF(G2464=0,0,100),+J2464/I2464*100)</f>
        <v>0</v>
      </c>
      <c r="L2464" s="483"/>
      <c r="M2464" s="484" t="n">
        <v>1278</v>
      </c>
      <c r="N2464" s="485" t="n">
        <v>2241.9</v>
      </c>
      <c r="O2464" s="481" t="n">
        <f aca="false">N2464-M2464</f>
        <v>963.9</v>
      </c>
      <c r="P2464" s="486" t="n">
        <f aca="false">IF(M2464=0,IF(N2464=0,0,100),+O2464/M2464*100)</f>
        <v>75.4225352112676</v>
      </c>
      <c r="Q2464" s="486"/>
    </row>
    <row r="2465" s="438" customFormat="true" ht="12.75" hidden="false" customHeight="false" outlineLevel="0" collapsed="false">
      <c r="A2465" s="110" t="s">
        <v>305</v>
      </c>
      <c r="B2465" s="478" t="n">
        <v>0</v>
      </c>
      <c r="C2465" s="479" t="n">
        <v>0</v>
      </c>
      <c r="D2465" s="480" t="n">
        <v>0</v>
      </c>
      <c r="E2465" s="478" t="n">
        <v>0</v>
      </c>
      <c r="F2465" s="480" t="n">
        <v>0</v>
      </c>
      <c r="G2465" s="480" t="n">
        <v>0</v>
      </c>
      <c r="H2465" s="481"/>
      <c r="I2465" s="482" t="n">
        <v>118.75</v>
      </c>
      <c r="J2465" s="481" t="n">
        <f aca="false">+G2465-I2465</f>
        <v>-118.75</v>
      </c>
      <c r="K2465" s="483" t="n">
        <f aca="false">IF(I2465=0,IF(G2465=0,0,100),+J2465/I2465*100)</f>
        <v>-100</v>
      </c>
      <c r="L2465" s="483"/>
      <c r="M2465" s="484" t="n">
        <v>356.25</v>
      </c>
      <c r="N2465" s="485" t="n">
        <v>0</v>
      </c>
      <c r="O2465" s="481" t="n">
        <f aca="false">N2465-M2465</f>
        <v>-356.25</v>
      </c>
      <c r="P2465" s="486" t="n">
        <f aca="false">IF(M2465=0,IF(N2465=0,0,100),+O2465/M2465*100)</f>
        <v>-100</v>
      </c>
      <c r="Q2465" s="486"/>
    </row>
    <row r="2466" s="438" customFormat="true" ht="12.75" hidden="false" customHeight="false" outlineLevel="0" collapsed="false">
      <c r="A2466" s="110" t="s">
        <v>306</v>
      </c>
      <c r="B2466" s="478" t="n">
        <v>147.36</v>
      </c>
      <c r="C2466" s="479" t="n">
        <v>147.36</v>
      </c>
      <c r="D2466" s="480" t="n">
        <v>147.36</v>
      </c>
      <c r="E2466" s="478" t="n">
        <v>147.36</v>
      </c>
      <c r="F2466" s="480" t="n">
        <v>147.36</v>
      </c>
      <c r="G2466" s="480" t="n">
        <v>147.36</v>
      </c>
      <c r="H2466" s="481"/>
      <c r="I2466" s="482" t="n">
        <v>147.36</v>
      </c>
      <c r="J2466" s="481" t="n">
        <f aca="false">+G2466-I2466</f>
        <v>0</v>
      </c>
      <c r="K2466" s="483" t="n">
        <f aca="false">IF(I2466=0,IF(G2466=0,0,100),+J2466/I2466*100)</f>
        <v>0</v>
      </c>
      <c r="L2466" s="483"/>
      <c r="M2466" s="484" t="n">
        <v>442.08</v>
      </c>
      <c r="N2466" s="485" t="n">
        <v>884.16</v>
      </c>
      <c r="O2466" s="481" t="n">
        <f aca="false">N2466-M2466</f>
        <v>442.08</v>
      </c>
      <c r="P2466" s="486" t="n">
        <f aca="false">IF(M2466=0,IF(N2466=0,0,100),+O2466/M2466*100)</f>
        <v>100</v>
      </c>
      <c r="Q2466" s="486"/>
    </row>
    <row r="2467" s="438" customFormat="true" ht="12.75" hidden="false" customHeight="false" outlineLevel="0" collapsed="false">
      <c r="A2467" s="110" t="s">
        <v>307</v>
      </c>
      <c r="B2467" s="478" t="n">
        <v>1653.49</v>
      </c>
      <c r="C2467" s="479" t="n">
        <v>1653.49</v>
      </c>
      <c r="D2467" s="480" t="n">
        <v>1653.49</v>
      </c>
      <c r="E2467" s="478" t="n">
        <v>1653.49</v>
      </c>
      <c r="F2467" s="480" t="n">
        <v>1653.49</v>
      </c>
      <c r="G2467" s="480" t="n">
        <v>1653.49</v>
      </c>
      <c r="H2467" s="481"/>
      <c r="I2467" s="482" t="n">
        <v>1653.49</v>
      </c>
      <c r="J2467" s="481" t="n">
        <f aca="false">+G2467-I2467</f>
        <v>0</v>
      </c>
      <c r="K2467" s="483" t="n">
        <f aca="false">IF(I2467=0,IF(G2467=0,0,100),+J2467/I2467*100)</f>
        <v>0</v>
      </c>
      <c r="L2467" s="483"/>
      <c r="M2467" s="484" t="n">
        <v>7752.15</v>
      </c>
      <c r="N2467" s="485" t="n">
        <v>9920.94</v>
      </c>
      <c r="O2467" s="481" t="n">
        <f aca="false">N2467-M2467</f>
        <v>2168.79</v>
      </c>
      <c r="P2467" s="486" t="n">
        <f aca="false">IF(M2467=0,IF(N2467=0,0,100),+O2467/M2467*100)</f>
        <v>27.9766258392833</v>
      </c>
      <c r="Q2467" s="486"/>
    </row>
    <row r="2468" s="438" customFormat="true" ht="12.75" hidden="false" customHeight="false" outlineLevel="0" collapsed="false">
      <c r="A2468" s="110" t="s">
        <v>308</v>
      </c>
      <c r="B2468" s="478" t="n">
        <v>45.58</v>
      </c>
      <c r="C2468" s="479" t="n">
        <v>45.58</v>
      </c>
      <c r="D2468" s="480" t="n">
        <v>45.58</v>
      </c>
      <c r="E2468" s="478" t="n">
        <v>45.58</v>
      </c>
      <c r="F2468" s="480" t="n">
        <v>45.58</v>
      </c>
      <c r="G2468" s="480" t="n">
        <v>45.58</v>
      </c>
      <c r="H2468" s="481"/>
      <c r="I2468" s="482" t="n">
        <v>45.58</v>
      </c>
      <c r="J2468" s="481" t="n">
        <f aca="false">+G2468-I2468</f>
        <v>0</v>
      </c>
      <c r="K2468" s="483" t="n">
        <f aca="false">IF(I2468=0,IF(G2468=0,0,100),+J2468/I2468*100)</f>
        <v>0</v>
      </c>
      <c r="L2468" s="483"/>
      <c r="M2468" s="484" t="n">
        <v>136.74</v>
      </c>
      <c r="N2468" s="485" t="n">
        <v>273.48</v>
      </c>
      <c r="O2468" s="481" t="n">
        <f aca="false">N2468-M2468</f>
        <v>136.74</v>
      </c>
      <c r="P2468" s="486" t="n">
        <f aca="false">IF(M2468=0,IF(N2468=0,0,100),+O2468/M2468*100)</f>
        <v>100</v>
      </c>
      <c r="Q2468" s="486"/>
    </row>
    <row r="2469" s="438" customFormat="true" ht="12.75" hidden="false" customHeight="false" outlineLevel="0" collapsed="false">
      <c r="A2469" s="489" t="s">
        <v>311</v>
      </c>
      <c r="B2469" s="478" t="n">
        <v>0</v>
      </c>
      <c r="C2469" s="479" t="n">
        <v>0</v>
      </c>
      <c r="D2469" s="480" t="n">
        <v>0</v>
      </c>
      <c r="E2469" s="478" t="n">
        <v>0</v>
      </c>
      <c r="F2469" s="480" t="n">
        <v>0</v>
      </c>
      <c r="G2469" s="480" t="n">
        <v>38.51</v>
      </c>
      <c r="H2469" s="481"/>
      <c r="I2469" s="482" t="n">
        <v>0</v>
      </c>
      <c r="J2469" s="481" t="n">
        <f aca="false">+G2469-I2469</f>
        <v>38.51</v>
      </c>
      <c r="K2469" s="483" t="n">
        <f aca="false">IF(I2469=0,IF(G2469=0,0,100),+J2469/I2469*100)</f>
        <v>100</v>
      </c>
      <c r="L2469" s="483"/>
      <c r="M2469" s="484" t="n">
        <v>0</v>
      </c>
      <c r="N2469" s="485" t="n">
        <v>38.51</v>
      </c>
      <c r="O2469" s="481" t="n">
        <f aca="false">N2469-M2469</f>
        <v>38.51</v>
      </c>
      <c r="P2469" s="486" t="n">
        <f aca="false">IF(M2469=0,IF(N2469=0,0,100),+O2469/M2469*100)</f>
        <v>100</v>
      </c>
      <c r="Q2469" s="486"/>
    </row>
    <row r="2470" customFormat="false" ht="13.5" hidden="false" customHeight="false" outlineLevel="0" collapsed="false">
      <c r="A2470" s="493" t="s">
        <v>189</v>
      </c>
      <c r="B2470" s="494" t="n">
        <f aca="false">SUM(B2437:B2469)</f>
        <v>51887.29</v>
      </c>
      <c r="C2470" s="494" t="n">
        <f aca="false">SUM(C2437:C2469)</f>
        <v>42631.38</v>
      </c>
      <c r="D2470" s="494" t="n">
        <f aca="false">SUM(D2437:D2469)</f>
        <v>43655.25</v>
      </c>
      <c r="E2470" s="494" t="n">
        <f aca="false">SUM(E2437:E2469)</f>
        <v>42476.54</v>
      </c>
      <c r="F2470" s="494" t="n">
        <f aca="false">SUM(F2437:F2469)</f>
        <v>51109.51</v>
      </c>
      <c r="G2470" s="494" t="n">
        <f aca="false">SUM(G2437:G2469)</f>
        <v>45104.15</v>
      </c>
      <c r="H2470" s="495"/>
      <c r="I2470" s="496" t="n">
        <f aca="false">SUM(I2437:I2469)</f>
        <v>69453.84</v>
      </c>
      <c r="J2470" s="577" t="n">
        <f aca="false">+G2470-I2470</f>
        <v>-24349.69</v>
      </c>
      <c r="K2470" s="497" t="n">
        <f aca="false">IF(I2470=0,IF(G2470=0,0,100),+J2470/I2470*100)</f>
        <v>-35.0588102832039</v>
      </c>
      <c r="L2470" s="498"/>
      <c r="M2470" s="561" t="n">
        <f aca="false">SUM(M2437:M2469)</f>
        <v>383709.62</v>
      </c>
      <c r="N2470" s="561" t="n">
        <f aca="false">SUM(N2437:N2469)</f>
        <v>276864.12</v>
      </c>
      <c r="O2470" s="496" t="n">
        <f aca="false">SUM(O2429:O2467)</f>
        <v>-101417.3</v>
      </c>
      <c r="P2470" s="501" t="n">
        <f aca="false">IF(M2470=0,IF(N2470=0,0,100),+O2470/M2470*100)</f>
        <v>-26.4307420804305</v>
      </c>
      <c r="Q2470" s="502"/>
      <c r="R2470" s="523"/>
    </row>
    <row r="2471" customFormat="false" ht="13.5" hidden="false" customHeight="false" outlineLevel="0" collapsed="false">
      <c r="R2471" s="523"/>
    </row>
    <row r="2472" customFormat="false" ht="12.75" hidden="false" customHeight="false" outlineLevel="0" collapsed="false">
      <c r="A2472" s="503" t="s">
        <v>113</v>
      </c>
      <c r="B2472" s="431" t="n">
        <v>0</v>
      </c>
      <c r="C2472" s="431" t="n">
        <v>452.39</v>
      </c>
      <c r="D2472" s="431" t="n">
        <v>0.94</v>
      </c>
      <c r="E2472" s="431" t="n">
        <v>5.61</v>
      </c>
      <c r="F2472" s="431" t="n">
        <v>0.15</v>
      </c>
      <c r="G2472" s="431" t="n">
        <v>0.15</v>
      </c>
      <c r="I2472" s="505" t="n">
        <v>0</v>
      </c>
      <c r="J2472" s="481" t="n">
        <f aca="false">+G2472-I2472</f>
        <v>0.15</v>
      </c>
      <c r="K2472" s="435" t="n">
        <f aca="false">IF(I2472=0,IF(G2472=0,0,100),+J2472/I2472*100)</f>
        <v>100</v>
      </c>
      <c r="M2472" s="554" t="n">
        <v>438.2</v>
      </c>
      <c r="N2472" s="437" t="n">
        <v>459.09</v>
      </c>
      <c r="O2472" s="481" t="n">
        <f aca="false">+N2472-M2472</f>
        <v>20.89</v>
      </c>
      <c r="P2472" s="486" t="n">
        <f aca="false">IF(M2472=0,IF(N2472=0,0,100),+O2472/M2472*100)</f>
        <v>4.76722957553628</v>
      </c>
      <c r="R2472" s="523"/>
    </row>
    <row r="2473" s="507" customFormat="true" ht="12.75" hidden="false" customHeight="false" outlineLevel="0" collapsed="false">
      <c r="A2473" s="503" t="s">
        <v>349</v>
      </c>
      <c r="B2473" s="504" t="n">
        <v>0</v>
      </c>
      <c r="C2473" s="504" t="n">
        <v>1886.23</v>
      </c>
      <c r="D2473" s="504" t="n">
        <v>2176.69</v>
      </c>
      <c r="E2473" s="504" t="n">
        <v>3798.86</v>
      </c>
      <c r="F2473" s="504" t="n">
        <v>3273.91</v>
      </c>
      <c r="G2473" s="504" t="n">
        <v>2498.98</v>
      </c>
      <c r="H2473" s="432"/>
      <c r="I2473" s="505" t="n">
        <v>1669.79</v>
      </c>
      <c r="J2473" s="481" t="n">
        <f aca="false">+G2473-I2473</f>
        <v>829.19</v>
      </c>
      <c r="K2473" s="435" t="n">
        <f aca="false">IF(I2473=0,IF(G2473=0,0,100),+J2473/I2473*100)</f>
        <v>49.6583402703334</v>
      </c>
      <c r="L2473" s="435"/>
      <c r="M2473" s="554" t="n">
        <v>9741.09</v>
      </c>
      <c r="N2473" s="504" t="n">
        <v>15205.52</v>
      </c>
      <c r="O2473" s="481" t="n">
        <f aca="false">+N2473-M2473</f>
        <v>5464.43</v>
      </c>
      <c r="P2473" s="486" t="n">
        <f aca="false">IF(M2473=0,IF(N2473=0,0,100),+O2473/M2473*100)</f>
        <v>56.0966996506551</v>
      </c>
    </row>
    <row r="2474" customFormat="false" ht="12.75" hidden="false" customHeight="false" outlineLevel="0" collapsed="false">
      <c r="A2474" s="503" t="s">
        <v>114</v>
      </c>
      <c r="B2474" s="504" t="n">
        <v>-0.41</v>
      </c>
      <c r="C2474" s="504" t="n">
        <v>-0.4</v>
      </c>
      <c r="D2474" s="504" t="n">
        <v>0</v>
      </c>
      <c r="E2474" s="504" t="n">
        <v>-3258.46</v>
      </c>
      <c r="F2474" s="504" t="n">
        <v>0</v>
      </c>
      <c r="G2474" s="504" t="n">
        <v>-0.8</v>
      </c>
      <c r="H2474" s="507"/>
      <c r="I2474" s="505" t="n">
        <v>-113.76</v>
      </c>
      <c r="J2474" s="481" t="n">
        <f aca="false">+G2474-I2474</f>
        <v>112.96</v>
      </c>
      <c r="K2474" s="435" t="n">
        <f aca="false">IF(I2474=0,IF(G2474=0,0,100),+J2474/I2474*100)</f>
        <v>-99.2967651195499</v>
      </c>
      <c r="L2474" s="507"/>
      <c r="M2474" s="554" t="n">
        <v>-165.01</v>
      </c>
      <c r="N2474" s="504" t="n">
        <v>-3260.07</v>
      </c>
      <c r="O2474" s="481" t="n">
        <f aca="false">+N2474-M2474</f>
        <v>-3095.06</v>
      </c>
      <c r="P2474" s="486" t="n">
        <f aca="false">IF(M2474=0,IF(N2474=0,0,100),+O2474/M2474*100)</f>
        <v>1875.68026180232</v>
      </c>
      <c r="Q2474" s="486"/>
      <c r="R2474" s="523"/>
    </row>
    <row r="2475" customFormat="false" ht="16.5" hidden="false" customHeight="false" outlineLevel="0" collapsed="false">
      <c r="A2475" s="513" t="s">
        <v>331</v>
      </c>
      <c r="B2475" s="540" t="n">
        <f aca="false">SUM(B2470:B2474)</f>
        <v>51886.88</v>
      </c>
      <c r="C2475" s="540" t="n">
        <f aca="false">SUM(C2470:C2474)</f>
        <v>44969.6</v>
      </c>
      <c r="D2475" s="540" t="n">
        <f aca="false">SUM(D2470:D2474)</f>
        <v>45832.88</v>
      </c>
      <c r="E2475" s="540" t="n">
        <f aca="false">SUM(E2470:E2474)</f>
        <v>43022.55</v>
      </c>
      <c r="F2475" s="540" t="n">
        <f aca="false">SUM(F2470:F2474)</f>
        <v>54383.57</v>
      </c>
      <c r="G2475" s="540" t="n">
        <f aca="false">SUM(G2470:G2474)</f>
        <v>47602.48</v>
      </c>
      <c r="H2475" s="541"/>
      <c r="I2475" s="542" t="n">
        <f aca="false">SUM(I2470:I2474)</f>
        <v>71009.87</v>
      </c>
      <c r="J2475" s="577" t="n">
        <f aca="false">+G2475-I2475</f>
        <v>-23407.39</v>
      </c>
      <c r="K2475" s="521" t="n">
        <f aca="false">IF(I2475=0,IF(G2475=0,0,100),+J2475/I2475*100)</f>
        <v>-32.9635725287203</v>
      </c>
      <c r="L2475" s="511"/>
      <c r="M2475" s="543" t="n">
        <f aca="false">SUM(M2470:M2474)</f>
        <v>393723.9</v>
      </c>
      <c r="N2475" s="544" t="n">
        <f aca="false">SUM(N2470:N2474)</f>
        <v>289268.66</v>
      </c>
      <c r="O2475" s="520" t="n">
        <f aca="false">+M2475-N2475</f>
        <v>104455.24</v>
      </c>
      <c r="P2475" s="521" t="n">
        <f aca="false">IF(N2475=0,IF(M2475=0,0,100),+O2475/N2475*100)</f>
        <v>36.1101130001432</v>
      </c>
      <c r="Q2475" s="522"/>
      <c r="R2475" s="523"/>
    </row>
    <row r="2476" customFormat="false" ht="13.5" hidden="false" customHeight="false" outlineLevel="0" collapsed="false">
      <c r="A2476" s="448"/>
      <c r="J2476" s="588"/>
      <c r="K2476" s="589"/>
      <c r="L2476" s="589"/>
      <c r="R2476" s="523"/>
    </row>
    <row r="2477" customFormat="false" ht="12.75" hidden="false" customHeight="false" outlineLevel="0" collapsed="false">
      <c r="A2477" s="448"/>
      <c r="J2477" s="588"/>
      <c r="K2477" s="589"/>
      <c r="L2477" s="589"/>
      <c r="R2477" s="523"/>
    </row>
    <row r="2478" customFormat="false" ht="12.75" hidden="false" customHeight="false" outlineLevel="0" collapsed="false">
      <c r="A2478" s="441" t="s">
        <v>69</v>
      </c>
      <c r="B2478" s="441"/>
      <c r="C2478" s="441"/>
      <c r="D2478" s="441"/>
      <c r="E2478" s="441"/>
      <c r="F2478" s="441"/>
      <c r="G2478" s="441"/>
      <c r="H2478" s="441"/>
      <c r="I2478" s="441"/>
      <c r="J2478" s="441"/>
      <c r="K2478" s="441"/>
      <c r="L2478" s="441"/>
      <c r="M2478" s="441"/>
      <c r="N2478" s="441"/>
      <c r="O2478" s="441"/>
      <c r="P2478" s="441"/>
      <c r="Q2478" s="441"/>
    </row>
    <row r="2479" s="590" customFormat="true" ht="12.75" hidden="false" customHeight="false" outlineLevel="0" collapsed="false">
      <c r="A2479" s="441" t="s">
        <v>214</v>
      </c>
      <c r="B2479" s="441"/>
      <c r="C2479" s="441"/>
      <c r="D2479" s="441"/>
      <c r="E2479" s="441"/>
      <c r="F2479" s="441"/>
      <c r="G2479" s="441"/>
      <c r="H2479" s="441"/>
      <c r="I2479" s="441"/>
      <c r="J2479" s="441"/>
      <c r="K2479" s="441"/>
      <c r="L2479" s="441"/>
      <c r="M2479" s="441"/>
      <c r="N2479" s="441"/>
      <c r="O2479" s="441"/>
      <c r="P2479" s="441"/>
      <c r="Q2479" s="441"/>
      <c r="R2479" s="438"/>
    </row>
    <row r="2480" s="590" customFormat="true" ht="12.75" hidden="false" customHeight="false" outlineLevel="0" collapsed="false">
      <c r="A2480" s="442" t="s">
        <v>73</v>
      </c>
      <c r="B2480" s="442"/>
      <c r="C2480" s="442"/>
      <c r="D2480" s="442"/>
      <c r="E2480" s="442"/>
      <c r="F2480" s="442"/>
      <c r="G2480" s="442"/>
      <c r="H2480" s="442"/>
      <c r="I2480" s="442"/>
      <c r="J2480" s="442"/>
      <c r="K2480" s="442"/>
      <c r="L2480" s="442"/>
      <c r="M2480" s="442"/>
      <c r="N2480" s="442"/>
      <c r="O2480" s="442"/>
      <c r="P2480" s="442"/>
      <c r="Q2480" s="442"/>
      <c r="R2480" s="438"/>
    </row>
    <row r="2481" s="590" customFormat="true" ht="13.5" hidden="false" customHeight="false" outlineLevel="0" collapsed="false">
      <c r="A2481" s="443"/>
      <c r="B2481" s="431"/>
      <c r="C2481" s="431"/>
      <c r="D2481" s="431"/>
      <c r="E2481" s="431"/>
      <c r="F2481" s="431"/>
      <c r="G2481" s="431"/>
      <c r="H2481" s="432"/>
      <c r="I2481" s="433"/>
      <c r="J2481" s="444"/>
      <c r="K2481" s="445"/>
      <c r="L2481" s="445"/>
      <c r="M2481" s="436"/>
      <c r="N2481" s="446"/>
      <c r="O2481" s="444"/>
      <c r="P2481" s="447"/>
      <c r="Q2481" s="447"/>
      <c r="R2481" s="438"/>
    </row>
    <row r="2482" s="590" customFormat="true" ht="39" hidden="false" customHeight="true" outlineLevel="0" collapsed="false">
      <c r="A2482" s="448"/>
      <c r="B2482" s="449" t="s">
        <v>215</v>
      </c>
      <c r="C2482" s="449"/>
      <c r="D2482" s="449"/>
      <c r="E2482" s="449"/>
      <c r="F2482" s="449"/>
      <c r="G2482" s="449"/>
      <c r="H2482" s="450"/>
      <c r="I2482" s="451" t="s">
        <v>71</v>
      </c>
      <c r="J2482" s="452" t="s">
        <v>216</v>
      </c>
      <c r="K2482" s="452"/>
      <c r="L2482" s="453"/>
      <c r="M2482" s="454" t="s">
        <v>121</v>
      </c>
      <c r="N2482" s="454"/>
      <c r="O2482" s="455" t="s">
        <v>217</v>
      </c>
      <c r="P2482" s="455"/>
      <c r="Q2482" s="453"/>
      <c r="R2482" s="438"/>
    </row>
    <row r="2483" s="590" customFormat="true" ht="13.5" hidden="false" customHeight="false" outlineLevel="0" collapsed="false">
      <c r="A2483" s="456"/>
      <c r="B2483" s="457" t="s">
        <v>218</v>
      </c>
      <c r="C2483" s="457" t="s">
        <v>219</v>
      </c>
      <c r="D2483" s="457" t="s">
        <v>220</v>
      </c>
      <c r="E2483" s="457" t="s">
        <v>221</v>
      </c>
      <c r="F2483" s="457" t="s">
        <v>222</v>
      </c>
      <c r="G2483" s="457" t="s">
        <v>223</v>
      </c>
      <c r="H2483" s="450"/>
      <c r="I2483" s="458" t="s">
        <v>224</v>
      </c>
      <c r="J2483" s="459" t="s">
        <v>225</v>
      </c>
      <c r="K2483" s="460" t="s">
        <v>226</v>
      </c>
      <c r="L2483" s="461"/>
      <c r="M2483" s="462" t="n">
        <v>2017</v>
      </c>
      <c r="N2483" s="463" t="n">
        <v>2018</v>
      </c>
      <c r="O2483" s="464" t="s">
        <v>225</v>
      </c>
      <c r="P2483" s="465" t="s">
        <v>227</v>
      </c>
      <c r="Q2483" s="466"/>
      <c r="R2483" s="438"/>
    </row>
    <row r="2484" s="590" customFormat="true" ht="13.5" hidden="false" customHeight="false" outlineLevel="0" collapsed="false">
      <c r="A2484" s="456"/>
      <c r="B2484" s="467"/>
      <c r="C2484" s="467"/>
      <c r="D2484" s="467"/>
      <c r="E2484" s="467"/>
      <c r="F2484" s="467"/>
      <c r="G2484" s="467"/>
      <c r="H2484" s="450"/>
      <c r="I2484" s="468"/>
      <c r="J2484" s="450"/>
      <c r="K2484" s="469"/>
      <c r="L2484" s="461"/>
      <c r="M2484" s="470"/>
      <c r="N2484" s="471"/>
      <c r="O2484" s="450"/>
      <c r="P2484" s="469"/>
      <c r="Q2484" s="461"/>
      <c r="R2484" s="438"/>
    </row>
    <row r="2485" s="590" customFormat="true" ht="13.5" hidden="false" customHeight="false" outlineLevel="0" collapsed="false">
      <c r="A2485" s="472" t="s">
        <v>360</v>
      </c>
      <c r="B2485" s="473"/>
      <c r="C2485" s="473"/>
      <c r="D2485" s="473"/>
      <c r="E2485" s="473"/>
      <c r="F2485" s="473"/>
      <c r="G2485" s="473"/>
      <c r="H2485" s="474"/>
      <c r="I2485" s="474"/>
      <c r="J2485" s="474"/>
      <c r="K2485" s="475"/>
      <c r="L2485" s="475"/>
      <c r="M2485" s="476"/>
      <c r="N2485" s="477"/>
      <c r="O2485" s="474"/>
      <c r="P2485" s="48"/>
      <c r="Q2485" s="48"/>
      <c r="R2485" s="438" t="s">
        <v>360</v>
      </c>
    </row>
    <row r="2486" s="590" customFormat="true" ht="12.75" hidden="false" customHeight="false" outlineLevel="0" collapsed="false">
      <c r="A2486" s="591"/>
      <c r="B2486" s="431"/>
      <c r="C2486" s="431"/>
      <c r="D2486" s="431"/>
      <c r="E2486" s="431"/>
      <c r="F2486" s="431"/>
      <c r="G2486" s="431"/>
      <c r="H2486" s="592"/>
      <c r="I2486" s="433"/>
      <c r="J2486" s="593"/>
      <c r="K2486" s="589"/>
      <c r="L2486" s="589"/>
      <c r="M2486" s="436"/>
      <c r="N2486" s="437"/>
      <c r="O2486" s="594"/>
      <c r="R2486" s="593"/>
    </row>
    <row r="2487" s="590" customFormat="true" ht="12.75" hidden="false" customHeight="false" outlineLevel="0" collapsed="false">
      <c r="A2487" s="110" t="s">
        <v>229</v>
      </c>
      <c r="B2487" s="431" t="n">
        <v>0</v>
      </c>
      <c r="C2487" s="431" t="n">
        <v>0</v>
      </c>
      <c r="D2487" s="431" t="n">
        <v>0</v>
      </c>
      <c r="E2487" s="431" t="n">
        <v>0</v>
      </c>
      <c r="F2487" s="480" t="n">
        <v>0</v>
      </c>
      <c r="G2487" s="480" t="n">
        <v>0</v>
      </c>
      <c r="H2487" s="592"/>
      <c r="I2487" s="482" t="n">
        <v>0</v>
      </c>
      <c r="J2487" s="481" t="n">
        <f aca="false">+G2487-I2487</f>
        <v>0</v>
      </c>
      <c r="K2487" s="483" t="n">
        <f aca="false">IF(I2487=0,IF(G2487=0,0,100),+J2487/I2487*100)</f>
        <v>0</v>
      </c>
      <c r="L2487" s="589"/>
      <c r="M2487" s="484" t="n">
        <v>1375</v>
      </c>
      <c r="N2487" s="485" t="n">
        <v>0</v>
      </c>
      <c r="O2487" s="481" t="n">
        <f aca="false">N2487-M2487</f>
        <v>-1375</v>
      </c>
      <c r="P2487" s="486" t="n">
        <f aca="false">IF(M2487=0,IF(N2487=0,0,100),+O2487/M2487*100)</f>
        <v>-100</v>
      </c>
      <c r="R2487" s="593"/>
    </row>
    <row r="2488" s="590" customFormat="true" ht="12.75" hidden="false" customHeight="false" outlineLevel="0" collapsed="false">
      <c r="A2488" s="110" t="s">
        <v>234</v>
      </c>
      <c r="B2488" s="478" t="n">
        <v>27826.56</v>
      </c>
      <c r="C2488" s="479" t="n">
        <v>25404.44</v>
      </c>
      <c r="D2488" s="480" t="n">
        <v>22927.84</v>
      </c>
      <c r="E2488" s="478" t="n">
        <v>23327.87</v>
      </c>
      <c r="F2488" s="480" t="n">
        <v>25634.37</v>
      </c>
      <c r="G2488" s="480" t="n">
        <v>15225.84</v>
      </c>
      <c r="H2488" s="592"/>
      <c r="I2488" s="482" t="n">
        <v>0</v>
      </c>
      <c r="J2488" s="481" t="n">
        <f aca="false">+G2488-I2488</f>
        <v>15225.84</v>
      </c>
      <c r="K2488" s="483" t="n">
        <f aca="false">IF(I2488=0,IF(G2488=0,0,100),+J2488/I2488*100)</f>
        <v>100</v>
      </c>
      <c r="L2488" s="589"/>
      <c r="M2488" s="484" t="n">
        <v>0</v>
      </c>
      <c r="N2488" s="485" t="n">
        <v>140346.92</v>
      </c>
      <c r="O2488" s="481" t="n">
        <f aca="false">N2488-M2488</f>
        <v>140346.92</v>
      </c>
      <c r="P2488" s="486" t="n">
        <f aca="false">IF(M2488=0,IF(N2488=0,0,100),+O2488/M2488*100)</f>
        <v>100</v>
      </c>
      <c r="R2488" s="593"/>
    </row>
    <row r="2489" s="590" customFormat="true" ht="12.75" hidden="false" customHeight="false" outlineLevel="0" collapsed="false">
      <c r="A2489" s="110" t="s">
        <v>244</v>
      </c>
      <c r="B2489" s="478" t="n">
        <v>0</v>
      </c>
      <c r="C2489" s="479" t="n">
        <v>0</v>
      </c>
      <c r="D2489" s="480" t="n">
        <v>0</v>
      </c>
      <c r="E2489" s="478" t="n">
        <v>0</v>
      </c>
      <c r="F2489" s="480" t="n">
        <v>0</v>
      </c>
      <c r="G2489" s="480" t="n">
        <v>0</v>
      </c>
      <c r="H2489" s="592"/>
      <c r="I2489" s="482" t="n">
        <v>0</v>
      </c>
      <c r="J2489" s="481" t="n">
        <f aca="false">+G2489-I2489</f>
        <v>0</v>
      </c>
      <c r="K2489" s="483" t="n">
        <f aca="false">IF(I2489=0,IF(G2489=0,0,100),+J2489/I2489*100)</f>
        <v>0</v>
      </c>
      <c r="L2489" s="589"/>
      <c r="M2489" s="484" t="n">
        <v>237429.36</v>
      </c>
      <c r="N2489" s="485" t="n">
        <v>0</v>
      </c>
      <c r="O2489" s="481" t="n">
        <f aca="false">N2489-M2489</f>
        <v>-237429.36</v>
      </c>
      <c r="P2489" s="486" t="n">
        <f aca="false">IF(M2489=0,IF(N2489=0,0,100),+O2489/M2489*100)</f>
        <v>-100</v>
      </c>
      <c r="R2489" s="593"/>
    </row>
    <row r="2490" s="590" customFormat="true" ht="12.75" hidden="false" customHeight="false" outlineLevel="0" collapsed="false">
      <c r="A2490" s="456" t="s">
        <v>258</v>
      </c>
      <c r="B2490" s="478" t="n">
        <v>0</v>
      </c>
      <c r="C2490" s="479" t="n">
        <v>0</v>
      </c>
      <c r="D2490" s="480" t="n">
        <v>395.04</v>
      </c>
      <c r="E2490" s="478" t="n">
        <v>0</v>
      </c>
      <c r="F2490" s="480" t="n">
        <v>0</v>
      </c>
      <c r="G2490" s="480" t="n">
        <v>162.76</v>
      </c>
      <c r="H2490" s="592"/>
      <c r="I2490" s="482" t="n">
        <v>0</v>
      </c>
      <c r="J2490" s="481" t="n">
        <f aca="false">+G2490-I2490</f>
        <v>162.76</v>
      </c>
      <c r="K2490" s="483" t="n">
        <f aca="false">IF(I2490=0,IF(G2490=0,0,100),+J2490/I2490*100)</f>
        <v>100</v>
      </c>
      <c r="L2490" s="589"/>
      <c r="M2490" s="484" t="n">
        <v>1367.88</v>
      </c>
      <c r="N2490" s="485" t="n">
        <v>557.8</v>
      </c>
      <c r="O2490" s="481" t="n">
        <f aca="false">N2490-M2490</f>
        <v>-810.08</v>
      </c>
      <c r="P2490" s="486" t="n">
        <f aca="false">IF(M2490=0,IF(N2490=0,0,100),+O2490/M2490*100)</f>
        <v>-59.2215691434921</v>
      </c>
      <c r="R2490" s="593"/>
    </row>
    <row r="2491" s="590" customFormat="true" ht="12.75" hidden="false" customHeight="false" outlineLevel="0" collapsed="false">
      <c r="A2491" s="110" t="s">
        <v>265</v>
      </c>
      <c r="B2491" s="478" t="n">
        <v>634.51</v>
      </c>
      <c r="C2491" s="479" t="n">
        <v>0</v>
      </c>
      <c r="D2491" s="480" t="n">
        <v>1160.14</v>
      </c>
      <c r="E2491" s="478" t="n">
        <v>726.7</v>
      </c>
      <c r="F2491" s="480" t="n">
        <v>488.6</v>
      </c>
      <c r="G2491" s="480" t="n">
        <v>534.12</v>
      </c>
      <c r="H2491" s="592"/>
      <c r="I2491" s="482" t="n">
        <v>670.4</v>
      </c>
      <c r="J2491" s="481" t="n">
        <f aca="false">+G2491-I2491</f>
        <v>-136.28</v>
      </c>
      <c r="K2491" s="483" t="n">
        <f aca="false">IF(I2491=0,IF(G2491=0,0,100),+J2491/I2491*100)</f>
        <v>-20.3281622911694</v>
      </c>
      <c r="L2491" s="589"/>
      <c r="M2491" s="484" t="n">
        <v>670.4</v>
      </c>
      <c r="N2491" s="485" t="n">
        <v>3544.07</v>
      </c>
      <c r="O2491" s="481" t="n">
        <f aca="false">N2491-M2491</f>
        <v>2873.67</v>
      </c>
      <c r="P2491" s="486" t="n">
        <f aca="false">IF(M2491=0,IF(N2491=0,0,100),+O2491/M2491*100)</f>
        <v>428.650059665871</v>
      </c>
      <c r="R2491" s="593"/>
    </row>
    <row r="2492" s="590" customFormat="true" ht="12.75" hidden="false" customHeight="false" outlineLevel="0" collapsed="false">
      <c r="A2492" s="110" t="s">
        <v>267</v>
      </c>
      <c r="B2492" s="478" t="n">
        <v>0</v>
      </c>
      <c r="C2492" s="479" t="n">
        <v>0</v>
      </c>
      <c r="D2492" s="480" t="n">
        <v>0</v>
      </c>
      <c r="E2492" s="478" t="n">
        <v>0</v>
      </c>
      <c r="F2492" s="480" t="n">
        <v>0</v>
      </c>
      <c r="G2492" s="480" t="n">
        <v>0</v>
      </c>
      <c r="H2492" s="592"/>
      <c r="I2492" s="482" t="n">
        <v>0</v>
      </c>
      <c r="J2492" s="481" t="n">
        <f aca="false">+G2492-I2492</f>
        <v>0</v>
      </c>
      <c r="K2492" s="483" t="n">
        <f aca="false">IF(I2492=0,IF(G2492=0,0,100),+J2492/I2492*100)</f>
        <v>0</v>
      </c>
      <c r="L2492" s="589"/>
      <c r="M2492" s="484" t="n">
        <v>387.07</v>
      </c>
      <c r="N2492" s="485" t="n">
        <v>0</v>
      </c>
      <c r="O2492" s="481" t="n">
        <f aca="false">N2492-M2492</f>
        <v>-387.07</v>
      </c>
      <c r="P2492" s="486" t="n">
        <f aca="false">IF(M2492=0,IF(N2492=0,0,100),+O2492/M2492*100)</f>
        <v>-100</v>
      </c>
      <c r="R2492" s="593"/>
    </row>
    <row r="2493" s="590" customFormat="true" ht="12.75" hidden="false" customHeight="false" outlineLevel="0" collapsed="false">
      <c r="A2493" s="489" t="s">
        <v>273</v>
      </c>
      <c r="B2493" s="478" t="n">
        <v>0</v>
      </c>
      <c r="C2493" s="479" t="n">
        <v>0</v>
      </c>
      <c r="D2493" s="480" t="n">
        <v>2549.48</v>
      </c>
      <c r="E2493" s="478" t="n">
        <v>0</v>
      </c>
      <c r="F2493" s="480" t="n">
        <v>2756</v>
      </c>
      <c r="G2493" s="480" t="n">
        <v>4.54747350886464E-013</v>
      </c>
      <c r="H2493" s="592"/>
      <c r="I2493" s="482" t="n">
        <v>0</v>
      </c>
      <c r="J2493" s="481" t="n">
        <f aca="false">+G2493-I2493</f>
        <v>4.54747350886464E-013</v>
      </c>
      <c r="K2493" s="483" t="n">
        <f aca="false">IF(I2493=0,IF(G2493=0,0,100),+J2493/I2493*100)</f>
        <v>100</v>
      </c>
      <c r="L2493" s="589"/>
      <c r="M2493" s="484" t="n">
        <v>0</v>
      </c>
      <c r="N2493" s="485" t="n">
        <v>5305.48</v>
      </c>
      <c r="O2493" s="481" t="n">
        <f aca="false">N2493-M2493</f>
        <v>5305.48</v>
      </c>
      <c r="P2493" s="486" t="n">
        <f aca="false">IF(M2493=0,IF(N2493=0,0,100),+O2493/M2493*100)</f>
        <v>100</v>
      </c>
      <c r="R2493" s="593"/>
    </row>
    <row r="2494" s="590" customFormat="true" ht="12.75" hidden="false" customHeight="false" outlineLevel="0" collapsed="false">
      <c r="A2494" s="110" t="s">
        <v>275</v>
      </c>
      <c r="B2494" s="478" t="n">
        <v>16.12</v>
      </c>
      <c r="C2494" s="479" t="n">
        <v>13.8</v>
      </c>
      <c r="D2494" s="480" t="n">
        <v>5.96</v>
      </c>
      <c r="E2494" s="478" t="n">
        <v>14.02</v>
      </c>
      <c r="F2494" s="480" t="n">
        <v>9.2</v>
      </c>
      <c r="G2494" s="480" t="n">
        <v>14.82</v>
      </c>
      <c r="H2494" s="592"/>
      <c r="I2494" s="482" t="n">
        <v>0</v>
      </c>
      <c r="J2494" s="481" t="n">
        <f aca="false">+G2494-I2494</f>
        <v>14.82</v>
      </c>
      <c r="K2494" s="483" t="n">
        <f aca="false">IF(I2494=0,IF(G2494=0,0,100),+J2494/I2494*100)</f>
        <v>100</v>
      </c>
      <c r="L2494" s="589"/>
      <c r="M2494" s="484" t="n">
        <v>0</v>
      </c>
      <c r="N2494" s="485" t="n">
        <v>73.92</v>
      </c>
      <c r="O2494" s="481" t="n">
        <f aca="false">N2494-M2494</f>
        <v>73.92</v>
      </c>
      <c r="P2494" s="486" t="n">
        <f aca="false">IF(M2494=0,IF(N2494=0,0,100),+O2494/M2494*100)</f>
        <v>100</v>
      </c>
      <c r="R2494" s="593"/>
    </row>
    <row r="2495" s="590" customFormat="true" ht="12.75" hidden="false" customHeight="false" outlineLevel="0" collapsed="false">
      <c r="A2495" s="110" t="s">
        <v>276</v>
      </c>
      <c r="B2495" s="478" t="n">
        <v>0</v>
      </c>
      <c r="C2495" s="479" t="n">
        <v>0</v>
      </c>
      <c r="D2495" s="480" t="n">
        <v>0</v>
      </c>
      <c r="E2495" s="478" t="n">
        <v>213.12</v>
      </c>
      <c r="F2495" s="480" t="n">
        <v>0</v>
      </c>
      <c r="G2495" s="480" t="n">
        <v>0</v>
      </c>
      <c r="H2495" s="592"/>
      <c r="I2495" s="482" t="n">
        <v>1052.41</v>
      </c>
      <c r="J2495" s="481" t="n">
        <f aca="false">+G2495-I2495</f>
        <v>-1052.41</v>
      </c>
      <c r="K2495" s="483" t="n">
        <f aca="false">IF(I2495=0,IF(G2495=0,0,100),+J2495/I2495*100)</f>
        <v>-100</v>
      </c>
      <c r="L2495" s="589"/>
      <c r="M2495" s="484" t="n">
        <v>1052.41</v>
      </c>
      <c r="N2495" s="485" t="n">
        <v>213.12</v>
      </c>
      <c r="O2495" s="481" t="n">
        <f aca="false">N2495-M2495</f>
        <v>-839.29</v>
      </c>
      <c r="P2495" s="486" t="n">
        <f aca="false">IF(M2495=0,IF(N2495=0,0,100),+O2495/M2495*100)</f>
        <v>-79.7493372354881</v>
      </c>
      <c r="R2495" s="593"/>
    </row>
    <row r="2496" s="590" customFormat="true" ht="12.75" hidden="false" customHeight="false" outlineLevel="0" collapsed="false">
      <c r="A2496" s="110" t="s">
        <v>283</v>
      </c>
      <c r="B2496" s="478" t="n">
        <v>0</v>
      </c>
      <c r="C2496" s="479" t="n">
        <v>0</v>
      </c>
      <c r="D2496" s="480" t="n">
        <v>0</v>
      </c>
      <c r="E2496" s="478" t="n">
        <v>0</v>
      </c>
      <c r="F2496" s="480" t="n">
        <v>0</v>
      </c>
      <c r="G2496" s="480" t="n">
        <v>0</v>
      </c>
      <c r="H2496" s="592"/>
      <c r="I2496" s="482" t="n">
        <v>0</v>
      </c>
      <c r="J2496" s="481" t="n">
        <f aca="false">+G2496-I2496</f>
        <v>0</v>
      </c>
      <c r="K2496" s="483" t="n">
        <f aca="false">IF(I2496=0,IF(G2496=0,0,100),+J2496/I2496*100)</f>
        <v>0</v>
      </c>
      <c r="L2496" s="589"/>
      <c r="M2496" s="484" t="n">
        <v>7325.86</v>
      </c>
      <c r="N2496" s="485" t="n">
        <v>0</v>
      </c>
      <c r="O2496" s="481" t="n">
        <f aca="false">N2496-M2496</f>
        <v>-7325.86</v>
      </c>
      <c r="P2496" s="486" t="n">
        <f aca="false">IF(M2496=0,IF(N2496=0,0,100),+O2496/M2496*100)</f>
        <v>-100</v>
      </c>
      <c r="R2496" s="593"/>
    </row>
    <row r="2497" s="590" customFormat="true" ht="12.75" hidden="false" customHeight="false" outlineLevel="0" collapsed="false">
      <c r="A2497" s="110" t="s">
        <v>284</v>
      </c>
      <c r="B2497" s="478" t="n">
        <v>0</v>
      </c>
      <c r="C2497" s="479" t="n">
        <v>0</v>
      </c>
      <c r="D2497" s="480" t="n">
        <v>0</v>
      </c>
      <c r="E2497" s="478" t="n">
        <v>0</v>
      </c>
      <c r="F2497" s="480" t="n">
        <v>0</v>
      </c>
      <c r="G2497" s="480" t="n">
        <v>0</v>
      </c>
      <c r="H2497" s="592"/>
      <c r="I2497" s="482" t="n">
        <v>356.03</v>
      </c>
      <c r="J2497" s="481" t="n">
        <f aca="false">+G2497-I2497</f>
        <v>-356.03</v>
      </c>
      <c r="K2497" s="483" t="n">
        <f aca="false">IF(I2497=0,IF(G2497=0,0,100),+J2497/I2497*100)</f>
        <v>-100</v>
      </c>
      <c r="L2497" s="589"/>
      <c r="M2497" s="484" t="n">
        <v>356.03</v>
      </c>
      <c r="N2497" s="485" t="n">
        <v>0</v>
      </c>
      <c r="O2497" s="481" t="n">
        <f aca="false">N2497-M2497</f>
        <v>-356.03</v>
      </c>
      <c r="P2497" s="486" t="n">
        <f aca="false">IF(M2497=0,IF(N2497=0,0,100),+O2497/M2497*100)</f>
        <v>-100</v>
      </c>
      <c r="R2497" s="593"/>
    </row>
    <row r="2498" s="590" customFormat="true" ht="12.75" hidden="false" customHeight="false" outlineLevel="0" collapsed="false">
      <c r="A2498" s="110" t="s">
        <v>285</v>
      </c>
      <c r="B2498" s="478" t="n">
        <v>0</v>
      </c>
      <c r="C2498" s="479" t="n">
        <v>0</v>
      </c>
      <c r="D2498" s="480" t="n">
        <v>0</v>
      </c>
      <c r="E2498" s="478" t="n">
        <v>0</v>
      </c>
      <c r="F2498" s="480" t="n">
        <v>0</v>
      </c>
      <c r="G2498" s="480" t="n">
        <v>0</v>
      </c>
      <c r="H2498" s="592"/>
      <c r="I2498" s="482" t="n">
        <v>6111.89</v>
      </c>
      <c r="J2498" s="481" t="n">
        <f aca="false">+G2498-I2498</f>
        <v>-6111.89</v>
      </c>
      <c r="K2498" s="483" t="n">
        <f aca="false">IF(I2498=0,IF(G2498=0,0,100),+J2498/I2498*100)</f>
        <v>-100</v>
      </c>
      <c r="L2498" s="589"/>
      <c r="M2498" s="484" t="n">
        <v>18279.33</v>
      </c>
      <c r="N2498" s="485" t="n">
        <v>0</v>
      </c>
      <c r="O2498" s="481" t="n">
        <f aca="false">N2498-M2498</f>
        <v>-18279.33</v>
      </c>
      <c r="P2498" s="486" t="n">
        <f aca="false">IF(M2498=0,IF(N2498=0,0,100),+O2498/M2498*100)</f>
        <v>-100</v>
      </c>
      <c r="R2498" s="593"/>
    </row>
    <row r="2499" s="590" customFormat="true" ht="15" hidden="false" customHeight="false" outlineLevel="0" collapsed="false">
      <c r="A2499" s="0" t="s">
        <v>278</v>
      </c>
      <c r="B2499" s="478" t="n">
        <v>150.56</v>
      </c>
      <c r="C2499" s="479" t="n">
        <v>52.35</v>
      </c>
      <c r="D2499" s="480" t="n">
        <v>0</v>
      </c>
      <c r="E2499" s="478" t="n">
        <v>52.37</v>
      </c>
      <c r="F2499" s="480" t="n">
        <v>52.5</v>
      </c>
      <c r="G2499" s="480" t="n">
        <v>52.5700000000001</v>
      </c>
      <c r="H2499" s="592"/>
      <c r="I2499" s="482" t="n">
        <v>0</v>
      </c>
      <c r="J2499" s="481" t="n">
        <f aca="false">+G2499-I2499</f>
        <v>52.5700000000001</v>
      </c>
      <c r="K2499" s="483" t="n">
        <f aca="false">IF(I2499=0,IF(G2499=0,0,100),+J2499/I2499*100)</f>
        <v>100</v>
      </c>
      <c r="L2499" s="589"/>
      <c r="M2499" s="484" t="n">
        <v>0</v>
      </c>
      <c r="N2499" s="485" t="n">
        <v>360.35</v>
      </c>
      <c r="O2499" s="481" t="n">
        <f aca="false">N2499-M2499</f>
        <v>360.35</v>
      </c>
      <c r="P2499" s="486" t="n">
        <f aca="false">IF(M2499=0,IF(N2499=0,0,100),+O2499/M2499*100)</f>
        <v>100</v>
      </c>
      <c r="R2499" s="593"/>
    </row>
    <row r="2500" s="590" customFormat="true" ht="12.75" hidden="false" customHeight="false" outlineLevel="0" collapsed="false">
      <c r="A2500" s="110" t="s">
        <v>289</v>
      </c>
      <c r="B2500" s="478" t="n">
        <v>10500</v>
      </c>
      <c r="C2500" s="479" t="n">
        <v>0</v>
      </c>
      <c r="D2500" s="480" t="n">
        <v>0</v>
      </c>
      <c r="E2500" s="478" t="n">
        <v>10500</v>
      </c>
      <c r="F2500" s="480" t="n">
        <v>10500</v>
      </c>
      <c r="G2500" s="480" t="n">
        <v>31500</v>
      </c>
      <c r="H2500" s="592"/>
      <c r="I2500" s="482" t="n">
        <v>10000</v>
      </c>
      <c r="J2500" s="481" t="n">
        <f aca="false">+G2500-I2500</f>
        <v>21500</v>
      </c>
      <c r="K2500" s="483" t="n">
        <f aca="false">IF(I2500=0,IF(G2500=0,0,100),+J2500/I2500*100)</f>
        <v>215</v>
      </c>
      <c r="L2500" s="589"/>
      <c r="M2500" s="484" t="n">
        <v>60000</v>
      </c>
      <c r="N2500" s="485" t="n">
        <v>63000</v>
      </c>
      <c r="O2500" s="481" t="n">
        <f aca="false">N2500-M2500</f>
        <v>3000</v>
      </c>
      <c r="P2500" s="486" t="n">
        <f aca="false">IF(M2500=0,IF(N2500=0,0,100),+O2500/M2500*100)</f>
        <v>5</v>
      </c>
      <c r="R2500" s="593"/>
    </row>
    <row r="2501" s="590" customFormat="true" ht="12.75" hidden="false" customHeight="false" outlineLevel="0" collapsed="false">
      <c r="A2501" s="110" t="s">
        <v>290</v>
      </c>
      <c r="B2501" s="478" t="n">
        <v>0</v>
      </c>
      <c r="C2501" s="479" t="n">
        <v>100</v>
      </c>
      <c r="D2501" s="480" t="n">
        <v>0</v>
      </c>
      <c r="E2501" s="478" t="n">
        <v>0</v>
      </c>
      <c r="F2501" s="480" t="n">
        <v>0</v>
      </c>
      <c r="G2501" s="480" t="n">
        <v>0</v>
      </c>
      <c r="H2501" s="592"/>
      <c r="I2501" s="482" t="n">
        <v>0</v>
      </c>
      <c r="J2501" s="481" t="n">
        <f aca="false">+G2501-I2501</f>
        <v>0</v>
      </c>
      <c r="K2501" s="483" t="n">
        <f aca="false">IF(I2501=0,IF(G2501=0,0,100),+J2501/I2501*100)</f>
        <v>0</v>
      </c>
      <c r="L2501" s="589"/>
      <c r="M2501" s="484" t="n">
        <v>0</v>
      </c>
      <c r="N2501" s="485" t="n">
        <v>100</v>
      </c>
      <c r="O2501" s="481" t="n">
        <f aca="false">N2501-M2501</f>
        <v>100</v>
      </c>
      <c r="P2501" s="486" t="n">
        <f aca="false">IF(M2501=0,IF(N2501=0,0,100),+O2501/M2501*100)</f>
        <v>100</v>
      </c>
      <c r="R2501" s="593"/>
    </row>
    <row r="2502" s="590" customFormat="true" ht="12.75" hidden="false" customHeight="false" outlineLevel="0" collapsed="false">
      <c r="A2502" s="489" t="s">
        <v>294</v>
      </c>
      <c r="B2502" s="478" t="n">
        <v>2512.92</v>
      </c>
      <c r="C2502" s="479" t="n">
        <v>-4949.23</v>
      </c>
      <c r="D2502" s="480" t="n">
        <v>25.5400000000002</v>
      </c>
      <c r="E2502" s="478" t="n">
        <v>25.5400000000006</v>
      </c>
      <c r="F2502" s="480" t="n">
        <v>25.5399999999997</v>
      </c>
      <c r="G2502" s="480" t="n">
        <v>25.5399999999997</v>
      </c>
      <c r="H2502" s="592"/>
      <c r="I2502" s="482" t="n">
        <v>0</v>
      </c>
      <c r="J2502" s="481" t="n">
        <f aca="false">+G2502-I2502</f>
        <v>25.5399999999997</v>
      </c>
      <c r="K2502" s="483" t="n">
        <f aca="false">IF(I2502=0,IF(G2502=0,0,100),+J2502/I2502*100)</f>
        <v>100</v>
      </c>
      <c r="L2502" s="589"/>
      <c r="M2502" s="484" t="n">
        <v>0</v>
      </c>
      <c r="N2502" s="485" t="n">
        <v>-2334.15</v>
      </c>
      <c r="O2502" s="481" t="n">
        <f aca="false">N2502-M2502</f>
        <v>-2334.15</v>
      </c>
      <c r="P2502" s="486" t="n">
        <f aca="false">IF(M2502=0,IF(N2502=0,0,100),+O2502/M2502*100)</f>
        <v>100</v>
      </c>
      <c r="R2502" s="593"/>
    </row>
    <row r="2503" s="590" customFormat="true" ht="12.75" hidden="false" customHeight="false" outlineLevel="0" collapsed="false">
      <c r="A2503" s="110" t="s">
        <v>296</v>
      </c>
      <c r="B2503" s="478" t="n">
        <v>0</v>
      </c>
      <c r="C2503" s="479" t="n">
        <v>16.43</v>
      </c>
      <c r="D2503" s="480" t="n">
        <v>5.48</v>
      </c>
      <c r="E2503" s="478" t="n">
        <v>5.48</v>
      </c>
      <c r="F2503" s="480" t="n">
        <v>5.48</v>
      </c>
      <c r="G2503" s="480" t="n">
        <v>5.48</v>
      </c>
      <c r="H2503" s="592"/>
      <c r="I2503" s="482" t="n">
        <v>0</v>
      </c>
      <c r="J2503" s="481" t="n">
        <f aca="false">+G2503-I2503</f>
        <v>5.48</v>
      </c>
      <c r="K2503" s="483" t="n">
        <f aca="false">IF(I2503=0,IF(G2503=0,0,100),+J2503/I2503*100)</f>
        <v>100</v>
      </c>
      <c r="L2503" s="589"/>
      <c r="M2503" s="484" t="n">
        <v>0</v>
      </c>
      <c r="N2503" s="485" t="n">
        <v>38.35</v>
      </c>
      <c r="O2503" s="481" t="n">
        <f aca="false">N2503-M2503</f>
        <v>38.35</v>
      </c>
      <c r="P2503" s="486" t="n">
        <f aca="false">IF(M2503=0,IF(N2503=0,0,100),+O2503/M2503*100)</f>
        <v>100</v>
      </c>
      <c r="R2503" s="593"/>
    </row>
    <row r="2504" s="590" customFormat="true" ht="12.75" hidden="false" customHeight="false" outlineLevel="0" collapsed="false">
      <c r="A2504" s="110" t="s">
        <v>298</v>
      </c>
      <c r="B2504" s="478" t="n">
        <v>284.48</v>
      </c>
      <c r="C2504" s="479" t="n">
        <v>0</v>
      </c>
      <c r="D2504" s="480" t="n">
        <v>0</v>
      </c>
      <c r="E2504" s="478" t="n">
        <v>0</v>
      </c>
      <c r="F2504" s="480" t="n">
        <v>0</v>
      </c>
      <c r="G2504" s="480" t="n">
        <v>0</v>
      </c>
      <c r="H2504" s="592"/>
      <c r="I2504" s="482" t="n">
        <v>0</v>
      </c>
      <c r="J2504" s="481" t="n">
        <f aca="false">+G2504-I2504</f>
        <v>0</v>
      </c>
      <c r="K2504" s="483" t="n">
        <f aca="false">IF(I2504=0,IF(G2504=0,0,100),+J2504/I2504*100)</f>
        <v>0</v>
      </c>
      <c r="L2504" s="589"/>
      <c r="M2504" s="484" t="n">
        <v>6402.09</v>
      </c>
      <c r="N2504" s="485" t="n">
        <v>284.48</v>
      </c>
      <c r="O2504" s="481" t="n">
        <f aca="false">N2504-M2504</f>
        <v>-6117.61</v>
      </c>
      <c r="P2504" s="486" t="n">
        <f aca="false">IF(M2504=0,IF(N2504=0,0,100),+O2504/M2504*100)</f>
        <v>-95.5564510964388</v>
      </c>
      <c r="R2504" s="593"/>
    </row>
    <row r="2505" s="590" customFormat="true" ht="13.5" hidden="false" customHeight="false" outlineLevel="0" collapsed="false">
      <c r="A2505" s="567" t="s">
        <v>189</v>
      </c>
      <c r="B2505" s="494" t="n">
        <f aca="false">SUM(B2487:B2504)</f>
        <v>41925.15</v>
      </c>
      <c r="C2505" s="494" t="n">
        <f aca="false">SUM(C2487:C2504)</f>
        <v>20637.79</v>
      </c>
      <c r="D2505" s="494" t="n">
        <f aca="false">SUM(D2487:D2504)</f>
        <v>27069.48</v>
      </c>
      <c r="E2505" s="494" t="n">
        <f aca="false">SUM(E2487:E2504)</f>
        <v>34865.1</v>
      </c>
      <c r="F2505" s="494" t="n">
        <f aca="false">SUM(F2487:F2504)</f>
        <v>39471.69</v>
      </c>
      <c r="G2505" s="494" t="n">
        <f aca="false">SUM(G2487:G2504)</f>
        <v>47521.13</v>
      </c>
      <c r="H2505" s="495"/>
      <c r="I2505" s="496" t="n">
        <f aca="false">SUM(I2487:I2504)</f>
        <v>18190.73</v>
      </c>
      <c r="J2505" s="577" t="n">
        <f aca="false">+G2505-I2505</f>
        <v>29330.4</v>
      </c>
      <c r="K2505" s="497" t="n">
        <f aca="false">IF(I2505=0,IF(G2505=0,0,100),+J2505/I2505*100)</f>
        <v>161.23816911141</v>
      </c>
      <c r="L2505" s="498"/>
      <c r="M2505" s="499" t="n">
        <f aca="false">SUM(M2487:M2504)</f>
        <v>334645.43</v>
      </c>
      <c r="N2505" s="499" t="n">
        <f aca="false">SUM(N2487:N2504)</f>
        <v>211490.34</v>
      </c>
      <c r="O2505" s="496" t="n">
        <f aca="false">SUM(O2491:O2504)</f>
        <v>-23887.57</v>
      </c>
      <c r="P2505" s="501" t="n">
        <f aca="false">IF(M2505=0,IF(N2505=0,0,100),+O2505/M2505*100)</f>
        <v>-7.13817308068424</v>
      </c>
      <c r="R2505" s="593"/>
    </row>
    <row r="2506" s="590" customFormat="true" ht="13.5" hidden="false" customHeight="false" outlineLevel="0" collapsed="false">
      <c r="A2506" s="430"/>
      <c r="B2506" s="431"/>
      <c r="C2506" s="431"/>
      <c r="D2506" s="431"/>
      <c r="E2506" s="431"/>
      <c r="F2506" s="431"/>
      <c r="G2506" s="431"/>
      <c r="H2506" s="432"/>
      <c r="I2506" s="433"/>
      <c r="J2506" s="433"/>
      <c r="K2506" s="434"/>
      <c r="L2506" s="435"/>
      <c r="M2506" s="436"/>
      <c r="N2506" s="437"/>
      <c r="O2506" s="433"/>
      <c r="P2506" s="430"/>
      <c r="R2506" s="593"/>
    </row>
    <row r="2507" s="590" customFormat="true" ht="12.75" hidden="false" customHeight="false" outlineLevel="0" collapsed="false">
      <c r="A2507" s="503" t="s">
        <v>113</v>
      </c>
      <c r="B2507" s="504" t="n">
        <v>0</v>
      </c>
      <c r="C2507" s="504" t="n">
        <v>0</v>
      </c>
      <c r="D2507" s="504" t="n">
        <v>0.35</v>
      </c>
      <c r="E2507" s="504" t="n">
        <v>1.6</v>
      </c>
      <c r="F2507" s="504" t="n">
        <v>0.03</v>
      </c>
      <c r="G2507" s="504" t="n">
        <v>0.03</v>
      </c>
      <c r="H2507" s="432"/>
      <c r="I2507" s="482" t="n">
        <v>0</v>
      </c>
      <c r="J2507" s="481" t="n">
        <f aca="false">+G2507-I2507</f>
        <v>0.03</v>
      </c>
      <c r="K2507" s="435" t="n">
        <f aca="false">IF(I2507=0,IF(G2507=0,0,100),+J2507/I2507*100)</f>
        <v>100</v>
      </c>
      <c r="L2507" s="435"/>
      <c r="M2507" s="484" t="n">
        <v>0</v>
      </c>
      <c r="N2507" s="504" t="n">
        <v>1.98</v>
      </c>
      <c r="O2507" s="481" t="n">
        <f aca="false">+N2507-M2507</f>
        <v>1.98</v>
      </c>
      <c r="P2507" s="486" t="n">
        <f aca="false">IF(M2507=0,IF(N2507=0,0,100),+O2507/M2507*100)</f>
        <v>100</v>
      </c>
      <c r="R2507" s="593"/>
    </row>
    <row r="2508" s="590" customFormat="true" ht="12.75" hidden="false" customHeight="false" outlineLevel="0" collapsed="false">
      <c r="A2508" s="503" t="s">
        <v>349</v>
      </c>
      <c r="B2508" s="504" t="n">
        <v>0</v>
      </c>
      <c r="C2508" s="504" t="n">
        <v>276.1</v>
      </c>
      <c r="D2508" s="504" t="n">
        <v>368.72</v>
      </c>
      <c r="E2508" s="504" t="n">
        <v>704.98</v>
      </c>
      <c r="F2508" s="504" t="n">
        <v>784.78</v>
      </c>
      <c r="G2508" s="504" t="n">
        <v>702.65</v>
      </c>
      <c r="H2508" s="432"/>
      <c r="I2508" s="505" t="n">
        <v>66.42</v>
      </c>
      <c r="J2508" s="481" t="n">
        <f aca="false">+G2508-I2508</f>
        <v>636.23</v>
      </c>
      <c r="K2508" s="435" t="n">
        <f aca="false">IF(I2508=0,IF(G2508=0,0,100),+J2508/I2508*100)</f>
        <v>957.889190003011</v>
      </c>
      <c r="L2508" s="435"/>
      <c r="M2508" s="432" t="n">
        <v>80.86</v>
      </c>
      <c r="N2508" s="504" t="n">
        <v>3136.91</v>
      </c>
      <c r="O2508" s="481" t="n">
        <f aca="false">+N2508-M2508</f>
        <v>3056.05</v>
      </c>
      <c r="P2508" s="486" t="n">
        <f aca="false">IF(M2508=0,IF(N2508=0,0,100),+O2508/M2508*100)</f>
        <v>3779.43358891912</v>
      </c>
      <c r="R2508" s="593"/>
    </row>
    <row r="2509" s="590" customFormat="true" ht="12.75" hidden="false" customHeight="false" outlineLevel="0" collapsed="false">
      <c r="A2509" s="503" t="s">
        <v>114</v>
      </c>
      <c r="B2509" s="504" t="n">
        <v>-0.13</v>
      </c>
      <c r="C2509" s="504" t="n">
        <v>-0.15</v>
      </c>
      <c r="D2509" s="504" t="n">
        <v>0</v>
      </c>
      <c r="E2509" s="504" t="n">
        <v>0</v>
      </c>
      <c r="F2509" s="504" t="n">
        <v>0</v>
      </c>
      <c r="G2509" s="504" t="n">
        <v>-0.63</v>
      </c>
      <c r="H2509" s="507"/>
      <c r="I2509" s="505" t="n">
        <v>-0.28</v>
      </c>
      <c r="J2509" s="481" t="n">
        <f aca="false">+G2509-I2509</f>
        <v>-0.35</v>
      </c>
      <c r="K2509" s="435" t="n">
        <f aca="false">IF(I2509=0,IF(G2509=0,0,100),+J2509/I2509*100)</f>
        <v>125</v>
      </c>
      <c r="L2509" s="507"/>
      <c r="M2509" s="432" t="n">
        <v>-0.32</v>
      </c>
      <c r="N2509" s="504" t="n">
        <v>-0.91</v>
      </c>
      <c r="O2509" s="481" t="n">
        <f aca="false">+N2509-M2509</f>
        <v>-0.59</v>
      </c>
      <c r="P2509" s="486" t="n">
        <f aca="false">IF(M2509=0,IF(N2509=0,0,100),+O2509/M2509*100)</f>
        <v>184.375</v>
      </c>
      <c r="R2509" s="593"/>
    </row>
    <row r="2510" s="590" customFormat="true" ht="16.5" hidden="false" customHeight="false" outlineLevel="0" collapsed="false">
      <c r="A2510" s="513" t="s">
        <v>331</v>
      </c>
      <c r="B2510" s="540" t="n">
        <f aca="false">SUM(B2505:B2509)</f>
        <v>41925.02</v>
      </c>
      <c r="C2510" s="540" t="n">
        <f aca="false">SUM(C2505:C2509)</f>
        <v>20913.74</v>
      </c>
      <c r="D2510" s="540" t="n">
        <f aca="false">SUM(D2505:D2509)</f>
        <v>27438.55</v>
      </c>
      <c r="E2510" s="540" t="n">
        <f aca="false">SUM(E2505:E2509)</f>
        <v>35571.68</v>
      </c>
      <c r="F2510" s="540" t="n">
        <f aca="false">SUM(F2505:F2509)</f>
        <v>40256.5</v>
      </c>
      <c r="G2510" s="540" t="n">
        <f aca="false">SUM(G2505:G2509)</f>
        <v>48223.18</v>
      </c>
      <c r="H2510" s="541"/>
      <c r="I2510" s="542" t="n">
        <f aca="false">SUM(I2505:I2509)</f>
        <v>18256.87</v>
      </c>
      <c r="J2510" s="577" t="n">
        <f aca="false">+G2510-I2510</f>
        <v>29966.31</v>
      </c>
      <c r="K2510" s="521" t="n">
        <f aca="false">IF(I2510=0,IF(G2510=0,0,100),+J2510/I2510*100)</f>
        <v>164.137171377131</v>
      </c>
      <c r="L2510" s="511"/>
      <c r="M2510" s="543" t="n">
        <f aca="false">SUM(M2505:M2509)</f>
        <v>334725.97</v>
      </c>
      <c r="N2510" s="544" t="n">
        <f aca="false">SUM(N2505:N2509)</f>
        <v>214628.32</v>
      </c>
      <c r="O2510" s="520" t="n">
        <f aca="false">+M2510-N2510</f>
        <v>120097.65</v>
      </c>
      <c r="P2510" s="521" t="n">
        <f aca="false">IF(N2510=0,IF(M2510=0,0,100),+O2510/N2510*100)</f>
        <v>55.956105885747</v>
      </c>
      <c r="R2510" s="593"/>
    </row>
    <row r="2511" s="600" customFormat="true" ht="13.5" hidden="false" customHeight="false" outlineLevel="0" collapsed="false">
      <c r="A2511" s="595"/>
      <c r="B2511" s="431"/>
      <c r="C2511" s="431"/>
      <c r="D2511" s="431"/>
      <c r="E2511" s="431"/>
      <c r="F2511" s="431"/>
      <c r="G2511" s="431"/>
      <c r="H2511" s="596"/>
      <c r="I2511" s="433"/>
      <c r="J2511" s="597"/>
      <c r="K2511" s="598"/>
      <c r="L2511" s="598"/>
      <c r="M2511" s="436"/>
      <c r="N2511" s="437"/>
      <c r="O2511" s="599"/>
      <c r="R2511" s="597"/>
    </row>
    <row r="2512" s="440" customFormat="true" ht="12.75" hidden="false" customHeight="false" outlineLevel="0" collapsed="false">
      <c r="A2512" s="438"/>
      <c r="B2512" s="433"/>
      <c r="C2512" s="433"/>
      <c r="D2512" s="433"/>
      <c r="E2512" s="433"/>
      <c r="F2512" s="433"/>
      <c r="G2512" s="433"/>
      <c r="H2512" s="432"/>
      <c r="I2512" s="433"/>
      <c r="J2512" s="523"/>
      <c r="K2512" s="498"/>
      <c r="L2512" s="498"/>
      <c r="M2512" s="433"/>
      <c r="N2512" s="437"/>
      <c r="O2512" s="433"/>
      <c r="P2512" s="430"/>
      <c r="R2512" s="523"/>
    </row>
    <row r="2513" s="440" customFormat="true" ht="12.75" hidden="false" customHeight="false" outlineLevel="0" collapsed="false">
      <c r="A2513" s="601"/>
      <c r="B2513" s="436"/>
      <c r="C2513" s="436"/>
      <c r="D2513" s="436"/>
      <c r="E2513" s="436"/>
      <c r="F2513" s="436"/>
      <c r="G2513" s="436"/>
      <c r="H2513" s="505"/>
      <c r="I2513" s="436"/>
      <c r="J2513" s="602"/>
      <c r="K2513" s="603"/>
      <c r="L2513" s="603"/>
      <c r="M2513" s="436"/>
      <c r="N2513" s="604"/>
      <c r="O2513" s="436"/>
      <c r="R2513" s="602"/>
    </row>
    <row r="2514" s="440" customFormat="true" ht="12.75" hidden="false" customHeight="false" outlineLevel="0" collapsed="false">
      <c r="A2514" s="595" t="s">
        <v>361</v>
      </c>
      <c r="B2514" s="599" t="n">
        <f aca="false">B298+B372+B453+B531+B721+B892+B968+B612+B1040+B1115+B1262+B1331+B1505+B1580+B1659+B1743+B1816+B1973+B2037+B2106+B2172+B2234+B2295+B2357+B2424+B2475+B2510</f>
        <v>23774466.36</v>
      </c>
      <c r="C2514" s="599" t="n">
        <f aca="false">C298+C372+C453+C531+C721+C892+C968+C612+C1040+C1115+C1262+C1331+C1505+C1580+C1659+C1743+C1816+C1973+C2037+C2106+C2172+C2234+C2295+C2357+C2424+C2475+C2510</f>
        <v>20296866.63</v>
      </c>
      <c r="D2514" s="599" t="n">
        <f aca="false">D298+D372+D453+D531+D721+D892+D968+D612+D1040+D1115+D1262+D1331+D1505+D1580+D1659+D1743+D1816+D1973+D2037+D2106+D2172+D2234+D2295+D2357+D2424+D2475+D2510</f>
        <v>21212796.34</v>
      </c>
      <c r="E2514" s="599" t="n">
        <f aca="false">E298+E372+E453+E531+E640+E721+E892+E968+E612+E1040+E1115+E1262+E1331+E1505+E1580+E1659+E1743+E1816+E1973+E2037+E2106+E2172+E2234+E2295+E2357+E2424+E2475+E2510</f>
        <v>21951939.46</v>
      </c>
      <c r="F2514" s="599" t="n">
        <f aca="false">F298+F372+F453+F531+F640+F721+F892+F968+F612+F1040+F1115+F1262+F1331+F1505+F1580+F1659+F1743+F1816+F1973+F2037+F2106+F2172+F2234+F2295+F2357+F2424+F2475+F2510</f>
        <v>23029354.63</v>
      </c>
      <c r="G2514" s="599" t="n">
        <f aca="false">G298+G372+G453+G531+G640+G721+G892+G968+G612+G1040+G1115+G1262+G1331+G1505+G1580+G1659+G1743+G1816+G1973+G2037+G2106+G2172+G2234+G2295+G2357+G2424+G2475+G2510</f>
        <v>21693713.26</v>
      </c>
      <c r="H2514" s="596"/>
      <c r="I2514" s="599" t="n">
        <f aca="false">I298+I372+I453+I531+I721+I892+I968+I612+I640+I1040+I1115+I1262+I1331+I1505+I1580+I1659+I1743+I1816+I1973+I2037+I2106+I2172+I2234+I2357+I2424+I2475+I2510+I2295</f>
        <v>20068569.82</v>
      </c>
      <c r="J2514" s="599"/>
      <c r="K2514" s="599"/>
      <c r="L2514" s="605"/>
      <c r="M2514" s="599" t="n">
        <f aca="false">M298+M372+M453+M531+M721+M892+M968+M612+M1040+M1115+M1262+M1331+M1505+M1580+M1659+M1743+M1816+M1973+M2037+M2106+M2172+M2234+M2357+M2424+M2475+M2510+M2295</f>
        <v>116242012.79</v>
      </c>
      <c r="N2514" s="599" t="n">
        <f aca="false">N298+N372+N453+N531+N640+N721+N892+N968+N612+N1040+N1115+N1262+N1331+N1505+N1580+N1659+N1743+N1816+N1973+N2037+N2106+N2172+N2234+N2295+N2357+N2424+N2475+N2510</f>
        <v>131959136.52</v>
      </c>
      <c r="O2514" s="599"/>
      <c r="P2514" s="606"/>
      <c r="Q2514" s="607"/>
      <c r="R2514" s="602"/>
    </row>
    <row r="2515" s="440" customFormat="true" ht="12.75" hidden="false" customHeight="false" outlineLevel="0" collapsed="false">
      <c r="A2515" s="595" t="s">
        <v>362</v>
      </c>
      <c r="B2515" s="599" t="n">
        <f aca="false">B216+B811+B1190+B1423+B1816+B1903</f>
        <v>23774466.34</v>
      </c>
      <c r="C2515" s="599" t="n">
        <f aca="false">C216+C811+C1190+C1423+C1816+C1903</f>
        <v>20296866.7</v>
      </c>
      <c r="D2515" s="599" t="n">
        <f aca="false">D216+D811+D1190+D1423+D1816+D1903</f>
        <v>21212796.37</v>
      </c>
      <c r="E2515" s="599" t="n">
        <f aca="false">E216+E811+E1190+E1423+E1816+E1903</f>
        <v>21951939.47</v>
      </c>
      <c r="F2515" s="599" t="n">
        <f aca="false">F216+F811+F1190+F1423+F1816+F1903</f>
        <v>23029354.91</v>
      </c>
      <c r="G2515" s="599" t="n">
        <f aca="false">G216+G811+G1190+G1423+G1816+G1903</f>
        <v>21693713.08</v>
      </c>
      <c r="H2515" s="596"/>
      <c r="I2515" s="599" t="n">
        <f aca="false">I216+I811+I1190+I1423+I1816+I1903</f>
        <v>20068569.81</v>
      </c>
      <c r="J2515" s="599"/>
      <c r="K2515" s="599"/>
      <c r="L2515" s="605"/>
      <c r="M2515" s="599" t="n">
        <f aca="false">M216+M811+M1190+M1423+M1816+M1903</f>
        <v>116242012.8</v>
      </c>
      <c r="N2515" s="599" t="n">
        <f aca="false">N216+N811+N1190+N1423+N1816+N1903</f>
        <v>131959137.48</v>
      </c>
      <c r="O2515" s="599"/>
      <c r="P2515" s="606"/>
      <c r="Q2515" s="607"/>
      <c r="R2515" s="602"/>
    </row>
    <row r="2516" s="440" customFormat="true" ht="12.75" hidden="false" customHeight="false" outlineLevel="0" collapsed="false">
      <c r="A2516" s="595" t="s">
        <v>363</v>
      </c>
      <c r="B2516" s="599" t="n">
        <f aca="false">B121</f>
        <v>23774466.37</v>
      </c>
      <c r="C2516" s="599" t="n">
        <f aca="false">C121</f>
        <v>20296866.7</v>
      </c>
      <c r="D2516" s="599" t="n">
        <f aca="false">D121</f>
        <v>21212796.37</v>
      </c>
      <c r="E2516" s="599" t="n">
        <f aca="false">E121</f>
        <v>21951939.47</v>
      </c>
      <c r="F2516" s="599" t="n">
        <f aca="false">F121</f>
        <v>23029354.92</v>
      </c>
      <c r="G2516" s="599" t="n">
        <f aca="false">G121</f>
        <v>21693713.07</v>
      </c>
      <c r="H2516" s="596"/>
      <c r="I2516" s="599" t="n">
        <f aca="false">I121</f>
        <v>20068569.81</v>
      </c>
      <c r="J2516" s="599"/>
      <c r="K2516" s="599"/>
      <c r="L2516" s="605"/>
      <c r="M2516" s="599" t="n">
        <f aca="false">M121</f>
        <v>116242012.61</v>
      </c>
      <c r="N2516" s="599" t="n">
        <f aca="false">N121</f>
        <v>131959137.48</v>
      </c>
      <c r="O2516" s="599"/>
      <c r="P2516" s="606"/>
      <c r="Q2516" s="607"/>
      <c r="R2516" s="602"/>
    </row>
    <row r="2517" s="440" customFormat="true" ht="12.75" hidden="false" customHeight="false" outlineLevel="0" collapsed="false">
      <c r="A2517" s="601"/>
      <c r="B2517" s="436"/>
      <c r="C2517" s="436"/>
      <c r="D2517" s="436"/>
      <c r="E2517" s="436"/>
      <c r="F2517" s="436"/>
      <c r="G2517" s="436"/>
      <c r="H2517" s="505"/>
      <c r="I2517" s="436"/>
      <c r="J2517" s="602"/>
      <c r="K2517" s="603"/>
      <c r="L2517" s="603"/>
      <c r="M2517" s="436"/>
      <c r="N2517" s="604"/>
      <c r="O2517" s="436"/>
      <c r="R2517" s="602"/>
    </row>
    <row r="2518" s="440" customFormat="true" ht="12.75" hidden="false" customHeight="false" outlineLevel="0" collapsed="false">
      <c r="A2518" s="601"/>
      <c r="B2518" s="436"/>
      <c r="C2518" s="436"/>
      <c r="D2518" s="436"/>
      <c r="E2518" s="436"/>
      <c r="F2518" s="436"/>
      <c r="G2518" s="436"/>
      <c r="H2518" s="505"/>
      <c r="I2518" s="436"/>
      <c r="J2518" s="602"/>
      <c r="K2518" s="603"/>
      <c r="L2518" s="603"/>
      <c r="M2518" s="436"/>
      <c r="N2518" s="604"/>
      <c r="O2518" s="436"/>
      <c r="R2518" s="602"/>
    </row>
    <row r="2519" s="440" customFormat="true" ht="12.75" hidden="false" customHeight="false" outlineLevel="0" collapsed="false">
      <c r="A2519" s="601"/>
      <c r="B2519" s="436"/>
      <c r="C2519" s="436"/>
      <c r="D2519" s="436"/>
      <c r="E2519" s="436"/>
      <c r="F2519" s="436"/>
      <c r="G2519" s="436"/>
      <c r="H2519" s="505"/>
      <c r="I2519" s="436"/>
      <c r="J2519" s="602"/>
      <c r="K2519" s="603"/>
      <c r="L2519" s="603"/>
      <c r="M2519" s="436"/>
      <c r="N2519" s="604"/>
      <c r="O2519" s="436"/>
      <c r="R2519" s="602"/>
    </row>
    <row r="2520" s="440" customFormat="true" ht="12.75" hidden="false" customHeight="false" outlineLevel="0" collapsed="false">
      <c r="A2520" s="601"/>
      <c r="B2520" s="436"/>
      <c r="C2520" s="436"/>
      <c r="D2520" s="436"/>
      <c r="E2520" s="436"/>
      <c r="F2520" s="436"/>
      <c r="G2520" s="436"/>
      <c r="H2520" s="505"/>
      <c r="I2520" s="436"/>
      <c r="J2520" s="602"/>
      <c r="K2520" s="603"/>
      <c r="L2520" s="603"/>
      <c r="M2520" s="436"/>
      <c r="N2520" s="604"/>
      <c r="O2520" s="436"/>
      <c r="R2520" s="602"/>
    </row>
    <row r="2521" s="440" customFormat="true" ht="12.75" hidden="false" customHeight="false" outlineLevel="0" collapsed="false">
      <c r="A2521" s="601"/>
      <c r="B2521" s="436"/>
      <c r="C2521" s="436"/>
      <c r="D2521" s="436"/>
      <c r="E2521" s="436"/>
      <c r="F2521" s="436"/>
      <c r="G2521" s="436"/>
      <c r="H2521" s="505"/>
      <c r="I2521" s="436"/>
      <c r="J2521" s="602"/>
      <c r="K2521" s="603"/>
      <c r="L2521" s="603"/>
      <c r="M2521" s="436"/>
      <c r="N2521" s="604"/>
      <c r="O2521" s="436"/>
      <c r="R2521" s="602"/>
    </row>
    <row r="2522" s="440" customFormat="true" ht="12.75" hidden="false" customHeight="false" outlineLevel="0" collapsed="false">
      <c r="A2522" s="601"/>
      <c r="B2522" s="436"/>
      <c r="C2522" s="436"/>
      <c r="D2522" s="436"/>
      <c r="E2522" s="436"/>
      <c r="F2522" s="436"/>
      <c r="G2522" s="436"/>
      <c r="H2522" s="505"/>
      <c r="I2522" s="436"/>
      <c r="J2522" s="602"/>
      <c r="K2522" s="603"/>
      <c r="L2522" s="603"/>
      <c r="M2522" s="436"/>
      <c r="N2522" s="604"/>
      <c r="O2522" s="436"/>
      <c r="R2522" s="602"/>
    </row>
    <row r="2523" s="440" customFormat="true" ht="12.75" hidden="false" customHeight="false" outlineLevel="0" collapsed="false">
      <c r="A2523" s="601"/>
      <c r="B2523" s="436"/>
      <c r="C2523" s="436"/>
      <c r="D2523" s="436"/>
      <c r="E2523" s="436"/>
      <c r="F2523" s="436"/>
      <c r="G2523" s="436"/>
      <c r="H2523" s="505"/>
      <c r="I2523" s="436"/>
      <c r="J2523" s="602"/>
      <c r="K2523" s="603"/>
      <c r="L2523" s="603"/>
      <c r="M2523" s="436"/>
      <c r="N2523" s="604"/>
      <c r="O2523" s="436"/>
      <c r="R2523" s="602"/>
    </row>
    <row r="2524" s="440" customFormat="true" ht="12.75" hidden="false" customHeight="false" outlineLevel="0" collapsed="false">
      <c r="B2524" s="436"/>
      <c r="C2524" s="436"/>
      <c r="D2524" s="436"/>
      <c r="E2524" s="436"/>
      <c r="F2524" s="436"/>
      <c r="G2524" s="436"/>
      <c r="H2524" s="505"/>
      <c r="I2524" s="436"/>
      <c r="J2524" s="436"/>
      <c r="K2524" s="608"/>
      <c r="L2524" s="609"/>
      <c r="M2524" s="436"/>
      <c r="N2524" s="604"/>
      <c r="O2524" s="436"/>
      <c r="R2524" s="601"/>
    </row>
    <row r="2525" s="440" customFormat="true" ht="12.75" hidden="false" customHeight="false" outlineLevel="0" collapsed="false">
      <c r="B2525" s="431"/>
      <c r="C2525" s="431"/>
      <c r="D2525" s="431"/>
      <c r="E2525" s="431"/>
      <c r="F2525" s="431"/>
      <c r="G2525" s="431"/>
      <c r="H2525" s="505"/>
      <c r="I2525" s="436"/>
      <c r="J2525" s="436"/>
      <c r="K2525" s="608"/>
      <c r="L2525" s="609"/>
      <c r="M2525" s="436"/>
      <c r="N2525" s="604"/>
      <c r="O2525" s="436"/>
      <c r="R2525" s="601"/>
    </row>
    <row r="2526" s="440" customFormat="true" ht="12.75" hidden="false" customHeight="false" outlineLevel="0" collapsed="false">
      <c r="B2526" s="431"/>
      <c r="C2526" s="431"/>
      <c r="D2526" s="431"/>
      <c r="E2526" s="431"/>
      <c r="F2526" s="431"/>
      <c r="G2526" s="431"/>
      <c r="H2526" s="505"/>
      <c r="I2526" s="436"/>
      <c r="J2526" s="436"/>
      <c r="K2526" s="608"/>
      <c r="L2526" s="609"/>
      <c r="M2526" s="436"/>
      <c r="N2526" s="604"/>
      <c r="O2526" s="436"/>
      <c r="R2526" s="601"/>
    </row>
    <row r="2527" s="440" customFormat="true" ht="12.75" hidden="false" customHeight="false" outlineLevel="0" collapsed="false">
      <c r="B2527" s="431"/>
      <c r="C2527" s="431"/>
      <c r="D2527" s="431"/>
      <c r="E2527" s="431"/>
      <c r="F2527" s="431"/>
      <c r="G2527" s="431"/>
      <c r="H2527" s="505"/>
      <c r="I2527" s="436"/>
      <c r="J2527" s="436"/>
      <c r="K2527" s="608"/>
      <c r="L2527" s="609"/>
      <c r="M2527" s="436"/>
      <c r="N2527" s="604"/>
      <c r="O2527" s="436"/>
      <c r="R2527" s="601"/>
    </row>
    <row r="2528" s="440" customFormat="true" ht="12.75" hidden="false" customHeight="false" outlineLevel="0" collapsed="false">
      <c r="B2528" s="431"/>
      <c r="C2528" s="431"/>
      <c r="D2528" s="431"/>
      <c r="E2528" s="431"/>
      <c r="F2528" s="431"/>
      <c r="G2528" s="431"/>
      <c r="H2528" s="505"/>
      <c r="I2528" s="436"/>
      <c r="J2528" s="436"/>
      <c r="K2528" s="608"/>
      <c r="L2528" s="609"/>
      <c r="M2528" s="436"/>
      <c r="N2528" s="604"/>
      <c r="O2528" s="436"/>
      <c r="R2528" s="601"/>
    </row>
    <row r="2529" s="440" customFormat="true" ht="12.75" hidden="false" customHeight="false" outlineLevel="0" collapsed="false">
      <c r="B2529" s="431"/>
      <c r="C2529" s="431"/>
      <c r="D2529" s="431"/>
      <c r="E2529" s="431"/>
      <c r="F2529" s="431"/>
      <c r="G2529" s="431"/>
      <c r="H2529" s="505"/>
      <c r="I2529" s="436"/>
      <c r="J2529" s="436"/>
      <c r="K2529" s="608"/>
      <c r="L2529" s="609"/>
      <c r="M2529" s="436"/>
      <c r="N2529" s="604"/>
      <c r="O2529" s="436"/>
      <c r="R2529" s="601"/>
    </row>
    <row r="2530" s="440" customFormat="true" ht="12.75" hidden="false" customHeight="false" outlineLevel="0" collapsed="false">
      <c r="B2530" s="431"/>
      <c r="C2530" s="431"/>
      <c r="D2530" s="431"/>
      <c r="E2530" s="431"/>
      <c r="F2530" s="431"/>
      <c r="G2530" s="431"/>
      <c r="H2530" s="505"/>
      <c r="I2530" s="436"/>
      <c r="J2530" s="436"/>
      <c r="K2530" s="608"/>
      <c r="L2530" s="609"/>
      <c r="M2530" s="436"/>
      <c r="N2530" s="604"/>
      <c r="O2530" s="436"/>
      <c r="R2530" s="601"/>
    </row>
    <row r="2531" s="440" customFormat="true" ht="12.75" hidden="false" customHeight="false" outlineLevel="0" collapsed="false">
      <c r="B2531" s="431"/>
      <c r="C2531" s="431"/>
      <c r="D2531" s="431"/>
      <c r="E2531" s="431"/>
      <c r="F2531" s="431"/>
      <c r="G2531" s="431"/>
      <c r="H2531" s="505"/>
      <c r="I2531" s="436"/>
      <c r="J2531" s="436"/>
      <c r="K2531" s="608"/>
      <c r="L2531" s="609"/>
      <c r="M2531" s="436"/>
      <c r="N2531" s="604"/>
      <c r="O2531" s="436"/>
      <c r="R2531" s="601"/>
    </row>
    <row r="2532" s="440" customFormat="true" ht="12.75" hidden="false" customHeight="false" outlineLevel="0" collapsed="false">
      <c r="B2532" s="431"/>
      <c r="C2532" s="431"/>
      <c r="D2532" s="431"/>
      <c r="E2532" s="431"/>
      <c r="F2532" s="431"/>
      <c r="G2532" s="431"/>
      <c r="H2532" s="505"/>
      <c r="I2532" s="436"/>
      <c r="J2532" s="436"/>
      <c r="K2532" s="608"/>
      <c r="L2532" s="609"/>
      <c r="M2532" s="436"/>
      <c r="N2532" s="604"/>
      <c r="O2532" s="436"/>
      <c r="R2532" s="601"/>
    </row>
    <row r="2533" s="440" customFormat="true" ht="12.75" hidden="false" customHeight="false" outlineLevel="0" collapsed="false">
      <c r="B2533" s="431"/>
      <c r="C2533" s="431"/>
      <c r="D2533" s="431"/>
      <c r="E2533" s="431"/>
      <c r="F2533" s="431"/>
      <c r="G2533" s="431"/>
      <c r="H2533" s="505"/>
      <c r="I2533" s="436"/>
      <c r="J2533" s="436"/>
      <c r="K2533" s="608"/>
      <c r="L2533" s="609"/>
      <c r="M2533" s="436"/>
      <c r="N2533" s="604"/>
      <c r="O2533" s="436"/>
      <c r="R2533" s="601"/>
    </row>
  </sheetData>
  <mergeCells count="238">
    <mergeCell ref="A3:P3"/>
    <mergeCell ref="A4:P4"/>
    <mergeCell ref="A5:P5"/>
    <mergeCell ref="B7:G7"/>
    <mergeCell ref="J7:K7"/>
    <mergeCell ref="M7:N7"/>
    <mergeCell ref="O7:P7"/>
    <mergeCell ref="A124:P124"/>
    <mergeCell ref="A125:P125"/>
    <mergeCell ref="A126:P126"/>
    <mergeCell ref="B128:G128"/>
    <mergeCell ref="J128:K128"/>
    <mergeCell ref="M128:N128"/>
    <mergeCell ref="O128:P128"/>
    <mergeCell ref="A219:P219"/>
    <mergeCell ref="A220:P220"/>
    <mergeCell ref="A221:P221"/>
    <mergeCell ref="B223:G223"/>
    <mergeCell ref="J223:K223"/>
    <mergeCell ref="M223:N223"/>
    <mergeCell ref="O223:P223"/>
    <mergeCell ref="A301:P301"/>
    <mergeCell ref="A302:P302"/>
    <mergeCell ref="A303:P303"/>
    <mergeCell ref="B305:G305"/>
    <mergeCell ref="J305:K305"/>
    <mergeCell ref="M305:N305"/>
    <mergeCell ref="O305:P305"/>
    <mergeCell ref="A375:P375"/>
    <mergeCell ref="A376:P376"/>
    <mergeCell ref="A377:P377"/>
    <mergeCell ref="B379:G379"/>
    <mergeCell ref="J379:K379"/>
    <mergeCell ref="M379:N379"/>
    <mergeCell ref="O379:P379"/>
    <mergeCell ref="A456:P456"/>
    <mergeCell ref="A457:P457"/>
    <mergeCell ref="A458:P458"/>
    <mergeCell ref="B460:G460"/>
    <mergeCell ref="J460:K460"/>
    <mergeCell ref="M460:N460"/>
    <mergeCell ref="O460:P460"/>
    <mergeCell ref="A534:P534"/>
    <mergeCell ref="A535:P535"/>
    <mergeCell ref="A536:P536"/>
    <mergeCell ref="B538:G538"/>
    <mergeCell ref="J538:K538"/>
    <mergeCell ref="M538:N538"/>
    <mergeCell ref="O538:P538"/>
    <mergeCell ref="A615:P615"/>
    <mergeCell ref="A616:P616"/>
    <mergeCell ref="A617:P617"/>
    <mergeCell ref="B619:G619"/>
    <mergeCell ref="J619:K619"/>
    <mergeCell ref="M619:N619"/>
    <mergeCell ref="O619:P619"/>
    <mergeCell ref="A646:P646"/>
    <mergeCell ref="A647:P647"/>
    <mergeCell ref="A648:P648"/>
    <mergeCell ref="B650:G650"/>
    <mergeCell ref="J650:K650"/>
    <mergeCell ref="M650:N650"/>
    <mergeCell ref="O650:P650"/>
    <mergeCell ref="A724:P724"/>
    <mergeCell ref="A725:P725"/>
    <mergeCell ref="A726:P726"/>
    <mergeCell ref="B728:G728"/>
    <mergeCell ref="J728:K728"/>
    <mergeCell ref="M728:N728"/>
    <mergeCell ref="O728:P728"/>
    <mergeCell ref="A814:P814"/>
    <mergeCell ref="A815:P815"/>
    <mergeCell ref="A816:P816"/>
    <mergeCell ref="B818:G818"/>
    <mergeCell ref="J818:K818"/>
    <mergeCell ref="M818:N818"/>
    <mergeCell ref="O818:P818"/>
    <mergeCell ref="A895:P895"/>
    <mergeCell ref="A896:P896"/>
    <mergeCell ref="A897:P897"/>
    <mergeCell ref="B899:G899"/>
    <mergeCell ref="J899:K899"/>
    <mergeCell ref="M899:N899"/>
    <mergeCell ref="O899:P899"/>
    <mergeCell ref="A974:P974"/>
    <mergeCell ref="A975:P975"/>
    <mergeCell ref="A976:P976"/>
    <mergeCell ref="B978:G978"/>
    <mergeCell ref="J978:K978"/>
    <mergeCell ref="M978:N978"/>
    <mergeCell ref="O978:P978"/>
    <mergeCell ref="A1043:P1043"/>
    <mergeCell ref="A1044:P1044"/>
    <mergeCell ref="A1045:P1045"/>
    <mergeCell ref="B1047:G1047"/>
    <mergeCell ref="J1047:K1047"/>
    <mergeCell ref="M1047:N1047"/>
    <mergeCell ref="O1047:P1047"/>
    <mergeCell ref="A1119:P1119"/>
    <mergeCell ref="A1120:P1120"/>
    <mergeCell ref="A1121:P1121"/>
    <mergeCell ref="B1123:G1123"/>
    <mergeCell ref="J1123:K1123"/>
    <mergeCell ref="M1123:N1123"/>
    <mergeCell ref="O1123:P1123"/>
    <mergeCell ref="A1199:P1199"/>
    <mergeCell ref="A1200:P1200"/>
    <mergeCell ref="A1201:P1201"/>
    <mergeCell ref="B1203:G1203"/>
    <mergeCell ref="J1203:K1203"/>
    <mergeCell ref="M1203:N1203"/>
    <mergeCell ref="O1203:P1203"/>
    <mergeCell ref="A1265:P1265"/>
    <mergeCell ref="A1266:P1266"/>
    <mergeCell ref="A1267:P1267"/>
    <mergeCell ref="B1269:G1269"/>
    <mergeCell ref="J1269:K1269"/>
    <mergeCell ref="M1269:N1269"/>
    <mergeCell ref="O1269:P1269"/>
    <mergeCell ref="A1334:P1334"/>
    <mergeCell ref="A1335:P1335"/>
    <mergeCell ref="A1336:P1336"/>
    <mergeCell ref="B1338:G1338"/>
    <mergeCell ref="J1338:K1338"/>
    <mergeCell ref="M1338:N1338"/>
    <mergeCell ref="O1338:P1338"/>
    <mergeCell ref="A1426:P1426"/>
    <mergeCell ref="A1427:P1427"/>
    <mergeCell ref="A1428:P1428"/>
    <mergeCell ref="B1430:G1430"/>
    <mergeCell ref="J1430:K1430"/>
    <mergeCell ref="M1430:N1430"/>
    <mergeCell ref="O1430:P1430"/>
    <mergeCell ref="A1508:P1508"/>
    <mergeCell ref="A1509:P1509"/>
    <mergeCell ref="A1510:P1510"/>
    <mergeCell ref="B1512:G1512"/>
    <mergeCell ref="J1512:K1512"/>
    <mergeCell ref="M1512:N1512"/>
    <mergeCell ref="O1512:P1512"/>
    <mergeCell ref="A1584:P1584"/>
    <mergeCell ref="A1585:P1585"/>
    <mergeCell ref="A1586:P1586"/>
    <mergeCell ref="B1588:G1588"/>
    <mergeCell ref="J1588:K1588"/>
    <mergeCell ref="M1588:N1588"/>
    <mergeCell ref="O1588:P1588"/>
    <mergeCell ref="A1662:P1662"/>
    <mergeCell ref="A1663:P1663"/>
    <mergeCell ref="A1664:P1664"/>
    <mergeCell ref="B1666:G1666"/>
    <mergeCell ref="J1666:K1666"/>
    <mergeCell ref="M1666:N1666"/>
    <mergeCell ref="O1666:P1666"/>
    <mergeCell ref="A1746:P1746"/>
    <mergeCell ref="A1747:P1747"/>
    <mergeCell ref="A1748:P1748"/>
    <mergeCell ref="B1750:G1750"/>
    <mergeCell ref="J1750:K1750"/>
    <mergeCell ref="M1750:N1750"/>
    <mergeCell ref="O1750:P1750"/>
    <mergeCell ref="A1819:P1819"/>
    <mergeCell ref="A1820:P1820"/>
    <mergeCell ref="A1821:P1821"/>
    <mergeCell ref="B1823:G1823"/>
    <mergeCell ref="J1823:K1823"/>
    <mergeCell ref="M1823:N1823"/>
    <mergeCell ref="O1823:P1823"/>
    <mergeCell ref="A1906:P1906"/>
    <mergeCell ref="A1907:P1907"/>
    <mergeCell ref="A1908:P1908"/>
    <mergeCell ref="B1910:G1910"/>
    <mergeCell ref="J1910:K1910"/>
    <mergeCell ref="M1910:N1910"/>
    <mergeCell ref="O1910:P1910"/>
    <mergeCell ref="A1976:P1976"/>
    <mergeCell ref="A1977:P1977"/>
    <mergeCell ref="A1978:P1978"/>
    <mergeCell ref="B1980:G1980"/>
    <mergeCell ref="J1980:K1980"/>
    <mergeCell ref="M1980:N1980"/>
    <mergeCell ref="O1980:P1980"/>
    <mergeCell ref="A2040:P2040"/>
    <mergeCell ref="A2041:P2041"/>
    <mergeCell ref="A2042:P2042"/>
    <mergeCell ref="B2044:G2044"/>
    <mergeCell ref="J2044:K2044"/>
    <mergeCell ref="M2044:N2044"/>
    <mergeCell ref="O2044:P2044"/>
    <mergeCell ref="A2110:P2110"/>
    <mergeCell ref="A2111:P2111"/>
    <mergeCell ref="A2112:P2112"/>
    <mergeCell ref="B2114:G2114"/>
    <mergeCell ref="J2114:K2114"/>
    <mergeCell ref="M2114:N2114"/>
    <mergeCell ref="O2114:P2114"/>
    <mergeCell ref="A2175:P2175"/>
    <mergeCell ref="A2176:P2176"/>
    <mergeCell ref="A2177:P2177"/>
    <mergeCell ref="B2179:G2179"/>
    <mergeCell ref="J2179:K2179"/>
    <mergeCell ref="M2179:N2179"/>
    <mergeCell ref="O2179:P2179"/>
    <mergeCell ref="A2237:P2237"/>
    <mergeCell ref="A2238:P2238"/>
    <mergeCell ref="A2239:P2239"/>
    <mergeCell ref="B2241:G2241"/>
    <mergeCell ref="J2241:K2241"/>
    <mergeCell ref="M2241:N2241"/>
    <mergeCell ref="O2241:P2241"/>
    <mergeCell ref="A2299:P2299"/>
    <mergeCell ref="A2300:P2300"/>
    <mergeCell ref="A2301:P2301"/>
    <mergeCell ref="B2303:G2303"/>
    <mergeCell ref="J2303:K2303"/>
    <mergeCell ref="M2303:N2303"/>
    <mergeCell ref="O2303:P2303"/>
    <mergeCell ref="A2361:P2361"/>
    <mergeCell ref="A2362:P2362"/>
    <mergeCell ref="A2363:P2363"/>
    <mergeCell ref="B2365:G2365"/>
    <mergeCell ref="J2365:K2365"/>
    <mergeCell ref="M2365:N2365"/>
    <mergeCell ref="O2365:P2365"/>
    <mergeCell ref="A2428:P2428"/>
    <mergeCell ref="A2429:P2429"/>
    <mergeCell ref="A2430:P2430"/>
    <mergeCell ref="B2432:G2432"/>
    <mergeCell ref="J2432:K2432"/>
    <mergeCell ref="M2432:N2432"/>
    <mergeCell ref="O2432:P2432"/>
    <mergeCell ref="A2478:P2478"/>
    <mergeCell ref="A2479:P2479"/>
    <mergeCell ref="A2480:P2480"/>
    <mergeCell ref="B2482:G2482"/>
    <mergeCell ref="J2482:K2482"/>
    <mergeCell ref="M2482:N2482"/>
    <mergeCell ref="O2482:P2482"/>
  </mergeCells>
  <printOptions headings="false" gridLines="false" gridLinesSet="true" horizontalCentered="false" verticalCentered="false"/>
  <pageMargins left="0.159722222222222" right="0.0395833333333333" top="0.354166666666667" bottom="0.1965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44.65"/>
    <col collapsed="false" customWidth="true" hidden="false" outlineLevel="0" max="2" min="2" style="0" width="17.83"/>
    <col collapsed="false" customWidth="true" hidden="false" outlineLevel="0" max="3" min="3" style="0" width="20.68"/>
    <col collapsed="false" customWidth="true" hidden="false" outlineLevel="0" max="4" min="4" style="0" width="18.54"/>
    <col collapsed="false" customWidth="true" hidden="false" outlineLevel="0" max="5" min="5" style="0" width="17.26"/>
    <col collapsed="false" customWidth="true" hidden="false" outlineLevel="0" max="7" min="6" style="0" width="12.69"/>
    <col collapsed="false" customWidth="true" hidden="false" outlineLevel="0" max="8" min="8" style="0" width="18.39"/>
    <col collapsed="false" customWidth="true" hidden="false" outlineLevel="0" max="9" min="9" style="0" width="15.83"/>
    <col collapsed="false" customWidth="true" hidden="false" outlineLevel="0" max="10" min="10" style="0" width="15.54"/>
    <col collapsed="false" customWidth="true" hidden="false" outlineLevel="0" max="13" min="11" style="0" width="18.39"/>
    <col collapsed="false" customWidth="true" hidden="false" outlineLevel="0" max="14" min="14" style="0" width="19.12"/>
    <col collapsed="false" customWidth="true" hidden="false" outlineLevel="0" max="15" min="15" style="0" width="17.54"/>
    <col collapsed="false" customWidth="true" hidden="false" outlineLevel="0" max="16" min="16" style="0" width="15.54"/>
    <col collapsed="false" customWidth="true" hidden="false" outlineLevel="0" max="1025" min="17" style="0" width="10.95"/>
  </cols>
  <sheetData>
    <row r="1" customFormat="false" ht="15" hidden="false" customHeight="false" outlineLevel="0" collapsed="false">
      <c r="A1" s="610" t="s">
        <v>364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</row>
    <row r="2" customFormat="false" ht="15" hidden="false" customHeight="false" outlineLevel="0" collapsed="false">
      <c r="A2" s="611" t="s">
        <v>365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</row>
    <row r="3" customFormat="false" ht="15" hidden="false" customHeight="false" outlineLevel="0" collapsed="false">
      <c r="A3" s="612" t="s">
        <v>73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</row>
    <row r="4" customFormat="false" ht="15.75" hidden="false" customHeight="false" outlineLevel="0" collapsed="false">
      <c r="A4" s="613"/>
      <c r="B4" s="614"/>
      <c r="C4" s="614"/>
      <c r="D4" s="614"/>
      <c r="E4" s="614"/>
      <c r="F4" s="614"/>
      <c r="G4" s="614"/>
      <c r="H4" s="615"/>
      <c r="I4" s="614"/>
      <c r="J4" s="614"/>
      <c r="K4" s="615"/>
      <c r="L4" s="615"/>
      <c r="M4" s="615"/>
      <c r="N4" s="615"/>
      <c r="O4" s="615"/>
      <c r="P4" s="615"/>
    </row>
    <row r="5" customFormat="false" ht="15" hidden="false" customHeight="false" outlineLevel="0" collapsed="false">
      <c r="A5" s="616" t="s">
        <v>366</v>
      </c>
      <c r="B5" s="617" t="s">
        <v>367</v>
      </c>
      <c r="C5" s="618" t="s">
        <v>368</v>
      </c>
      <c r="D5" s="618" t="s">
        <v>369</v>
      </c>
      <c r="E5" s="618" t="s">
        <v>370</v>
      </c>
      <c r="F5" s="617" t="s">
        <v>371</v>
      </c>
      <c r="G5" s="617" t="s">
        <v>372</v>
      </c>
      <c r="H5" s="617" t="s">
        <v>366</v>
      </c>
      <c r="I5" s="617" t="s">
        <v>366</v>
      </c>
      <c r="J5" s="617" t="s">
        <v>149</v>
      </c>
      <c r="K5" s="617" t="s">
        <v>366</v>
      </c>
      <c r="L5" s="617" t="s">
        <v>366</v>
      </c>
      <c r="M5" s="617" t="s">
        <v>366</v>
      </c>
      <c r="N5" s="617" t="s">
        <v>366</v>
      </c>
      <c r="O5" s="617" t="s">
        <v>366</v>
      </c>
      <c r="P5" s="619" t="s">
        <v>149</v>
      </c>
    </row>
    <row r="6" customFormat="false" ht="15.75" hidden="false" customHeight="false" outlineLevel="0" collapsed="false">
      <c r="A6" s="620"/>
      <c r="B6" s="621" t="s">
        <v>373</v>
      </c>
      <c r="C6" s="622"/>
      <c r="D6" s="622"/>
      <c r="E6" s="622"/>
      <c r="F6" s="622"/>
      <c r="G6" s="622"/>
      <c r="H6" s="621" t="s">
        <v>374</v>
      </c>
      <c r="I6" s="621" t="s">
        <v>375</v>
      </c>
      <c r="J6" s="621" t="s">
        <v>376</v>
      </c>
      <c r="K6" s="621" t="s">
        <v>345</v>
      </c>
      <c r="L6" s="621" t="s">
        <v>337</v>
      </c>
      <c r="M6" s="621" t="s">
        <v>332</v>
      </c>
      <c r="N6" s="621" t="s">
        <v>377</v>
      </c>
      <c r="O6" s="621" t="s">
        <v>378</v>
      </c>
      <c r="P6" s="623" t="s">
        <v>373</v>
      </c>
    </row>
    <row r="7" customFormat="false" ht="15" hidden="false" customHeight="false" outlineLevel="0" collapsed="false">
      <c r="A7" s="615"/>
      <c r="B7" s="615"/>
      <c r="C7" s="615"/>
      <c r="D7" s="615"/>
      <c r="E7" s="615"/>
      <c r="F7" s="615"/>
      <c r="G7" s="615"/>
      <c r="H7" s="615"/>
      <c r="I7" s="615"/>
      <c r="J7" s="614"/>
      <c r="K7" s="615"/>
      <c r="L7" s="615"/>
      <c r="M7" s="615"/>
      <c r="N7" s="615"/>
      <c r="O7" s="615"/>
      <c r="P7" s="615"/>
    </row>
    <row r="8" customFormat="false" ht="15" hidden="false" customHeight="false" outlineLevel="0" collapsed="false">
      <c r="A8" s="624" t="s">
        <v>228</v>
      </c>
      <c r="B8" s="625" t="n">
        <v>223040</v>
      </c>
      <c r="C8" s="625" t="n">
        <v>88296.5</v>
      </c>
      <c r="D8" s="625" t="n">
        <v>0</v>
      </c>
      <c r="E8" s="625" t="n">
        <v>0</v>
      </c>
      <c r="F8" s="625" t="n">
        <v>0</v>
      </c>
      <c r="G8" s="625" t="n">
        <v>0</v>
      </c>
      <c r="H8" s="625" t="n">
        <v>162000</v>
      </c>
      <c r="I8" s="625" t="n">
        <v>0</v>
      </c>
      <c r="J8" s="626" t="n">
        <f aca="false">SUM(B8:I8)</f>
        <v>473336.5</v>
      </c>
      <c r="K8" s="625" t="n">
        <v>0</v>
      </c>
      <c r="L8" s="625" t="n">
        <v>0</v>
      </c>
      <c r="M8" s="625" t="n">
        <v>0</v>
      </c>
      <c r="N8" s="625" t="n">
        <v>441602.16</v>
      </c>
      <c r="O8" s="625" t="n">
        <v>0</v>
      </c>
      <c r="P8" s="626" t="n">
        <f aca="false">+J8+K8+L8+M8+N8+O8</f>
        <v>914938.66</v>
      </c>
    </row>
    <row r="9" customFormat="false" ht="15" hidden="false" customHeight="false" outlineLevel="0" collapsed="false">
      <c r="A9" s="624" t="s">
        <v>229</v>
      </c>
      <c r="B9" s="625" t="n">
        <v>239800</v>
      </c>
      <c r="C9" s="625" t="n">
        <v>695332.81</v>
      </c>
      <c r="D9" s="625" t="n">
        <v>0</v>
      </c>
      <c r="E9" s="625" t="n">
        <v>0</v>
      </c>
      <c r="F9" s="625" t="n">
        <v>0</v>
      </c>
      <c r="G9" s="625" t="n">
        <v>0</v>
      </c>
      <c r="H9" s="625" t="n">
        <v>14455</v>
      </c>
      <c r="I9" s="625" t="n">
        <v>0</v>
      </c>
      <c r="J9" s="626" t="n">
        <f aca="false">SUM(B9:I9)</f>
        <v>949587.81</v>
      </c>
      <c r="K9" s="625" t="n">
        <v>0</v>
      </c>
      <c r="L9" s="625" t="n">
        <v>0</v>
      </c>
      <c r="M9" s="625" t="n">
        <v>0</v>
      </c>
      <c r="N9" s="625" t="n">
        <v>0</v>
      </c>
      <c r="O9" s="625" t="n">
        <v>0</v>
      </c>
      <c r="P9" s="626" t="n">
        <f aca="false">+J9+K9+L9+M9+N9+O9</f>
        <v>949587.81</v>
      </c>
    </row>
    <row r="10" customFormat="false" ht="15" hidden="false" customHeight="false" outlineLevel="0" collapsed="false">
      <c r="A10" s="624" t="s">
        <v>230</v>
      </c>
      <c r="B10" s="625" t="n">
        <v>800400</v>
      </c>
      <c r="C10" s="625" t="n">
        <v>0</v>
      </c>
      <c r="D10" s="625" t="n">
        <v>0</v>
      </c>
      <c r="E10" s="625" t="n">
        <v>0</v>
      </c>
      <c r="F10" s="625" t="n">
        <v>0</v>
      </c>
      <c r="G10" s="625" t="n">
        <v>0</v>
      </c>
      <c r="H10" s="625" t="n">
        <v>0</v>
      </c>
      <c r="I10" s="625" t="n">
        <v>0</v>
      </c>
      <c r="J10" s="626" t="n">
        <f aca="false">SUM(B10:I10)</f>
        <v>800400</v>
      </c>
      <c r="K10" s="625" t="n">
        <v>0</v>
      </c>
      <c r="L10" s="625" t="n">
        <v>0</v>
      </c>
      <c r="M10" s="625" t="n">
        <v>0</v>
      </c>
      <c r="N10" s="625" t="n">
        <v>0</v>
      </c>
      <c r="O10" s="625" t="n">
        <v>0</v>
      </c>
      <c r="P10" s="626" t="n">
        <f aca="false">+J10+K10+L10+M10+N10+O10</f>
        <v>800400</v>
      </c>
    </row>
    <row r="11" customFormat="false" ht="15" hidden="false" customHeight="false" outlineLevel="0" collapsed="false">
      <c r="A11" s="624" t="s">
        <v>232</v>
      </c>
      <c r="B11" s="625" t="n">
        <v>0</v>
      </c>
      <c r="C11" s="625" t="n">
        <v>0</v>
      </c>
      <c r="D11" s="625" t="n">
        <v>88800</v>
      </c>
      <c r="E11" s="625" t="n">
        <v>0</v>
      </c>
      <c r="F11" s="625" t="n">
        <v>0</v>
      </c>
      <c r="G11" s="625" t="n">
        <v>0</v>
      </c>
      <c r="H11" s="625" t="n">
        <v>0</v>
      </c>
      <c r="I11" s="625" t="n">
        <v>0</v>
      </c>
      <c r="J11" s="626" t="n">
        <f aca="false">SUM(B11:I11)</f>
        <v>88800</v>
      </c>
      <c r="K11" s="625" t="n">
        <v>0</v>
      </c>
      <c r="L11" s="625" t="n">
        <v>0</v>
      </c>
      <c r="M11" s="625" t="n">
        <v>0</v>
      </c>
      <c r="N11" s="625" t="n">
        <v>0</v>
      </c>
      <c r="O11" s="625" t="n">
        <v>0</v>
      </c>
      <c r="P11" s="626" t="n">
        <f aca="false">+J11+K11+L11+M11+N11+O11</f>
        <v>88800</v>
      </c>
    </row>
    <row r="12" customFormat="false" ht="15" hidden="false" customHeight="false" outlineLevel="0" collapsed="false">
      <c r="A12" s="624" t="s">
        <v>233</v>
      </c>
      <c r="B12" s="625" t="n">
        <v>0</v>
      </c>
      <c r="C12" s="625" t="n">
        <v>0</v>
      </c>
      <c r="D12" s="625" t="n">
        <v>178276</v>
      </c>
      <c r="E12" s="625" t="n">
        <v>0</v>
      </c>
      <c r="F12" s="625" t="n">
        <v>0</v>
      </c>
      <c r="G12" s="625" t="n">
        <v>0</v>
      </c>
      <c r="H12" s="625" t="n">
        <v>0</v>
      </c>
      <c r="I12" s="625" t="n">
        <v>0</v>
      </c>
      <c r="J12" s="626" t="n">
        <f aca="false">SUM(B12:I12)</f>
        <v>178276</v>
      </c>
      <c r="K12" s="625" t="n">
        <v>0</v>
      </c>
      <c r="L12" s="625" t="n">
        <v>0</v>
      </c>
      <c r="M12" s="625" t="n">
        <v>0</v>
      </c>
      <c r="N12" s="625" t="n">
        <v>0</v>
      </c>
      <c r="O12" s="625" t="n">
        <v>0</v>
      </c>
      <c r="P12" s="626" t="n">
        <f aca="false">+J12+K12+L12+M12+N12+O12</f>
        <v>178276</v>
      </c>
    </row>
    <row r="13" customFormat="false" ht="15" hidden="false" customHeight="false" outlineLevel="0" collapsed="false">
      <c r="A13" s="624" t="s">
        <v>234</v>
      </c>
      <c r="B13" s="625" t="n">
        <v>0</v>
      </c>
      <c r="C13" s="625" t="n">
        <v>1273251.95</v>
      </c>
      <c r="D13" s="625" t="n">
        <v>0</v>
      </c>
      <c r="E13" s="625" t="n">
        <v>0</v>
      </c>
      <c r="F13" s="625" t="n">
        <v>0</v>
      </c>
      <c r="G13" s="625" t="n">
        <v>0</v>
      </c>
      <c r="H13" s="625" t="n">
        <v>1016705.49</v>
      </c>
      <c r="I13" s="625" t="n">
        <v>0</v>
      </c>
      <c r="J13" s="626" t="n">
        <f aca="false">SUM(B13:I13)</f>
        <v>2289957.44</v>
      </c>
      <c r="K13" s="625" t="n">
        <v>794225.78</v>
      </c>
      <c r="L13" s="625" t="n">
        <v>906464.51</v>
      </c>
      <c r="M13" s="625" t="n">
        <v>388270.77</v>
      </c>
      <c r="N13" s="625" t="n">
        <v>76610.17</v>
      </c>
      <c r="O13" s="625" t="n">
        <v>0</v>
      </c>
      <c r="P13" s="626" t="n">
        <f aca="false">+J13+K13+L13+M13+N13+O13</f>
        <v>4455528.67</v>
      </c>
    </row>
    <row r="14" customFormat="false" ht="15" hidden="false" customHeight="false" outlineLevel="0" collapsed="false">
      <c r="A14" s="624" t="s">
        <v>235</v>
      </c>
      <c r="B14" s="625" t="n">
        <v>0</v>
      </c>
      <c r="C14" s="625" t="n">
        <v>1943634.19</v>
      </c>
      <c r="D14" s="625" t="n">
        <v>450982.29</v>
      </c>
      <c r="E14" s="625" t="n">
        <v>619673.29</v>
      </c>
      <c r="F14" s="625" t="n">
        <v>151225.51</v>
      </c>
      <c r="G14" s="625" t="n">
        <v>83356.58</v>
      </c>
      <c r="H14" s="625" t="n">
        <v>869897.94</v>
      </c>
      <c r="I14" s="625" t="n">
        <v>0</v>
      </c>
      <c r="J14" s="626" t="n">
        <f aca="false">SUM(B14:I14)</f>
        <v>4118769.8</v>
      </c>
      <c r="K14" s="625" t="n">
        <v>862158.84</v>
      </c>
      <c r="L14" s="625" t="n">
        <v>913497.14</v>
      </c>
      <c r="M14" s="625" t="n">
        <v>998937.17</v>
      </c>
      <c r="N14" s="625" t="n">
        <v>121040.16</v>
      </c>
      <c r="O14" s="625" t="n">
        <v>0</v>
      </c>
      <c r="P14" s="626" t="n">
        <f aca="false">+J14+K14+L14+M14+N14+O14</f>
        <v>7014403.11</v>
      </c>
    </row>
    <row r="15" customFormat="false" ht="15" hidden="false" customHeight="false" outlineLevel="0" collapsed="false">
      <c r="A15" s="624" t="s">
        <v>236</v>
      </c>
      <c r="B15" s="625" t="n">
        <v>0</v>
      </c>
      <c r="C15" s="625" t="n">
        <v>391365.05</v>
      </c>
      <c r="D15" s="625" t="n">
        <v>0</v>
      </c>
      <c r="E15" s="625" t="n">
        <v>0</v>
      </c>
      <c r="F15" s="625" t="n">
        <v>0</v>
      </c>
      <c r="G15" s="625" t="n">
        <v>0</v>
      </c>
      <c r="H15" s="625" t="n">
        <v>0</v>
      </c>
      <c r="I15" s="625" t="n">
        <v>0</v>
      </c>
      <c r="J15" s="626" t="n">
        <f aca="false">SUM(B15:I15)</f>
        <v>391365.05</v>
      </c>
      <c r="K15" s="625" t="n">
        <v>208552.33</v>
      </c>
      <c r="L15" s="625" t="n">
        <v>0</v>
      </c>
      <c r="M15" s="625" t="n">
        <v>0</v>
      </c>
      <c r="N15" s="625" t="n">
        <v>0</v>
      </c>
      <c r="O15" s="625" t="n">
        <v>0</v>
      </c>
      <c r="P15" s="626" t="n">
        <f aca="false">+J15+K15+L15+M15+N15+O15</f>
        <v>599917.38</v>
      </c>
    </row>
    <row r="16" customFormat="false" ht="15" hidden="false" customHeight="false" outlineLevel="0" collapsed="false">
      <c r="A16" s="624" t="s">
        <v>237</v>
      </c>
      <c r="B16" s="625" t="n">
        <v>63172.72</v>
      </c>
      <c r="C16" s="625" t="n">
        <v>1473096.72</v>
      </c>
      <c r="D16" s="625" t="n">
        <v>1852492.18</v>
      </c>
      <c r="E16" s="625" t="n">
        <v>1478687.07</v>
      </c>
      <c r="F16" s="625" t="n">
        <v>381876.58</v>
      </c>
      <c r="G16" s="625" t="n">
        <v>494407.21</v>
      </c>
      <c r="H16" s="625" t="n">
        <v>62553.1</v>
      </c>
      <c r="I16" s="625" t="n">
        <v>265087.65</v>
      </c>
      <c r="J16" s="626" t="n">
        <f aca="false">SUM(B16:I16)</f>
        <v>6071373.23</v>
      </c>
      <c r="K16" s="625" t="n">
        <v>949141.86</v>
      </c>
      <c r="L16" s="625" t="n">
        <v>1453067.99</v>
      </c>
      <c r="M16" s="625" t="n">
        <v>624795.97</v>
      </c>
      <c r="N16" s="625" t="n">
        <v>0</v>
      </c>
      <c r="O16" s="625" t="n">
        <v>252.13</v>
      </c>
      <c r="P16" s="626" t="n">
        <f aca="false">+J16+K16+L16+M16+N16+O16</f>
        <v>9098631.18</v>
      </c>
    </row>
    <row r="17" customFormat="false" ht="15" hidden="false" customHeight="false" outlineLevel="0" collapsed="false">
      <c r="A17" s="624" t="s">
        <v>239</v>
      </c>
      <c r="B17" s="625" t="n">
        <v>0</v>
      </c>
      <c r="C17" s="625" t="n">
        <v>0</v>
      </c>
      <c r="D17" s="625" t="n">
        <v>0</v>
      </c>
      <c r="E17" s="625" t="n">
        <v>0</v>
      </c>
      <c r="F17" s="625" t="n">
        <v>0</v>
      </c>
      <c r="G17" s="625" t="n">
        <v>0</v>
      </c>
      <c r="H17" s="625" t="n">
        <v>5880933.67</v>
      </c>
      <c r="I17" s="625" t="n">
        <v>0</v>
      </c>
      <c r="J17" s="626" t="n">
        <f aca="false">SUM(B17:I17)</f>
        <v>5880933.67</v>
      </c>
      <c r="K17" s="625" t="n">
        <v>0</v>
      </c>
      <c r="L17" s="625" t="n">
        <v>0</v>
      </c>
      <c r="M17" s="625" t="n">
        <v>0</v>
      </c>
      <c r="N17" s="625" t="n">
        <v>0</v>
      </c>
      <c r="O17" s="625" t="n">
        <v>0</v>
      </c>
      <c r="P17" s="626" t="n">
        <f aca="false">+J17+K17+L17+M17+N17+O17</f>
        <v>5880933.67</v>
      </c>
    </row>
    <row r="18" customFormat="false" ht="15" hidden="false" customHeight="false" outlineLevel="0" collapsed="false">
      <c r="A18" s="624" t="s">
        <v>240</v>
      </c>
      <c r="B18" s="625" t="n">
        <v>32694.17</v>
      </c>
      <c r="C18" s="625" t="n">
        <v>18414.69</v>
      </c>
      <c r="D18" s="625" t="n">
        <v>0</v>
      </c>
      <c r="E18" s="625" t="n">
        <v>0</v>
      </c>
      <c r="F18" s="625" t="n">
        <v>0</v>
      </c>
      <c r="G18" s="625" t="n">
        <v>0</v>
      </c>
      <c r="H18" s="625" t="n">
        <v>9105.83</v>
      </c>
      <c r="I18" s="625" t="n">
        <v>0</v>
      </c>
      <c r="J18" s="626" t="n">
        <f aca="false">SUM(B18:I18)</f>
        <v>60214.69</v>
      </c>
      <c r="K18" s="625" t="n">
        <v>41863.89</v>
      </c>
      <c r="L18" s="625" t="n">
        <v>28277.07</v>
      </c>
      <c r="M18" s="625" t="n">
        <v>31293.19</v>
      </c>
      <c r="N18" s="625" t="n">
        <v>0</v>
      </c>
      <c r="O18" s="625" t="n">
        <v>0</v>
      </c>
      <c r="P18" s="626" t="n">
        <f aca="false">+J18+K18+L18+M18+N18+O18</f>
        <v>161648.84</v>
      </c>
    </row>
    <row r="19" customFormat="false" ht="15" hidden="false" customHeight="false" outlineLevel="0" collapsed="false">
      <c r="A19" s="624" t="s">
        <v>241</v>
      </c>
      <c r="B19" s="625" t="n">
        <v>0</v>
      </c>
      <c r="C19" s="625" t="n">
        <v>3820</v>
      </c>
      <c r="D19" s="625" t="n">
        <v>4158</v>
      </c>
      <c r="E19" s="625" t="n">
        <v>3420</v>
      </c>
      <c r="F19" s="625" t="n">
        <v>0</v>
      </c>
      <c r="G19" s="625" t="n">
        <v>280</v>
      </c>
      <c r="H19" s="625" t="n">
        <v>0</v>
      </c>
      <c r="I19" s="625" t="n">
        <v>0</v>
      </c>
      <c r="J19" s="626" t="n">
        <f aca="false">SUM(B19:I19)</f>
        <v>11678</v>
      </c>
      <c r="K19" s="625" t="n">
        <v>0</v>
      </c>
      <c r="L19" s="625" t="n">
        <v>0</v>
      </c>
      <c r="M19" s="625" t="n">
        <v>0</v>
      </c>
      <c r="N19" s="625" t="n">
        <v>0</v>
      </c>
      <c r="O19" s="625" t="n">
        <v>0</v>
      </c>
      <c r="P19" s="626" t="n">
        <f aca="false">+J19+K19+L19+M19+N19+O19</f>
        <v>11678</v>
      </c>
    </row>
    <row r="20" customFormat="false" ht="15" hidden="false" customHeight="false" outlineLevel="0" collapsed="false">
      <c r="A20" s="624" t="s">
        <v>242</v>
      </c>
      <c r="B20" s="625" t="n">
        <v>0</v>
      </c>
      <c r="C20" s="625" t="n">
        <v>4865.99</v>
      </c>
      <c r="D20" s="625" t="n">
        <v>0</v>
      </c>
      <c r="E20" s="625" t="n">
        <v>0</v>
      </c>
      <c r="F20" s="625" t="n">
        <v>0</v>
      </c>
      <c r="G20" s="625" t="n">
        <v>0</v>
      </c>
      <c r="H20" s="625" t="n">
        <v>0</v>
      </c>
      <c r="I20" s="625" t="n">
        <v>0</v>
      </c>
      <c r="J20" s="626" t="n">
        <f aca="false">SUM(B20:I20)</f>
        <v>4865.99</v>
      </c>
      <c r="K20" s="625" t="n">
        <v>0</v>
      </c>
      <c r="L20" s="625" t="n">
        <v>0</v>
      </c>
      <c r="M20" s="625" t="n">
        <v>0</v>
      </c>
      <c r="N20" s="625" t="n">
        <v>0</v>
      </c>
      <c r="O20" s="625" t="n">
        <v>0</v>
      </c>
      <c r="P20" s="626" t="n">
        <f aca="false">+J20+K20+L20+M20+N20+O20</f>
        <v>4865.99</v>
      </c>
    </row>
    <row r="21" customFormat="false" ht="15" hidden="false" customHeight="false" outlineLevel="0" collapsed="false">
      <c r="A21" s="624" t="s">
        <v>244</v>
      </c>
      <c r="B21" s="625" t="n">
        <v>46696.98</v>
      </c>
      <c r="C21" s="625" t="n">
        <v>195170.87</v>
      </c>
      <c r="D21" s="625" t="n">
        <v>14815</v>
      </c>
      <c r="E21" s="625" t="n">
        <v>23143.44</v>
      </c>
      <c r="F21" s="625" t="n">
        <v>0</v>
      </c>
      <c r="G21" s="625" t="n">
        <v>350</v>
      </c>
      <c r="H21" s="625" t="n">
        <v>0</v>
      </c>
      <c r="I21" s="625" t="n">
        <v>0</v>
      </c>
      <c r="J21" s="626" t="n">
        <f aca="false">SUM(B21:I21)</f>
        <v>280176.29</v>
      </c>
      <c r="K21" s="625" t="n">
        <v>0</v>
      </c>
      <c r="L21" s="625" t="n">
        <v>0</v>
      </c>
      <c r="M21" s="625" t="n">
        <v>8205</v>
      </c>
      <c r="N21" s="625" t="n">
        <v>0</v>
      </c>
      <c r="O21" s="625" t="n">
        <v>0</v>
      </c>
      <c r="P21" s="626" t="n">
        <f aca="false">+J21+K21+L21+M21+N21+O21</f>
        <v>288381.29</v>
      </c>
    </row>
    <row r="22" customFormat="false" ht="15" hidden="false" customHeight="false" outlineLevel="0" collapsed="false">
      <c r="A22" s="624" t="s">
        <v>379</v>
      </c>
      <c r="B22" s="625" t="n">
        <v>8696.47</v>
      </c>
      <c r="C22" s="625" t="n">
        <v>82335.82</v>
      </c>
      <c r="D22" s="625" t="n">
        <v>648.92</v>
      </c>
      <c r="E22" s="625" t="n">
        <v>86.52</v>
      </c>
      <c r="F22" s="625" t="n">
        <v>0</v>
      </c>
      <c r="G22" s="625" t="n">
        <v>0</v>
      </c>
      <c r="H22" s="625" t="n">
        <v>10687.77</v>
      </c>
      <c r="I22" s="625" t="n">
        <v>0</v>
      </c>
      <c r="J22" s="626" t="n">
        <f aca="false">SUM(B22:I22)</f>
        <v>102455.5</v>
      </c>
      <c r="K22" s="625" t="n">
        <v>7555.81</v>
      </c>
      <c r="L22" s="625" t="n">
        <v>40628.87</v>
      </c>
      <c r="M22" s="625" t="n">
        <v>44869.49</v>
      </c>
      <c r="N22" s="625" t="n">
        <v>0</v>
      </c>
      <c r="O22" s="625" t="n">
        <v>0</v>
      </c>
      <c r="P22" s="626" t="n">
        <f aca="false">+J22+K22+L22+M22+N22+O22</f>
        <v>195509.67</v>
      </c>
    </row>
    <row r="23" customFormat="false" ht="15" hidden="false" customHeight="false" outlineLevel="0" collapsed="false">
      <c r="A23" s="624" t="s">
        <v>246</v>
      </c>
      <c r="B23" s="625" t="n">
        <v>0</v>
      </c>
      <c r="C23" s="625" t="n">
        <v>5823.95</v>
      </c>
      <c r="D23" s="625" t="n">
        <v>0</v>
      </c>
      <c r="E23" s="625" t="n">
        <v>0</v>
      </c>
      <c r="F23" s="625" t="n">
        <v>0</v>
      </c>
      <c r="G23" s="625" t="n">
        <v>0</v>
      </c>
      <c r="H23" s="625" t="n">
        <v>0</v>
      </c>
      <c r="I23" s="625" t="n">
        <v>0</v>
      </c>
      <c r="J23" s="626" t="n">
        <f aca="false">SUM(B23:I23)</f>
        <v>5823.95</v>
      </c>
      <c r="K23" s="625" t="n">
        <v>0</v>
      </c>
      <c r="L23" s="625" t="n">
        <v>0</v>
      </c>
      <c r="M23" s="625" t="n">
        <v>0</v>
      </c>
      <c r="N23" s="625" t="n">
        <v>16571.32</v>
      </c>
      <c r="O23" s="625" t="n">
        <v>0</v>
      </c>
      <c r="P23" s="626" t="n">
        <f aca="false">+J23+K23+L23+M23+N23+O23</f>
        <v>22395.27</v>
      </c>
    </row>
    <row r="24" customFormat="false" ht="15" hidden="false" customHeight="false" outlineLevel="0" collapsed="false">
      <c r="A24" s="624" t="s">
        <v>334</v>
      </c>
      <c r="B24" s="625" t="n">
        <v>12990.86</v>
      </c>
      <c r="C24" s="625" t="n">
        <v>6901.49</v>
      </c>
      <c r="D24" s="625" t="n">
        <v>0</v>
      </c>
      <c r="E24" s="625" t="n">
        <v>0</v>
      </c>
      <c r="F24" s="625" t="n">
        <v>0</v>
      </c>
      <c r="G24" s="625" t="n">
        <v>0</v>
      </c>
      <c r="H24" s="625" t="n">
        <v>0</v>
      </c>
      <c r="I24" s="625" t="n">
        <v>0</v>
      </c>
      <c r="J24" s="626" t="n">
        <f aca="false">SUM(B24:I24)</f>
        <v>19892.35</v>
      </c>
      <c r="K24" s="625" t="n">
        <v>0</v>
      </c>
      <c r="L24" s="625" t="n">
        <v>0</v>
      </c>
      <c r="M24" s="625" t="n">
        <v>0</v>
      </c>
      <c r="N24" s="625" t="n">
        <v>2875.86</v>
      </c>
      <c r="O24" s="625" t="n">
        <v>0</v>
      </c>
      <c r="P24" s="626" t="n">
        <f aca="false">+J24+K24+L24+M24+N24+O24</f>
        <v>22768.21</v>
      </c>
    </row>
    <row r="25" customFormat="false" ht="15" hidden="false" customHeight="false" outlineLevel="0" collapsed="false">
      <c r="A25" s="624" t="s">
        <v>341</v>
      </c>
      <c r="B25" s="625" t="n">
        <v>17351.09</v>
      </c>
      <c r="C25" s="625" t="n">
        <v>17647.36</v>
      </c>
      <c r="D25" s="625" t="n">
        <v>0</v>
      </c>
      <c r="E25" s="625" t="n">
        <v>0</v>
      </c>
      <c r="F25" s="625" t="n">
        <v>0</v>
      </c>
      <c r="G25" s="625" t="n">
        <v>0</v>
      </c>
      <c r="H25" s="625" t="n">
        <v>0</v>
      </c>
      <c r="I25" s="625" t="n">
        <v>0</v>
      </c>
      <c r="J25" s="626" t="n">
        <f aca="false">SUM(B25:I25)</f>
        <v>34998.45</v>
      </c>
      <c r="K25" s="625" t="n">
        <v>0</v>
      </c>
      <c r="L25" s="625" t="n">
        <v>0</v>
      </c>
      <c r="M25" s="625" t="n">
        <v>0</v>
      </c>
      <c r="N25" s="625" t="n">
        <v>33994.81</v>
      </c>
      <c r="O25" s="625" t="n">
        <v>0</v>
      </c>
      <c r="P25" s="626" t="n">
        <f aca="false">+J25+K25+L25+M25+N25+O25</f>
        <v>68993.26</v>
      </c>
    </row>
    <row r="26" customFormat="false" ht="15" hidden="false" customHeight="false" outlineLevel="0" collapsed="false">
      <c r="A26" s="624" t="s">
        <v>335</v>
      </c>
      <c r="B26" s="625" t="n">
        <v>9871.66</v>
      </c>
      <c r="C26" s="625" t="n">
        <v>5241.22</v>
      </c>
      <c r="D26" s="625" t="n">
        <v>406.82</v>
      </c>
      <c r="E26" s="625" t="n">
        <v>0</v>
      </c>
      <c r="F26" s="625" t="n">
        <v>0</v>
      </c>
      <c r="G26" s="625" t="n">
        <v>0</v>
      </c>
      <c r="H26" s="625" t="n">
        <v>0</v>
      </c>
      <c r="I26" s="625" t="n">
        <v>0</v>
      </c>
      <c r="J26" s="626" t="n">
        <f aca="false">SUM(B26:I26)</f>
        <v>15519.7</v>
      </c>
      <c r="K26" s="625" t="n">
        <v>18361.16</v>
      </c>
      <c r="L26" s="625" t="n">
        <v>0</v>
      </c>
      <c r="M26" s="625" t="n">
        <v>0</v>
      </c>
      <c r="N26" s="625" t="n">
        <v>431.13</v>
      </c>
      <c r="O26" s="625" t="n">
        <v>0</v>
      </c>
      <c r="P26" s="626" t="n">
        <f aca="false">+J26+K26+L26+M26+N26+O26</f>
        <v>34311.99</v>
      </c>
    </row>
    <row r="27" customFormat="false" ht="15" hidden="false" customHeight="false" outlineLevel="0" collapsed="false">
      <c r="A27" s="624" t="s">
        <v>250</v>
      </c>
      <c r="B27" s="625" t="n">
        <v>0</v>
      </c>
      <c r="C27" s="625" t="n">
        <v>1110</v>
      </c>
      <c r="D27" s="625" t="n">
        <v>0</v>
      </c>
      <c r="E27" s="625" t="n">
        <v>0</v>
      </c>
      <c r="F27" s="625" t="n">
        <v>428</v>
      </c>
      <c r="G27" s="625" t="n">
        <v>0</v>
      </c>
      <c r="H27" s="625" t="n">
        <v>0</v>
      </c>
      <c r="I27" s="625" t="n">
        <v>0</v>
      </c>
      <c r="J27" s="626" t="n">
        <f aca="false">SUM(B27:I27)</f>
        <v>1538</v>
      </c>
      <c r="K27" s="625" t="n">
        <v>0</v>
      </c>
      <c r="L27" s="625" t="n">
        <v>0</v>
      </c>
      <c r="M27" s="625" t="n">
        <v>0</v>
      </c>
      <c r="N27" s="625" t="n">
        <v>956.03</v>
      </c>
      <c r="O27" s="625" t="n">
        <v>0</v>
      </c>
      <c r="P27" s="626" t="n">
        <f aca="false">+J27+K27+L27+M27+N27+O27</f>
        <v>2494.03</v>
      </c>
    </row>
    <row r="28" customFormat="false" ht="15" hidden="false" customHeight="false" outlineLevel="0" collapsed="false">
      <c r="A28" s="624" t="s">
        <v>253</v>
      </c>
      <c r="B28" s="625" t="n">
        <v>142800.31</v>
      </c>
      <c r="C28" s="625" t="n">
        <v>3787.24</v>
      </c>
      <c r="D28" s="625" t="n">
        <v>0</v>
      </c>
      <c r="E28" s="625" t="n">
        <v>0</v>
      </c>
      <c r="F28" s="625" t="n">
        <v>0</v>
      </c>
      <c r="G28" s="625" t="n">
        <v>0</v>
      </c>
      <c r="H28" s="625" t="n">
        <v>0</v>
      </c>
      <c r="I28" s="625" t="n">
        <v>0</v>
      </c>
      <c r="J28" s="626" t="n">
        <f aca="false">SUM(B28:I28)</f>
        <v>146587.55</v>
      </c>
      <c r="K28" s="625" t="n">
        <v>0</v>
      </c>
      <c r="L28" s="625" t="n">
        <v>0</v>
      </c>
      <c r="M28" s="625" t="n">
        <v>0</v>
      </c>
      <c r="N28" s="625" t="n">
        <v>0</v>
      </c>
      <c r="O28" s="625" t="n">
        <v>0</v>
      </c>
      <c r="P28" s="626" t="n">
        <f aca="false">+J28+K28+L28+M28+N28+O28</f>
        <v>146587.55</v>
      </c>
    </row>
    <row r="29" customFormat="false" ht="15" hidden="false" customHeight="false" outlineLevel="0" collapsed="false">
      <c r="A29" s="624" t="s">
        <v>254</v>
      </c>
      <c r="B29" s="625" t="n">
        <v>0</v>
      </c>
      <c r="C29" s="625" t="n">
        <v>911661.42</v>
      </c>
      <c r="D29" s="625" t="n">
        <v>0</v>
      </c>
      <c r="E29" s="625" t="n">
        <v>0</v>
      </c>
      <c r="F29" s="625" t="n">
        <v>0</v>
      </c>
      <c r="G29" s="625" t="n">
        <v>0</v>
      </c>
      <c r="H29" s="625" t="n">
        <v>0</v>
      </c>
      <c r="I29" s="625" t="n">
        <v>0</v>
      </c>
      <c r="J29" s="626" t="n">
        <f aca="false">SUM(B29:I29)</f>
        <v>911661.42</v>
      </c>
      <c r="K29" s="625" t="n">
        <v>52624.62</v>
      </c>
      <c r="L29" s="625" t="n">
        <v>403068.96</v>
      </c>
      <c r="M29" s="625" t="n">
        <v>79536.87</v>
      </c>
      <c r="N29" s="625" t="n">
        <v>0</v>
      </c>
      <c r="O29" s="625" t="n">
        <v>0</v>
      </c>
      <c r="P29" s="626" t="n">
        <f aca="false">+J29+K29+L29+M29+N29+O29</f>
        <v>1446891.87</v>
      </c>
    </row>
    <row r="30" customFormat="false" ht="15" hidden="false" customHeight="false" outlineLevel="0" collapsed="false">
      <c r="A30" s="624" t="s">
        <v>256</v>
      </c>
      <c r="B30" s="625" t="n">
        <v>0</v>
      </c>
      <c r="C30" s="625" t="n">
        <v>28045.72</v>
      </c>
      <c r="D30" s="625" t="n">
        <v>29002.45</v>
      </c>
      <c r="E30" s="625" t="n">
        <v>13544.51</v>
      </c>
      <c r="F30" s="625" t="n">
        <v>0</v>
      </c>
      <c r="G30" s="625" t="n">
        <v>7250.61</v>
      </c>
      <c r="H30" s="625" t="n">
        <v>0</v>
      </c>
      <c r="I30" s="625" t="n">
        <v>0</v>
      </c>
      <c r="J30" s="626" t="n">
        <f aca="false">SUM(B30:I30)</f>
        <v>77843.29</v>
      </c>
      <c r="K30" s="625" t="n">
        <v>0</v>
      </c>
      <c r="L30" s="625" t="n">
        <v>0</v>
      </c>
      <c r="M30" s="625" t="n">
        <v>0</v>
      </c>
      <c r="N30" s="625" t="n">
        <v>0</v>
      </c>
      <c r="O30" s="625" t="n">
        <v>0</v>
      </c>
      <c r="P30" s="626" t="n">
        <f aca="false">+J30+K30+L30+M30+N30+O30</f>
        <v>77843.29</v>
      </c>
    </row>
    <row r="31" customFormat="false" ht="15" hidden="false" customHeight="false" outlineLevel="0" collapsed="false">
      <c r="A31" s="624" t="s">
        <v>259</v>
      </c>
      <c r="B31" s="625" t="n">
        <v>939.03</v>
      </c>
      <c r="C31" s="625" t="n">
        <v>171.56</v>
      </c>
      <c r="D31" s="625" t="n">
        <v>0</v>
      </c>
      <c r="E31" s="625" t="n">
        <v>675.33</v>
      </c>
      <c r="F31" s="625" t="n">
        <v>0</v>
      </c>
      <c r="G31" s="625" t="n">
        <v>0</v>
      </c>
      <c r="H31" s="625" t="n">
        <v>966.27</v>
      </c>
      <c r="I31" s="625" t="n">
        <v>0</v>
      </c>
      <c r="J31" s="626" t="n">
        <f aca="false">SUM(B31:I31)</f>
        <v>2752.19</v>
      </c>
      <c r="K31" s="625" t="n">
        <v>0</v>
      </c>
      <c r="L31" s="625" t="n">
        <v>0</v>
      </c>
      <c r="M31" s="625" t="n">
        <v>0</v>
      </c>
      <c r="N31" s="625" t="n">
        <v>0</v>
      </c>
      <c r="O31" s="625" t="n">
        <v>0</v>
      </c>
      <c r="P31" s="626" t="n">
        <f aca="false">+J31+K31+L31+M31+N31+O31</f>
        <v>2752.19</v>
      </c>
    </row>
    <row r="32" customFormat="false" ht="15" hidden="false" customHeight="false" outlineLevel="0" collapsed="false">
      <c r="A32" s="624" t="s">
        <v>263</v>
      </c>
      <c r="B32" s="625" t="n">
        <v>0</v>
      </c>
      <c r="C32" s="625" t="n">
        <v>0</v>
      </c>
      <c r="D32" s="625" t="n">
        <v>0</v>
      </c>
      <c r="E32" s="625" t="n">
        <v>0</v>
      </c>
      <c r="F32" s="625" t="n">
        <v>0</v>
      </c>
      <c r="G32" s="625" t="n">
        <v>0</v>
      </c>
      <c r="H32" s="625" t="n">
        <v>26462.07</v>
      </c>
      <c r="I32" s="625" t="n">
        <v>0</v>
      </c>
      <c r="J32" s="626" t="n">
        <f aca="false">SUM(B32:I32)</f>
        <v>26462.07</v>
      </c>
      <c r="K32" s="625" t="n">
        <v>0</v>
      </c>
      <c r="L32" s="625" t="n">
        <v>0</v>
      </c>
      <c r="M32" s="625" t="n">
        <v>0</v>
      </c>
      <c r="N32" s="625" t="n">
        <v>0</v>
      </c>
      <c r="O32" s="625" t="n">
        <v>0</v>
      </c>
      <c r="P32" s="626" t="n">
        <f aca="false">+J32+K32+L32+M32+N32+O32</f>
        <v>26462.07</v>
      </c>
    </row>
    <row r="33" customFormat="false" ht="15" hidden="false" customHeight="false" outlineLevel="0" collapsed="false">
      <c r="A33" s="624" t="s">
        <v>264</v>
      </c>
      <c r="B33" s="625" t="n">
        <v>0</v>
      </c>
      <c r="C33" s="625" t="n">
        <v>0</v>
      </c>
      <c r="D33" s="625" t="n">
        <v>0</v>
      </c>
      <c r="E33" s="625" t="n">
        <v>0</v>
      </c>
      <c r="F33" s="625" t="n">
        <v>0</v>
      </c>
      <c r="G33" s="625" t="n">
        <v>0</v>
      </c>
      <c r="H33" s="625" t="n">
        <v>0</v>
      </c>
      <c r="I33" s="625" t="n">
        <v>0</v>
      </c>
      <c r="J33" s="626" t="n">
        <f aca="false">SUM(B33:I33)</f>
        <v>0</v>
      </c>
      <c r="K33" s="625" t="n">
        <v>0</v>
      </c>
      <c r="L33" s="625" t="n">
        <v>0</v>
      </c>
      <c r="M33" s="625" t="n">
        <v>0</v>
      </c>
      <c r="N33" s="625" t="n">
        <v>2500</v>
      </c>
      <c r="O33" s="625" t="n">
        <v>0</v>
      </c>
      <c r="P33" s="626" t="n">
        <f aca="false">+J33+K33+L33+M33+N33+O33</f>
        <v>2500</v>
      </c>
    </row>
    <row r="34" customFormat="false" ht="15" hidden="false" customHeight="false" outlineLevel="0" collapsed="false">
      <c r="A34" s="624" t="s">
        <v>265</v>
      </c>
      <c r="B34" s="625" t="n">
        <v>1907.71</v>
      </c>
      <c r="C34" s="625" t="n">
        <v>7977.56</v>
      </c>
      <c r="D34" s="625" t="n">
        <v>0</v>
      </c>
      <c r="E34" s="625" t="n">
        <v>3989.89</v>
      </c>
      <c r="F34" s="625" t="n">
        <v>0</v>
      </c>
      <c r="G34" s="625" t="n">
        <v>0</v>
      </c>
      <c r="H34" s="625" t="n">
        <v>6715.07</v>
      </c>
      <c r="I34" s="625" t="n">
        <v>0</v>
      </c>
      <c r="J34" s="626" t="n">
        <f aca="false">SUM(B34:I34)</f>
        <v>20590.23</v>
      </c>
      <c r="K34" s="625" t="n">
        <v>0</v>
      </c>
      <c r="L34" s="625" t="n">
        <v>0</v>
      </c>
      <c r="M34" s="625" t="n">
        <v>0</v>
      </c>
      <c r="N34" s="625" t="n">
        <v>0</v>
      </c>
      <c r="O34" s="625" t="n">
        <v>0</v>
      </c>
      <c r="P34" s="626" t="n">
        <f aca="false">+J34+K34+L34+M34+N34+O34</f>
        <v>20590.23</v>
      </c>
    </row>
    <row r="35" customFormat="false" ht="15" hidden="false" customHeight="false" outlineLevel="0" collapsed="false">
      <c r="A35" s="624" t="s">
        <v>266</v>
      </c>
      <c r="B35" s="625" t="n">
        <v>13272.62</v>
      </c>
      <c r="C35" s="625" t="n">
        <v>32658.68</v>
      </c>
      <c r="D35" s="625" t="n">
        <v>402.52</v>
      </c>
      <c r="E35" s="625" t="n">
        <v>2293.48</v>
      </c>
      <c r="F35" s="625" t="n">
        <v>490.52</v>
      </c>
      <c r="G35" s="625" t="n">
        <v>0</v>
      </c>
      <c r="H35" s="625" t="n">
        <v>0</v>
      </c>
      <c r="I35" s="625" t="n">
        <v>0</v>
      </c>
      <c r="J35" s="626" t="n">
        <f aca="false">SUM(B35:I35)</f>
        <v>49117.82</v>
      </c>
      <c r="K35" s="625" t="n">
        <v>4166.42</v>
      </c>
      <c r="L35" s="625" t="n">
        <v>429.32</v>
      </c>
      <c r="M35" s="625" t="n">
        <v>2334.27</v>
      </c>
      <c r="N35" s="625" t="n">
        <v>0</v>
      </c>
      <c r="O35" s="625" t="n">
        <v>0</v>
      </c>
      <c r="P35" s="626" t="n">
        <f aca="false">+J35+K35+L35+M35+N35+O35</f>
        <v>56047.83</v>
      </c>
    </row>
    <row r="36" customFormat="false" ht="15" hidden="false" customHeight="false" outlineLevel="0" collapsed="false">
      <c r="A36" s="624" t="s">
        <v>267</v>
      </c>
      <c r="B36" s="625" t="n">
        <v>0</v>
      </c>
      <c r="C36" s="625" t="n">
        <v>1410.36</v>
      </c>
      <c r="D36" s="625" t="n">
        <v>0</v>
      </c>
      <c r="E36" s="625" t="n">
        <v>2061.96</v>
      </c>
      <c r="F36" s="625" t="n">
        <v>1031.04</v>
      </c>
      <c r="G36" s="625" t="n">
        <v>0</v>
      </c>
      <c r="H36" s="625" t="n">
        <v>9750</v>
      </c>
      <c r="I36" s="625" t="n">
        <v>0</v>
      </c>
      <c r="J36" s="626" t="n">
        <f aca="false">SUM(B36:I36)</f>
        <v>14253.36</v>
      </c>
      <c r="K36" s="625" t="n">
        <v>1307.12</v>
      </c>
      <c r="L36" s="625" t="n">
        <v>5774.18</v>
      </c>
      <c r="M36" s="625" t="n">
        <v>5781.27</v>
      </c>
      <c r="N36" s="625" t="n">
        <v>473.28</v>
      </c>
      <c r="O36" s="625" t="n">
        <v>1031.04</v>
      </c>
      <c r="P36" s="626" t="n">
        <f aca="false">+J36+K36+L36+M36+N36+O36</f>
        <v>28620.25</v>
      </c>
    </row>
    <row r="37" customFormat="false" ht="15" hidden="false" customHeight="false" outlineLevel="0" collapsed="false">
      <c r="A37" s="624" t="s">
        <v>268</v>
      </c>
      <c r="B37" s="625" t="n">
        <v>0</v>
      </c>
      <c r="C37" s="625" t="n">
        <v>858.64</v>
      </c>
      <c r="D37" s="625" t="n">
        <v>0</v>
      </c>
      <c r="E37" s="625" t="n">
        <v>0</v>
      </c>
      <c r="F37" s="625" t="n">
        <v>0</v>
      </c>
      <c r="G37" s="625" t="n">
        <v>0</v>
      </c>
      <c r="H37" s="625" t="n">
        <v>858.64</v>
      </c>
      <c r="I37" s="625" t="n">
        <v>0</v>
      </c>
      <c r="J37" s="626" t="n">
        <f aca="false">SUM(B37:I37)</f>
        <v>1717.28</v>
      </c>
      <c r="K37" s="625" t="n">
        <v>0</v>
      </c>
      <c r="L37" s="625" t="n">
        <v>0</v>
      </c>
      <c r="M37" s="625" t="n">
        <v>0</v>
      </c>
      <c r="N37" s="625" t="n">
        <v>0</v>
      </c>
      <c r="O37" s="625" t="n">
        <v>0</v>
      </c>
      <c r="P37" s="626" t="n">
        <f aca="false">+J37+K37+L37+M37+N37+O37</f>
        <v>1717.28</v>
      </c>
    </row>
    <row r="38" customFormat="false" ht="15" hidden="false" customHeight="false" outlineLevel="0" collapsed="false">
      <c r="A38" s="624" t="s">
        <v>269</v>
      </c>
      <c r="B38" s="625" t="n">
        <v>431.03</v>
      </c>
      <c r="C38" s="625" t="n">
        <v>0</v>
      </c>
      <c r="D38" s="625" t="n">
        <v>0</v>
      </c>
      <c r="E38" s="625" t="n">
        <v>0</v>
      </c>
      <c r="F38" s="625" t="n">
        <v>0</v>
      </c>
      <c r="G38" s="625" t="n">
        <v>0</v>
      </c>
      <c r="H38" s="625" t="n">
        <v>0</v>
      </c>
      <c r="I38" s="625" t="n">
        <v>0</v>
      </c>
      <c r="J38" s="626" t="n">
        <f aca="false">SUM(B38:I38)</f>
        <v>431.03</v>
      </c>
      <c r="K38" s="625" t="n">
        <v>0</v>
      </c>
      <c r="L38" s="625" t="n">
        <v>0</v>
      </c>
      <c r="M38" s="625" t="n">
        <v>0</v>
      </c>
      <c r="N38" s="625" t="n">
        <v>0</v>
      </c>
      <c r="O38" s="625" t="n">
        <v>0</v>
      </c>
      <c r="P38" s="626" t="n">
        <f aca="false">+J38+K38+L38+M38+N38+O38</f>
        <v>431.03</v>
      </c>
    </row>
    <row r="39" customFormat="false" ht="15" hidden="false" customHeight="false" outlineLevel="0" collapsed="false">
      <c r="A39" s="624" t="s">
        <v>271</v>
      </c>
      <c r="B39" s="625" t="n">
        <v>0</v>
      </c>
      <c r="C39" s="625" t="n">
        <v>816.31</v>
      </c>
      <c r="D39" s="625" t="n">
        <v>0</v>
      </c>
      <c r="E39" s="625" t="n">
        <v>596.36</v>
      </c>
      <c r="F39" s="625" t="n">
        <v>0</v>
      </c>
      <c r="G39" s="625" t="n">
        <v>0</v>
      </c>
      <c r="H39" s="625" t="n">
        <v>0</v>
      </c>
      <c r="I39" s="625" t="n">
        <v>0</v>
      </c>
      <c r="J39" s="626" t="n">
        <f aca="false">SUM(B39:I39)</f>
        <v>1412.67</v>
      </c>
      <c r="K39" s="625" t="n">
        <v>0</v>
      </c>
      <c r="L39" s="625" t="n">
        <v>0</v>
      </c>
      <c r="M39" s="625" t="n">
        <v>0</v>
      </c>
      <c r="N39" s="625" t="n">
        <v>0</v>
      </c>
      <c r="O39" s="625" t="n">
        <v>0</v>
      </c>
      <c r="P39" s="626" t="n">
        <f aca="false">+J39+K39+L39+M39+N39+O39</f>
        <v>1412.67</v>
      </c>
    </row>
    <row r="40" customFormat="false" ht="15" hidden="false" customHeight="false" outlineLevel="0" collapsed="false">
      <c r="A40" s="624" t="s">
        <v>272</v>
      </c>
      <c r="B40" s="625" t="n">
        <v>0</v>
      </c>
      <c r="C40" s="625" t="n">
        <v>4161.5</v>
      </c>
      <c r="D40" s="625" t="n">
        <v>4525.5</v>
      </c>
      <c r="E40" s="625" t="n">
        <v>2643</v>
      </c>
      <c r="F40" s="625" t="n">
        <v>0</v>
      </c>
      <c r="G40" s="625" t="n">
        <v>3017</v>
      </c>
      <c r="H40" s="625" t="n">
        <v>0</v>
      </c>
      <c r="I40" s="625" t="n">
        <v>0</v>
      </c>
      <c r="J40" s="626" t="n">
        <f aca="false">SUM(B40:I40)</f>
        <v>14347</v>
      </c>
      <c r="K40" s="625" t="n">
        <v>0</v>
      </c>
      <c r="L40" s="625" t="n">
        <v>0</v>
      </c>
      <c r="M40" s="625" t="n">
        <v>0</v>
      </c>
      <c r="N40" s="625" t="n">
        <v>0</v>
      </c>
      <c r="O40" s="625" t="n">
        <v>0</v>
      </c>
      <c r="P40" s="626" t="n">
        <f aca="false">+J40+K40+L40+M40+N40+O40</f>
        <v>14347</v>
      </c>
    </row>
    <row r="41" customFormat="false" ht="15" hidden="false" customHeight="false" outlineLevel="0" collapsed="false">
      <c r="A41" s="624" t="s">
        <v>273</v>
      </c>
      <c r="B41" s="625" t="n">
        <v>10552.1</v>
      </c>
      <c r="C41" s="625" t="n">
        <v>37487.19</v>
      </c>
      <c r="D41" s="625" t="n">
        <v>0</v>
      </c>
      <c r="E41" s="625" t="n">
        <v>15566.05</v>
      </c>
      <c r="F41" s="625" t="n">
        <v>0</v>
      </c>
      <c r="G41" s="625" t="n">
        <v>0</v>
      </c>
      <c r="H41" s="625" t="n">
        <v>0</v>
      </c>
      <c r="I41" s="625" t="n">
        <v>0</v>
      </c>
      <c r="J41" s="626" t="n">
        <f aca="false">SUM(B41:I41)</f>
        <v>63605.34</v>
      </c>
      <c r="K41" s="625" t="n">
        <v>0</v>
      </c>
      <c r="L41" s="625" t="n">
        <v>47002.11</v>
      </c>
      <c r="M41" s="625" t="n">
        <v>10552.09</v>
      </c>
      <c r="N41" s="625" t="n">
        <v>0</v>
      </c>
      <c r="O41" s="625" t="n">
        <v>0</v>
      </c>
      <c r="P41" s="626" t="n">
        <f aca="false">+J41+K41+L41+M41+N41+O41</f>
        <v>121159.54</v>
      </c>
    </row>
    <row r="42" customFormat="false" ht="15" hidden="false" customHeight="false" outlineLevel="0" collapsed="false">
      <c r="A42" s="624" t="s">
        <v>274</v>
      </c>
      <c r="B42" s="625" t="n">
        <v>0</v>
      </c>
      <c r="C42" s="625" t="n">
        <v>21938.77</v>
      </c>
      <c r="D42" s="625" t="n">
        <v>32838.93</v>
      </c>
      <c r="E42" s="625" t="n">
        <v>842.24</v>
      </c>
      <c r="F42" s="625" t="n">
        <v>1812.07</v>
      </c>
      <c r="G42" s="625" t="n">
        <v>17775.14</v>
      </c>
      <c r="H42" s="625" t="n">
        <v>1400.87</v>
      </c>
      <c r="I42" s="625" t="n">
        <v>0</v>
      </c>
      <c r="J42" s="626" t="n">
        <f aca="false">SUM(B42:I42)</f>
        <v>76608.02</v>
      </c>
      <c r="K42" s="625" t="n">
        <v>0</v>
      </c>
      <c r="L42" s="625" t="n">
        <v>0</v>
      </c>
      <c r="M42" s="625" t="n">
        <v>0</v>
      </c>
      <c r="N42" s="625" t="n">
        <v>0</v>
      </c>
      <c r="O42" s="625" t="n">
        <v>0</v>
      </c>
      <c r="P42" s="626" t="n">
        <f aca="false">+J42+K42+L42+M42+N42+O42</f>
        <v>76608.02</v>
      </c>
    </row>
    <row r="43" customFormat="false" ht="15" hidden="false" customHeight="false" outlineLevel="0" collapsed="false">
      <c r="A43" s="624" t="s">
        <v>276</v>
      </c>
      <c r="B43" s="625" t="n">
        <v>1104.49</v>
      </c>
      <c r="C43" s="625" t="n">
        <v>6938.65</v>
      </c>
      <c r="D43" s="625" t="n">
        <v>5237.91</v>
      </c>
      <c r="E43" s="625" t="n">
        <v>3486.4</v>
      </c>
      <c r="F43" s="625" t="n">
        <v>368.17</v>
      </c>
      <c r="G43" s="625" t="n">
        <v>2610.6</v>
      </c>
      <c r="H43" s="625" t="n">
        <v>399.15</v>
      </c>
      <c r="I43" s="625" t="n">
        <v>0</v>
      </c>
      <c r="J43" s="626" t="n">
        <f aca="false">SUM(B43:I43)</f>
        <v>20145.37</v>
      </c>
      <c r="K43" s="625" t="n">
        <v>0</v>
      </c>
      <c r="L43" s="625" t="n">
        <v>1469.66</v>
      </c>
      <c r="M43" s="625" t="n">
        <v>0</v>
      </c>
      <c r="N43" s="625" t="n">
        <v>0</v>
      </c>
      <c r="O43" s="625" t="n">
        <v>0</v>
      </c>
      <c r="P43" s="626" t="n">
        <f aca="false">+J43+K43+L43+M43+N43+O43</f>
        <v>21615.03</v>
      </c>
    </row>
    <row r="44" customFormat="false" ht="15" hidden="false" customHeight="false" outlineLevel="0" collapsed="false">
      <c r="A44" s="624" t="s">
        <v>277</v>
      </c>
      <c r="B44" s="625" t="n">
        <v>0</v>
      </c>
      <c r="C44" s="625" t="n">
        <v>25362.08</v>
      </c>
      <c r="D44" s="625" t="n">
        <v>0</v>
      </c>
      <c r="E44" s="625" t="n">
        <v>0</v>
      </c>
      <c r="F44" s="625" t="n">
        <v>0</v>
      </c>
      <c r="G44" s="625" t="n">
        <v>0</v>
      </c>
      <c r="H44" s="625" t="n">
        <v>0</v>
      </c>
      <c r="I44" s="625" t="n">
        <v>0</v>
      </c>
      <c r="J44" s="626" t="n">
        <f aca="false">SUM(B44:I44)</f>
        <v>25362.08</v>
      </c>
      <c r="K44" s="625" t="n">
        <v>0</v>
      </c>
      <c r="L44" s="625" t="n">
        <v>0</v>
      </c>
      <c r="M44" s="625" t="n">
        <v>0</v>
      </c>
      <c r="N44" s="625" t="n">
        <v>0</v>
      </c>
      <c r="O44" s="625" t="n">
        <v>0</v>
      </c>
      <c r="P44" s="626" t="n">
        <f aca="false">+J44+K44+L44+M44+N44+O44</f>
        <v>25362.08</v>
      </c>
    </row>
    <row r="45" customFormat="false" ht="15" hidden="false" customHeight="false" outlineLevel="0" collapsed="false">
      <c r="A45" s="624" t="s">
        <v>278</v>
      </c>
      <c r="B45" s="625" t="n">
        <v>720.71</v>
      </c>
      <c r="C45" s="625" t="n">
        <v>4504.44</v>
      </c>
      <c r="D45" s="625" t="n">
        <v>2882.85</v>
      </c>
      <c r="E45" s="625" t="n">
        <v>540.53</v>
      </c>
      <c r="F45" s="625" t="n">
        <v>360.35</v>
      </c>
      <c r="G45" s="625" t="n">
        <v>720.71</v>
      </c>
      <c r="H45" s="625" t="n">
        <v>2702.68</v>
      </c>
      <c r="I45" s="625" t="n">
        <v>0</v>
      </c>
      <c r="J45" s="626" t="n">
        <f aca="false">SUM(B45:I45)</f>
        <v>12432.27</v>
      </c>
      <c r="K45" s="625" t="n">
        <v>0</v>
      </c>
      <c r="L45" s="625" t="n">
        <v>0</v>
      </c>
      <c r="M45" s="625" t="n">
        <v>0</v>
      </c>
      <c r="N45" s="625" t="n">
        <v>0</v>
      </c>
      <c r="O45" s="625" t="n">
        <v>0</v>
      </c>
      <c r="P45" s="626" t="n">
        <f aca="false">+J45+K45+L45+M45+N45+O45</f>
        <v>12432.27</v>
      </c>
    </row>
    <row r="46" customFormat="false" ht="15" hidden="false" customHeight="false" outlineLevel="0" collapsed="false">
      <c r="A46" s="624" t="s">
        <v>280</v>
      </c>
      <c r="B46" s="625" t="n">
        <v>0</v>
      </c>
      <c r="C46" s="625" t="n">
        <v>124808.62</v>
      </c>
      <c r="D46" s="625" t="n">
        <v>0</v>
      </c>
      <c r="E46" s="625" t="n">
        <v>0</v>
      </c>
      <c r="F46" s="625" t="n">
        <v>0</v>
      </c>
      <c r="G46" s="625" t="n">
        <v>0</v>
      </c>
      <c r="H46" s="625" t="n">
        <v>0</v>
      </c>
      <c r="I46" s="625" t="n">
        <v>0</v>
      </c>
      <c r="J46" s="626" t="n">
        <f aca="false">SUM(B46:I46)</f>
        <v>124808.62</v>
      </c>
      <c r="K46" s="625" t="n">
        <v>0</v>
      </c>
      <c r="L46" s="625" t="n">
        <v>0</v>
      </c>
      <c r="M46" s="625" t="n">
        <v>991.38</v>
      </c>
      <c r="N46" s="625" t="n">
        <v>0</v>
      </c>
      <c r="O46" s="625" t="n">
        <v>0</v>
      </c>
      <c r="P46" s="626" t="n">
        <f aca="false">+J46+K46+L46+M46+N46+O46</f>
        <v>125800</v>
      </c>
    </row>
    <row r="47" customFormat="false" ht="15" hidden="false" customHeight="false" outlineLevel="0" collapsed="false">
      <c r="A47" s="624" t="s">
        <v>282</v>
      </c>
      <c r="B47" s="625" t="n">
        <v>0</v>
      </c>
      <c r="C47" s="625" t="n">
        <v>1637.06</v>
      </c>
      <c r="D47" s="625" t="n">
        <v>0</v>
      </c>
      <c r="E47" s="625" t="n">
        <v>0</v>
      </c>
      <c r="F47" s="625" t="n">
        <v>0</v>
      </c>
      <c r="G47" s="625" t="n">
        <v>0</v>
      </c>
      <c r="H47" s="625" t="n">
        <v>0</v>
      </c>
      <c r="I47" s="625" t="n">
        <v>0</v>
      </c>
      <c r="J47" s="626" t="n">
        <f aca="false">SUM(B47:I47)</f>
        <v>1637.06</v>
      </c>
      <c r="K47" s="625" t="n">
        <v>0</v>
      </c>
      <c r="L47" s="625" t="n">
        <v>0</v>
      </c>
      <c r="M47" s="625" t="n">
        <v>0</v>
      </c>
      <c r="N47" s="625" t="n">
        <v>0</v>
      </c>
      <c r="O47" s="625" t="n">
        <v>0</v>
      </c>
      <c r="P47" s="626" t="n">
        <f aca="false">+J47+K47+L47+M47+N47+O47</f>
        <v>1637.06</v>
      </c>
    </row>
    <row r="48" customFormat="false" ht="15" hidden="false" customHeight="false" outlineLevel="0" collapsed="false">
      <c r="A48" s="624" t="s">
        <v>283</v>
      </c>
      <c r="B48" s="625" t="n">
        <v>1069.78</v>
      </c>
      <c r="C48" s="625" t="n">
        <v>9361.09</v>
      </c>
      <c r="D48" s="625" t="n">
        <v>4436.21</v>
      </c>
      <c r="E48" s="625" t="n">
        <v>3317.24</v>
      </c>
      <c r="F48" s="625" t="n">
        <v>0</v>
      </c>
      <c r="G48" s="625" t="n">
        <v>0</v>
      </c>
      <c r="H48" s="625" t="n">
        <v>2787.28</v>
      </c>
      <c r="I48" s="625" t="n">
        <v>0</v>
      </c>
      <c r="J48" s="626" t="n">
        <f aca="false">SUM(B48:I48)</f>
        <v>20971.6</v>
      </c>
      <c r="K48" s="625" t="n">
        <v>715.52</v>
      </c>
      <c r="L48" s="625" t="n">
        <v>890.52</v>
      </c>
      <c r="M48" s="625" t="n">
        <v>5995</v>
      </c>
      <c r="N48" s="625" t="n">
        <v>0</v>
      </c>
      <c r="O48" s="625" t="n">
        <v>0</v>
      </c>
      <c r="P48" s="626" t="n">
        <f aca="false">+J48+K48+L48+M48+N48+O48</f>
        <v>28572.64</v>
      </c>
    </row>
    <row r="49" customFormat="false" ht="15" hidden="false" customHeight="false" outlineLevel="0" collapsed="false">
      <c r="A49" s="624" t="s">
        <v>284</v>
      </c>
      <c r="B49" s="625" t="n">
        <v>4885.76</v>
      </c>
      <c r="C49" s="625" t="n">
        <v>9748.2</v>
      </c>
      <c r="D49" s="625" t="n">
        <v>4504.32</v>
      </c>
      <c r="E49" s="625" t="n">
        <v>4661.76</v>
      </c>
      <c r="F49" s="625" t="n">
        <v>230</v>
      </c>
      <c r="G49" s="625" t="n">
        <v>0</v>
      </c>
      <c r="H49" s="625" t="n">
        <v>3378.64</v>
      </c>
      <c r="I49" s="625" t="n">
        <v>0</v>
      </c>
      <c r="J49" s="626" t="n">
        <f aca="false">SUM(B49:I49)</f>
        <v>27408.68</v>
      </c>
      <c r="K49" s="625" t="n">
        <v>1458.9</v>
      </c>
      <c r="L49" s="625" t="n">
        <v>1375</v>
      </c>
      <c r="M49" s="625" t="n">
        <v>450</v>
      </c>
      <c r="N49" s="625" t="n">
        <v>0</v>
      </c>
      <c r="O49" s="625" t="n">
        <v>0</v>
      </c>
      <c r="P49" s="626" t="n">
        <f aca="false">+J49+K49+L49+M49+N49+O49</f>
        <v>30692.58</v>
      </c>
    </row>
    <row r="50" customFormat="false" ht="15" hidden="false" customHeight="false" outlineLevel="0" collapsed="false">
      <c r="A50" s="624" t="s">
        <v>287</v>
      </c>
      <c r="B50" s="625" t="n">
        <v>0</v>
      </c>
      <c r="C50" s="625" t="n">
        <v>6302.77</v>
      </c>
      <c r="D50" s="625" t="n">
        <v>0</v>
      </c>
      <c r="E50" s="625" t="n">
        <v>0</v>
      </c>
      <c r="F50" s="625" t="n">
        <v>120</v>
      </c>
      <c r="G50" s="625" t="n">
        <v>5461.05</v>
      </c>
      <c r="H50" s="625" t="n">
        <v>0</v>
      </c>
      <c r="I50" s="625" t="n">
        <v>0</v>
      </c>
      <c r="J50" s="626" t="n">
        <f aca="false">SUM(B50:I50)</f>
        <v>11883.82</v>
      </c>
      <c r="K50" s="625" t="n">
        <v>0</v>
      </c>
      <c r="L50" s="625" t="n">
        <v>0</v>
      </c>
      <c r="M50" s="625" t="n">
        <v>0</v>
      </c>
      <c r="N50" s="625" t="n">
        <v>0</v>
      </c>
      <c r="O50" s="625" t="n">
        <v>0</v>
      </c>
      <c r="P50" s="626" t="n">
        <f aca="false">+J50+K50+L50+M50+N50+O50</f>
        <v>11883.82</v>
      </c>
    </row>
    <row r="51" customFormat="false" ht="15" hidden="false" customHeight="false" outlineLevel="0" collapsed="false">
      <c r="A51" s="624" t="s">
        <v>288</v>
      </c>
      <c r="B51" s="625" t="n">
        <v>0</v>
      </c>
      <c r="C51" s="625" t="n">
        <v>3746</v>
      </c>
      <c r="D51" s="625" t="n">
        <v>0</v>
      </c>
      <c r="E51" s="625" t="n">
        <v>0</v>
      </c>
      <c r="F51" s="625" t="n">
        <v>0</v>
      </c>
      <c r="G51" s="625" t="n">
        <v>0</v>
      </c>
      <c r="H51" s="625" t="n">
        <v>0</v>
      </c>
      <c r="I51" s="625" t="n">
        <v>0</v>
      </c>
      <c r="J51" s="626" t="n">
        <f aca="false">SUM(B51:I51)</f>
        <v>3746</v>
      </c>
      <c r="K51" s="625" t="n">
        <v>0</v>
      </c>
      <c r="L51" s="625" t="n">
        <v>0</v>
      </c>
      <c r="M51" s="625" t="n">
        <v>0</v>
      </c>
      <c r="N51" s="625" t="n">
        <v>0</v>
      </c>
      <c r="O51" s="625" t="n">
        <v>0</v>
      </c>
      <c r="P51" s="626" t="n">
        <f aca="false">+J51+K51+L51+M51+N51+O51</f>
        <v>3746</v>
      </c>
    </row>
    <row r="52" customFormat="false" ht="15" hidden="false" customHeight="false" outlineLevel="0" collapsed="false">
      <c r="A52" s="624" t="s">
        <v>289</v>
      </c>
      <c r="B52" s="625" t="n">
        <v>155</v>
      </c>
      <c r="C52" s="625" t="n">
        <v>27549.02</v>
      </c>
      <c r="D52" s="625" t="n">
        <v>0.69</v>
      </c>
      <c r="E52" s="625" t="n">
        <v>0</v>
      </c>
      <c r="F52" s="625" t="n">
        <v>0.01</v>
      </c>
      <c r="G52" s="625" t="n">
        <v>0</v>
      </c>
      <c r="H52" s="625" t="n">
        <v>4.67</v>
      </c>
      <c r="I52" s="625" t="n">
        <v>0</v>
      </c>
      <c r="J52" s="626" t="n">
        <f aca="false">SUM(B52:I52)</f>
        <v>27709.39</v>
      </c>
      <c r="K52" s="625" t="n">
        <v>0</v>
      </c>
      <c r="L52" s="625" t="n">
        <v>0</v>
      </c>
      <c r="M52" s="625" t="n">
        <v>336.4</v>
      </c>
      <c r="N52" s="625" t="n">
        <v>1008.95</v>
      </c>
      <c r="O52" s="625" t="n">
        <v>0</v>
      </c>
      <c r="P52" s="626" t="n">
        <f aca="false">+J52+K52+L52+M52+N52+O52</f>
        <v>29054.74</v>
      </c>
    </row>
    <row r="53" customFormat="false" ht="15" hidden="false" customHeight="false" outlineLevel="0" collapsed="false">
      <c r="A53" s="624" t="s">
        <v>290</v>
      </c>
      <c r="B53" s="625" t="n">
        <v>2618</v>
      </c>
      <c r="C53" s="625" t="n">
        <v>59768</v>
      </c>
      <c r="D53" s="625" t="n">
        <v>0</v>
      </c>
      <c r="E53" s="625" t="n">
        <v>0</v>
      </c>
      <c r="F53" s="625" t="n">
        <v>0</v>
      </c>
      <c r="G53" s="625" t="n">
        <v>0</v>
      </c>
      <c r="H53" s="625" t="n">
        <v>2233</v>
      </c>
      <c r="I53" s="625" t="n">
        <v>0</v>
      </c>
      <c r="J53" s="626" t="n">
        <f aca="false">SUM(B53:I53)</f>
        <v>64619</v>
      </c>
      <c r="K53" s="625" t="n">
        <v>0</v>
      </c>
      <c r="L53" s="625" t="n">
        <v>4128</v>
      </c>
      <c r="M53" s="625" t="n">
        <v>3780</v>
      </c>
      <c r="N53" s="625" t="n">
        <v>0</v>
      </c>
      <c r="O53" s="625" t="n">
        <v>0</v>
      </c>
      <c r="P53" s="626" t="n">
        <f aca="false">+J53+K53+L53+M53+N53+O53</f>
        <v>72527</v>
      </c>
    </row>
    <row r="54" customFormat="false" ht="15" hidden="false" customHeight="false" outlineLevel="0" collapsed="false">
      <c r="A54" s="624" t="s">
        <v>293</v>
      </c>
      <c r="B54" s="625" t="n">
        <v>15177.7</v>
      </c>
      <c r="C54" s="625" t="n">
        <v>17691.25</v>
      </c>
      <c r="D54" s="625" t="n">
        <v>0</v>
      </c>
      <c r="E54" s="625" t="n">
        <v>0</v>
      </c>
      <c r="F54" s="625" t="n">
        <v>0</v>
      </c>
      <c r="G54" s="625" t="n">
        <v>0</v>
      </c>
      <c r="H54" s="625" t="n">
        <v>12116.94</v>
      </c>
      <c r="I54" s="625" t="n">
        <v>0</v>
      </c>
      <c r="J54" s="626" t="n">
        <f aca="false">SUM(B54:I54)</f>
        <v>44985.89</v>
      </c>
      <c r="K54" s="625" t="n">
        <v>10035.04</v>
      </c>
      <c r="L54" s="625" t="n">
        <v>11347.89</v>
      </c>
      <c r="M54" s="625" t="n">
        <v>11188.86</v>
      </c>
      <c r="N54" s="625" t="n">
        <v>-381.55</v>
      </c>
      <c r="O54" s="625" t="n">
        <v>0</v>
      </c>
      <c r="P54" s="626" t="n">
        <f aca="false">+J54+K54+L54+M54+N54+O54</f>
        <v>77176.13</v>
      </c>
    </row>
    <row r="55" customFormat="false" ht="15" hidden="false" customHeight="false" outlineLevel="0" collapsed="false">
      <c r="A55" s="624" t="s">
        <v>294</v>
      </c>
      <c r="B55" s="625" t="n">
        <v>0</v>
      </c>
      <c r="C55" s="625" t="n">
        <v>13634.06</v>
      </c>
      <c r="D55" s="625" t="n">
        <v>0</v>
      </c>
      <c r="E55" s="625" t="n">
        <v>0</v>
      </c>
      <c r="F55" s="625" t="n">
        <v>0</v>
      </c>
      <c r="G55" s="625" t="n">
        <v>0</v>
      </c>
      <c r="H55" s="625" t="n">
        <v>0</v>
      </c>
      <c r="I55" s="625" t="n">
        <v>0</v>
      </c>
      <c r="J55" s="626" t="n">
        <f aca="false">SUM(B55:I55)</f>
        <v>13634.06</v>
      </c>
      <c r="K55" s="625" t="n">
        <v>0</v>
      </c>
      <c r="L55" s="625" t="n">
        <v>0</v>
      </c>
      <c r="M55" s="625" t="n">
        <v>0</v>
      </c>
      <c r="N55" s="625" t="n">
        <v>0</v>
      </c>
      <c r="O55" s="625" t="n">
        <v>0</v>
      </c>
      <c r="P55" s="626" t="n">
        <f aca="false">+J55+K55+L55+M55+N55+O55</f>
        <v>13634.06</v>
      </c>
    </row>
    <row r="56" customFormat="false" ht="15" hidden="false" customHeight="false" outlineLevel="0" collapsed="false">
      <c r="A56" s="624" t="s">
        <v>297</v>
      </c>
      <c r="B56" s="625" t="n">
        <v>2678937.78</v>
      </c>
      <c r="C56" s="625" t="n">
        <v>0</v>
      </c>
      <c r="D56" s="625" t="n">
        <v>0</v>
      </c>
      <c r="E56" s="625" t="n">
        <v>0</v>
      </c>
      <c r="F56" s="625" t="n">
        <v>0</v>
      </c>
      <c r="G56" s="625" t="n">
        <v>0</v>
      </c>
      <c r="H56" s="625" t="n">
        <v>0</v>
      </c>
      <c r="I56" s="625" t="n">
        <v>0</v>
      </c>
      <c r="J56" s="626" t="n">
        <f aca="false">SUM(B56:I56)</f>
        <v>2678937.78</v>
      </c>
      <c r="K56" s="625" t="n">
        <v>0</v>
      </c>
      <c r="L56" s="625" t="n">
        <v>0</v>
      </c>
      <c r="M56" s="625" t="n">
        <v>0</v>
      </c>
      <c r="N56" s="625" t="n">
        <v>0</v>
      </c>
      <c r="O56" s="625" t="n">
        <v>0</v>
      </c>
      <c r="P56" s="626" t="n">
        <f aca="false">+J56+K56+L56+M56+N56+O56</f>
        <v>2678937.78</v>
      </c>
    </row>
    <row r="57" customFormat="false" ht="15" hidden="false" customHeight="false" outlineLevel="0" collapsed="false">
      <c r="A57" s="624" t="s">
        <v>298</v>
      </c>
      <c r="B57" s="625" t="n">
        <v>0</v>
      </c>
      <c r="C57" s="625" t="n">
        <v>9922.42</v>
      </c>
      <c r="D57" s="625" t="n">
        <v>0</v>
      </c>
      <c r="E57" s="625" t="n">
        <v>2353.44</v>
      </c>
      <c r="F57" s="625" t="n">
        <v>0</v>
      </c>
      <c r="G57" s="625" t="n">
        <v>0</v>
      </c>
      <c r="H57" s="625" t="n">
        <v>0</v>
      </c>
      <c r="I57" s="625" t="n">
        <v>0</v>
      </c>
      <c r="J57" s="626" t="n">
        <f aca="false">SUM(B57:I57)</f>
        <v>12275.86</v>
      </c>
      <c r="K57" s="625" t="n">
        <v>0</v>
      </c>
      <c r="L57" s="625" t="n">
        <v>0</v>
      </c>
      <c r="M57" s="625" t="n">
        <v>0</v>
      </c>
      <c r="N57" s="625" t="n">
        <v>0</v>
      </c>
      <c r="O57" s="625" t="n">
        <v>0</v>
      </c>
      <c r="P57" s="626" t="n">
        <f aca="false">+J57+K57+L57+M57+N57+O57</f>
        <v>12275.86</v>
      </c>
    </row>
    <row r="58" customFormat="false" ht="15" hidden="false" customHeight="false" outlineLevel="0" collapsed="false">
      <c r="A58" s="624" t="s">
        <v>299</v>
      </c>
      <c r="B58" s="625" t="n">
        <v>136</v>
      </c>
      <c r="C58" s="625" t="n">
        <v>8400</v>
      </c>
      <c r="D58" s="625" t="n">
        <v>0</v>
      </c>
      <c r="E58" s="625" t="n">
        <v>0</v>
      </c>
      <c r="F58" s="625" t="n">
        <v>0</v>
      </c>
      <c r="G58" s="625" t="n">
        <v>0</v>
      </c>
      <c r="H58" s="625" t="n">
        <v>0</v>
      </c>
      <c r="I58" s="625" t="n">
        <v>0</v>
      </c>
      <c r="J58" s="626" t="n">
        <f aca="false">SUM(B58:I58)</f>
        <v>8536</v>
      </c>
      <c r="K58" s="625" t="n">
        <v>0</v>
      </c>
      <c r="L58" s="625" t="n">
        <v>0</v>
      </c>
      <c r="M58" s="625" t="n">
        <v>0</v>
      </c>
      <c r="N58" s="625" t="n">
        <v>0</v>
      </c>
      <c r="O58" s="625" t="n">
        <v>0</v>
      </c>
      <c r="P58" s="626" t="n">
        <f aca="false">+J58+K58+L58+M58+N58+O58</f>
        <v>8536</v>
      </c>
    </row>
    <row r="59" customFormat="false" ht="15" hidden="false" customHeight="false" outlineLevel="0" collapsed="false">
      <c r="A59" s="624" t="s">
        <v>300</v>
      </c>
      <c r="B59" s="625" t="n">
        <v>0</v>
      </c>
      <c r="C59" s="625" t="n">
        <v>865.12</v>
      </c>
      <c r="D59" s="625" t="n">
        <v>0</v>
      </c>
      <c r="E59" s="625" t="n">
        <v>0</v>
      </c>
      <c r="F59" s="625" t="n">
        <v>0</v>
      </c>
      <c r="G59" s="625" t="n">
        <v>0</v>
      </c>
      <c r="H59" s="625" t="n">
        <v>1914.55999999994</v>
      </c>
      <c r="I59" s="625" t="n">
        <v>0</v>
      </c>
      <c r="J59" s="626" t="n">
        <f aca="false">SUM(B59:I59)</f>
        <v>2779.67999999994</v>
      </c>
      <c r="K59" s="625" t="n">
        <v>0</v>
      </c>
      <c r="L59" s="625" t="n">
        <v>0</v>
      </c>
      <c r="M59" s="625" t="n">
        <v>0</v>
      </c>
      <c r="N59" s="625" t="n">
        <v>0</v>
      </c>
      <c r="O59" s="625" t="n">
        <v>0</v>
      </c>
      <c r="P59" s="626" t="n">
        <f aca="false">+J59+K59+L59+M59+N59+O59</f>
        <v>2779.67999999994</v>
      </c>
    </row>
    <row r="60" customFormat="false" ht="15" hidden="false" customHeight="false" outlineLevel="0" collapsed="false">
      <c r="A60" s="624" t="s">
        <v>303</v>
      </c>
      <c r="B60" s="625" t="n">
        <v>132145.49</v>
      </c>
      <c r="C60" s="625" t="n">
        <v>86033.16</v>
      </c>
      <c r="D60" s="625" t="n">
        <v>0</v>
      </c>
      <c r="E60" s="625" t="n">
        <v>0</v>
      </c>
      <c r="F60" s="625" t="n">
        <v>0</v>
      </c>
      <c r="G60" s="625" t="n">
        <v>0</v>
      </c>
      <c r="H60" s="625" t="n">
        <v>61875.96</v>
      </c>
      <c r="I60" s="625" t="n">
        <v>0</v>
      </c>
      <c r="J60" s="626" t="n">
        <f aca="false">SUM(B60:I60)</f>
        <v>280054.61</v>
      </c>
      <c r="K60" s="625" t="n">
        <v>54718.32</v>
      </c>
      <c r="L60" s="625" t="n">
        <v>57051.18</v>
      </c>
      <c r="M60" s="625" t="n">
        <v>62976.56</v>
      </c>
      <c r="N60" s="625" t="n">
        <v>0</v>
      </c>
      <c r="O60" s="625" t="n">
        <v>0</v>
      </c>
      <c r="P60" s="626" t="n">
        <f aca="false">+J60+K60+L60+M60+N60+O60</f>
        <v>454800.67</v>
      </c>
    </row>
    <row r="61" customFormat="false" ht="15" hidden="false" customHeight="false" outlineLevel="0" collapsed="false">
      <c r="A61" s="624" t="s">
        <v>304</v>
      </c>
      <c r="B61" s="625" t="n">
        <v>15281.76</v>
      </c>
      <c r="C61" s="625" t="n">
        <v>635.64</v>
      </c>
      <c r="D61" s="625" t="n">
        <v>282.24</v>
      </c>
      <c r="E61" s="625" t="n">
        <v>2310.96</v>
      </c>
      <c r="F61" s="625" t="n">
        <v>208.98</v>
      </c>
      <c r="G61" s="625" t="n">
        <v>0</v>
      </c>
      <c r="H61" s="625" t="n">
        <v>0</v>
      </c>
      <c r="I61" s="625" t="n">
        <v>0</v>
      </c>
      <c r="J61" s="626" t="n">
        <f aca="false">SUM(B61:I61)</f>
        <v>18719.58</v>
      </c>
      <c r="K61" s="625" t="n">
        <v>0</v>
      </c>
      <c r="L61" s="625" t="n">
        <v>7941.06</v>
      </c>
      <c r="M61" s="625" t="n">
        <v>0</v>
      </c>
      <c r="N61" s="625" t="n">
        <v>0</v>
      </c>
      <c r="O61" s="625" t="n">
        <v>0</v>
      </c>
      <c r="P61" s="626" t="n">
        <f aca="false">+J61+K61+L61+M61+N61+O61</f>
        <v>26660.64</v>
      </c>
    </row>
    <row r="62" customFormat="false" ht="15" hidden="false" customHeight="false" outlineLevel="0" collapsed="false">
      <c r="A62" s="624" t="s">
        <v>305</v>
      </c>
      <c r="B62" s="625" t="n">
        <v>0</v>
      </c>
      <c r="C62" s="625" t="n">
        <v>0</v>
      </c>
      <c r="D62" s="625" t="n">
        <v>0</v>
      </c>
      <c r="E62" s="625" t="n">
        <v>0</v>
      </c>
      <c r="F62" s="625" t="n">
        <v>0</v>
      </c>
      <c r="G62" s="625" t="n">
        <v>0</v>
      </c>
      <c r="H62" s="625" t="n">
        <v>0</v>
      </c>
      <c r="I62" s="625" t="n">
        <v>0</v>
      </c>
      <c r="J62" s="626" t="n">
        <f aca="false">SUM(B62:I62)</f>
        <v>0</v>
      </c>
      <c r="K62" s="625" t="n">
        <v>0</v>
      </c>
      <c r="L62" s="625" t="n">
        <v>3418.5</v>
      </c>
      <c r="M62" s="625" t="n">
        <v>0</v>
      </c>
      <c r="N62" s="625" t="n">
        <v>0</v>
      </c>
      <c r="O62" s="625" t="n">
        <v>0</v>
      </c>
      <c r="P62" s="626" t="n">
        <f aca="false">+J62+K62+L62+M62+N62+O62</f>
        <v>3418.5</v>
      </c>
    </row>
    <row r="63" customFormat="false" ht="15" hidden="false" customHeight="false" outlineLevel="0" collapsed="false">
      <c r="A63" s="624" t="s">
        <v>309</v>
      </c>
      <c r="B63" s="625" t="n">
        <v>34999999.98</v>
      </c>
      <c r="C63" s="625" t="n">
        <v>0</v>
      </c>
      <c r="D63" s="625" t="n">
        <v>0</v>
      </c>
      <c r="E63" s="625" t="n">
        <v>0</v>
      </c>
      <c r="F63" s="625" t="n">
        <v>0</v>
      </c>
      <c r="G63" s="625" t="n">
        <v>0</v>
      </c>
      <c r="H63" s="625" t="n">
        <v>0</v>
      </c>
      <c r="I63" s="625" t="n">
        <v>0</v>
      </c>
      <c r="J63" s="626" t="n">
        <f aca="false">SUM(B63:I63)</f>
        <v>34999999.98</v>
      </c>
      <c r="K63" s="625" t="n">
        <v>0</v>
      </c>
      <c r="L63" s="625" t="n">
        <v>0</v>
      </c>
      <c r="M63" s="625" t="n">
        <v>0</v>
      </c>
      <c r="N63" s="625" t="n">
        <v>0</v>
      </c>
      <c r="O63" s="625" t="n">
        <v>0</v>
      </c>
      <c r="P63" s="626" t="n">
        <f aca="false">+J63+K63+L63+M63+N63+O63</f>
        <v>34999999.98</v>
      </c>
    </row>
    <row r="64" customFormat="false" ht="15" hidden="false" customHeight="false" outlineLevel="0" collapsed="false">
      <c r="A64" s="624" t="s">
        <v>311</v>
      </c>
      <c r="B64" s="625" t="n">
        <v>0</v>
      </c>
      <c r="C64" s="625" t="n">
        <v>795.52</v>
      </c>
      <c r="D64" s="625" t="n">
        <v>0</v>
      </c>
      <c r="E64" s="625" t="n">
        <v>0</v>
      </c>
      <c r="F64" s="625" t="n">
        <v>0</v>
      </c>
      <c r="G64" s="625" t="n">
        <v>0</v>
      </c>
      <c r="H64" s="625" t="n">
        <v>0</v>
      </c>
      <c r="I64" s="625" t="n">
        <v>0</v>
      </c>
      <c r="J64" s="626" t="n">
        <f aca="false">SUM(B64:I64)</f>
        <v>795.52</v>
      </c>
      <c r="K64" s="625" t="n">
        <v>0</v>
      </c>
      <c r="L64" s="625" t="n">
        <v>0</v>
      </c>
      <c r="M64" s="625" t="n">
        <v>0</v>
      </c>
      <c r="N64" s="625" t="n">
        <v>0</v>
      </c>
      <c r="O64" s="625" t="n">
        <v>0</v>
      </c>
      <c r="P64" s="626" t="n">
        <f aca="false">+J64+K64+L64+M64+N64+O64</f>
        <v>795.52</v>
      </c>
    </row>
    <row r="65" customFormat="false" ht="15" hidden="false" customHeight="false" outlineLevel="0" collapsed="false">
      <c r="A65" s="624" t="s">
        <v>312</v>
      </c>
      <c r="B65" s="625" t="n">
        <v>48502.21</v>
      </c>
      <c r="C65" s="625" t="n">
        <v>0</v>
      </c>
      <c r="D65" s="625" t="n">
        <v>0</v>
      </c>
      <c r="E65" s="625" t="n">
        <v>0</v>
      </c>
      <c r="F65" s="625" t="n">
        <v>0</v>
      </c>
      <c r="G65" s="625" t="n">
        <v>0</v>
      </c>
      <c r="H65" s="625" t="n">
        <v>0</v>
      </c>
      <c r="I65" s="625" t="n">
        <v>0</v>
      </c>
      <c r="J65" s="626" t="n">
        <f aca="false">SUM(B65:I65)</f>
        <v>48502.21</v>
      </c>
      <c r="K65" s="625" t="n">
        <v>0</v>
      </c>
      <c r="L65" s="625" t="n">
        <v>0</v>
      </c>
      <c r="M65" s="625" t="n">
        <v>0</v>
      </c>
      <c r="N65" s="625" t="n">
        <v>0</v>
      </c>
      <c r="O65" s="625" t="n">
        <v>0</v>
      </c>
      <c r="P65" s="626" t="n">
        <f aca="false">+J65+K65+L65+M65+N65+O65</f>
        <v>48502.21</v>
      </c>
    </row>
    <row r="66" customFormat="false" ht="15" hidden="false" customHeight="false" outlineLevel="0" collapsed="false">
      <c r="A66" s="624" t="s">
        <v>313</v>
      </c>
      <c r="B66" s="625" t="n">
        <v>12000</v>
      </c>
      <c r="C66" s="625" t="n">
        <v>651694.25</v>
      </c>
      <c r="D66" s="625" t="n">
        <v>3390</v>
      </c>
      <c r="E66" s="625" t="n">
        <v>136121.35</v>
      </c>
      <c r="F66" s="625" t="n">
        <v>0</v>
      </c>
      <c r="G66" s="625" t="n">
        <v>2829.48</v>
      </c>
      <c r="H66" s="625" t="n">
        <v>44625.7</v>
      </c>
      <c r="I66" s="625" t="n">
        <v>0</v>
      </c>
      <c r="J66" s="626" t="n">
        <f aca="false">SUM(B66:I66)</f>
        <v>850660.78</v>
      </c>
      <c r="K66" s="625" t="n">
        <v>485.89</v>
      </c>
      <c r="L66" s="625" t="n">
        <v>1886.32</v>
      </c>
      <c r="M66" s="625" t="n">
        <v>6602.12</v>
      </c>
      <c r="N66" s="625" t="n">
        <v>943.16</v>
      </c>
      <c r="O66" s="625" t="n">
        <v>0</v>
      </c>
      <c r="P66" s="626" t="n">
        <f aca="false">+J66+K66+L66+M66+N66+O66</f>
        <v>860578.27</v>
      </c>
    </row>
    <row r="67" customFormat="false" ht="15" hidden="false" customHeight="false" outlineLevel="0" collapsed="false">
      <c r="A67" s="624" t="s">
        <v>314</v>
      </c>
      <c r="B67" s="625" t="n">
        <v>50190</v>
      </c>
      <c r="C67" s="625" t="n">
        <v>88592.5</v>
      </c>
      <c r="D67" s="625" t="n">
        <v>328500</v>
      </c>
      <c r="E67" s="625" t="n">
        <v>0</v>
      </c>
      <c r="F67" s="625" t="n">
        <v>0</v>
      </c>
      <c r="G67" s="625" t="n">
        <v>0</v>
      </c>
      <c r="H67" s="625" t="n">
        <v>0</v>
      </c>
      <c r="I67" s="625" t="n">
        <v>0</v>
      </c>
      <c r="J67" s="626" t="n">
        <f aca="false">SUM(B67:I67)</f>
        <v>467282.5</v>
      </c>
      <c r="K67" s="625" t="n">
        <v>0</v>
      </c>
      <c r="L67" s="625" t="n">
        <v>0</v>
      </c>
      <c r="M67" s="625" t="n">
        <v>0</v>
      </c>
      <c r="N67" s="625" t="n">
        <v>0</v>
      </c>
      <c r="O67" s="625" t="n">
        <v>0</v>
      </c>
      <c r="P67" s="626" t="n">
        <f aca="false">+J67+K67+L67+M67+N67+O67</f>
        <v>467282.5</v>
      </c>
    </row>
    <row r="68" customFormat="false" ht="15" hidden="false" customHeight="false" outlineLevel="0" collapsed="false">
      <c r="A68" s="624" t="s">
        <v>380</v>
      </c>
      <c r="B68" s="625" t="n">
        <v>0</v>
      </c>
      <c r="C68" s="625" t="n">
        <v>128344.8</v>
      </c>
      <c r="D68" s="625" t="n">
        <v>31914.66</v>
      </c>
      <c r="E68" s="625" t="n">
        <v>27327.24</v>
      </c>
      <c r="F68" s="625" t="n">
        <v>12026.22</v>
      </c>
      <c r="G68" s="625" t="n">
        <v>16942.14</v>
      </c>
      <c r="H68" s="625" t="n">
        <v>0</v>
      </c>
      <c r="I68" s="625" t="n">
        <v>0</v>
      </c>
      <c r="J68" s="626" t="n">
        <f aca="false">SUM(B68:I68)</f>
        <v>216555.06</v>
      </c>
      <c r="K68" s="625" t="n">
        <v>44451.18</v>
      </c>
      <c r="L68" s="625" t="n">
        <v>25477.86</v>
      </c>
      <c r="M68" s="625" t="n">
        <v>48050.82</v>
      </c>
      <c r="N68" s="625" t="n">
        <v>0</v>
      </c>
      <c r="O68" s="625" t="n">
        <v>0</v>
      </c>
      <c r="P68" s="626" t="n">
        <f aca="false">+J68+K68+L68+M68+N68+O68</f>
        <v>334534.92</v>
      </c>
    </row>
    <row r="69" customFormat="false" ht="15" hidden="false" customHeight="false" outlineLevel="0" collapsed="false">
      <c r="A69" s="624" t="s">
        <v>318</v>
      </c>
      <c r="B69" s="625" t="n">
        <v>259999.92</v>
      </c>
      <c r="C69" s="625" t="n">
        <v>0</v>
      </c>
      <c r="D69" s="625" t="n">
        <v>0</v>
      </c>
      <c r="E69" s="625" t="n">
        <v>0</v>
      </c>
      <c r="F69" s="625" t="n">
        <v>0</v>
      </c>
      <c r="G69" s="625" t="n">
        <v>0</v>
      </c>
      <c r="H69" s="625" t="n">
        <v>0</v>
      </c>
      <c r="I69" s="625" t="n">
        <v>0</v>
      </c>
      <c r="J69" s="626" t="n">
        <f aca="false">SUM(B69:I69)</f>
        <v>259999.92</v>
      </c>
      <c r="K69" s="625" t="n">
        <v>0</v>
      </c>
      <c r="L69" s="625" t="n">
        <v>0</v>
      </c>
      <c r="M69" s="625" t="n">
        <v>0</v>
      </c>
      <c r="N69" s="625" t="n">
        <v>0</v>
      </c>
      <c r="O69" s="625" t="n">
        <v>0</v>
      </c>
      <c r="P69" s="626" t="n">
        <f aca="false">+J69+K69+L69+M69+N69+O69</f>
        <v>259999.92</v>
      </c>
    </row>
    <row r="70" customFormat="false" ht="15" hidden="false" customHeight="false" outlineLevel="0" collapsed="false">
      <c r="A70" s="624" t="s">
        <v>319</v>
      </c>
      <c r="B70" s="625" t="n">
        <v>40000.08</v>
      </c>
      <c r="C70" s="625" t="n">
        <v>0</v>
      </c>
      <c r="D70" s="625" t="n">
        <v>0</v>
      </c>
      <c r="E70" s="625" t="n">
        <v>0</v>
      </c>
      <c r="F70" s="625" t="n">
        <v>0</v>
      </c>
      <c r="G70" s="625" t="n">
        <v>0</v>
      </c>
      <c r="H70" s="625" t="n">
        <v>0</v>
      </c>
      <c r="I70" s="625" t="n">
        <v>0</v>
      </c>
      <c r="J70" s="626" t="n">
        <f aca="false">SUM(B70:I70)</f>
        <v>40000.08</v>
      </c>
      <c r="K70" s="625" t="n">
        <v>0</v>
      </c>
      <c r="L70" s="625" t="n">
        <v>0</v>
      </c>
      <c r="M70" s="625" t="n">
        <v>0</v>
      </c>
      <c r="N70" s="625" t="n">
        <v>0</v>
      </c>
      <c r="O70" s="625" t="n">
        <v>0</v>
      </c>
      <c r="P70" s="626" t="n">
        <f aca="false">+J70+K70+L70+M70+N70+O70</f>
        <v>40000.08</v>
      </c>
    </row>
    <row r="71" customFormat="false" ht="15" hidden="false" customHeight="false" outlineLevel="0" collapsed="false">
      <c r="A71" s="624" t="s">
        <v>320</v>
      </c>
      <c r="B71" s="625" t="n">
        <v>4624.33</v>
      </c>
      <c r="C71" s="625" t="n">
        <v>0</v>
      </c>
      <c r="D71" s="625" t="n">
        <v>0</v>
      </c>
      <c r="E71" s="625" t="n">
        <v>0</v>
      </c>
      <c r="F71" s="625" t="n">
        <v>0</v>
      </c>
      <c r="G71" s="625" t="n">
        <v>0</v>
      </c>
      <c r="H71" s="625" t="n">
        <v>0</v>
      </c>
      <c r="I71" s="625" t="n">
        <v>0</v>
      </c>
      <c r="J71" s="626" t="n">
        <f aca="false">SUM(B71:I71)</f>
        <v>4624.33</v>
      </c>
      <c r="K71" s="625" t="n">
        <v>0</v>
      </c>
      <c r="L71" s="625" t="n">
        <v>0</v>
      </c>
      <c r="M71" s="625" t="n">
        <v>0</v>
      </c>
      <c r="N71" s="625" t="n">
        <v>0</v>
      </c>
      <c r="O71" s="625" t="n">
        <v>0</v>
      </c>
      <c r="P71" s="626" t="n">
        <f aca="false">+J71+K71+L71+M71+N71+O71</f>
        <v>4624.33</v>
      </c>
    </row>
    <row r="72" customFormat="false" ht="15" hidden="false" customHeight="false" outlineLevel="0" collapsed="false">
      <c r="A72" s="624" t="s">
        <v>321</v>
      </c>
      <c r="B72" s="625" t="n">
        <v>1209</v>
      </c>
      <c r="C72" s="625" t="n">
        <v>0</v>
      </c>
      <c r="D72" s="625" t="n">
        <v>0</v>
      </c>
      <c r="E72" s="625" t="n">
        <v>0</v>
      </c>
      <c r="F72" s="625" t="n">
        <v>0</v>
      </c>
      <c r="G72" s="625" t="n">
        <v>0</v>
      </c>
      <c r="H72" s="625" t="n">
        <v>0</v>
      </c>
      <c r="I72" s="625" t="n">
        <v>0</v>
      </c>
      <c r="J72" s="626" t="n">
        <f aca="false">SUM(B72:I72)</f>
        <v>1209</v>
      </c>
      <c r="K72" s="625" t="n">
        <v>0</v>
      </c>
      <c r="L72" s="625" t="n">
        <v>0</v>
      </c>
      <c r="M72" s="625" t="n">
        <v>0</v>
      </c>
      <c r="N72" s="625" t="n">
        <v>0</v>
      </c>
      <c r="O72" s="625" t="n">
        <v>0</v>
      </c>
      <c r="P72" s="626" t="n">
        <f aca="false">+J72+K72+L72+M72+N72+O72</f>
        <v>1209</v>
      </c>
    </row>
    <row r="73" customFormat="false" ht="15" hidden="false" customHeight="false" outlineLevel="0" collapsed="false">
      <c r="A73" s="624" t="s">
        <v>322</v>
      </c>
      <c r="B73" s="625" t="n">
        <v>21914.41</v>
      </c>
      <c r="C73" s="625" t="n">
        <v>0</v>
      </c>
      <c r="D73" s="625" t="n">
        <v>0</v>
      </c>
      <c r="E73" s="625" t="n">
        <v>0</v>
      </c>
      <c r="F73" s="625" t="n">
        <v>0</v>
      </c>
      <c r="G73" s="625" t="n">
        <v>0</v>
      </c>
      <c r="H73" s="625" t="n">
        <v>0</v>
      </c>
      <c r="I73" s="625" t="n">
        <v>0</v>
      </c>
      <c r="J73" s="626" t="n">
        <f aca="false">SUM(B73:I73)</f>
        <v>21914.41</v>
      </c>
      <c r="K73" s="625" t="n">
        <v>0</v>
      </c>
      <c r="L73" s="625" t="n">
        <v>0</v>
      </c>
      <c r="M73" s="625" t="n">
        <v>0</v>
      </c>
      <c r="N73" s="625" t="n">
        <v>0</v>
      </c>
      <c r="O73" s="625" t="n">
        <v>0</v>
      </c>
      <c r="P73" s="626" t="n">
        <f aca="false">+J73+K73+L73+M73+N73+O73</f>
        <v>21914.41</v>
      </c>
    </row>
    <row r="74" customFormat="false" ht="15" hidden="false" customHeight="false" outlineLevel="0" collapsed="false">
      <c r="A74" s="624" t="s">
        <v>323</v>
      </c>
      <c r="B74" s="625" t="n">
        <v>10042.23</v>
      </c>
      <c r="C74" s="625" t="n">
        <v>0</v>
      </c>
      <c r="D74" s="625" t="n">
        <v>0</v>
      </c>
      <c r="E74" s="625" t="n">
        <v>0</v>
      </c>
      <c r="F74" s="625" t="n">
        <v>0</v>
      </c>
      <c r="G74" s="625" t="n">
        <v>0</v>
      </c>
      <c r="H74" s="625" t="n">
        <v>0</v>
      </c>
      <c r="I74" s="625" t="n">
        <v>0</v>
      </c>
      <c r="J74" s="626" t="n">
        <f aca="false">SUM(B74:I74)</f>
        <v>10042.23</v>
      </c>
      <c r="K74" s="625" t="n">
        <v>0</v>
      </c>
      <c r="L74" s="625" t="n">
        <v>0</v>
      </c>
      <c r="M74" s="625" t="n">
        <v>0</v>
      </c>
      <c r="N74" s="625" t="n">
        <v>0</v>
      </c>
      <c r="O74" s="625" t="n">
        <v>0</v>
      </c>
      <c r="P74" s="626" t="n">
        <f aca="false">+J74+K74+L74+M74+N74+O74</f>
        <v>10042.23</v>
      </c>
    </row>
    <row r="75" customFormat="false" ht="15" hidden="false" customHeight="false" outlineLevel="0" collapsed="false">
      <c r="A75" s="624" t="s">
        <v>324</v>
      </c>
      <c r="B75" s="625" t="n">
        <v>6376</v>
      </c>
      <c r="C75" s="625" t="n">
        <v>0</v>
      </c>
      <c r="D75" s="625" t="n">
        <v>0</v>
      </c>
      <c r="E75" s="625" t="n">
        <v>0</v>
      </c>
      <c r="F75" s="625" t="n">
        <v>0</v>
      </c>
      <c r="G75" s="625" t="n">
        <v>0</v>
      </c>
      <c r="H75" s="625" t="n">
        <v>0</v>
      </c>
      <c r="I75" s="625" t="n">
        <v>0</v>
      </c>
      <c r="J75" s="626" t="n">
        <f aca="false">SUM(B75:I75)</f>
        <v>6376</v>
      </c>
      <c r="K75" s="625" t="n">
        <v>0</v>
      </c>
      <c r="L75" s="625" t="n">
        <v>0</v>
      </c>
      <c r="M75" s="625" t="n">
        <v>0</v>
      </c>
      <c r="N75" s="625" t="n">
        <v>0</v>
      </c>
      <c r="O75" s="625" t="n">
        <v>0</v>
      </c>
      <c r="P75" s="626" t="n">
        <f aca="false">+J75+K75+L75+M75+N75+O75</f>
        <v>6376</v>
      </c>
    </row>
    <row r="76" customFormat="false" ht="15" hidden="false" customHeight="false" outlineLevel="0" collapsed="false">
      <c r="A76" s="624" t="s">
        <v>325</v>
      </c>
      <c r="B76" s="625" t="n">
        <v>15940.04</v>
      </c>
      <c r="C76" s="625" t="n">
        <v>0</v>
      </c>
      <c r="D76" s="625" t="n">
        <v>0</v>
      </c>
      <c r="E76" s="625" t="n">
        <v>0</v>
      </c>
      <c r="F76" s="625" t="n">
        <v>0</v>
      </c>
      <c r="G76" s="625" t="n">
        <v>0</v>
      </c>
      <c r="H76" s="625" t="n">
        <v>0</v>
      </c>
      <c r="I76" s="625" t="n">
        <v>0</v>
      </c>
      <c r="J76" s="626" t="n">
        <f aca="false">SUM(B76:I76)</f>
        <v>15940.04</v>
      </c>
      <c r="K76" s="625" t="n">
        <v>0</v>
      </c>
      <c r="L76" s="625" t="n">
        <v>0</v>
      </c>
      <c r="M76" s="625" t="n">
        <v>0</v>
      </c>
      <c r="N76" s="625" t="n">
        <v>0</v>
      </c>
      <c r="O76" s="625" t="n">
        <v>0</v>
      </c>
      <c r="P76" s="626" t="n">
        <f aca="false">+J76+K76+L76+M76+N76+O76</f>
        <v>15940.04</v>
      </c>
    </row>
    <row r="77" customFormat="false" ht="15" hidden="false" customHeight="false" outlineLevel="0" collapsed="false">
      <c r="A77" s="624" t="s">
        <v>326</v>
      </c>
      <c r="B77" s="625" t="n">
        <v>7310.98</v>
      </c>
      <c r="C77" s="625" t="n">
        <v>0</v>
      </c>
      <c r="D77" s="625" t="n">
        <v>0</v>
      </c>
      <c r="E77" s="625" t="n">
        <v>0</v>
      </c>
      <c r="F77" s="625" t="n">
        <v>0</v>
      </c>
      <c r="G77" s="625" t="n">
        <v>0</v>
      </c>
      <c r="H77" s="625" t="n">
        <v>0</v>
      </c>
      <c r="I77" s="625" t="n">
        <v>0</v>
      </c>
      <c r="J77" s="626" t="n">
        <f aca="false">SUM(B77:I77)</f>
        <v>7310.98</v>
      </c>
      <c r="K77" s="625" t="n">
        <v>0</v>
      </c>
      <c r="L77" s="625" t="n">
        <v>0</v>
      </c>
      <c r="M77" s="625" t="n">
        <v>0</v>
      </c>
      <c r="N77" s="625" t="n">
        <v>0</v>
      </c>
      <c r="O77" s="625" t="n">
        <v>0</v>
      </c>
      <c r="P77" s="626" t="n">
        <f aca="false">+J77+K77+L77+M77+N77+O77</f>
        <v>7310.98</v>
      </c>
    </row>
    <row r="78" customFormat="false" ht="15" hidden="false" customHeight="false" outlineLevel="0" collapsed="false">
      <c r="A78" s="624" t="s">
        <v>381</v>
      </c>
      <c r="B78" s="625" t="n">
        <v>3857.67</v>
      </c>
      <c r="C78" s="625" t="n">
        <v>5783.29</v>
      </c>
      <c r="D78" s="625" t="n">
        <v>0</v>
      </c>
      <c r="E78" s="625" t="n">
        <v>0</v>
      </c>
      <c r="F78" s="625" t="n">
        <v>0</v>
      </c>
      <c r="G78" s="625" t="n">
        <v>0</v>
      </c>
      <c r="H78" s="625" t="n">
        <v>0</v>
      </c>
      <c r="I78" s="625" t="n">
        <v>0</v>
      </c>
      <c r="J78" s="626" t="n">
        <f aca="false">SUM(B78:I78)</f>
        <v>9640.96</v>
      </c>
      <c r="K78" s="625" t="n">
        <v>0</v>
      </c>
      <c r="L78" s="625" t="n">
        <v>0</v>
      </c>
      <c r="M78" s="625" t="n">
        <v>2467.6</v>
      </c>
      <c r="N78" s="625" t="n">
        <v>0</v>
      </c>
      <c r="O78" s="625" t="n">
        <v>0</v>
      </c>
      <c r="P78" s="626" t="n">
        <f aca="false">+J78+K78+L78+M78+N78+O78</f>
        <v>12108.56</v>
      </c>
    </row>
    <row r="79" customFormat="false" ht="15" hidden="false" customHeight="false" outlineLevel="0" collapsed="false">
      <c r="A79" s="624" t="s">
        <v>328</v>
      </c>
      <c r="B79" s="625" t="n">
        <v>0</v>
      </c>
      <c r="C79" s="625" t="n">
        <v>39310.34</v>
      </c>
      <c r="D79" s="625" t="n">
        <v>0</v>
      </c>
      <c r="E79" s="625" t="n">
        <v>0</v>
      </c>
      <c r="F79" s="625" t="n">
        <v>0</v>
      </c>
      <c r="G79" s="625" t="n">
        <v>0</v>
      </c>
      <c r="H79" s="625" t="n">
        <v>697941.29</v>
      </c>
      <c r="I79" s="625" t="n">
        <v>0</v>
      </c>
      <c r="J79" s="626" t="n">
        <f aca="false">SUM(B79:I79)</f>
        <v>737251.63</v>
      </c>
      <c r="K79" s="625" t="n">
        <v>0</v>
      </c>
      <c r="L79" s="625" t="n">
        <v>0</v>
      </c>
      <c r="M79" s="625" t="n">
        <v>0</v>
      </c>
      <c r="N79" s="625" t="n">
        <v>0</v>
      </c>
      <c r="O79" s="625" t="n">
        <v>0</v>
      </c>
      <c r="P79" s="626" t="n">
        <f aca="false">+J79+K79+L79+M79+N79+O79</f>
        <v>737251.63</v>
      </c>
    </row>
    <row r="80" customFormat="false" ht="15.75" hidden="false" customHeight="false" outlineLevel="0" collapsed="false">
      <c r="A80" s="627" t="s">
        <v>189</v>
      </c>
      <c r="B80" s="628" t="n">
        <f aca="false">SUM(B8:B79)</f>
        <v>39958816.07</v>
      </c>
      <c r="C80" s="628" t="n">
        <f aca="false">SUM(C8:C79)</f>
        <v>8588711.84</v>
      </c>
      <c r="D80" s="628" t="n">
        <f aca="false">SUM(D8:D79)</f>
        <v>3038497.49</v>
      </c>
      <c r="E80" s="628" t="n">
        <f aca="false">SUM(E8:E79)</f>
        <v>2347342.06</v>
      </c>
      <c r="F80" s="628" t="n">
        <f aca="false">SUM(F8:F79)</f>
        <v>550177.45</v>
      </c>
      <c r="G80" s="628" t="n">
        <f aca="false">SUM(G8:G79)</f>
        <v>635000.52</v>
      </c>
      <c r="H80" s="628" t="n">
        <f aca="false">SUM(H8:H79)</f>
        <v>8902471.59</v>
      </c>
      <c r="I80" s="628" t="n">
        <f aca="false">SUM(I8:I79)</f>
        <v>265087.65</v>
      </c>
      <c r="J80" s="628" t="n">
        <f aca="false">SUM(J8:J79)</f>
        <v>64286104.67</v>
      </c>
      <c r="K80" s="628" t="n">
        <f aca="false">SUM(K8:K79)</f>
        <v>3051822.68</v>
      </c>
      <c r="L80" s="628" t="n">
        <f aca="false">SUM(L8:L79)</f>
        <v>3913196.14</v>
      </c>
      <c r="M80" s="628" t="n">
        <f aca="false">SUM(M8:M79)</f>
        <v>2337414.83</v>
      </c>
      <c r="N80" s="628" t="n">
        <f aca="false">SUM(N8:N79)</f>
        <v>698625.48</v>
      </c>
      <c r="O80" s="628" t="n">
        <f aca="false">SUM(O8:O79)</f>
        <v>1283.17</v>
      </c>
      <c r="P80" s="628" t="n">
        <f aca="false">SUM(P8:P79)</f>
        <v>74288446.97</v>
      </c>
    </row>
    <row r="81" customFormat="false" ht="15.75" hidden="false" customHeight="false" outlineLevel="0" collapsed="false"/>
  </sheetData>
  <mergeCells count="3">
    <mergeCell ref="A1:P1"/>
    <mergeCell ref="A2:P2"/>
    <mergeCell ref="A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50" activeCellId="0" sqref="B50"/>
    </sheetView>
  </sheetViews>
  <sheetFormatPr defaultRowHeight="15" zeroHeight="false" outlineLevelRow="0" outlineLevelCol="0"/>
  <cols>
    <col collapsed="false" customWidth="true" hidden="false" outlineLevel="0" max="1" min="1" style="0" width="44.65"/>
    <col collapsed="false" customWidth="true" hidden="false" outlineLevel="0" max="2" min="2" style="0" width="15.12"/>
    <col collapsed="false" customWidth="true" hidden="false" outlineLevel="0" max="3" min="3" style="0" width="20.68"/>
    <col collapsed="false" customWidth="true" hidden="false" outlineLevel="0" max="4" min="4" style="0" width="18.54"/>
    <col collapsed="false" customWidth="true" hidden="false" outlineLevel="0" max="5" min="5" style="0" width="17.26"/>
    <col collapsed="false" customWidth="true" hidden="false" outlineLevel="0" max="7" min="6" style="0" width="11.57"/>
    <col collapsed="false" customWidth="true" hidden="false" outlineLevel="0" max="8" min="8" style="0" width="18.39"/>
    <col collapsed="false" customWidth="true" hidden="false" outlineLevel="0" max="9" min="9" style="0" width="15.83"/>
    <col collapsed="false" customWidth="true" hidden="false" outlineLevel="0" max="10" min="10" style="0" width="14.4"/>
    <col collapsed="false" customWidth="true" hidden="false" outlineLevel="0" max="13" min="11" style="0" width="18.39"/>
    <col collapsed="false" customWidth="true" hidden="false" outlineLevel="0" max="14" min="14" style="0" width="19.12"/>
    <col collapsed="false" customWidth="true" hidden="false" outlineLevel="0" max="15" min="15" style="0" width="17.54"/>
    <col collapsed="false" customWidth="true" hidden="false" outlineLevel="0" max="16" min="16" style="0" width="15.54"/>
    <col collapsed="false" customWidth="true" hidden="false" outlineLevel="0" max="1025" min="17" style="0" width="10.95"/>
  </cols>
  <sheetData>
    <row r="1" customFormat="false" ht="15" hidden="false" customHeight="false" outlineLevel="0" collapsed="false">
      <c r="A1" s="611" t="s">
        <v>69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</row>
    <row r="2" customFormat="false" ht="15" hidden="false" customHeight="false" outlineLevel="0" collapsed="false">
      <c r="A2" s="611" t="s">
        <v>382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</row>
    <row r="3" customFormat="false" ht="15" hidden="false" customHeight="false" outlineLevel="0" collapsed="false">
      <c r="A3" s="612" t="s">
        <v>73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</row>
    <row r="4" customFormat="false" ht="15.75" hidden="false" customHeight="false" outlineLevel="0" collapsed="false">
      <c r="A4" s="613"/>
      <c r="B4" s="614"/>
      <c r="C4" s="614"/>
      <c r="D4" s="614"/>
      <c r="E4" s="614"/>
      <c r="F4" s="614"/>
      <c r="G4" s="614"/>
      <c r="H4" s="615"/>
      <c r="I4" s="614"/>
      <c r="J4" s="614"/>
      <c r="K4" s="615"/>
      <c r="L4" s="615"/>
      <c r="M4" s="615"/>
      <c r="N4" s="615"/>
      <c r="O4" s="615"/>
      <c r="P4" s="615"/>
    </row>
    <row r="5" customFormat="false" ht="15" hidden="false" customHeight="false" outlineLevel="0" collapsed="false">
      <c r="A5" s="616" t="s">
        <v>366</v>
      </c>
      <c r="B5" s="617" t="s">
        <v>367</v>
      </c>
      <c r="C5" s="618" t="s">
        <v>368</v>
      </c>
      <c r="D5" s="618" t="s">
        <v>369</v>
      </c>
      <c r="E5" s="618" t="s">
        <v>370</v>
      </c>
      <c r="F5" s="617" t="s">
        <v>371</v>
      </c>
      <c r="G5" s="617" t="s">
        <v>372</v>
      </c>
      <c r="H5" s="617" t="s">
        <v>366</v>
      </c>
      <c r="I5" s="617" t="s">
        <v>366</v>
      </c>
      <c r="J5" s="617" t="s">
        <v>149</v>
      </c>
      <c r="K5" s="617" t="s">
        <v>366</v>
      </c>
      <c r="L5" s="617" t="s">
        <v>366</v>
      </c>
      <c r="M5" s="617" t="s">
        <v>366</v>
      </c>
      <c r="N5" s="617" t="s">
        <v>366</v>
      </c>
      <c r="O5" s="617" t="s">
        <v>366</v>
      </c>
      <c r="P5" s="619" t="s">
        <v>149</v>
      </c>
    </row>
    <row r="6" customFormat="false" ht="15.75" hidden="false" customHeight="false" outlineLevel="0" collapsed="false">
      <c r="A6" s="620"/>
      <c r="B6" s="621" t="s">
        <v>373</v>
      </c>
      <c r="C6" s="622"/>
      <c r="D6" s="622"/>
      <c r="E6" s="622"/>
      <c r="F6" s="622"/>
      <c r="G6" s="622"/>
      <c r="H6" s="621" t="s">
        <v>374</v>
      </c>
      <c r="I6" s="621" t="s">
        <v>375</v>
      </c>
      <c r="J6" s="621" t="s">
        <v>376</v>
      </c>
      <c r="K6" s="621" t="s">
        <v>345</v>
      </c>
      <c r="L6" s="621" t="s">
        <v>337</v>
      </c>
      <c r="M6" s="621" t="s">
        <v>332</v>
      </c>
      <c r="N6" s="621" t="s">
        <v>377</v>
      </c>
      <c r="O6" s="621" t="s">
        <v>378</v>
      </c>
      <c r="P6" s="623" t="s">
        <v>373</v>
      </c>
    </row>
    <row r="7" customFormat="false" ht="15" hidden="false" customHeight="false" outlineLevel="0" collapsed="false">
      <c r="A7" s="615"/>
      <c r="B7" s="615"/>
      <c r="C7" s="615"/>
      <c r="D7" s="615"/>
      <c r="E7" s="615"/>
      <c r="F7" s="615"/>
      <c r="G7" s="615"/>
      <c r="H7" s="615"/>
      <c r="I7" s="615"/>
      <c r="J7" s="614"/>
      <c r="K7" s="615"/>
      <c r="L7" s="615"/>
      <c r="M7" s="615"/>
      <c r="N7" s="615"/>
      <c r="O7" s="615"/>
      <c r="P7" s="615"/>
    </row>
    <row r="8" customFormat="false" ht="15" hidden="false" customHeight="false" outlineLevel="0" collapsed="false">
      <c r="A8" s="624" t="s">
        <v>228</v>
      </c>
      <c r="B8" s="625" t="n">
        <v>0</v>
      </c>
      <c r="C8" s="625" t="n">
        <v>9965.03</v>
      </c>
      <c r="D8" s="625" t="n">
        <v>0</v>
      </c>
      <c r="E8" s="625" t="n">
        <v>0</v>
      </c>
      <c r="F8" s="625" t="n">
        <v>0</v>
      </c>
      <c r="G8" s="625" t="n">
        <v>0</v>
      </c>
      <c r="H8" s="625" t="n">
        <v>27000</v>
      </c>
      <c r="I8" s="625" t="n">
        <v>0</v>
      </c>
      <c r="J8" s="626" t="n">
        <f aca="false">SUM(B8:I8)</f>
        <v>36965.03</v>
      </c>
      <c r="K8" s="625" t="n">
        <v>0</v>
      </c>
      <c r="L8" s="625" t="n">
        <v>0</v>
      </c>
      <c r="M8" s="625" t="n">
        <v>0</v>
      </c>
      <c r="N8" s="625" t="n">
        <v>50769.25</v>
      </c>
      <c r="O8" s="625" t="n">
        <v>0</v>
      </c>
      <c r="P8" s="626" t="n">
        <f aca="false">+J8+K8+L8+M8+N8+O8</f>
        <v>87734.28</v>
      </c>
    </row>
    <row r="9" customFormat="false" ht="15" hidden="false" customHeight="false" outlineLevel="0" collapsed="false">
      <c r="A9" s="624" t="s">
        <v>229</v>
      </c>
      <c r="B9" s="625" t="n">
        <v>37000</v>
      </c>
      <c r="C9" s="625" t="n">
        <v>144840</v>
      </c>
      <c r="D9" s="625" t="n">
        <v>0</v>
      </c>
      <c r="E9" s="625" t="n">
        <v>0</v>
      </c>
      <c r="F9" s="625" t="n">
        <v>0</v>
      </c>
      <c r="G9" s="625" t="n">
        <v>0</v>
      </c>
      <c r="H9" s="625" t="n">
        <v>0</v>
      </c>
      <c r="I9" s="625" t="n">
        <v>0</v>
      </c>
      <c r="J9" s="626" t="n">
        <f aca="false">SUM(B9:I9)</f>
        <v>181840</v>
      </c>
      <c r="K9" s="625" t="n">
        <v>0</v>
      </c>
      <c r="L9" s="625" t="n">
        <v>0</v>
      </c>
      <c r="M9" s="625" t="n">
        <v>0</v>
      </c>
      <c r="N9" s="625" t="n">
        <v>0</v>
      </c>
      <c r="O9" s="625" t="n">
        <v>0</v>
      </c>
      <c r="P9" s="626" t="n">
        <f aca="false">+J9+K9+L9+M9+N9+O9</f>
        <v>181840</v>
      </c>
    </row>
    <row r="10" customFormat="false" ht="15" hidden="false" customHeight="false" outlineLevel="0" collapsed="false">
      <c r="A10" s="624" t="s">
        <v>230</v>
      </c>
      <c r="B10" s="625" t="n">
        <v>130800</v>
      </c>
      <c r="C10" s="625" t="n">
        <v>0</v>
      </c>
      <c r="D10" s="625" t="n">
        <v>0</v>
      </c>
      <c r="E10" s="625" t="n">
        <v>0</v>
      </c>
      <c r="F10" s="625" t="n">
        <v>0</v>
      </c>
      <c r="G10" s="625" t="n">
        <v>0</v>
      </c>
      <c r="H10" s="625" t="n">
        <v>0</v>
      </c>
      <c r="I10" s="625" t="n">
        <v>0</v>
      </c>
      <c r="J10" s="626" t="n">
        <f aca="false">SUM(B10:I10)</f>
        <v>130800</v>
      </c>
      <c r="K10" s="625" t="n">
        <v>0</v>
      </c>
      <c r="L10" s="625" t="n">
        <v>0</v>
      </c>
      <c r="M10" s="625" t="n">
        <v>0</v>
      </c>
      <c r="N10" s="625" t="n">
        <v>0</v>
      </c>
      <c r="O10" s="625" t="n">
        <v>0</v>
      </c>
      <c r="P10" s="626" t="n">
        <f aca="false">+J10+K10+L10+M10+N10+O10</f>
        <v>130800</v>
      </c>
    </row>
    <row r="11" customFormat="false" ht="15" hidden="false" customHeight="false" outlineLevel="0" collapsed="false">
      <c r="A11" s="624" t="s">
        <v>232</v>
      </c>
      <c r="B11" s="625" t="n">
        <v>0</v>
      </c>
      <c r="C11" s="625" t="n">
        <v>0</v>
      </c>
      <c r="D11" s="625" t="n">
        <v>7800</v>
      </c>
      <c r="E11" s="625" t="n">
        <v>0</v>
      </c>
      <c r="F11" s="625" t="n">
        <v>0</v>
      </c>
      <c r="G11" s="625" t="n">
        <v>0</v>
      </c>
      <c r="H11" s="625" t="n">
        <v>0</v>
      </c>
      <c r="I11" s="625" t="n">
        <v>0</v>
      </c>
      <c r="J11" s="626" t="n">
        <f aca="false">SUM(B11:I11)</f>
        <v>7800</v>
      </c>
      <c r="K11" s="625" t="n">
        <v>0</v>
      </c>
      <c r="L11" s="625" t="n">
        <v>0</v>
      </c>
      <c r="M11" s="625" t="n">
        <v>0</v>
      </c>
      <c r="N11" s="625" t="n">
        <v>0</v>
      </c>
      <c r="O11" s="625" t="n">
        <v>0</v>
      </c>
      <c r="P11" s="626" t="n">
        <f aca="false">+J11+K11+L11+M11+N11+O11</f>
        <v>7800</v>
      </c>
    </row>
    <row r="12" customFormat="false" ht="15" hidden="false" customHeight="false" outlineLevel="0" collapsed="false">
      <c r="A12" s="624" t="s">
        <v>233</v>
      </c>
      <c r="B12" s="625" t="n">
        <v>0</v>
      </c>
      <c r="C12" s="625" t="n">
        <v>0</v>
      </c>
      <c r="D12" s="625" t="n">
        <v>53686</v>
      </c>
      <c r="E12" s="625" t="n">
        <v>0</v>
      </c>
      <c r="F12" s="625" t="n">
        <v>0</v>
      </c>
      <c r="G12" s="625" t="n">
        <v>0</v>
      </c>
      <c r="H12" s="625" t="n">
        <v>0</v>
      </c>
      <c r="I12" s="625" t="n">
        <v>0</v>
      </c>
      <c r="J12" s="626" t="n">
        <f aca="false">SUM(B12:I12)</f>
        <v>53686</v>
      </c>
      <c r="K12" s="625" t="n">
        <v>0</v>
      </c>
      <c r="L12" s="625" t="n">
        <v>0</v>
      </c>
      <c r="M12" s="625" t="n">
        <v>0</v>
      </c>
      <c r="N12" s="625" t="n">
        <v>0</v>
      </c>
      <c r="O12" s="625" t="n">
        <v>0</v>
      </c>
      <c r="P12" s="626" t="n">
        <f aca="false">+J12+K12+L12+M12+N12+O12</f>
        <v>53686</v>
      </c>
    </row>
    <row r="13" customFormat="false" ht="15" hidden="false" customHeight="false" outlineLevel="0" collapsed="false">
      <c r="A13" s="624" t="s">
        <v>234</v>
      </c>
      <c r="B13" s="625" t="n">
        <v>0</v>
      </c>
      <c r="C13" s="625" t="n">
        <v>254378.77</v>
      </c>
      <c r="D13" s="625" t="n">
        <v>0</v>
      </c>
      <c r="E13" s="625" t="n">
        <v>0</v>
      </c>
      <c r="F13" s="625" t="n">
        <v>0</v>
      </c>
      <c r="G13" s="625" t="n">
        <v>0</v>
      </c>
      <c r="H13" s="625" t="n">
        <v>203506.57</v>
      </c>
      <c r="I13" s="625" t="n">
        <v>0</v>
      </c>
      <c r="J13" s="626" t="n">
        <f aca="false">SUM(B13:I13)</f>
        <v>457885.34</v>
      </c>
      <c r="K13" s="625" t="n">
        <v>170563.13</v>
      </c>
      <c r="L13" s="625" t="n">
        <v>159042.63</v>
      </c>
      <c r="M13" s="625" t="n">
        <v>18835.22</v>
      </c>
      <c r="N13" s="625" t="n">
        <v>13306.62</v>
      </c>
      <c r="O13" s="625" t="n">
        <v>0</v>
      </c>
      <c r="P13" s="626" t="n">
        <f aca="false">+J13+K13+L13+M13+N13+O13</f>
        <v>819632.94</v>
      </c>
    </row>
    <row r="14" customFormat="false" ht="15" hidden="false" customHeight="false" outlineLevel="0" collapsed="false">
      <c r="A14" s="624" t="s">
        <v>235</v>
      </c>
      <c r="B14" s="625" t="n">
        <v>0</v>
      </c>
      <c r="C14" s="625" t="n">
        <v>229780.02</v>
      </c>
      <c r="D14" s="625" t="n">
        <v>65400</v>
      </c>
      <c r="E14" s="625" t="n">
        <v>83494</v>
      </c>
      <c r="F14" s="625" t="n">
        <v>20760</v>
      </c>
      <c r="G14" s="625" t="n">
        <v>10320</v>
      </c>
      <c r="H14" s="625" t="n">
        <v>90100</v>
      </c>
      <c r="I14" s="625" t="n">
        <v>0</v>
      </c>
      <c r="J14" s="626" t="n">
        <f aca="false">SUM(B14:I14)</f>
        <v>499854.02</v>
      </c>
      <c r="K14" s="625" t="n">
        <v>81450</v>
      </c>
      <c r="L14" s="625" t="n">
        <v>87974.11</v>
      </c>
      <c r="M14" s="625" t="n">
        <v>68221.67</v>
      </c>
      <c r="N14" s="625" t="n">
        <v>12600</v>
      </c>
      <c r="O14" s="625" t="n">
        <v>0</v>
      </c>
      <c r="P14" s="626" t="n">
        <f aca="false">+J14+K14+L14+M14+N14+O14</f>
        <v>750099.8</v>
      </c>
    </row>
    <row r="15" customFormat="false" ht="15" hidden="false" customHeight="false" outlineLevel="0" collapsed="false">
      <c r="A15" s="624" t="s">
        <v>236</v>
      </c>
      <c r="B15" s="625" t="n">
        <v>0</v>
      </c>
      <c r="C15" s="625" t="n">
        <v>30600</v>
      </c>
      <c r="D15" s="625" t="n">
        <v>0</v>
      </c>
      <c r="E15" s="625" t="n">
        <v>0</v>
      </c>
      <c r="F15" s="625" t="n">
        <v>0</v>
      </c>
      <c r="G15" s="625" t="n">
        <v>0</v>
      </c>
      <c r="H15" s="625" t="n">
        <v>0</v>
      </c>
      <c r="I15" s="625" t="n">
        <v>0</v>
      </c>
      <c r="J15" s="626" t="n">
        <f aca="false">SUM(B15:I15)</f>
        <v>30600</v>
      </c>
      <c r="K15" s="625" t="n">
        <v>47342.37</v>
      </c>
      <c r="L15" s="625" t="n">
        <v>0</v>
      </c>
      <c r="M15" s="625" t="n">
        <v>0</v>
      </c>
      <c r="N15" s="625" t="n">
        <v>0</v>
      </c>
      <c r="O15" s="625" t="n">
        <v>0</v>
      </c>
      <c r="P15" s="626" t="n">
        <f aca="false">+J15+K15+L15+M15+N15+O15</f>
        <v>77942.37</v>
      </c>
    </row>
    <row r="16" customFormat="false" ht="15" hidden="false" customHeight="false" outlineLevel="0" collapsed="false">
      <c r="A16" s="624" t="s">
        <v>237</v>
      </c>
      <c r="B16" s="625" t="n">
        <v>6712.69</v>
      </c>
      <c r="C16" s="625" t="n">
        <v>214921.45</v>
      </c>
      <c r="D16" s="625" t="n">
        <v>321598.81</v>
      </c>
      <c r="E16" s="625" t="n">
        <v>257270.01</v>
      </c>
      <c r="F16" s="625" t="n">
        <v>61434.94</v>
      </c>
      <c r="G16" s="625" t="n">
        <v>71746.75</v>
      </c>
      <c r="H16" s="625" t="n">
        <v>62553.1</v>
      </c>
      <c r="I16" s="625" t="n">
        <v>52759.75</v>
      </c>
      <c r="J16" s="626" t="n">
        <f aca="false">SUM(B16:I16)</f>
        <v>1048997.5</v>
      </c>
      <c r="K16" s="625" t="n">
        <v>202968.2</v>
      </c>
      <c r="L16" s="625" t="n">
        <v>234697.66</v>
      </c>
      <c r="M16" s="625" t="n">
        <v>97457.96</v>
      </c>
      <c r="N16" s="625" t="n">
        <v>0</v>
      </c>
      <c r="O16" s="625" t="n">
        <v>0</v>
      </c>
      <c r="P16" s="626" t="n">
        <f aca="false">+J16+K16+L16+M16+N16+O16</f>
        <v>1584121.32</v>
      </c>
    </row>
    <row r="17" customFormat="false" ht="15" hidden="false" customHeight="false" outlineLevel="0" collapsed="false">
      <c r="A17" s="624" t="s">
        <v>240</v>
      </c>
      <c r="B17" s="625" t="n">
        <v>1000.87</v>
      </c>
      <c r="C17" s="625" t="n">
        <v>4003.79</v>
      </c>
      <c r="D17" s="625" t="n">
        <v>0</v>
      </c>
      <c r="E17" s="625" t="n">
        <v>0</v>
      </c>
      <c r="F17" s="625" t="n">
        <v>0</v>
      </c>
      <c r="G17" s="625" t="n">
        <v>0</v>
      </c>
      <c r="H17" s="625" t="n">
        <v>86.2099999999991</v>
      </c>
      <c r="I17" s="625" t="n">
        <v>0</v>
      </c>
      <c r="J17" s="626" t="n">
        <f aca="false">SUM(B17:I17)</f>
        <v>5090.87</v>
      </c>
      <c r="K17" s="625" t="n">
        <v>6889.66</v>
      </c>
      <c r="L17" s="625" t="n">
        <v>358.130000000001</v>
      </c>
      <c r="M17" s="625" t="n">
        <v>7258.09</v>
      </c>
      <c r="N17" s="625" t="n">
        <v>0</v>
      </c>
      <c r="O17" s="625" t="n">
        <v>0</v>
      </c>
      <c r="P17" s="626" t="n">
        <f aca="false">+J17+K17+L17+M17+N17+O17</f>
        <v>19596.75</v>
      </c>
    </row>
    <row r="18" customFormat="false" ht="15" hidden="false" customHeight="false" outlineLevel="0" collapsed="false">
      <c r="A18" s="624" t="s">
        <v>241</v>
      </c>
      <c r="B18" s="625" t="n">
        <v>0</v>
      </c>
      <c r="C18" s="625" t="n">
        <v>380</v>
      </c>
      <c r="D18" s="625" t="n">
        <v>1560</v>
      </c>
      <c r="E18" s="625" t="n">
        <v>0</v>
      </c>
      <c r="F18" s="625" t="n">
        <v>0</v>
      </c>
      <c r="G18" s="625" t="n">
        <v>280</v>
      </c>
      <c r="H18" s="625" t="n">
        <v>0</v>
      </c>
      <c r="I18" s="625" t="n">
        <v>0</v>
      </c>
      <c r="J18" s="626" t="n">
        <f aca="false">SUM(B18:I18)</f>
        <v>2220</v>
      </c>
      <c r="K18" s="625" t="n">
        <v>0</v>
      </c>
      <c r="L18" s="625" t="n">
        <v>0</v>
      </c>
      <c r="M18" s="625" t="n">
        <v>0</v>
      </c>
      <c r="N18" s="625" t="n">
        <v>0</v>
      </c>
      <c r="O18" s="625" t="n">
        <v>0</v>
      </c>
      <c r="P18" s="626" t="n">
        <f aca="false">+J18+K18+L18+M18+N18+O18</f>
        <v>2220</v>
      </c>
    </row>
    <row r="19" customFormat="false" ht="15" hidden="false" customHeight="false" outlineLevel="0" collapsed="false">
      <c r="A19" s="624" t="s">
        <v>242</v>
      </c>
      <c r="B19" s="625" t="n">
        <v>0</v>
      </c>
      <c r="C19" s="625" t="n">
        <v>1862.8</v>
      </c>
      <c r="D19" s="625" t="n">
        <v>0</v>
      </c>
      <c r="E19" s="625" t="n">
        <v>0</v>
      </c>
      <c r="F19" s="625" t="n">
        <v>0</v>
      </c>
      <c r="G19" s="625" t="n">
        <v>0</v>
      </c>
      <c r="H19" s="625" t="n">
        <v>0</v>
      </c>
      <c r="I19" s="625" t="n">
        <v>0</v>
      </c>
      <c r="J19" s="626" t="n">
        <f aca="false">SUM(B19:I19)</f>
        <v>1862.8</v>
      </c>
      <c r="K19" s="625" t="n">
        <v>0</v>
      </c>
      <c r="L19" s="625" t="n">
        <v>0</v>
      </c>
      <c r="M19" s="625" t="n">
        <v>0</v>
      </c>
      <c r="N19" s="625" t="n">
        <v>0</v>
      </c>
      <c r="O19" s="625" t="n">
        <v>0</v>
      </c>
      <c r="P19" s="626" t="n">
        <f aca="false">+J19+K19+L19+M19+N19+O19</f>
        <v>1862.8</v>
      </c>
    </row>
    <row r="20" customFormat="false" ht="15" hidden="false" customHeight="false" outlineLevel="0" collapsed="false">
      <c r="A20" s="624" t="s">
        <v>244</v>
      </c>
      <c r="B20" s="625" t="n">
        <v>7782.83</v>
      </c>
      <c r="C20" s="625" t="n">
        <v>19807.75</v>
      </c>
      <c r="D20" s="625" t="n">
        <v>850</v>
      </c>
      <c r="E20" s="625" t="n">
        <v>16018.75</v>
      </c>
      <c r="F20" s="625" t="n">
        <v>0</v>
      </c>
      <c r="G20" s="625" t="n">
        <v>350</v>
      </c>
      <c r="H20" s="625" t="n">
        <v>0</v>
      </c>
      <c r="I20" s="625" t="n">
        <v>0</v>
      </c>
      <c r="J20" s="626" t="n">
        <f aca="false">SUM(B20:I20)</f>
        <v>44809.33</v>
      </c>
      <c r="K20" s="625" t="n">
        <v>0</v>
      </c>
      <c r="L20" s="625" t="n">
        <v>0</v>
      </c>
      <c r="M20" s="625" t="n">
        <v>0</v>
      </c>
      <c r="N20" s="625" t="n">
        <v>0</v>
      </c>
      <c r="O20" s="625" t="n">
        <v>0</v>
      </c>
      <c r="P20" s="626" t="n">
        <f aca="false">+J20+K20+L20+M20+N20+O20</f>
        <v>44809.33</v>
      </c>
    </row>
    <row r="21" customFormat="false" ht="15" hidden="false" customHeight="false" outlineLevel="0" collapsed="false">
      <c r="A21" s="624" t="s">
        <v>245</v>
      </c>
      <c r="B21" s="625" t="n">
        <v>2061.56</v>
      </c>
      <c r="C21" s="625" t="n">
        <v>19201.45</v>
      </c>
      <c r="D21" s="625" t="n">
        <v>0</v>
      </c>
      <c r="E21" s="625" t="n">
        <v>0</v>
      </c>
      <c r="F21" s="625" t="n">
        <v>0</v>
      </c>
      <c r="G21" s="625" t="n">
        <v>0</v>
      </c>
      <c r="H21" s="625" t="n">
        <v>2469.5</v>
      </c>
      <c r="I21" s="625" t="n">
        <v>0</v>
      </c>
      <c r="J21" s="626" t="n">
        <f aca="false">SUM(B21:I21)</f>
        <v>23732.51</v>
      </c>
      <c r="K21" s="625" t="n">
        <v>6203.08</v>
      </c>
      <c r="L21" s="625" t="n">
        <v>10498.63</v>
      </c>
      <c r="M21" s="625" t="n">
        <v>8812.81</v>
      </c>
      <c r="N21" s="625" t="n">
        <v>0</v>
      </c>
      <c r="O21" s="625" t="n">
        <v>0</v>
      </c>
      <c r="P21" s="626" t="n">
        <f aca="false">+J21+K21+L21+M21+N21+O21</f>
        <v>49247.03</v>
      </c>
    </row>
    <row r="22" customFormat="false" ht="15" hidden="false" customHeight="false" outlineLevel="0" collapsed="false">
      <c r="A22" s="624" t="s">
        <v>246</v>
      </c>
      <c r="B22" s="625" t="n">
        <v>0</v>
      </c>
      <c r="C22" s="625" t="n">
        <v>888.42</v>
      </c>
      <c r="D22" s="625" t="n">
        <v>0</v>
      </c>
      <c r="E22" s="625" t="n">
        <v>0</v>
      </c>
      <c r="F22" s="625" t="n">
        <v>0</v>
      </c>
      <c r="G22" s="625" t="n">
        <v>0</v>
      </c>
      <c r="H22" s="625" t="n">
        <v>0</v>
      </c>
      <c r="I22" s="625" t="n">
        <v>0</v>
      </c>
      <c r="J22" s="626" t="n">
        <f aca="false">SUM(B22:I22)</f>
        <v>888.42</v>
      </c>
      <c r="K22" s="625" t="n">
        <v>0</v>
      </c>
      <c r="L22" s="625" t="n">
        <v>0</v>
      </c>
      <c r="M22" s="625" t="n">
        <v>0</v>
      </c>
      <c r="N22" s="625" t="n">
        <v>4446.28</v>
      </c>
      <c r="O22" s="625" t="n">
        <v>0</v>
      </c>
      <c r="P22" s="626" t="n">
        <f aca="false">+J22+K22+L22+M22+N22+O22</f>
        <v>5334.7</v>
      </c>
    </row>
    <row r="23" customFormat="false" ht="15" hidden="false" customHeight="false" outlineLevel="0" collapsed="false">
      <c r="A23" s="624" t="s">
        <v>334</v>
      </c>
      <c r="B23" s="625" t="n">
        <v>2643.11</v>
      </c>
      <c r="C23" s="625" t="n">
        <v>622.42</v>
      </c>
      <c r="D23" s="625" t="n">
        <v>0</v>
      </c>
      <c r="E23" s="625" t="n">
        <v>0</v>
      </c>
      <c r="F23" s="625" t="n">
        <v>0</v>
      </c>
      <c r="G23" s="625" t="n">
        <v>0</v>
      </c>
      <c r="H23" s="625" t="n">
        <v>0</v>
      </c>
      <c r="I23" s="625" t="n">
        <v>0</v>
      </c>
      <c r="J23" s="626" t="n">
        <f aca="false">SUM(B23:I23)</f>
        <v>3265.53</v>
      </c>
      <c r="K23" s="625" t="n">
        <v>0</v>
      </c>
      <c r="L23" s="625" t="n">
        <v>0</v>
      </c>
      <c r="M23" s="625" t="n">
        <v>0</v>
      </c>
      <c r="N23" s="625" t="n">
        <v>703.45</v>
      </c>
      <c r="O23" s="625" t="n">
        <v>0</v>
      </c>
      <c r="P23" s="626" t="n">
        <f aca="false">+J23+K23+L23+M23+N23+O23</f>
        <v>3968.98</v>
      </c>
    </row>
    <row r="24" customFormat="false" ht="15" hidden="false" customHeight="false" outlineLevel="0" collapsed="false">
      <c r="A24" s="624" t="s">
        <v>341</v>
      </c>
      <c r="B24" s="625" t="n">
        <v>1402</v>
      </c>
      <c r="C24" s="625" t="n">
        <v>0</v>
      </c>
      <c r="D24" s="625" t="n">
        <v>0</v>
      </c>
      <c r="E24" s="625" t="n">
        <v>0</v>
      </c>
      <c r="F24" s="625" t="n">
        <v>0</v>
      </c>
      <c r="G24" s="625" t="n">
        <v>0</v>
      </c>
      <c r="H24" s="625" t="n">
        <v>0</v>
      </c>
      <c r="I24" s="625" t="n">
        <v>0</v>
      </c>
      <c r="J24" s="626" t="n">
        <f aca="false">SUM(B24:I24)</f>
        <v>1402</v>
      </c>
      <c r="K24" s="625" t="n">
        <v>0</v>
      </c>
      <c r="L24" s="625" t="n">
        <v>0</v>
      </c>
      <c r="M24" s="625" t="n">
        <v>0</v>
      </c>
      <c r="N24" s="625" t="n">
        <v>10897.52</v>
      </c>
      <c r="O24" s="625" t="n">
        <v>0</v>
      </c>
      <c r="P24" s="626" t="n">
        <f aca="false">+J24+K24+L24+M24+N24+O24</f>
        <v>12299.52</v>
      </c>
    </row>
    <row r="25" customFormat="false" ht="15" hidden="false" customHeight="false" outlineLevel="0" collapsed="false">
      <c r="A25" s="624" t="s">
        <v>335</v>
      </c>
      <c r="B25" s="625" t="n">
        <v>2016.9</v>
      </c>
      <c r="C25" s="625" t="n">
        <v>1509.64</v>
      </c>
      <c r="D25" s="625" t="n">
        <v>0</v>
      </c>
      <c r="E25" s="625" t="n">
        <v>0</v>
      </c>
      <c r="F25" s="625" t="n">
        <v>0</v>
      </c>
      <c r="G25" s="625" t="n">
        <v>0</v>
      </c>
      <c r="H25" s="625" t="n">
        <v>0</v>
      </c>
      <c r="I25" s="625" t="n">
        <v>0</v>
      </c>
      <c r="J25" s="626" t="n">
        <f aca="false">SUM(B25:I25)</f>
        <v>3526.54</v>
      </c>
      <c r="K25" s="625" t="n">
        <v>5158.27</v>
      </c>
      <c r="L25" s="625" t="n">
        <v>0</v>
      </c>
      <c r="M25" s="625" t="n">
        <v>0</v>
      </c>
      <c r="N25" s="625" t="n">
        <v>0</v>
      </c>
      <c r="O25" s="625" t="n">
        <v>0</v>
      </c>
      <c r="P25" s="626" t="n">
        <f aca="false">+J25+K25+L25+M25+N25+O25</f>
        <v>8684.81</v>
      </c>
    </row>
    <row r="26" customFormat="false" ht="15" hidden="false" customHeight="false" outlineLevel="0" collapsed="false">
      <c r="A26" s="624" t="s">
        <v>250</v>
      </c>
      <c r="B26" s="625" t="n">
        <v>0</v>
      </c>
      <c r="C26" s="625" t="n">
        <v>0</v>
      </c>
      <c r="D26" s="625" t="n">
        <v>0</v>
      </c>
      <c r="E26" s="625" t="n">
        <v>0</v>
      </c>
      <c r="F26" s="625" t="n">
        <v>428</v>
      </c>
      <c r="G26" s="625" t="n">
        <v>0</v>
      </c>
      <c r="H26" s="625" t="n">
        <v>0</v>
      </c>
      <c r="I26" s="625" t="n">
        <v>0</v>
      </c>
      <c r="J26" s="626" t="n">
        <f aca="false">SUM(B26:I26)</f>
        <v>428</v>
      </c>
      <c r="K26" s="625" t="n">
        <v>0</v>
      </c>
      <c r="L26" s="625" t="n">
        <v>0</v>
      </c>
      <c r="M26" s="625" t="n">
        <v>0</v>
      </c>
      <c r="N26" s="625" t="n">
        <v>0</v>
      </c>
      <c r="O26" s="625" t="n">
        <v>0</v>
      </c>
      <c r="P26" s="626" t="n">
        <f aca="false">+J26+K26+L26+M26+N26+O26</f>
        <v>428</v>
      </c>
    </row>
    <row r="27" customFormat="false" ht="15" hidden="false" customHeight="false" outlineLevel="0" collapsed="false">
      <c r="A27" s="624" t="s">
        <v>253</v>
      </c>
      <c r="B27" s="625" t="n">
        <v>29038.72</v>
      </c>
      <c r="C27" s="625" t="n">
        <v>0</v>
      </c>
      <c r="D27" s="625" t="n">
        <v>0</v>
      </c>
      <c r="E27" s="625" t="n">
        <v>0</v>
      </c>
      <c r="F27" s="625" t="n">
        <v>0</v>
      </c>
      <c r="G27" s="625" t="n">
        <v>0</v>
      </c>
      <c r="H27" s="625" t="n">
        <v>0</v>
      </c>
      <c r="I27" s="625" t="n">
        <v>0</v>
      </c>
      <c r="J27" s="626" t="n">
        <f aca="false">SUM(B27:I27)</f>
        <v>29038.72</v>
      </c>
      <c r="K27" s="625" t="n">
        <v>0</v>
      </c>
      <c r="L27" s="625" t="n">
        <v>0</v>
      </c>
      <c r="M27" s="625" t="n">
        <v>0</v>
      </c>
      <c r="N27" s="625" t="n">
        <v>0</v>
      </c>
      <c r="O27" s="625" t="n">
        <v>0</v>
      </c>
      <c r="P27" s="626" t="n">
        <f aca="false">+J27+K27+L27+M27+N27+O27</f>
        <v>29038.72</v>
      </c>
    </row>
    <row r="28" customFormat="false" ht="15" hidden="false" customHeight="false" outlineLevel="0" collapsed="false">
      <c r="A28" s="624" t="s">
        <v>254</v>
      </c>
      <c r="B28" s="625" t="n">
        <v>0</v>
      </c>
      <c r="C28" s="625" t="n">
        <v>154814.98</v>
      </c>
      <c r="D28" s="625" t="n">
        <v>0</v>
      </c>
      <c r="E28" s="625" t="n">
        <v>0</v>
      </c>
      <c r="F28" s="625" t="n">
        <v>0</v>
      </c>
      <c r="G28" s="625" t="n">
        <v>0</v>
      </c>
      <c r="H28" s="625" t="n">
        <v>0</v>
      </c>
      <c r="I28" s="625" t="n">
        <v>0</v>
      </c>
      <c r="J28" s="626" t="n">
        <f aca="false">SUM(B28:I28)</f>
        <v>154814.98</v>
      </c>
      <c r="K28" s="625" t="n">
        <v>9081.54</v>
      </c>
      <c r="L28" s="625" t="n">
        <v>69556.32</v>
      </c>
      <c r="M28" s="625" t="n">
        <v>13687.73</v>
      </c>
      <c r="N28" s="625" t="n">
        <v>0</v>
      </c>
      <c r="O28" s="625" t="n">
        <v>0</v>
      </c>
      <c r="P28" s="626" t="n">
        <f aca="false">+J28+K28+L28+M28+N28+O28</f>
        <v>247140.57</v>
      </c>
    </row>
    <row r="29" customFormat="false" ht="15" hidden="false" customHeight="false" outlineLevel="0" collapsed="false">
      <c r="A29" s="624" t="s">
        <v>256</v>
      </c>
      <c r="B29" s="625" t="n">
        <v>0</v>
      </c>
      <c r="C29" s="625" t="n">
        <v>6262.83</v>
      </c>
      <c r="D29" s="625" t="n">
        <v>6183.33</v>
      </c>
      <c r="E29" s="625" t="n">
        <v>3171.17</v>
      </c>
      <c r="F29" s="625" t="n">
        <v>0</v>
      </c>
      <c r="G29" s="625" t="n">
        <v>1545.83</v>
      </c>
      <c r="H29" s="625" t="n">
        <v>0</v>
      </c>
      <c r="I29" s="625" t="n">
        <v>0</v>
      </c>
      <c r="J29" s="626" t="n">
        <f aca="false">SUM(B29:I29)</f>
        <v>17163.16</v>
      </c>
      <c r="K29" s="625" t="n">
        <v>0</v>
      </c>
      <c r="L29" s="625" t="n">
        <v>0</v>
      </c>
      <c r="M29" s="625" t="n">
        <v>0</v>
      </c>
      <c r="N29" s="625" t="n">
        <v>0</v>
      </c>
      <c r="O29" s="625" t="n">
        <v>0</v>
      </c>
      <c r="P29" s="626" t="n">
        <f aca="false">+J29+K29+L29+M29+N29+O29</f>
        <v>17163.16</v>
      </c>
    </row>
    <row r="30" customFormat="false" ht="15" hidden="false" customHeight="false" outlineLevel="0" collapsed="false">
      <c r="A30" s="624" t="s">
        <v>259</v>
      </c>
      <c r="B30" s="625" t="n">
        <v>939.03</v>
      </c>
      <c r="C30" s="625" t="n">
        <v>0</v>
      </c>
      <c r="D30" s="625" t="n">
        <v>0</v>
      </c>
      <c r="E30" s="625" t="n">
        <v>0</v>
      </c>
      <c r="F30" s="625" t="n">
        <v>0</v>
      </c>
      <c r="G30" s="625" t="n">
        <v>0</v>
      </c>
      <c r="H30" s="625" t="n">
        <v>0</v>
      </c>
      <c r="I30" s="625" t="n">
        <v>0</v>
      </c>
      <c r="J30" s="626" t="n">
        <f aca="false">SUM(B30:I30)</f>
        <v>939.03</v>
      </c>
      <c r="K30" s="625" t="n">
        <v>0</v>
      </c>
      <c r="L30" s="625" t="n">
        <v>0</v>
      </c>
      <c r="M30" s="625" t="n">
        <v>0</v>
      </c>
      <c r="N30" s="625" t="n">
        <v>0</v>
      </c>
      <c r="O30" s="625" t="n">
        <v>0</v>
      </c>
      <c r="P30" s="626" t="n">
        <f aca="false">+J30+K30+L30+M30+N30+O30</f>
        <v>939.03</v>
      </c>
    </row>
    <row r="31" customFormat="false" ht="15" hidden="false" customHeight="false" outlineLevel="0" collapsed="false">
      <c r="A31" s="624" t="s">
        <v>265</v>
      </c>
      <c r="B31" s="625" t="n">
        <v>477.78</v>
      </c>
      <c r="C31" s="625" t="n">
        <v>471.580000000001</v>
      </c>
      <c r="D31" s="625" t="n">
        <v>0</v>
      </c>
      <c r="E31" s="625" t="n">
        <v>0</v>
      </c>
      <c r="F31" s="625" t="n">
        <v>0</v>
      </c>
      <c r="G31" s="625" t="n">
        <v>0</v>
      </c>
      <c r="H31" s="625" t="n">
        <v>1287.6</v>
      </c>
      <c r="I31" s="625" t="n">
        <v>0</v>
      </c>
      <c r="J31" s="626" t="n">
        <f aca="false">SUM(B31:I31)</f>
        <v>2236.96</v>
      </c>
      <c r="K31" s="625" t="n">
        <v>0</v>
      </c>
      <c r="L31" s="625" t="n">
        <v>0</v>
      </c>
      <c r="M31" s="625" t="n">
        <v>0</v>
      </c>
      <c r="N31" s="625" t="n">
        <v>0</v>
      </c>
      <c r="O31" s="625" t="n">
        <v>0</v>
      </c>
      <c r="P31" s="626" t="n">
        <f aca="false">+J31+K31+L31+M31+N31+O31</f>
        <v>2236.96</v>
      </c>
    </row>
    <row r="32" customFormat="false" ht="15" hidden="false" customHeight="false" outlineLevel="0" collapsed="false">
      <c r="A32" s="624" t="s">
        <v>266</v>
      </c>
      <c r="B32" s="625" t="n">
        <v>2400.86</v>
      </c>
      <c r="C32" s="625" t="n">
        <v>2539.45</v>
      </c>
      <c r="D32" s="625" t="n">
        <v>402.52</v>
      </c>
      <c r="E32" s="625" t="n">
        <v>1195.7</v>
      </c>
      <c r="F32" s="625" t="n">
        <v>490.52</v>
      </c>
      <c r="G32" s="625" t="n">
        <v>0</v>
      </c>
      <c r="H32" s="625" t="n">
        <v>0</v>
      </c>
      <c r="I32" s="625" t="n">
        <v>0</v>
      </c>
      <c r="J32" s="626" t="n">
        <f aca="false">SUM(B32:I32)</f>
        <v>7029.05</v>
      </c>
      <c r="K32" s="625" t="n">
        <v>1073.3</v>
      </c>
      <c r="L32" s="625" t="n">
        <v>429.32</v>
      </c>
      <c r="M32" s="625" t="n">
        <v>919.84</v>
      </c>
      <c r="N32" s="625" t="n">
        <v>0</v>
      </c>
      <c r="O32" s="625" t="n">
        <v>0</v>
      </c>
      <c r="P32" s="626" t="n">
        <f aca="false">+J32+K32+L32+M32+N32+O32</f>
        <v>9451.51</v>
      </c>
    </row>
    <row r="33" customFormat="false" ht="15" hidden="false" customHeight="false" outlineLevel="0" collapsed="false">
      <c r="A33" s="624" t="s">
        <v>267</v>
      </c>
      <c r="B33" s="625" t="n">
        <v>0</v>
      </c>
      <c r="C33" s="625" t="n">
        <v>1410.36</v>
      </c>
      <c r="D33" s="625" t="n">
        <v>0</v>
      </c>
      <c r="E33" s="625" t="n">
        <v>0</v>
      </c>
      <c r="F33" s="625" t="n">
        <v>0</v>
      </c>
      <c r="G33" s="625" t="n">
        <v>0</v>
      </c>
      <c r="H33" s="625" t="n">
        <v>981.040000000001</v>
      </c>
      <c r="I33" s="625" t="n">
        <v>0</v>
      </c>
      <c r="J33" s="626" t="n">
        <f aca="false">SUM(B33:I33)</f>
        <v>2391.4</v>
      </c>
      <c r="K33" s="625" t="n">
        <v>1307.12</v>
      </c>
      <c r="L33" s="625" t="n">
        <v>1650.02</v>
      </c>
      <c r="M33" s="625" t="n">
        <v>1657.11</v>
      </c>
      <c r="N33" s="625" t="n">
        <v>473.28</v>
      </c>
      <c r="O33" s="625" t="n">
        <v>0</v>
      </c>
      <c r="P33" s="626" t="n">
        <f aca="false">+J33+K33+L33+M33+N33+O33</f>
        <v>7478.93</v>
      </c>
    </row>
    <row r="34" customFormat="false" ht="15" hidden="false" customHeight="false" outlineLevel="0" collapsed="false">
      <c r="A34" s="624" t="s">
        <v>272</v>
      </c>
      <c r="B34" s="625" t="n">
        <v>0</v>
      </c>
      <c r="C34" s="625" t="n">
        <v>1066.5</v>
      </c>
      <c r="D34" s="625" t="n">
        <v>1264.5</v>
      </c>
      <c r="E34" s="625" t="n">
        <v>645</v>
      </c>
      <c r="F34" s="625" t="n">
        <v>0</v>
      </c>
      <c r="G34" s="625" t="n">
        <v>843</v>
      </c>
      <c r="H34" s="625" t="n">
        <v>0</v>
      </c>
      <c r="I34" s="625" t="n">
        <v>0</v>
      </c>
      <c r="J34" s="626" t="n">
        <f aca="false">SUM(B34:I34)</f>
        <v>3819</v>
      </c>
      <c r="K34" s="625" t="n">
        <v>0</v>
      </c>
      <c r="L34" s="625" t="n">
        <v>0</v>
      </c>
      <c r="M34" s="625" t="n">
        <v>0</v>
      </c>
      <c r="N34" s="625" t="n">
        <v>0</v>
      </c>
      <c r="O34" s="625" t="n">
        <v>0</v>
      </c>
      <c r="P34" s="626" t="n">
        <f aca="false">+J34+K34+L34+M34+N34+O34</f>
        <v>3819</v>
      </c>
    </row>
    <row r="35" customFormat="false" ht="15" hidden="false" customHeight="false" outlineLevel="0" collapsed="false">
      <c r="A35" s="624" t="s">
        <v>273</v>
      </c>
      <c r="B35" s="625" t="n">
        <v>0</v>
      </c>
      <c r="C35" s="625" t="n">
        <v>12197.44</v>
      </c>
      <c r="D35" s="625" t="n">
        <v>0</v>
      </c>
      <c r="E35" s="625" t="n">
        <v>7197.7</v>
      </c>
      <c r="F35" s="625" t="n">
        <v>0</v>
      </c>
      <c r="G35" s="625" t="n">
        <v>0</v>
      </c>
      <c r="H35" s="625" t="n">
        <v>0</v>
      </c>
      <c r="I35" s="625" t="n">
        <v>0</v>
      </c>
      <c r="J35" s="626" t="n">
        <f aca="false">SUM(B35:I35)</f>
        <v>19395.14</v>
      </c>
      <c r="K35" s="625" t="n">
        <v>0</v>
      </c>
      <c r="L35" s="625" t="n">
        <v>26401.32</v>
      </c>
      <c r="M35" s="625" t="n">
        <v>0</v>
      </c>
      <c r="N35" s="625" t="n">
        <v>0</v>
      </c>
      <c r="O35" s="625" t="n">
        <v>0</v>
      </c>
      <c r="P35" s="626" t="n">
        <f aca="false">+J35+K35+L35+M35+N35+O35</f>
        <v>45796.46</v>
      </c>
    </row>
    <row r="36" customFormat="false" ht="15" hidden="false" customHeight="false" outlineLevel="0" collapsed="false">
      <c r="A36" s="624" t="s">
        <v>274</v>
      </c>
      <c r="B36" s="625" t="n">
        <v>0</v>
      </c>
      <c r="C36" s="625" t="n">
        <v>2660.93</v>
      </c>
      <c r="D36" s="625" t="n">
        <v>5544.02</v>
      </c>
      <c r="E36" s="625" t="n">
        <v>0</v>
      </c>
      <c r="F36" s="625" t="n">
        <v>477.91</v>
      </c>
      <c r="G36" s="625" t="n">
        <v>3526.63</v>
      </c>
      <c r="H36" s="625" t="n">
        <v>1096.55</v>
      </c>
      <c r="I36" s="625" t="n">
        <v>0</v>
      </c>
      <c r="J36" s="626" t="n">
        <f aca="false">SUM(B36:I36)</f>
        <v>13306.04</v>
      </c>
      <c r="K36" s="625" t="n">
        <v>0</v>
      </c>
      <c r="L36" s="625" t="n">
        <v>0</v>
      </c>
      <c r="M36" s="625" t="n">
        <v>0</v>
      </c>
      <c r="N36" s="625" t="n">
        <v>0</v>
      </c>
      <c r="O36" s="625" t="n">
        <v>0</v>
      </c>
      <c r="P36" s="626" t="n">
        <f aca="false">+J36+K36+L36+M36+N36+O36</f>
        <v>13306.04</v>
      </c>
    </row>
    <row r="37" customFormat="false" ht="15" hidden="false" customHeight="false" outlineLevel="0" collapsed="false">
      <c r="A37" s="624" t="s">
        <v>276</v>
      </c>
      <c r="B37" s="625" t="n">
        <v>246.37</v>
      </c>
      <c r="C37" s="625" t="n">
        <v>1716.27</v>
      </c>
      <c r="D37" s="625" t="n">
        <v>1121.86</v>
      </c>
      <c r="E37" s="625" t="n">
        <v>1084.99</v>
      </c>
      <c r="F37" s="625" t="n">
        <v>82.13</v>
      </c>
      <c r="G37" s="625" t="n">
        <v>563.72</v>
      </c>
      <c r="H37" s="625" t="n">
        <v>0</v>
      </c>
      <c r="I37" s="625" t="n">
        <v>0</v>
      </c>
      <c r="J37" s="626" t="n">
        <f aca="false">SUM(B37:I37)</f>
        <v>4815.34</v>
      </c>
      <c r="K37" s="625" t="n">
        <v>0</v>
      </c>
      <c r="L37" s="625" t="n">
        <v>328.49</v>
      </c>
      <c r="M37" s="625" t="n">
        <v>0</v>
      </c>
      <c r="N37" s="625" t="n">
        <v>0</v>
      </c>
      <c r="O37" s="625" t="n">
        <v>0</v>
      </c>
      <c r="P37" s="626" t="n">
        <f aca="false">+J37+K37+L37+M37+N37+O37</f>
        <v>5143.83</v>
      </c>
    </row>
    <row r="38" customFormat="false" ht="15" hidden="false" customHeight="false" outlineLevel="0" collapsed="false">
      <c r="A38" s="624" t="s">
        <v>277</v>
      </c>
      <c r="B38" s="625" t="n">
        <v>0</v>
      </c>
      <c r="C38" s="625" t="n">
        <v>7862.08</v>
      </c>
      <c r="D38" s="625" t="n">
        <v>0</v>
      </c>
      <c r="E38" s="625" t="n">
        <v>0</v>
      </c>
      <c r="F38" s="625" t="n">
        <v>0</v>
      </c>
      <c r="G38" s="625" t="n">
        <v>0</v>
      </c>
      <c r="H38" s="625" t="n">
        <v>0</v>
      </c>
      <c r="I38" s="625" t="n">
        <v>0</v>
      </c>
      <c r="J38" s="626" t="n">
        <f aca="false">SUM(B38:I38)</f>
        <v>7862.08</v>
      </c>
      <c r="K38" s="625" t="n">
        <v>0</v>
      </c>
      <c r="L38" s="625" t="n">
        <v>0</v>
      </c>
      <c r="M38" s="625" t="n">
        <v>0</v>
      </c>
      <c r="N38" s="625" t="n">
        <v>0</v>
      </c>
      <c r="O38" s="625" t="n">
        <v>0</v>
      </c>
      <c r="P38" s="626" t="n">
        <f aca="false">+J38+K38+L38+M38+N38+O38</f>
        <v>7862.08</v>
      </c>
    </row>
    <row r="39" customFormat="false" ht="15" hidden="false" customHeight="false" outlineLevel="0" collapsed="false">
      <c r="A39" s="624" t="s">
        <v>278</v>
      </c>
      <c r="B39" s="625" t="n">
        <v>105.14</v>
      </c>
      <c r="C39" s="625" t="n">
        <v>657.15</v>
      </c>
      <c r="D39" s="625" t="n">
        <v>420.57</v>
      </c>
      <c r="E39" s="625" t="n">
        <v>78.86</v>
      </c>
      <c r="F39" s="625" t="n">
        <v>52.5700000000001</v>
      </c>
      <c r="G39" s="625" t="n">
        <v>105.14</v>
      </c>
      <c r="H39" s="625" t="n">
        <v>394.29</v>
      </c>
      <c r="I39" s="625" t="n">
        <v>0</v>
      </c>
      <c r="J39" s="626" t="n">
        <f aca="false">SUM(B39:I39)</f>
        <v>1813.72</v>
      </c>
      <c r="K39" s="625" t="n">
        <v>0</v>
      </c>
      <c r="L39" s="625" t="n">
        <v>0</v>
      </c>
      <c r="M39" s="625" t="n">
        <v>0</v>
      </c>
      <c r="N39" s="625" t="n">
        <v>0</v>
      </c>
      <c r="O39" s="625" t="n">
        <v>0</v>
      </c>
      <c r="P39" s="626" t="n">
        <f aca="false">+J39+K39+L39+M39+N39+O39</f>
        <v>1813.72</v>
      </c>
    </row>
    <row r="40" customFormat="false" ht="15" hidden="false" customHeight="false" outlineLevel="0" collapsed="false">
      <c r="A40" s="624" t="s">
        <v>280</v>
      </c>
      <c r="B40" s="625" t="n">
        <v>0</v>
      </c>
      <c r="C40" s="625" t="n">
        <v>0</v>
      </c>
      <c r="D40" s="625" t="n">
        <v>0</v>
      </c>
      <c r="E40" s="625" t="n">
        <v>0</v>
      </c>
      <c r="F40" s="625" t="n">
        <v>0</v>
      </c>
      <c r="G40" s="625" t="n">
        <v>0</v>
      </c>
      <c r="H40" s="625" t="n">
        <v>0</v>
      </c>
      <c r="I40" s="625" t="n">
        <v>0</v>
      </c>
      <c r="J40" s="626" t="n">
        <f aca="false">SUM(B40:I40)</f>
        <v>0</v>
      </c>
      <c r="K40" s="625" t="n">
        <v>0</v>
      </c>
      <c r="L40" s="625" t="n">
        <v>0</v>
      </c>
      <c r="M40" s="625" t="n">
        <v>991.38</v>
      </c>
      <c r="N40" s="625" t="n">
        <v>0</v>
      </c>
      <c r="O40" s="625" t="n">
        <v>0</v>
      </c>
      <c r="P40" s="626" t="n">
        <f aca="false">+J40+K40+L40+M40+N40+O40</f>
        <v>991.38</v>
      </c>
    </row>
    <row r="41" customFormat="false" ht="15" hidden="false" customHeight="false" outlineLevel="0" collapsed="false">
      <c r="A41" s="624" t="s">
        <v>283</v>
      </c>
      <c r="B41" s="625" t="n">
        <v>645.69</v>
      </c>
      <c r="C41" s="625" t="n">
        <v>521.74</v>
      </c>
      <c r="D41" s="625" t="n">
        <v>3057.76</v>
      </c>
      <c r="E41" s="625" t="n">
        <v>0</v>
      </c>
      <c r="F41" s="625" t="n">
        <v>0</v>
      </c>
      <c r="G41" s="625" t="n">
        <v>0</v>
      </c>
      <c r="H41" s="625" t="n">
        <v>2068.32</v>
      </c>
      <c r="I41" s="625" t="n">
        <v>0</v>
      </c>
      <c r="J41" s="626" t="n">
        <f aca="false">SUM(B41:I41)</f>
        <v>6293.51</v>
      </c>
      <c r="K41" s="625" t="n">
        <v>0</v>
      </c>
      <c r="L41" s="625" t="n">
        <v>0</v>
      </c>
      <c r="M41" s="625" t="n">
        <v>0</v>
      </c>
      <c r="N41" s="625" t="n">
        <v>0</v>
      </c>
      <c r="O41" s="625" t="n">
        <v>0</v>
      </c>
      <c r="P41" s="626" t="n">
        <f aca="false">+J41+K41+L41+M41+N41+O41</f>
        <v>6293.51</v>
      </c>
    </row>
    <row r="42" customFormat="false" ht="15" hidden="false" customHeight="false" outlineLevel="0" collapsed="false">
      <c r="A42" s="624" t="s">
        <v>284</v>
      </c>
      <c r="B42" s="625" t="n">
        <v>0</v>
      </c>
      <c r="C42" s="625" t="n">
        <v>732.970000000001</v>
      </c>
      <c r="D42" s="625" t="n">
        <v>3226.29</v>
      </c>
      <c r="E42" s="625" t="n">
        <v>0</v>
      </c>
      <c r="F42" s="625" t="n">
        <v>0</v>
      </c>
      <c r="G42" s="625" t="n">
        <v>0</v>
      </c>
      <c r="H42" s="625" t="n">
        <v>131.24</v>
      </c>
      <c r="I42" s="625" t="n">
        <v>0</v>
      </c>
      <c r="J42" s="626" t="n">
        <f aca="false">SUM(B42:I42)</f>
        <v>4090.5</v>
      </c>
      <c r="K42" s="625" t="n">
        <v>0</v>
      </c>
      <c r="L42" s="625" t="n">
        <v>0</v>
      </c>
      <c r="M42" s="625" t="n">
        <v>0</v>
      </c>
      <c r="N42" s="625" t="n">
        <v>0</v>
      </c>
      <c r="O42" s="625" t="n">
        <v>0</v>
      </c>
      <c r="P42" s="626" t="n">
        <f aca="false">+J42+K42+L42+M42+N42+O42</f>
        <v>4090.5</v>
      </c>
    </row>
    <row r="43" customFormat="false" ht="15" hidden="false" customHeight="false" outlineLevel="0" collapsed="false">
      <c r="A43" s="624" t="s">
        <v>287</v>
      </c>
      <c r="B43" s="625" t="n">
        <v>0</v>
      </c>
      <c r="C43" s="625" t="n">
        <v>1794</v>
      </c>
      <c r="D43" s="625" t="n">
        <v>0</v>
      </c>
      <c r="E43" s="625" t="n">
        <v>0</v>
      </c>
      <c r="F43" s="625" t="n">
        <v>120</v>
      </c>
      <c r="G43" s="625" t="n">
        <v>1501.05</v>
      </c>
      <c r="H43" s="625" t="n">
        <v>0</v>
      </c>
      <c r="I43" s="625" t="n">
        <v>0</v>
      </c>
      <c r="J43" s="626" t="n">
        <f aca="false">SUM(B43:I43)</f>
        <v>3415.05</v>
      </c>
      <c r="K43" s="625" t="n">
        <v>0</v>
      </c>
      <c r="L43" s="625" t="n">
        <v>0</v>
      </c>
      <c r="M43" s="625" t="n">
        <v>0</v>
      </c>
      <c r="N43" s="625" t="n">
        <v>0</v>
      </c>
      <c r="O43" s="625" t="n">
        <v>0</v>
      </c>
      <c r="P43" s="626" t="n">
        <f aca="false">+J43+K43+L43+M43+N43+O43</f>
        <v>3415.05</v>
      </c>
    </row>
    <row r="44" customFormat="false" ht="15" hidden="false" customHeight="false" outlineLevel="0" collapsed="false">
      <c r="A44" s="624" t="s">
        <v>289</v>
      </c>
      <c r="B44" s="625" t="n">
        <v>60</v>
      </c>
      <c r="C44" s="625" t="n">
        <v>6486.06</v>
      </c>
      <c r="D44" s="625" t="n">
        <v>0</v>
      </c>
      <c r="E44" s="625" t="n">
        <v>0</v>
      </c>
      <c r="F44" s="625" t="n">
        <v>0</v>
      </c>
      <c r="G44" s="625" t="n">
        <v>0</v>
      </c>
      <c r="H44" s="625" t="n">
        <v>0</v>
      </c>
      <c r="I44" s="625" t="n">
        <v>0</v>
      </c>
      <c r="J44" s="626" t="n">
        <f aca="false">SUM(B44:I44)</f>
        <v>6546.06</v>
      </c>
      <c r="K44" s="625" t="n">
        <v>0</v>
      </c>
      <c r="L44" s="625" t="n">
        <v>0</v>
      </c>
      <c r="M44" s="625" t="n">
        <v>0</v>
      </c>
      <c r="N44" s="625" t="n">
        <v>0</v>
      </c>
      <c r="O44" s="625" t="n">
        <v>0</v>
      </c>
      <c r="P44" s="626" t="n">
        <f aca="false">+J44+K44+L44+M44+N44+O44</f>
        <v>6546.06</v>
      </c>
    </row>
    <row r="45" customFormat="false" ht="15" hidden="false" customHeight="false" outlineLevel="0" collapsed="false">
      <c r="A45" s="624" t="s">
        <v>290</v>
      </c>
      <c r="B45" s="625" t="n">
        <v>0</v>
      </c>
      <c r="C45" s="625" t="n">
        <v>3549</v>
      </c>
      <c r="D45" s="625" t="n">
        <v>0</v>
      </c>
      <c r="E45" s="625" t="n">
        <v>0</v>
      </c>
      <c r="F45" s="625" t="n">
        <v>0</v>
      </c>
      <c r="G45" s="625" t="n">
        <v>0</v>
      </c>
      <c r="H45" s="625" t="n">
        <v>0</v>
      </c>
      <c r="I45" s="625" t="n">
        <v>0</v>
      </c>
      <c r="J45" s="626" t="n">
        <f aca="false">SUM(B45:I45)</f>
        <v>3549</v>
      </c>
      <c r="K45" s="625" t="n">
        <v>0</v>
      </c>
      <c r="L45" s="625" t="n">
        <v>0</v>
      </c>
      <c r="M45" s="625" t="n">
        <v>2250</v>
      </c>
      <c r="N45" s="625" t="n">
        <v>0</v>
      </c>
      <c r="O45" s="625" t="n">
        <v>0</v>
      </c>
      <c r="P45" s="626" t="n">
        <f aca="false">+J45+K45+L45+M45+N45+O45</f>
        <v>5799</v>
      </c>
    </row>
    <row r="46" customFormat="false" ht="15" hidden="false" customHeight="false" outlineLevel="0" collapsed="false">
      <c r="A46" s="624" t="s">
        <v>293</v>
      </c>
      <c r="B46" s="625" t="n">
        <v>3625.34</v>
      </c>
      <c r="C46" s="625" t="n">
        <v>2501.12</v>
      </c>
      <c r="D46" s="625" t="n">
        <v>0</v>
      </c>
      <c r="E46" s="625" t="n">
        <v>0</v>
      </c>
      <c r="F46" s="625" t="n">
        <v>0</v>
      </c>
      <c r="G46" s="625" t="n">
        <v>0</v>
      </c>
      <c r="H46" s="625" t="n">
        <v>1874.13</v>
      </c>
      <c r="I46" s="625" t="n">
        <v>0</v>
      </c>
      <c r="J46" s="626" t="n">
        <f aca="false">SUM(B46:I46)</f>
        <v>8000.59</v>
      </c>
      <c r="K46" s="625" t="n">
        <v>1691.87</v>
      </c>
      <c r="L46" s="625" t="n">
        <v>1765.56</v>
      </c>
      <c r="M46" s="625" t="n">
        <v>2449.26</v>
      </c>
      <c r="N46" s="625" t="n">
        <v>0</v>
      </c>
      <c r="O46" s="625" t="n">
        <v>0</v>
      </c>
      <c r="P46" s="626" t="n">
        <f aca="false">+J46+K46+L46+M46+N46+O46</f>
        <v>13907.28</v>
      </c>
    </row>
    <row r="47" customFormat="false" ht="15" hidden="false" customHeight="false" outlineLevel="0" collapsed="false">
      <c r="A47" s="624" t="s">
        <v>294</v>
      </c>
      <c r="B47" s="625" t="n">
        <v>0</v>
      </c>
      <c r="C47" s="625" t="n">
        <v>2175.03</v>
      </c>
      <c r="D47" s="625" t="n">
        <v>0</v>
      </c>
      <c r="E47" s="625" t="n">
        <v>0</v>
      </c>
      <c r="F47" s="625" t="n">
        <v>0</v>
      </c>
      <c r="G47" s="625" t="n">
        <v>0</v>
      </c>
      <c r="H47" s="625" t="n">
        <v>0</v>
      </c>
      <c r="I47" s="625" t="n">
        <v>0</v>
      </c>
      <c r="J47" s="626" t="n">
        <f aca="false">SUM(B47:I47)</f>
        <v>2175.03</v>
      </c>
      <c r="K47" s="625" t="n">
        <v>0</v>
      </c>
      <c r="L47" s="625" t="n">
        <v>0</v>
      </c>
      <c r="M47" s="625" t="n">
        <v>0</v>
      </c>
      <c r="N47" s="625" t="n">
        <v>0</v>
      </c>
      <c r="O47" s="625" t="n">
        <v>0</v>
      </c>
      <c r="P47" s="626" t="n">
        <f aca="false">+J47+K47+L47+M47+N47+O47</f>
        <v>2175.03</v>
      </c>
    </row>
    <row r="48" customFormat="false" ht="15" hidden="false" customHeight="false" outlineLevel="0" collapsed="false">
      <c r="A48" s="624" t="s">
        <v>297</v>
      </c>
      <c r="B48" s="625" t="n">
        <v>446489.63</v>
      </c>
      <c r="C48" s="625" t="n">
        <v>0</v>
      </c>
      <c r="D48" s="625" t="n">
        <v>0</v>
      </c>
      <c r="E48" s="625" t="n">
        <v>0</v>
      </c>
      <c r="F48" s="625" t="n">
        <v>0</v>
      </c>
      <c r="G48" s="625" t="n">
        <v>0</v>
      </c>
      <c r="H48" s="625" t="n">
        <v>0</v>
      </c>
      <c r="I48" s="625" t="n">
        <v>0</v>
      </c>
      <c r="J48" s="626" t="n">
        <f aca="false">SUM(B48:I48)</f>
        <v>446489.63</v>
      </c>
      <c r="K48" s="625" t="n">
        <v>0</v>
      </c>
      <c r="L48" s="625" t="n">
        <v>0</v>
      </c>
      <c r="M48" s="625" t="n">
        <v>0</v>
      </c>
      <c r="N48" s="625" t="n">
        <v>0</v>
      </c>
      <c r="O48" s="625" t="n">
        <v>0</v>
      </c>
      <c r="P48" s="626" t="n">
        <f aca="false">+J48+K48+L48+M48+N48+O48</f>
        <v>446489.63</v>
      </c>
    </row>
    <row r="49" customFormat="false" ht="15" hidden="false" customHeight="false" outlineLevel="0" collapsed="false">
      <c r="A49" s="624" t="s">
        <v>298</v>
      </c>
      <c r="B49" s="625" t="n">
        <v>0</v>
      </c>
      <c r="C49" s="625" t="n">
        <v>2008.62</v>
      </c>
      <c r="D49" s="625" t="n">
        <v>0</v>
      </c>
      <c r="E49" s="625" t="n">
        <v>818.96</v>
      </c>
      <c r="F49" s="625" t="n">
        <v>0</v>
      </c>
      <c r="G49" s="625" t="n">
        <v>0</v>
      </c>
      <c r="H49" s="625" t="n">
        <v>0</v>
      </c>
      <c r="I49" s="625" t="n">
        <v>0</v>
      </c>
      <c r="J49" s="626" t="n">
        <f aca="false">SUM(B49:I49)</f>
        <v>2827.58</v>
      </c>
      <c r="K49" s="625" t="n">
        <v>0</v>
      </c>
      <c r="L49" s="625" t="n">
        <v>0</v>
      </c>
      <c r="M49" s="625" t="n">
        <v>0</v>
      </c>
      <c r="N49" s="625" t="n">
        <v>0</v>
      </c>
      <c r="O49" s="625" t="n">
        <v>0</v>
      </c>
      <c r="P49" s="626" t="n">
        <f aca="false">+J49+K49+L49+M49+N49+O49</f>
        <v>2827.58</v>
      </c>
    </row>
    <row r="50" customFormat="false" ht="15" hidden="false" customHeight="false" outlineLevel="0" collapsed="false">
      <c r="A50" s="624" t="s">
        <v>299</v>
      </c>
      <c r="B50" s="625" t="n">
        <v>136</v>
      </c>
      <c r="C50" s="625" t="n">
        <v>0</v>
      </c>
      <c r="D50" s="625" t="n">
        <v>0</v>
      </c>
      <c r="E50" s="625" t="n">
        <v>0</v>
      </c>
      <c r="F50" s="625" t="n">
        <v>0</v>
      </c>
      <c r="G50" s="625" t="n">
        <v>0</v>
      </c>
      <c r="H50" s="625" t="n">
        <v>0</v>
      </c>
      <c r="I50" s="625" t="n">
        <v>0</v>
      </c>
      <c r="J50" s="626" t="n">
        <f aca="false">SUM(B50:I50)</f>
        <v>136</v>
      </c>
      <c r="K50" s="625" t="n">
        <v>0</v>
      </c>
      <c r="L50" s="625" t="n">
        <v>0</v>
      </c>
      <c r="M50" s="625" t="n">
        <v>0</v>
      </c>
      <c r="N50" s="625" t="n">
        <v>0</v>
      </c>
      <c r="O50" s="625" t="n">
        <v>0</v>
      </c>
      <c r="P50" s="626" t="n">
        <f aca="false">+J50+K50+L50+M50+N50+O50</f>
        <v>136</v>
      </c>
    </row>
    <row r="51" customFormat="false" ht="15" hidden="false" customHeight="false" outlineLevel="0" collapsed="false">
      <c r="A51" s="624" t="s">
        <v>300</v>
      </c>
      <c r="B51" s="625" t="n">
        <v>0</v>
      </c>
      <c r="C51" s="625" t="n">
        <v>0</v>
      </c>
      <c r="D51" s="625" t="n">
        <v>0</v>
      </c>
      <c r="E51" s="625" t="n">
        <v>0</v>
      </c>
      <c r="F51" s="625" t="n">
        <v>0</v>
      </c>
      <c r="G51" s="625" t="n">
        <v>0</v>
      </c>
      <c r="H51" s="625" t="n">
        <v>1914.55999999994</v>
      </c>
      <c r="I51" s="625" t="n">
        <v>0</v>
      </c>
      <c r="J51" s="626" t="n">
        <f aca="false">SUM(B51:I51)</f>
        <v>1914.55999999994</v>
      </c>
      <c r="K51" s="625" t="n">
        <v>0</v>
      </c>
      <c r="L51" s="625" t="n">
        <v>0</v>
      </c>
      <c r="M51" s="625" t="n">
        <v>0</v>
      </c>
      <c r="N51" s="625" t="n">
        <v>0</v>
      </c>
      <c r="O51" s="625" t="n">
        <v>0</v>
      </c>
      <c r="P51" s="626" t="n">
        <f aca="false">+J51+K51+L51+M51+N51+O51</f>
        <v>1914.55999999994</v>
      </c>
    </row>
    <row r="52" customFormat="false" ht="15" hidden="false" customHeight="false" outlineLevel="0" collapsed="false">
      <c r="A52" s="624" t="s">
        <v>303</v>
      </c>
      <c r="B52" s="625" t="n">
        <v>12269.31</v>
      </c>
      <c r="C52" s="625" t="n">
        <v>11686.59</v>
      </c>
      <c r="D52" s="625" t="n">
        <v>0</v>
      </c>
      <c r="E52" s="625" t="n">
        <v>0</v>
      </c>
      <c r="F52" s="625" t="n">
        <v>0</v>
      </c>
      <c r="G52" s="625" t="n">
        <v>0</v>
      </c>
      <c r="H52" s="625" t="n">
        <v>10312.66</v>
      </c>
      <c r="I52" s="625" t="n">
        <v>0</v>
      </c>
      <c r="J52" s="626" t="n">
        <f aca="false">SUM(B52:I52)</f>
        <v>34268.56</v>
      </c>
      <c r="K52" s="625" t="n">
        <v>9119.72</v>
      </c>
      <c r="L52" s="625" t="n">
        <v>9508.53</v>
      </c>
      <c r="M52" s="625" t="n">
        <v>13267.21</v>
      </c>
      <c r="N52" s="625" t="n">
        <v>0</v>
      </c>
      <c r="O52" s="625" t="n">
        <v>0</v>
      </c>
      <c r="P52" s="626" t="n">
        <f aca="false">+J52+K52+L52+M52+N52+O52</f>
        <v>66164.02</v>
      </c>
    </row>
    <row r="53" customFormat="false" ht="15" hidden="false" customHeight="false" outlineLevel="0" collapsed="false">
      <c r="A53" s="624" t="s">
        <v>304</v>
      </c>
      <c r="B53" s="625" t="n">
        <v>2546.96</v>
      </c>
      <c r="C53" s="625" t="n">
        <v>105.94</v>
      </c>
      <c r="D53" s="625" t="n">
        <v>47.04</v>
      </c>
      <c r="E53" s="625" t="n">
        <v>385.16</v>
      </c>
      <c r="F53" s="625" t="n">
        <v>34.83</v>
      </c>
      <c r="G53" s="625" t="n">
        <v>0</v>
      </c>
      <c r="H53" s="625" t="n">
        <v>0</v>
      </c>
      <c r="I53" s="625" t="n">
        <v>0</v>
      </c>
      <c r="J53" s="626" t="n">
        <f aca="false">SUM(B53:I53)</f>
        <v>3119.93</v>
      </c>
      <c r="K53" s="625" t="n">
        <v>0</v>
      </c>
      <c r="L53" s="625" t="n">
        <v>1323.51</v>
      </c>
      <c r="M53" s="625" t="n">
        <v>0</v>
      </c>
      <c r="N53" s="625" t="n">
        <v>0</v>
      </c>
      <c r="O53" s="625" t="n">
        <v>0</v>
      </c>
      <c r="P53" s="626" t="n">
        <f aca="false">+J53+K53+L53+M53+N53+O53</f>
        <v>4443.44</v>
      </c>
    </row>
    <row r="54" customFormat="false" ht="15" hidden="false" customHeight="false" outlineLevel="0" collapsed="false">
      <c r="A54" s="624" t="s">
        <v>305</v>
      </c>
      <c r="B54" s="625" t="n">
        <v>0</v>
      </c>
      <c r="C54" s="625" t="n">
        <v>0</v>
      </c>
      <c r="D54" s="625" t="n">
        <v>0</v>
      </c>
      <c r="E54" s="625" t="n">
        <v>0</v>
      </c>
      <c r="F54" s="625" t="n">
        <v>0</v>
      </c>
      <c r="G54" s="625" t="n">
        <v>0</v>
      </c>
      <c r="H54" s="625" t="n">
        <v>0</v>
      </c>
      <c r="I54" s="625" t="n">
        <v>0</v>
      </c>
      <c r="J54" s="626" t="n">
        <f aca="false">SUM(B54:I54)</f>
        <v>0</v>
      </c>
      <c r="K54" s="625" t="n">
        <v>0</v>
      </c>
      <c r="L54" s="625" t="n">
        <v>569.75</v>
      </c>
      <c r="M54" s="625" t="n">
        <v>0</v>
      </c>
      <c r="N54" s="625" t="n">
        <v>0</v>
      </c>
      <c r="O54" s="625" t="n">
        <v>0</v>
      </c>
      <c r="P54" s="626" t="n">
        <f aca="false">+J54+K54+L54+M54+N54+O54</f>
        <v>569.75</v>
      </c>
    </row>
    <row r="55" customFormat="false" ht="15" hidden="false" customHeight="false" outlineLevel="0" collapsed="false">
      <c r="A55" s="624" t="s">
        <v>309</v>
      </c>
      <c r="B55" s="625" t="n">
        <v>5833333.33</v>
      </c>
      <c r="C55" s="625" t="n">
        <v>0</v>
      </c>
      <c r="D55" s="625" t="n">
        <v>0</v>
      </c>
      <c r="E55" s="625" t="n">
        <v>0</v>
      </c>
      <c r="F55" s="625" t="n">
        <v>0</v>
      </c>
      <c r="G55" s="625" t="n">
        <v>0</v>
      </c>
      <c r="H55" s="625" t="n">
        <v>0</v>
      </c>
      <c r="I55" s="625" t="n">
        <v>0</v>
      </c>
      <c r="J55" s="626" t="n">
        <f aca="false">SUM(B55:I55)</f>
        <v>5833333.33</v>
      </c>
      <c r="K55" s="625" t="n">
        <v>0</v>
      </c>
      <c r="L55" s="625" t="n">
        <v>0</v>
      </c>
      <c r="M55" s="625" t="n">
        <v>0</v>
      </c>
      <c r="N55" s="625" t="n">
        <v>0</v>
      </c>
      <c r="O55" s="625" t="n">
        <v>0</v>
      </c>
      <c r="P55" s="626" t="n">
        <f aca="false">+J55+K55+L55+M55+N55+O55</f>
        <v>5833333.33</v>
      </c>
    </row>
    <row r="56" customFormat="false" ht="15" hidden="false" customHeight="false" outlineLevel="0" collapsed="false">
      <c r="A56" s="624" t="s">
        <v>311</v>
      </c>
      <c r="B56" s="625" t="n">
        <v>0</v>
      </c>
      <c r="C56" s="625" t="n">
        <v>81.56</v>
      </c>
      <c r="D56" s="625" t="n">
        <v>0</v>
      </c>
      <c r="E56" s="625" t="n">
        <v>0</v>
      </c>
      <c r="F56" s="625" t="n">
        <v>0</v>
      </c>
      <c r="G56" s="625" t="n">
        <v>0</v>
      </c>
      <c r="H56" s="625" t="n">
        <v>0</v>
      </c>
      <c r="I56" s="625" t="n">
        <v>0</v>
      </c>
      <c r="J56" s="626" t="n">
        <f aca="false">SUM(B56:I56)</f>
        <v>81.56</v>
      </c>
      <c r="K56" s="625" t="n">
        <v>0</v>
      </c>
      <c r="L56" s="625" t="n">
        <v>0</v>
      </c>
      <c r="M56" s="625" t="n">
        <v>0</v>
      </c>
      <c r="N56" s="625" t="n">
        <v>0</v>
      </c>
      <c r="O56" s="625" t="n">
        <v>0</v>
      </c>
      <c r="P56" s="626" t="n">
        <f aca="false">+J56+K56+L56+M56+N56+O56</f>
        <v>81.56</v>
      </c>
    </row>
    <row r="57" customFormat="false" ht="15" hidden="false" customHeight="false" outlineLevel="0" collapsed="false">
      <c r="A57" s="624" t="s">
        <v>313</v>
      </c>
      <c r="B57" s="625" t="n">
        <v>0</v>
      </c>
      <c r="C57" s="625" t="n">
        <v>6152.80000000005</v>
      </c>
      <c r="D57" s="625" t="n">
        <v>3390</v>
      </c>
      <c r="E57" s="625" t="n">
        <v>22527.36</v>
      </c>
      <c r="F57" s="625" t="n">
        <v>0</v>
      </c>
      <c r="G57" s="625" t="n">
        <v>504.99</v>
      </c>
      <c r="H57" s="625" t="n">
        <v>31442.4</v>
      </c>
      <c r="I57" s="625" t="n">
        <v>0</v>
      </c>
      <c r="J57" s="626" t="n">
        <f aca="false">SUM(B57:I57)</f>
        <v>64017.5500000001</v>
      </c>
      <c r="K57" s="625" t="n">
        <v>0</v>
      </c>
      <c r="L57" s="625" t="n">
        <v>336.66</v>
      </c>
      <c r="M57" s="625" t="n">
        <v>1178.31</v>
      </c>
      <c r="N57" s="625" t="n">
        <v>168.33</v>
      </c>
      <c r="O57" s="625" t="n">
        <v>0</v>
      </c>
      <c r="P57" s="626" t="n">
        <f aca="false">+J57+K57+L57+M57+N57+O57</f>
        <v>65700.8500000001</v>
      </c>
    </row>
    <row r="58" customFormat="false" ht="15" hidden="false" customHeight="false" outlineLevel="0" collapsed="false">
      <c r="A58" s="624" t="s">
        <v>314</v>
      </c>
      <c r="B58" s="625" t="n">
        <v>0</v>
      </c>
      <c r="C58" s="625" t="n">
        <v>0</v>
      </c>
      <c r="D58" s="625" t="n">
        <v>41000</v>
      </c>
      <c r="E58" s="625" t="n">
        <v>0</v>
      </c>
      <c r="F58" s="625" t="n">
        <v>0</v>
      </c>
      <c r="G58" s="625" t="n">
        <v>0</v>
      </c>
      <c r="H58" s="625" t="n">
        <v>0</v>
      </c>
      <c r="I58" s="625" t="n">
        <v>0</v>
      </c>
      <c r="J58" s="626" t="n">
        <f aca="false">SUM(B58:I58)</f>
        <v>41000</v>
      </c>
      <c r="K58" s="625" t="n">
        <v>0</v>
      </c>
      <c r="L58" s="625" t="n">
        <v>0</v>
      </c>
      <c r="M58" s="625" t="n">
        <v>0</v>
      </c>
      <c r="N58" s="625" t="n">
        <v>0</v>
      </c>
      <c r="O58" s="625" t="n">
        <v>0</v>
      </c>
      <c r="P58" s="626" t="n">
        <f aca="false">+J58+K58+L58+M58+N58+O58</f>
        <v>41000</v>
      </c>
    </row>
    <row r="59" customFormat="false" ht="15" hidden="false" customHeight="false" outlineLevel="0" collapsed="false">
      <c r="A59" s="624" t="s">
        <v>380</v>
      </c>
      <c r="B59" s="625" t="n">
        <v>0</v>
      </c>
      <c r="C59" s="625" t="n">
        <v>21390.8</v>
      </c>
      <c r="D59" s="625" t="n">
        <v>5319.11</v>
      </c>
      <c r="E59" s="625" t="n">
        <v>4554.54</v>
      </c>
      <c r="F59" s="625" t="n">
        <v>2004.37</v>
      </c>
      <c r="G59" s="625" t="n">
        <v>2823.69</v>
      </c>
      <c r="H59" s="625" t="n">
        <v>0</v>
      </c>
      <c r="I59" s="625" t="n">
        <v>0</v>
      </c>
      <c r="J59" s="626" t="n">
        <f aca="false">SUM(B59:I59)</f>
        <v>36092.51</v>
      </c>
      <c r="K59" s="625" t="n">
        <v>7408.53</v>
      </c>
      <c r="L59" s="625" t="n">
        <v>4246.31</v>
      </c>
      <c r="M59" s="625" t="n">
        <v>8008.47</v>
      </c>
      <c r="N59" s="625" t="n">
        <v>0</v>
      </c>
      <c r="O59" s="625" t="n">
        <v>0</v>
      </c>
      <c r="P59" s="626" t="n">
        <f aca="false">+J59+K59+L59+M59+N59+O59</f>
        <v>55755.82</v>
      </c>
    </row>
    <row r="60" customFormat="false" ht="15" hidden="false" customHeight="false" outlineLevel="0" collapsed="false">
      <c r="A60" s="624" t="s">
        <v>318</v>
      </c>
      <c r="B60" s="625" t="n">
        <v>50000</v>
      </c>
      <c r="C60" s="625" t="n">
        <v>0</v>
      </c>
      <c r="D60" s="625" t="n">
        <v>0</v>
      </c>
      <c r="E60" s="625" t="n">
        <v>0</v>
      </c>
      <c r="F60" s="625" t="n">
        <v>0</v>
      </c>
      <c r="G60" s="625" t="n">
        <v>0</v>
      </c>
      <c r="H60" s="625" t="n">
        <v>0</v>
      </c>
      <c r="I60" s="625" t="n">
        <v>0</v>
      </c>
      <c r="J60" s="626" t="n">
        <f aca="false">SUM(B60:I60)</f>
        <v>50000</v>
      </c>
      <c r="K60" s="625" t="n">
        <v>0</v>
      </c>
      <c r="L60" s="625" t="n">
        <v>0</v>
      </c>
      <c r="M60" s="625" t="n">
        <v>0</v>
      </c>
      <c r="N60" s="625" t="n">
        <v>0</v>
      </c>
      <c r="O60" s="625" t="n">
        <v>0</v>
      </c>
      <c r="P60" s="626" t="n">
        <f aca="false">+J60+K60+L60+M60+N60+O60</f>
        <v>50000</v>
      </c>
    </row>
    <row r="61" customFormat="false" ht="15" hidden="false" customHeight="false" outlineLevel="0" collapsed="false">
      <c r="A61" s="624" t="s">
        <v>322</v>
      </c>
      <c r="B61" s="625" t="n">
        <v>3636.71</v>
      </c>
      <c r="C61" s="625" t="n">
        <v>0</v>
      </c>
      <c r="D61" s="625" t="n">
        <v>0</v>
      </c>
      <c r="E61" s="625" t="n">
        <v>0</v>
      </c>
      <c r="F61" s="625" t="n">
        <v>0</v>
      </c>
      <c r="G61" s="625" t="n">
        <v>0</v>
      </c>
      <c r="H61" s="625" t="n">
        <v>0</v>
      </c>
      <c r="I61" s="625" t="n">
        <v>0</v>
      </c>
      <c r="J61" s="626" t="n">
        <f aca="false">SUM(B61:I61)</f>
        <v>3636.71</v>
      </c>
      <c r="K61" s="625" t="n">
        <v>0</v>
      </c>
      <c r="L61" s="625" t="n">
        <v>0</v>
      </c>
      <c r="M61" s="625" t="n">
        <v>0</v>
      </c>
      <c r="N61" s="625" t="n">
        <v>0</v>
      </c>
      <c r="O61" s="625" t="n">
        <v>0</v>
      </c>
      <c r="P61" s="626" t="n">
        <f aca="false">+J61+K61+L61+M61+N61+O61</f>
        <v>3636.71</v>
      </c>
    </row>
    <row r="62" customFormat="false" ht="15" hidden="false" customHeight="false" outlineLevel="0" collapsed="false">
      <c r="A62" s="624" t="s">
        <v>323</v>
      </c>
      <c r="B62" s="625" t="n">
        <v>1664.46</v>
      </c>
      <c r="C62" s="625" t="n">
        <v>0</v>
      </c>
      <c r="D62" s="625" t="n">
        <v>0</v>
      </c>
      <c r="E62" s="625" t="n">
        <v>0</v>
      </c>
      <c r="F62" s="625" t="n">
        <v>0</v>
      </c>
      <c r="G62" s="625" t="n">
        <v>0</v>
      </c>
      <c r="H62" s="625" t="n">
        <v>0</v>
      </c>
      <c r="I62" s="625" t="n">
        <v>0</v>
      </c>
      <c r="J62" s="626" t="n">
        <f aca="false">SUM(B62:I62)</f>
        <v>1664.46</v>
      </c>
      <c r="K62" s="625" t="n">
        <v>0</v>
      </c>
      <c r="L62" s="625" t="n">
        <v>0</v>
      </c>
      <c r="M62" s="625" t="n">
        <v>0</v>
      </c>
      <c r="N62" s="625" t="n">
        <v>0</v>
      </c>
      <c r="O62" s="625" t="n">
        <v>0</v>
      </c>
      <c r="P62" s="626" t="n">
        <f aca="false">+J62+K62+L62+M62+N62+O62</f>
        <v>1664.46</v>
      </c>
    </row>
    <row r="63" customFormat="false" ht="15" hidden="false" customHeight="false" outlineLevel="0" collapsed="false">
      <c r="A63" s="624" t="s">
        <v>324</v>
      </c>
      <c r="B63" s="625" t="n">
        <v>1056.8</v>
      </c>
      <c r="C63" s="625" t="n">
        <v>0</v>
      </c>
      <c r="D63" s="625" t="n">
        <v>0</v>
      </c>
      <c r="E63" s="625" t="n">
        <v>0</v>
      </c>
      <c r="F63" s="625" t="n">
        <v>0</v>
      </c>
      <c r="G63" s="625" t="n">
        <v>0</v>
      </c>
      <c r="H63" s="625" t="n">
        <v>0</v>
      </c>
      <c r="I63" s="625" t="n">
        <v>0</v>
      </c>
      <c r="J63" s="626" t="n">
        <f aca="false">SUM(B63:I63)</f>
        <v>1056.8</v>
      </c>
      <c r="K63" s="625" t="n">
        <v>0</v>
      </c>
      <c r="L63" s="625" t="n">
        <v>0</v>
      </c>
      <c r="M63" s="625" t="n">
        <v>0</v>
      </c>
      <c r="N63" s="625" t="n">
        <v>0</v>
      </c>
      <c r="O63" s="625" t="n">
        <v>0</v>
      </c>
      <c r="P63" s="626" t="n">
        <f aca="false">+J63+K63+L63+M63+N63+O63</f>
        <v>1056.8</v>
      </c>
    </row>
    <row r="64" customFormat="false" ht="15" hidden="false" customHeight="false" outlineLevel="0" collapsed="false">
      <c r="A64" s="624" t="s">
        <v>325</v>
      </c>
      <c r="B64" s="625" t="n">
        <v>2642</v>
      </c>
      <c r="C64" s="625" t="n">
        <v>0</v>
      </c>
      <c r="D64" s="625" t="n">
        <v>0</v>
      </c>
      <c r="E64" s="625" t="n">
        <v>0</v>
      </c>
      <c r="F64" s="625" t="n">
        <v>0</v>
      </c>
      <c r="G64" s="625" t="n">
        <v>0</v>
      </c>
      <c r="H64" s="625" t="n">
        <v>0</v>
      </c>
      <c r="I64" s="625" t="n">
        <v>0</v>
      </c>
      <c r="J64" s="626" t="n">
        <f aca="false">SUM(B64:I64)</f>
        <v>2642</v>
      </c>
      <c r="K64" s="625" t="n">
        <v>0</v>
      </c>
      <c r="L64" s="625" t="n">
        <v>0</v>
      </c>
      <c r="M64" s="625" t="n">
        <v>0</v>
      </c>
      <c r="N64" s="625" t="n">
        <v>0</v>
      </c>
      <c r="O64" s="625" t="n">
        <v>0</v>
      </c>
      <c r="P64" s="626" t="n">
        <f aca="false">+J64+K64+L64+M64+N64+O64</f>
        <v>2642</v>
      </c>
    </row>
    <row r="65" customFormat="false" ht="15" hidden="false" customHeight="false" outlineLevel="0" collapsed="false">
      <c r="A65" s="624" t="s">
        <v>326</v>
      </c>
      <c r="B65" s="625" t="n">
        <v>1200</v>
      </c>
      <c r="C65" s="625" t="n">
        <v>0</v>
      </c>
      <c r="D65" s="625" t="n">
        <v>0</v>
      </c>
      <c r="E65" s="625" t="n">
        <v>0</v>
      </c>
      <c r="F65" s="625" t="n">
        <v>0</v>
      </c>
      <c r="G65" s="625" t="n">
        <v>0</v>
      </c>
      <c r="H65" s="625" t="n">
        <v>0</v>
      </c>
      <c r="I65" s="625" t="n">
        <v>0</v>
      </c>
      <c r="J65" s="626" t="n">
        <f aca="false">SUM(B65:I65)</f>
        <v>1200</v>
      </c>
      <c r="K65" s="625" t="n">
        <v>0</v>
      </c>
      <c r="L65" s="625" t="n">
        <v>0</v>
      </c>
      <c r="M65" s="625" t="n">
        <v>0</v>
      </c>
      <c r="N65" s="625" t="n">
        <v>0</v>
      </c>
      <c r="O65" s="625" t="n">
        <v>0</v>
      </c>
      <c r="P65" s="626" t="n">
        <f aca="false">+J65+K65+L65+M65+N65+O65</f>
        <v>1200</v>
      </c>
    </row>
    <row r="66" customFormat="false" ht="15" hidden="false" customHeight="false" outlineLevel="0" collapsed="false">
      <c r="A66" s="624" t="s">
        <v>328</v>
      </c>
      <c r="B66" s="625" t="n">
        <v>0</v>
      </c>
      <c r="C66" s="625" t="n">
        <v>39310.34</v>
      </c>
      <c r="D66" s="625" t="n">
        <v>0</v>
      </c>
      <c r="E66" s="625" t="n">
        <v>0</v>
      </c>
      <c r="F66" s="625" t="n">
        <v>0</v>
      </c>
      <c r="G66" s="625" t="n">
        <v>0</v>
      </c>
      <c r="H66" s="625" t="n">
        <v>1292.25</v>
      </c>
      <c r="I66" s="625" t="n">
        <v>0</v>
      </c>
      <c r="J66" s="626" t="n">
        <f aca="false">SUM(B66:I66)</f>
        <v>40602.59</v>
      </c>
      <c r="K66" s="625" t="n">
        <v>0</v>
      </c>
      <c r="L66" s="625" t="n">
        <v>0</v>
      </c>
      <c r="M66" s="625" t="n">
        <v>0</v>
      </c>
      <c r="N66" s="625" t="n">
        <v>0</v>
      </c>
      <c r="O66" s="625" t="n">
        <v>0</v>
      </c>
      <c r="P66" s="626" t="n">
        <f aca="false">+J66+K66+L66+M66+N66+O66</f>
        <v>40602.59</v>
      </c>
    </row>
    <row r="67" customFormat="false" ht="15.75" hidden="false" customHeight="false" outlineLevel="0" collapsed="false">
      <c r="A67" s="627" t="s">
        <v>189</v>
      </c>
      <c r="B67" s="628" t="n">
        <f aca="false">SUM(B8:B66)</f>
        <v>6583934.09</v>
      </c>
      <c r="C67" s="628" t="n">
        <f aca="false">SUM(C8:C66)</f>
        <v>1222917.68</v>
      </c>
      <c r="D67" s="628" t="n">
        <f aca="false">SUM(D8:D66)</f>
        <v>521871.81</v>
      </c>
      <c r="E67" s="628" t="n">
        <f aca="false">SUM(E8:E66)</f>
        <v>398442.2</v>
      </c>
      <c r="F67" s="628" t="n">
        <f aca="false">SUM(F8:F66)</f>
        <v>85885.27</v>
      </c>
      <c r="G67" s="628" t="n">
        <f aca="false">SUM(G8:G66)</f>
        <v>94110.8</v>
      </c>
      <c r="H67" s="628" t="n">
        <f aca="false">SUM(H8:H66)</f>
        <v>438510.42</v>
      </c>
      <c r="I67" s="628" t="n">
        <f aca="false">SUM(I8:I66)</f>
        <v>52759.75</v>
      </c>
      <c r="J67" s="628" t="n">
        <f aca="false">SUM(J8:J66)</f>
        <v>9398432.02</v>
      </c>
      <c r="K67" s="628" t="n">
        <f aca="false">SUM(K8:K66)</f>
        <v>550256.79</v>
      </c>
      <c r="L67" s="628" t="n">
        <f aca="false">SUM(L8:L66)</f>
        <v>608686.95</v>
      </c>
      <c r="M67" s="628" t="n">
        <f aca="false">SUM(M8:M66)</f>
        <v>244995.06</v>
      </c>
      <c r="N67" s="628" t="n">
        <f aca="false">SUM(N8:N66)</f>
        <v>93364.73</v>
      </c>
      <c r="O67" s="628" t="n">
        <f aca="false">SUM(O8:O66)</f>
        <v>0</v>
      </c>
      <c r="P67" s="628" t="n">
        <f aca="false">SUM(P8:P66)</f>
        <v>10895735.55</v>
      </c>
    </row>
    <row r="68" customFormat="false" ht="15.75" hidden="false" customHeight="false" outlineLevel="0" collapsed="false"/>
  </sheetData>
  <mergeCells count="3">
    <mergeCell ref="A1:P1"/>
    <mergeCell ref="A2:P2"/>
    <mergeCell ref="A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46.51"/>
    <col collapsed="false" customWidth="true" hidden="false" outlineLevel="0" max="2" min="2" style="0" width="12.69"/>
    <col collapsed="false" customWidth="true" hidden="false" outlineLevel="0" max="3" min="3" style="0" width="71.77"/>
    <col collapsed="false" customWidth="false" hidden="false" outlineLevel="0" max="1025" min="4" style="0" width="11.4"/>
  </cols>
  <sheetData>
    <row r="1" customFormat="false" ht="15" hidden="false" customHeight="false" outlineLevel="0" collapsed="false">
      <c r="A1" s="629" t="s">
        <v>69</v>
      </c>
      <c r="B1" s="630"/>
      <c r="C1" s="629"/>
      <c r="D1" s="631"/>
    </row>
    <row r="2" customFormat="false" ht="15" hidden="false" customHeight="false" outlineLevel="0" collapsed="false">
      <c r="A2" s="629" t="s">
        <v>383</v>
      </c>
      <c r="B2" s="630"/>
      <c r="C2" s="629"/>
      <c r="D2" s="631"/>
    </row>
    <row r="3" customFormat="false" ht="15" hidden="false" customHeight="false" outlineLevel="0" collapsed="false">
      <c r="A3" s="631"/>
      <c r="B3" s="632"/>
      <c r="C3" s="631"/>
      <c r="D3" s="631"/>
    </row>
    <row r="4" customFormat="false" ht="24.75" hidden="false" customHeight="false" outlineLevel="0" collapsed="false">
      <c r="A4" s="633" t="s">
        <v>384</v>
      </c>
      <c r="B4" s="634" t="s">
        <v>385</v>
      </c>
      <c r="C4" s="633" t="s">
        <v>386</v>
      </c>
      <c r="D4" s="633" t="s">
        <v>387</v>
      </c>
    </row>
    <row r="5" customFormat="false" ht="15" hidden="false" customHeight="false" outlineLevel="0" collapsed="false">
      <c r="A5" s="635"/>
      <c r="B5" s="636"/>
      <c r="C5" s="635"/>
      <c r="D5" s="635"/>
    </row>
    <row r="6" customFormat="false" ht="15" hidden="false" customHeight="false" outlineLevel="0" collapsed="false">
      <c r="A6" s="635"/>
      <c r="B6" s="636"/>
      <c r="C6" s="635"/>
      <c r="D6" s="635"/>
    </row>
    <row r="7" customFormat="false" ht="15" hidden="false" customHeight="false" outlineLevel="0" collapsed="false">
      <c r="A7" s="635"/>
      <c r="B7" s="636"/>
      <c r="C7" s="635"/>
      <c r="D7" s="635"/>
    </row>
    <row r="8" customFormat="false" ht="15" hidden="false" customHeight="false" outlineLevel="0" collapsed="false">
      <c r="A8" s="635"/>
      <c r="B8" s="636"/>
      <c r="C8" s="635"/>
      <c r="D8" s="635"/>
    </row>
    <row r="9" customFormat="false" ht="15" hidden="false" customHeight="false" outlineLevel="0" collapsed="false">
      <c r="A9" s="637"/>
      <c r="B9" s="632"/>
      <c r="C9" s="631"/>
      <c r="D9" s="631"/>
    </row>
    <row r="10" customFormat="false" ht="15.75" hidden="false" customHeight="false" outlineLevel="0" collapsed="false">
      <c r="A10" s="638" t="s">
        <v>388</v>
      </c>
      <c r="B10" s="639" t="n">
        <f aca="false">SUM(B5:B8)</f>
        <v>0</v>
      </c>
      <c r="C10" s="631"/>
      <c r="D10" s="631"/>
    </row>
    <row r="11" customFormat="false" ht="15.75" hidden="false" customHeight="false" outlineLevel="0" collapsed="false">
      <c r="A11" s="631" t="s">
        <v>389</v>
      </c>
      <c r="B11" s="640"/>
      <c r="C11" s="631"/>
      <c r="D11" s="631"/>
    </row>
    <row r="12" customFormat="false" ht="15" hidden="false" customHeight="false" outlineLevel="0" collapsed="false">
      <c r="B12" s="641"/>
      <c r="D12" s="642"/>
      <c r="E12" s="631"/>
      <c r="F12" s="631"/>
    </row>
    <row r="13" customFormat="false" ht="15" hidden="false" customHeight="false" outlineLevel="0" collapsed="false">
      <c r="A13" s="638" t="s">
        <v>390</v>
      </c>
      <c r="B13" s="632" t="n">
        <f aca="false">+B10</f>
        <v>0</v>
      </c>
      <c r="C13" s="631"/>
      <c r="D13" s="631"/>
    </row>
    <row r="14" customFormat="false" ht="15" hidden="false" customHeight="false" outlineLevel="0" collapsed="false">
      <c r="A14" s="631"/>
      <c r="B14" s="632"/>
      <c r="C14" s="631"/>
      <c r="D14" s="631"/>
      <c r="G14" s="643"/>
    </row>
    <row r="15" customFormat="false" ht="15" hidden="false" customHeight="false" outlineLevel="0" collapsed="false">
      <c r="A15" s="631" t="s">
        <v>391</v>
      </c>
      <c r="B15" s="632" t="n">
        <v>65837.09</v>
      </c>
      <c r="C15" s="631"/>
      <c r="D15" s="631"/>
    </row>
    <row r="16" customFormat="false" ht="15" hidden="false" customHeight="false" outlineLevel="0" collapsed="false">
      <c r="A16" s="631"/>
      <c r="B16" s="632"/>
      <c r="C16" s="631"/>
      <c r="D16" s="631"/>
    </row>
    <row r="17" customFormat="false" ht="15.75" hidden="false" customHeight="false" outlineLevel="0" collapsed="false">
      <c r="A17" s="638" t="s">
        <v>392</v>
      </c>
      <c r="B17" s="639" t="n">
        <f aca="false">+B13+B15</f>
        <v>65837.09</v>
      </c>
      <c r="C17" s="631"/>
      <c r="D17" s="631"/>
    </row>
    <row r="1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2018-06-21T19:11:58Z</dcterms:created>
  <dc:creator>Juven</dc:creator>
  <dc:description/>
  <dc:language>en-US</dc:language>
  <cp:lastModifiedBy/>
  <dcterms:modified xsi:type="dcterms:W3CDTF">2019-10-02T13:50:20Z</dcterms:modified>
  <cp:revision>3</cp:revision>
  <dc:subject/>
  <dc:title/>
</cp:coreProperties>
</file>