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a13dfe35cafc0b17/Thiago/Projetos/2023 12 Z80 Computer/Software/Calculations/"/>
    </mc:Choice>
  </mc:AlternateContent>
  <xr:revisionPtr revIDLastSave="534" documentId="11_AD4D361C20488DEA4E38A047BCDC4E5E5BDEDD9E" xr6:coauthVersionLast="47" xr6:coauthVersionMax="47" xr10:uidLastSave="{983202B3-9983-4965-8533-10FD052CD85B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9" i="1" l="1"/>
  <c r="E29" i="1"/>
  <c r="E36" i="1"/>
  <c r="G36" i="1"/>
  <c r="F8" i="1"/>
  <c r="F9" i="1"/>
  <c r="F10" i="1"/>
  <c r="F11" i="1"/>
  <c r="F12" i="1"/>
  <c r="F13" i="1"/>
  <c r="E34" i="1" s="1"/>
  <c r="O34" i="1" s="1"/>
  <c r="F14" i="1"/>
  <c r="E42" i="1" s="1"/>
  <c r="F15" i="1"/>
  <c r="E43" i="1" s="1"/>
  <c r="F16" i="1"/>
  <c r="F17" i="1"/>
  <c r="F18" i="1"/>
  <c r="F19" i="1"/>
  <c r="F20" i="1"/>
  <c r="F21" i="1"/>
  <c r="F22" i="1"/>
  <c r="F23" i="1"/>
  <c r="F24" i="1"/>
  <c r="F25" i="1"/>
  <c r="F26" i="1"/>
  <c r="F7" i="1"/>
  <c r="E37" i="1" s="1"/>
  <c r="Q37" i="1" s="1"/>
  <c r="E41" i="1" l="1"/>
  <c r="E35" i="1"/>
  <c r="R34" i="1"/>
  <c r="I37" i="1"/>
  <c r="K34" i="1"/>
  <c r="H36" i="1"/>
  <c r="J34" i="1"/>
  <c r="L37" i="1"/>
  <c r="I34" i="1"/>
  <c r="K37" i="1"/>
  <c r="P37" i="1"/>
  <c r="H37" i="1"/>
  <c r="J37" i="1"/>
  <c r="O42" i="1"/>
  <c r="L42" i="1"/>
  <c r="P42" i="1"/>
  <c r="M42" i="1"/>
  <c r="N42" i="1"/>
  <c r="R42" i="1"/>
  <c r="I42" i="1"/>
  <c r="J42" i="1"/>
  <c r="G42" i="1"/>
  <c r="Q42" i="1"/>
  <c r="H42" i="1"/>
  <c r="K42" i="1"/>
  <c r="L43" i="1"/>
  <c r="M43" i="1"/>
  <c r="O43" i="1"/>
  <c r="N43" i="1"/>
  <c r="R43" i="1"/>
  <c r="K43" i="1"/>
  <c r="P43" i="1"/>
  <c r="G43" i="1"/>
  <c r="H43" i="1"/>
  <c r="I43" i="1"/>
  <c r="Q43" i="1"/>
  <c r="J43" i="1"/>
  <c r="J36" i="1"/>
  <c r="H34" i="1"/>
  <c r="O37" i="1"/>
  <c r="Q34" i="1"/>
  <c r="G38" i="1"/>
  <c r="J38" i="1" s="1"/>
  <c r="G37" i="1"/>
  <c r="G34" i="1"/>
  <c r="N37" i="1"/>
  <c r="N34" i="1"/>
  <c r="M37" i="1"/>
  <c r="M34" i="1"/>
  <c r="P34" i="1"/>
  <c r="R37" i="1"/>
  <c r="L34" i="1"/>
  <c r="E39" i="1"/>
  <c r="O35" i="1" l="1"/>
  <c r="G35" i="1"/>
  <c r="H35" i="1"/>
  <c r="I35" i="1"/>
  <c r="J35" i="1"/>
  <c r="K35" i="1"/>
  <c r="P35" i="1"/>
  <c r="L35" i="1"/>
  <c r="Q35" i="1"/>
  <c r="M35" i="1"/>
  <c r="R35" i="1"/>
  <c r="N35" i="1"/>
  <c r="P41" i="1"/>
  <c r="L41" i="1"/>
  <c r="Q41" i="1"/>
  <c r="M41" i="1"/>
  <c r="R41" i="1"/>
  <c r="N41" i="1"/>
  <c r="O41" i="1"/>
  <c r="G41" i="1"/>
  <c r="H41" i="1"/>
  <c r="I41" i="1"/>
  <c r="J41" i="1"/>
  <c r="K41" i="1"/>
  <c r="M36" i="1"/>
  <c r="I40" i="1"/>
  <c r="K38" i="1"/>
  <c r="K40" i="1"/>
  <c r="P40" i="1"/>
  <c r="O36" i="1"/>
  <c r="N40" i="1"/>
  <c r="N36" i="1"/>
  <c r="Q40" i="1"/>
  <c r="R40" i="1"/>
  <c r="N38" i="1"/>
  <c r="G40" i="1"/>
  <c r="H38" i="1"/>
  <c r="P36" i="1"/>
  <c r="L36" i="1"/>
  <c r="R36" i="1"/>
  <c r="K36" i="1"/>
  <c r="Q36" i="1"/>
  <c r="Q38" i="1"/>
  <c r="O38" i="1"/>
  <c r="O40" i="1"/>
  <c r="H40" i="1"/>
  <c r="I36" i="1"/>
  <c r="R38" i="1"/>
  <c r="P38" i="1"/>
  <c r="L38" i="1"/>
  <c r="L40" i="1"/>
  <c r="L39" i="1"/>
  <c r="M39" i="1"/>
  <c r="Q39" i="1"/>
  <c r="N39" i="1"/>
  <c r="H39" i="1"/>
  <c r="O39" i="1"/>
  <c r="K39" i="1"/>
  <c r="R39" i="1"/>
  <c r="G39" i="1"/>
  <c r="I39" i="1"/>
  <c r="J39" i="1"/>
  <c r="P39" i="1"/>
  <c r="M38" i="1"/>
  <c r="J40" i="1"/>
  <c r="M40" i="1"/>
  <c r="I38" i="1"/>
  <c r="H44" i="1" l="1"/>
  <c r="H45" i="1" s="1"/>
  <c r="H46" i="1" s="1"/>
  <c r="N44" i="1"/>
  <c r="H48" i="1" s="1"/>
  <c r="H49" i="1" s="1"/>
  <c r="O44" i="1"/>
  <c r="O45" i="1" s="1"/>
  <c r="O46" i="1" s="1"/>
  <c r="M44" i="1"/>
  <c r="M45" i="1" s="1"/>
  <c r="M46" i="1" s="1"/>
  <c r="K44" i="1"/>
  <c r="K45" i="1" s="1"/>
  <c r="K46" i="1" s="1"/>
  <c r="Q44" i="1"/>
  <c r="Q45" i="1" s="1"/>
  <c r="Q46" i="1" s="1"/>
  <c r="I44" i="1"/>
  <c r="I45" i="1" s="1"/>
  <c r="I46" i="1" s="1"/>
  <c r="L44" i="1"/>
  <c r="L45" i="1" s="1"/>
  <c r="L46" i="1" s="1"/>
  <c r="G44" i="1"/>
  <c r="J44" i="1"/>
  <c r="J45" i="1" s="1"/>
  <c r="J46" i="1" s="1"/>
  <c r="P44" i="1"/>
  <c r="P45" i="1" s="1"/>
  <c r="P46" i="1" s="1"/>
  <c r="R44" i="1"/>
  <c r="R45" i="1" s="1"/>
  <c r="R46" i="1" s="1"/>
  <c r="G45" i="1" l="1"/>
  <c r="G46" i="1" s="1"/>
  <c r="T46" i="1" s="1"/>
  <c r="N45" i="1"/>
  <c r="N46" i="1" s="1"/>
</calcChain>
</file>

<file path=xl/sharedStrings.xml><?xml version="1.0" encoding="utf-8"?>
<sst xmlns="http://schemas.openxmlformats.org/spreadsheetml/2006/main" count="33" uniqueCount="31">
  <si>
    <t>E.T.</t>
  </si>
  <si>
    <t>Instruction</t>
  </si>
  <si>
    <t>CPU Clock</t>
  </si>
  <si>
    <t>LD r, r'</t>
  </si>
  <si>
    <t>T State</t>
  </si>
  <si>
    <t>LD r,n</t>
  </si>
  <si>
    <t>NOP</t>
  </si>
  <si>
    <t>OUT (C), r</t>
  </si>
  <si>
    <t>DJNZ, e</t>
  </si>
  <si>
    <t>B = 0</t>
  </si>
  <si>
    <t>B != 0</t>
  </si>
  <si>
    <t>Condition</t>
  </si>
  <si>
    <t>Time delay needed with DJNZ:</t>
  </si>
  <si>
    <t>Necessary loops (aprox., rounded up):</t>
  </si>
  <si>
    <t>PUSH AF</t>
  </si>
  <si>
    <t>LD A, B</t>
  </si>
  <si>
    <t>LD B, 76</t>
  </si>
  <si>
    <t>DJNZ .delay_1ms</t>
  </si>
  <si>
    <t>LD B, A</t>
  </si>
  <si>
    <t>DJNZ .delay_mult</t>
  </si>
  <si>
    <t>POP AF</t>
  </si>
  <si>
    <t>RET</t>
  </si>
  <si>
    <t>Unit</t>
  </si>
  <si>
    <t>PUSH qq</t>
  </si>
  <si>
    <t>POP qq</t>
  </si>
  <si>
    <t>Times</t>
  </si>
  <si>
    <t>Theor.</t>
  </si>
  <si>
    <t>Diff. Abs</t>
  </si>
  <si>
    <t>Diff. %</t>
  </si>
  <si>
    <t>PUSH BC</t>
  </si>
  <si>
    <t>POP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</si>
</sst>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3" fillId="0" borderId="0" xfId="0" applyFont="1" applyAlignment="1">
      <alignment vertical="center"/>
    </xf>
    <xf numFmtId="11" fontId="0" fillId="0" borderId="0" xfId="0" applyNumberFormat="1"/>
    <xf numFmtId="11" fontId="2" fillId="0" borderId="0" xfId="0" applyNumberFormat="1" applyFont="1"/>
    <xf numFmtId="165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11" fontId="0" fillId="3" borderId="0" xfId="0" applyNumberFormat="1" applyFill="1"/>
    <xf numFmtId="0" fontId="0" fillId="3" borderId="0" xfId="0" applyFill="1"/>
    <xf numFmtId="11" fontId="2" fillId="3" borderId="0" xfId="0" applyNumberFormat="1" applyFont="1" applyFill="1"/>
    <xf numFmtId="166" fontId="0" fillId="3" borderId="0" xfId="0" applyNumberFormat="1" applyFill="1"/>
    <xf numFmtId="165" fontId="0" fillId="3" borderId="0" xfId="1" applyNumberFormat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Plan1!$F$45</c:f>
              <c:strCache>
                <c:ptCount val="1"/>
                <c:pt idx="0">
                  <c:v>Diff. 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Plan1!$G$45:$R$45</c:f>
              <c:numCache>
                <c:formatCode>0.0000000</c:formatCode>
                <c:ptCount val="12"/>
                <c:pt idx="0">
                  <c:v>1.1499999999999575E-5</c:v>
                </c:pt>
                <c:pt idx="1">
                  <c:v>9.4999999999999599E-6</c:v>
                </c:pt>
                <c:pt idx="2">
                  <c:v>6.999999999998327E-6</c:v>
                </c:pt>
                <c:pt idx="3">
                  <c:v>-1.2999999999992184E-5</c:v>
                </c:pt>
                <c:pt idx="4">
                  <c:v>-3.8000000000010248E-5</c:v>
                </c:pt>
                <c:pt idx="5">
                  <c:v>-6.300000000003525E-5</c:v>
                </c:pt>
                <c:pt idx="6">
                  <c:v>-8.8000000000060252E-5</c:v>
                </c:pt>
                <c:pt idx="7">
                  <c:v>-1.1300000000002974E-4</c:v>
                </c:pt>
                <c:pt idx="8">
                  <c:v>-2.3799999999996047E-4</c:v>
                </c:pt>
                <c:pt idx="9">
                  <c:v>-4.8799999999982191E-4</c:v>
                </c:pt>
                <c:pt idx="10">
                  <c:v>-9.8800000000043298E-4</c:v>
                </c:pt>
                <c:pt idx="11">
                  <c:v>-2.4879999999996016E-3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7-4471-ABAB-B38D73F3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152351"/>
        <c:axId val="249768031"/>
      </c:lineChart>
      <c:catAx>
        <c:axId val="22515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768031"/>
        <c:crosses val="autoZero"/>
        <c:auto val="1"/>
        <c:lblAlgn val="ctr"/>
        <c:lblOffset val="100"/>
        <c:noMultiLvlLbl val="0"/>
      </c:catAx>
      <c:valAx>
        <c:axId val="24976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15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Plan1!$F$46</c:f>
              <c:strCache>
                <c:ptCount val="1"/>
                <c:pt idx="0">
                  <c:v>Diff.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Plan1!$G$46:$R$46</c:f>
              <c:numCache>
                <c:formatCode>0.000%</c:formatCode>
                <c:ptCount val="12"/>
                <c:pt idx="0">
                  <c:v>1.1499999999999575E-2</c:v>
                </c:pt>
                <c:pt idx="1">
                  <c:v>1.899999999999992E-3</c:v>
                </c:pt>
                <c:pt idx="2">
                  <c:v>6.999999999998327E-4</c:v>
                </c:pt>
                <c:pt idx="3">
                  <c:v>-2.5999999999984369E-4</c:v>
                </c:pt>
                <c:pt idx="4">
                  <c:v>-3.8000000000010248E-4</c:v>
                </c:pt>
                <c:pt idx="5">
                  <c:v>-4.2000000000023502E-4</c:v>
                </c:pt>
                <c:pt idx="6">
                  <c:v>-4.4000000000030126E-4</c:v>
                </c:pt>
                <c:pt idx="7">
                  <c:v>-4.5200000000011897E-4</c:v>
                </c:pt>
                <c:pt idx="8">
                  <c:v>-4.7599999999992093E-4</c:v>
                </c:pt>
                <c:pt idx="9">
                  <c:v>-4.8799999999982191E-4</c:v>
                </c:pt>
                <c:pt idx="10">
                  <c:v>-4.9400000000021649E-4</c:v>
                </c:pt>
                <c:pt idx="11">
                  <c:v>-4.9759999999992037E-4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1-47F6-AB4A-4263ED755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152351"/>
        <c:axId val="249768031"/>
      </c:lineChart>
      <c:catAx>
        <c:axId val="22515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768031"/>
        <c:crosses val="autoZero"/>
        <c:auto val="1"/>
        <c:lblAlgn val="ctr"/>
        <c:lblOffset val="100"/>
        <c:noMultiLvlLbl val="0"/>
      </c:catAx>
      <c:valAx>
        <c:axId val="24976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15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219074</xdr:colOff>
      <xdr:row>51</xdr:row>
      <xdr:rowOff>33336</xdr:rowOff>
    </xdr:from>
    <xdr:to>
      <xdr:col>9</xdr:col>
      <xdr:colOff>180975</xdr:colOff>
      <xdr:row>69</xdr:row>
      <xdr:rowOff>76199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E21214-0AB3-AB2C-41B1-4B7DBF6A6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51</xdr:row>
      <xdr:rowOff>28575</xdr:rowOff>
    </xdr:from>
    <xdr:to>
      <xdr:col>18</xdr:col>
      <xdr:colOff>419101</xdr:colOff>
      <xdr:row>69</xdr:row>
      <xdr:rowOff>71438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062E96-5C84-4077-9E19-C5510CF5A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W52"/>
  <sheetViews>
    <sheetView tabSelected="1" topLeftCell="A29" zoomScaleNormal="100" workbookViewId="0">
      <selection activeCell="V39" sqref="V39"/>
    </sheetView>
  </sheetViews>
  <sheetFormatPr defaultRowHeight="15" x14ac:dyDescent="0.25"/>
  <cols>
    <col min="2" max="2" width="9.140625" style="1"/>
    <col min="3" max="3" width="10.5703125" style="1" bestFit="1" customWidth="1"/>
    <col min="4" max="4" width="10.5703125" style="1" customWidth="1"/>
    <col min="5" max="6" width="9.140625" style="1"/>
    <col min="7" max="9" width="11" style="1" customWidth="1"/>
    <col min="10" max="18" width="11" customWidth="1"/>
    <col min="19" max="24" width="10.28515625" bestFit="1" customWidth="1"/>
    <col min="25" max="25" width="11.140625" customWidth="1"/>
    <col min="26" max="26" width="11" customWidth="1"/>
  </cols>
  <sheetData>
    <row r="3" spans="3:6" x14ac:dyDescent="0.25">
      <c r="F3" s="1" t="s">
        <v>2</v>
      </c>
    </row>
    <row r="4" spans="3:6" x14ac:dyDescent="0.25">
      <c r="F4" s="2">
        <v>4000000</v>
      </c>
    </row>
    <row r="5" spans="3:6" x14ac:dyDescent="0.25">
      <c r="F5" s="2"/>
    </row>
    <row r="6" spans="3:6" x14ac:dyDescent="0.25">
      <c r="C6" s="1" t="s">
        <v>1</v>
      </c>
      <c r="D6" s="1" t="s">
        <v>11</v>
      </c>
      <c r="E6" s="1" t="s">
        <v>4</v>
      </c>
      <c r="F6" s="1" t="s">
        <v>0</v>
      </c>
    </row>
    <row r="7" spans="3:6" x14ac:dyDescent="0.25">
      <c r="C7" s="1" t="s">
        <v>3</v>
      </c>
      <c r="E7" s="1">
        <v>4</v>
      </c>
      <c r="F7" s="2">
        <f t="shared" ref="F7:F26" si="0">E7*(1/$F$4)</f>
        <v>9.9999999999999995E-7</v>
      </c>
    </row>
    <row r="8" spans="3:6" x14ac:dyDescent="0.25">
      <c r="C8" s="1" t="s">
        <v>5</v>
      </c>
      <c r="E8" s="1">
        <v>7</v>
      </c>
      <c r="F8" s="2">
        <f t="shared" si="0"/>
        <v>1.75E-6</v>
      </c>
    </row>
    <row r="9" spans="3:6" x14ac:dyDescent="0.25">
      <c r="C9" s="1" t="s">
        <v>6</v>
      </c>
      <c r="E9" s="1">
        <v>4</v>
      </c>
      <c r="F9" s="2">
        <f t="shared" si="0"/>
        <v>9.9999999999999995E-7</v>
      </c>
    </row>
    <row r="10" spans="3:6" x14ac:dyDescent="0.25">
      <c r="C10" s="1" t="s">
        <v>7</v>
      </c>
      <c r="E10" s="1">
        <v>12</v>
      </c>
      <c r="F10" s="2">
        <f t="shared" si="0"/>
        <v>3.0000000000000001E-6</v>
      </c>
    </row>
    <row r="11" spans="3:6" x14ac:dyDescent="0.25">
      <c r="C11" s="1" t="s">
        <v>8</v>
      </c>
      <c r="D11" s="1" t="s">
        <v>9</v>
      </c>
      <c r="E11" s="1">
        <v>8</v>
      </c>
      <c r="F11" s="2">
        <f t="shared" si="0"/>
        <v>1.9999999999999999E-6</v>
      </c>
    </row>
    <row r="12" spans="3:6" x14ac:dyDescent="0.25">
      <c r="C12" s="1" t="s">
        <v>8</v>
      </c>
      <c r="D12" s="1" t="s">
        <v>10</v>
      </c>
      <c r="E12" s="1">
        <v>13</v>
      </c>
      <c r="F12" s="2">
        <f t="shared" si="0"/>
        <v>3.2499999999999998E-6</v>
      </c>
    </row>
    <row r="13" spans="3:6" x14ac:dyDescent="0.25">
      <c r="C13" s="1" t="s">
        <v>23</v>
      </c>
      <c r="E13" s="1">
        <v>11</v>
      </c>
      <c r="F13" s="2">
        <f t="shared" si="0"/>
        <v>2.7499999999999999E-6</v>
      </c>
    </row>
    <row r="14" spans="3:6" x14ac:dyDescent="0.25">
      <c r="C14" s="1" t="s">
        <v>24</v>
      </c>
      <c r="E14" s="1">
        <v>10</v>
      </c>
      <c r="F14" s="2">
        <f t="shared" si="0"/>
        <v>2.4999999999999998E-6</v>
      </c>
    </row>
    <row r="15" spans="3:6" x14ac:dyDescent="0.25">
      <c r="C15" s="1" t="s">
        <v>21</v>
      </c>
      <c r="E15" s="1">
        <v>10</v>
      </c>
      <c r="F15" s="2">
        <f t="shared" si="0"/>
        <v>2.4999999999999998E-6</v>
      </c>
    </row>
    <row r="16" spans="3:6" x14ac:dyDescent="0.25">
      <c r="F16" s="2">
        <f t="shared" si="0"/>
        <v>0</v>
      </c>
    </row>
    <row r="17" spans="1:18" x14ac:dyDescent="0.25">
      <c r="F17" s="2">
        <f t="shared" si="0"/>
        <v>0</v>
      </c>
    </row>
    <row r="18" spans="1:18" x14ac:dyDescent="0.25">
      <c r="F18" s="2">
        <f t="shared" si="0"/>
        <v>0</v>
      </c>
    </row>
    <row r="19" spans="1:18" x14ac:dyDescent="0.25">
      <c r="F19" s="2">
        <f t="shared" si="0"/>
        <v>0</v>
      </c>
    </row>
    <row r="20" spans="1:18" x14ac:dyDescent="0.25">
      <c r="F20" s="2">
        <f t="shared" si="0"/>
        <v>0</v>
      </c>
    </row>
    <row r="21" spans="1:18" x14ac:dyDescent="0.25">
      <c r="F21" s="2">
        <f t="shared" si="0"/>
        <v>0</v>
      </c>
    </row>
    <row r="22" spans="1:18" x14ac:dyDescent="0.25">
      <c r="F22" s="2">
        <f t="shared" si="0"/>
        <v>0</v>
      </c>
    </row>
    <row r="23" spans="1:18" x14ac:dyDescent="0.25">
      <c r="F23" s="2">
        <f t="shared" si="0"/>
        <v>0</v>
      </c>
    </row>
    <row r="24" spans="1:18" x14ac:dyDescent="0.25">
      <c r="F24" s="2">
        <f t="shared" si="0"/>
        <v>0</v>
      </c>
    </row>
    <row r="25" spans="1:18" x14ac:dyDescent="0.25">
      <c r="F25" s="2">
        <f t="shared" si="0"/>
        <v>0</v>
      </c>
    </row>
    <row r="26" spans="1:18" x14ac:dyDescent="0.25">
      <c r="F26" s="2">
        <f t="shared" si="0"/>
        <v>0</v>
      </c>
    </row>
    <row r="28" spans="1:18" x14ac:dyDescent="0.25">
      <c r="A28" s="1"/>
      <c r="B28"/>
      <c r="D28" s="3" t="s">
        <v>12</v>
      </c>
      <c r="E28" s="2">
        <v>1E-3</v>
      </c>
      <c r="F28"/>
      <c r="G28"/>
      <c r="H28"/>
      <c r="I28"/>
    </row>
    <row r="29" spans="1:18" x14ac:dyDescent="0.25">
      <c r="A29" s="1"/>
      <c r="B29"/>
      <c r="D29" s="4" t="s">
        <v>13</v>
      </c>
      <c r="E29" s="6">
        <f>(E28-F11)/F12</f>
        <v>307.07692307692309</v>
      </c>
      <c r="F29"/>
      <c r="G29"/>
      <c r="H29"/>
      <c r="I29"/>
    </row>
    <row r="30" spans="1:18" x14ac:dyDescent="0.25">
      <c r="A30" s="1"/>
      <c r="B30"/>
      <c r="C30"/>
      <c r="D30"/>
      <c r="E30"/>
      <c r="F30"/>
      <c r="G30"/>
      <c r="H30"/>
      <c r="I30"/>
    </row>
    <row r="31" spans="1:18" x14ac:dyDescent="0.25">
      <c r="A31" s="1"/>
      <c r="B31"/>
      <c r="C31"/>
      <c r="D31"/>
      <c r="E31"/>
      <c r="F31"/>
      <c r="G31"/>
      <c r="H31"/>
      <c r="I31"/>
    </row>
    <row r="32" spans="1:18" x14ac:dyDescent="0.25">
      <c r="A32" s="1"/>
      <c r="B32"/>
      <c r="C32"/>
      <c r="D32"/>
      <c r="E32"/>
      <c r="F32" t="s">
        <v>26</v>
      </c>
      <c r="G32" s="13">
        <v>1E-3</v>
      </c>
      <c r="H32" s="13">
        <v>5.0000000000000001E-3</v>
      </c>
      <c r="I32" s="13">
        <v>0.01</v>
      </c>
      <c r="J32" s="13">
        <v>0.05</v>
      </c>
      <c r="K32" s="14">
        <v>0.1</v>
      </c>
      <c r="L32" s="14">
        <v>0.15</v>
      </c>
      <c r="M32" s="14">
        <v>0.2</v>
      </c>
      <c r="N32" s="14">
        <v>0.25</v>
      </c>
      <c r="O32">
        <v>0.5</v>
      </c>
      <c r="P32">
        <v>1</v>
      </c>
      <c r="Q32">
        <v>2</v>
      </c>
      <c r="R32">
        <v>5</v>
      </c>
    </row>
    <row r="33" spans="1:22" x14ac:dyDescent="0.25">
      <c r="A33" s="1"/>
      <c r="B33"/>
      <c r="C33"/>
      <c r="D33"/>
      <c r="E33" t="s">
        <v>22</v>
      </c>
      <c r="F33" t="s">
        <v>25</v>
      </c>
      <c r="G33" s="14">
        <v>1</v>
      </c>
      <c r="H33" s="14">
        <v>5</v>
      </c>
      <c r="I33" s="14">
        <v>10</v>
      </c>
      <c r="J33" s="14">
        <v>50</v>
      </c>
      <c r="K33" s="14">
        <v>100</v>
      </c>
      <c r="L33" s="14">
        <v>150</v>
      </c>
      <c r="M33" s="14">
        <v>200</v>
      </c>
      <c r="N33" s="14">
        <v>250</v>
      </c>
      <c r="O33">
        <v>500</v>
      </c>
      <c r="P33">
        <v>1000</v>
      </c>
      <c r="Q33">
        <v>2000</v>
      </c>
      <c r="R33">
        <v>5000</v>
      </c>
    </row>
    <row r="34" spans="1:22" x14ac:dyDescent="0.25">
      <c r="A34" s="1"/>
      <c r="B34"/>
      <c r="C34"/>
      <c r="D34" s="7" t="s">
        <v>14</v>
      </c>
      <c r="E34" s="8">
        <f>$F$13</f>
        <v>2.7499999999999999E-6</v>
      </c>
      <c r="F34"/>
      <c r="G34" s="13">
        <f t="shared" ref="G34:R34" si="1">$E$34</f>
        <v>2.7499999999999999E-6</v>
      </c>
      <c r="H34" s="13">
        <f t="shared" si="1"/>
        <v>2.7499999999999999E-6</v>
      </c>
      <c r="I34" s="13">
        <f t="shared" si="1"/>
        <v>2.7499999999999999E-6</v>
      </c>
      <c r="J34" s="13">
        <f t="shared" si="1"/>
        <v>2.7499999999999999E-6</v>
      </c>
      <c r="K34" s="13">
        <f t="shared" si="1"/>
        <v>2.7499999999999999E-6</v>
      </c>
      <c r="L34" s="13">
        <f t="shared" si="1"/>
        <v>2.7499999999999999E-6</v>
      </c>
      <c r="M34" s="13">
        <f t="shared" si="1"/>
        <v>2.7499999999999999E-6</v>
      </c>
      <c r="N34" s="13">
        <f t="shared" si="1"/>
        <v>2.7499999999999999E-6</v>
      </c>
      <c r="O34" s="8">
        <f t="shared" si="1"/>
        <v>2.7499999999999999E-6</v>
      </c>
      <c r="P34" s="8">
        <f t="shared" si="1"/>
        <v>2.7499999999999999E-6</v>
      </c>
      <c r="Q34" s="8">
        <f t="shared" si="1"/>
        <v>2.7499999999999999E-6</v>
      </c>
      <c r="R34" s="8">
        <f t="shared" si="1"/>
        <v>2.7499999999999999E-6</v>
      </c>
    </row>
    <row r="35" spans="1:22" x14ac:dyDescent="0.25">
      <c r="A35" s="1"/>
      <c r="B35"/>
      <c r="C35"/>
      <c r="D35" s="7" t="s">
        <v>29</v>
      </c>
      <c r="E35" s="8">
        <f>$F$13</f>
        <v>2.7499999999999999E-6</v>
      </c>
      <c r="F35"/>
      <c r="G35" s="13">
        <f>$E$35</f>
        <v>2.7499999999999999E-6</v>
      </c>
      <c r="H35" s="13">
        <f t="shared" ref="H35:R35" si="2">$E$35</f>
        <v>2.7499999999999999E-6</v>
      </c>
      <c r="I35" s="13">
        <f t="shared" si="2"/>
        <v>2.7499999999999999E-6</v>
      </c>
      <c r="J35" s="13">
        <f t="shared" si="2"/>
        <v>2.7499999999999999E-6</v>
      </c>
      <c r="K35" s="13">
        <f t="shared" si="2"/>
        <v>2.7499999999999999E-6</v>
      </c>
      <c r="L35" s="13">
        <f t="shared" si="2"/>
        <v>2.7499999999999999E-6</v>
      </c>
      <c r="M35" s="13">
        <f t="shared" si="2"/>
        <v>2.7499999999999999E-6</v>
      </c>
      <c r="N35" s="13">
        <f t="shared" si="2"/>
        <v>2.7499999999999999E-6</v>
      </c>
      <c r="O35" s="8">
        <f t="shared" si="2"/>
        <v>2.7499999999999999E-6</v>
      </c>
      <c r="P35" s="8">
        <f t="shared" si="2"/>
        <v>2.7499999999999999E-6</v>
      </c>
      <c r="Q35" s="8">
        <f t="shared" si="2"/>
        <v>2.7499999999999999E-6</v>
      </c>
      <c r="R35" s="8">
        <f t="shared" si="2"/>
        <v>2.7499999999999999E-6</v>
      </c>
    </row>
    <row r="36" spans="1:22" x14ac:dyDescent="0.25">
      <c r="A36" s="1"/>
      <c r="B36"/>
      <c r="C36"/>
      <c r="D36" s="7" t="s">
        <v>15</v>
      </c>
      <c r="E36" s="8">
        <f>$F$7</f>
        <v>9.9999999999999995E-7</v>
      </c>
      <c r="F36"/>
      <c r="G36" s="13">
        <f>$E$36</f>
        <v>9.9999999999999995E-7</v>
      </c>
      <c r="H36" s="13">
        <f t="shared" ref="G36:R36" si="3">$E$36</f>
        <v>9.9999999999999995E-7</v>
      </c>
      <c r="I36" s="13">
        <f t="shared" si="3"/>
        <v>9.9999999999999995E-7</v>
      </c>
      <c r="J36" s="13">
        <f t="shared" si="3"/>
        <v>9.9999999999999995E-7</v>
      </c>
      <c r="K36" s="13">
        <f t="shared" si="3"/>
        <v>9.9999999999999995E-7</v>
      </c>
      <c r="L36" s="13">
        <f t="shared" si="3"/>
        <v>9.9999999999999995E-7</v>
      </c>
      <c r="M36" s="13">
        <f t="shared" si="3"/>
        <v>9.9999999999999995E-7</v>
      </c>
      <c r="N36" s="13">
        <f t="shared" si="3"/>
        <v>9.9999999999999995E-7</v>
      </c>
      <c r="O36" s="8">
        <f t="shared" si="3"/>
        <v>9.9999999999999995E-7</v>
      </c>
      <c r="P36" s="8">
        <f t="shared" si="3"/>
        <v>9.9999999999999995E-7</v>
      </c>
      <c r="Q36" s="8">
        <f t="shared" si="3"/>
        <v>9.9999999999999995E-7</v>
      </c>
      <c r="R36" s="8">
        <f t="shared" si="3"/>
        <v>9.9999999999999995E-7</v>
      </c>
    </row>
    <row r="37" spans="1:22" x14ac:dyDescent="0.25">
      <c r="A37" s="5"/>
      <c r="B37"/>
      <c r="C37"/>
      <c r="D37" s="7" t="s">
        <v>16</v>
      </c>
      <c r="E37" s="8">
        <f>$F$7</f>
        <v>9.9999999999999995E-7</v>
      </c>
      <c r="F37"/>
      <c r="G37" s="13">
        <f t="shared" ref="G37:R37" si="4">$E$37</f>
        <v>9.9999999999999995E-7</v>
      </c>
      <c r="H37" s="13">
        <f t="shared" si="4"/>
        <v>9.9999999999999995E-7</v>
      </c>
      <c r="I37" s="13">
        <f t="shared" si="4"/>
        <v>9.9999999999999995E-7</v>
      </c>
      <c r="J37" s="13">
        <f t="shared" si="4"/>
        <v>9.9999999999999995E-7</v>
      </c>
      <c r="K37" s="13">
        <f t="shared" si="4"/>
        <v>9.9999999999999995E-7</v>
      </c>
      <c r="L37" s="13">
        <f t="shared" si="4"/>
        <v>9.9999999999999995E-7</v>
      </c>
      <c r="M37" s="13">
        <f t="shared" si="4"/>
        <v>9.9999999999999995E-7</v>
      </c>
      <c r="N37" s="13">
        <f t="shared" si="4"/>
        <v>9.9999999999999995E-7</v>
      </c>
      <c r="O37" s="8">
        <f t="shared" si="4"/>
        <v>9.9999999999999995E-7</v>
      </c>
      <c r="P37" s="8">
        <f t="shared" si="4"/>
        <v>9.9999999999999995E-7</v>
      </c>
      <c r="Q37" s="8">
        <f t="shared" si="4"/>
        <v>9.9999999999999995E-7</v>
      </c>
      <c r="R37" s="8">
        <f t="shared" si="4"/>
        <v>9.9999999999999995E-7</v>
      </c>
    </row>
    <row r="38" spans="1:22" x14ac:dyDescent="0.25">
      <c r="A38" s="1"/>
      <c r="B38"/>
      <c r="C38"/>
      <c r="D38" s="7" t="s">
        <v>17</v>
      </c>
      <c r="E38"/>
      <c r="F38">
        <v>306</v>
      </c>
      <c r="G38" s="13">
        <f>($F$12*(F38-1))+$F$11</f>
        <v>9.9324999999999999E-4</v>
      </c>
      <c r="H38" s="13">
        <f t="shared" ref="H38:R38" si="5">$G$38</f>
        <v>9.9324999999999999E-4</v>
      </c>
      <c r="I38" s="13">
        <f t="shared" si="5"/>
        <v>9.9324999999999999E-4</v>
      </c>
      <c r="J38" s="13">
        <f t="shared" si="5"/>
        <v>9.9324999999999999E-4</v>
      </c>
      <c r="K38" s="13">
        <f t="shared" si="5"/>
        <v>9.9324999999999999E-4</v>
      </c>
      <c r="L38" s="13">
        <f t="shared" si="5"/>
        <v>9.9324999999999999E-4</v>
      </c>
      <c r="M38" s="13">
        <f t="shared" si="5"/>
        <v>9.9324999999999999E-4</v>
      </c>
      <c r="N38" s="13">
        <f t="shared" si="5"/>
        <v>9.9324999999999999E-4</v>
      </c>
      <c r="O38" s="8">
        <f t="shared" si="5"/>
        <v>9.9324999999999999E-4</v>
      </c>
      <c r="P38" s="8">
        <f t="shared" si="5"/>
        <v>9.9324999999999999E-4</v>
      </c>
      <c r="Q38" s="8">
        <f t="shared" si="5"/>
        <v>9.9324999999999999E-4</v>
      </c>
      <c r="R38" s="8">
        <f t="shared" si="5"/>
        <v>9.9324999999999999E-4</v>
      </c>
    </row>
    <row r="39" spans="1:22" x14ac:dyDescent="0.25">
      <c r="A39" s="1"/>
      <c r="B39"/>
      <c r="C39"/>
      <c r="D39" s="7" t="s">
        <v>18</v>
      </c>
      <c r="E39" s="8">
        <f>$E$37</f>
        <v>9.9999999999999995E-7</v>
      </c>
      <c r="F39"/>
      <c r="G39" s="13">
        <f t="shared" ref="G39:R39" si="6">$E$39</f>
        <v>9.9999999999999995E-7</v>
      </c>
      <c r="H39" s="13">
        <f t="shared" si="6"/>
        <v>9.9999999999999995E-7</v>
      </c>
      <c r="I39" s="13">
        <f t="shared" si="6"/>
        <v>9.9999999999999995E-7</v>
      </c>
      <c r="J39" s="13">
        <f t="shared" si="6"/>
        <v>9.9999999999999995E-7</v>
      </c>
      <c r="K39" s="13">
        <f t="shared" si="6"/>
        <v>9.9999999999999995E-7</v>
      </c>
      <c r="L39" s="13">
        <f t="shared" si="6"/>
        <v>9.9999999999999995E-7</v>
      </c>
      <c r="M39" s="13">
        <f t="shared" si="6"/>
        <v>9.9999999999999995E-7</v>
      </c>
      <c r="N39" s="13">
        <f t="shared" si="6"/>
        <v>9.9999999999999995E-7</v>
      </c>
      <c r="O39" s="8">
        <f t="shared" si="6"/>
        <v>9.9999999999999995E-7</v>
      </c>
      <c r="P39" s="8">
        <f t="shared" si="6"/>
        <v>9.9999999999999995E-7</v>
      </c>
      <c r="Q39" s="8">
        <f t="shared" si="6"/>
        <v>9.9999999999999995E-7</v>
      </c>
      <c r="R39" s="8">
        <f t="shared" si="6"/>
        <v>9.9999999999999995E-7</v>
      </c>
      <c r="V39">
        <f>306-255</f>
        <v>51</v>
      </c>
    </row>
    <row r="40" spans="1:22" x14ac:dyDescent="0.25">
      <c r="A40" s="1"/>
      <c r="B40"/>
      <c r="C40"/>
      <c r="D40" s="7" t="s">
        <v>19</v>
      </c>
      <c r="E40"/>
      <c r="F40"/>
      <c r="G40" s="13">
        <f>($F$12*(G33-1))+$F$11+($E$36+$E$37+$E$39)*(G33-1)+(G38*(G33-1))</f>
        <v>1.9999999999999999E-6</v>
      </c>
      <c r="H40" s="13">
        <f t="shared" ref="H40:R40" si="7">($F$12*(H33-1))+$F$11+($E$36+$E$37+$E$39)*(H33-1)+($G$38*(H33-1))</f>
        <v>4.0000000000000001E-3</v>
      </c>
      <c r="I40" s="13">
        <f t="shared" si="7"/>
        <v>8.9974999999999986E-3</v>
      </c>
      <c r="J40" s="13">
        <f t="shared" si="7"/>
        <v>4.89775E-2</v>
      </c>
      <c r="K40" s="13">
        <f t="shared" si="7"/>
        <v>9.8952499999999999E-2</v>
      </c>
      <c r="L40" s="13">
        <f t="shared" si="7"/>
        <v>0.14892749999999999</v>
      </c>
      <c r="M40" s="13">
        <f t="shared" si="7"/>
        <v>0.19890249999999998</v>
      </c>
      <c r="N40" s="13">
        <f t="shared" si="7"/>
        <v>0.2488775</v>
      </c>
      <c r="O40" s="8">
        <f t="shared" si="7"/>
        <v>0.49875249999999999</v>
      </c>
      <c r="P40" s="8">
        <f t="shared" si="7"/>
        <v>0.99850250000000007</v>
      </c>
      <c r="Q40" s="8">
        <f t="shared" si="7"/>
        <v>1.9980024999999999</v>
      </c>
      <c r="R40" s="8">
        <f t="shared" si="7"/>
        <v>4.9965025000000001</v>
      </c>
    </row>
    <row r="41" spans="1:22" x14ac:dyDescent="0.25">
      <c r="A41" s="1"/>
      <c r="B41"/>
      <c r="C41"/>
      <c r="D41" s="7" t="s">
        <v>30</v>
      </c>
      <c r="E41" s="8">
        <f>$F$13</f>
        <v>2.7499999999999999E-6</v>
      </c>
      <c r="F41"/>
      <c r="G41" s="13">
        <f>$E$41</f>
        <v>2.7499999999999999E-6</v>
      </c>
      <c r="H41" s="13">
        <f t="shared" ref="H41:R41" si="8">$E$41</f>
        <v>2.7499999999999999E-6</v>
      </c>
      <c r="I41" s="13">
        <f t="shared" si="8"/>
        <v>2.7499999999999999E-6</v>
      </c>
      <c r="J41" s="13">
        <f t="shared" si="8"/>
        <v>2.7499999999999999E-6</v>
      </c>
      <c r="K41" s="13">
        <f t="shared" si="8"/>
        <v>2.7499999999999999E-6</v>
      </c>
      <c r="L41" s="13">
        <f t="shared" si="8"/>
        <v>2.7499999999999999E-6</v>
      </c>
      <c r="M41" s="13">
        <f t="shared" si="8"/>
        <v>2.7499999999999999E-6</v>
      </c>
      <c r="N41" s="13">
        <f t="shared" si="8"/>
        <v>2.7499999999999999E-6</v>
      </c>
      <c r="O41" s="8">
        <f t="shared" si="8"/>
        <v>2.7499999999999999E-6</v>
      </c>
      <c r="P41" s="8">
        <f t="shared" si="8"/>
        <v>2.7499999999999999E-6</v>
      </c>
      <c r="Q41" s="8">
        <f t="shared" si="8"/>
        <v>2.7499999999999999E-6</v>
      </c>
      <c r="R41" s="8">
        <f t="shared" si="8"/>
        <v>2.7499999999999999E-6</v>
      </c>
    </row>
    <row r="42" spans="1:22" x14ac:dyDescent="0.25">
      <c r="A42" s="1"/>
      <c r="B42"/>
      <c r="C42"/>
      <c r="D42" s="7" t="s">
        <v>20</v>
      </c>
      <c r="E42" s="8">
        <f>$F$14</f>
        <v>2.4999999999999998E-6</v>
      </c>
      <c r="F42"/>
      <c r="G42" s="13">
        <f t="shared" ref="G42:R42" si="9">$E$42</f>
        <v>2.4999999999999998E-6</v>
      </c>
      <c r="H42" s="13">
        <f t="shared" si="9"/>
        <v>2.4999999999999998E-6</v>
      </c>
      <c r="I42" s="13">
        <f t="shared" si="9"/>
        <v>2.4999999999999998E-6</v>
      </c>
      <c r="J42" s="13">
        <f t="shared" si="9"/>
        <v>2.4999999999999998E-6</v>
      </c>
      <c r="K42" s="13">
        <f t="shared" si="9"/>
        <v>2.4999999999999998E-6</v>
      </c>
      <c r="L42" s="13">
        <f t="shared" si="9"/>
        <v>2.4999999999999998E-6</v>
      </c>
      <c r="M42" s="13">
        <f t="shared" si="9"/>
        <v>2.4999999999999998E-6</v>
      </c>
      <c r="N42" s="13">
        <f t="shared" si="9"/>
        <v>2.4999999999999998E-6</v>
      </c>
      <c r="O42" s="8">
        <f t="shared" si="9"/>
        <v>2.4999999999999998E-6</v>
      </c>
      <c r="P42" s="8">
        <f t="shared" si="9"/>
        <v>2.4999999999999998E-6</v>
      </c>
      <c r="Q42" s="8">
        <f t="shared" si="9"/>
        <v>2.4999999999999998E-6</v>
      </c>
      <c r="R42" s="8">
        <f t="shared" si="9"/>
        <v>2.4999999999999998E-6</v>
      </c>
    </row>
    <row r="43" spans="1:22" x14ac:dyDescent="0.25">
      <c r="A43" s="1"/>
      <c r="B43"/>
      <c r="C43"/>
      <c r="D43" s="7" t="s">
        <v>21</v>
      </c>
      <c r="E43" s="8">
        <f>F15</f>
        <v>2.4999999999999998E-6</v>
      </c>
      <c r="F43"/>
      <c r="G43" s="13">
        <f t="shared" ref="G43:R43" si="10">$E$43</f>
        <v>2.4999999999999998E-6</v>
      </c>
      <c r="H43" s="13">
        <f t="shared" si="10"/>
        <v>2.4999999999999998E-6</v>
      </c>
      <c r="I43" s="13">
        <f t="shared" si="10"/>
        <v>2.4999999999999998E-6</v>
      </c>
      <c r="J43" s="13">
        <f t="shared" si="10"/>
        <v>2.4999999999999998E-6</v>
      </c>
      <c r="K43" s="13">
        <f t="shared" si="10"/>
        <v>2.4999999999999998E-6</v>
      </c>
      <c r="L43" s="13">
        <f t="shared" si="10"/>
        <v>2.4999999999999998E-6</v>
      </c>
      <c r="M43" s="13">
        <f t="shared" si="10"/>
        <v>2.4999999999999998E-6</v>
      </c>
      <c r="N43" s="13">
        <f t="shared" si="10"/>
        <v>2.4999999999999998E-6</v>
      </c>
      <c r="O43" s="8">
        <f t="shared" si="10"/>
        <v>2.4999999999999998E-6</v>
      </c>
      <c r="P43" s="8">
        <f t="shared" si="10"/>
        <v>2.4999999999999998E-6</v>
      </c>
      <c r="Q43" s="8">
        <f t="shared" si="10"/>
        <v>2.4999999999999998E-6</v>
      </c>
      <c r="R43" s="8">
        <f t="shared" si="10"/>
        <v>2.4999999999999998E-6</v>
      </c>
    </row>
    <row r="44" spans="1:22" x14ac:dyDescent="0.25">
      <c r="A44" s="1"/>
      <c r="B44"/>
      <c r="C44"/>
      <c r="D44"/>
      <c r="E44"/>
      <c r="F44"/>
      <c r="G44" s="15">
        <f t="shared" ref="G44:R44" si="11">SUM(G34:G43)</f>
        <v>1.0114999999999996E-3</v>
      </c>
      <c r="H44" s="15">
        <f t="shared" si="11"/>
        <v>5.0095000000000001E-3</v>
      </c>
      <c r="I44" s="15">
        <f t="shared" si="11"/>
        <v>1.0006999999999999E-2</v>
      </c>
      <c r="J44" s="15">
        <f t="shared" si="11"/>
        <v>4.9987000000000011E-2</v>
      </c>
      <c r="K44" s="15">
        <f t="shared" si="11"/>
        <v>9.9961999999999995E-2</v>
      </c>
      <c r="L44" s="15">
        <f t="shared" si="11"/>
        <v>0.14993699999999996</v>
      </c>
      <c r="M44" s="15">
        <f t="shared" si="11"/>
        <v>0.19991199999999995</v>
      </c>
      <c r="N44" s="15">
        <f t="shared" si="11"/>
        <v>0.24988699999999997</v>
      </c>
      <c r="O44" s="9">
        <f t="shared" si="11"/>
        <v>0.49976200000000004</v>
      </c>
      <c r="P44" s="9">
        <f t="shared" si="11"/>
        <v>0.99951200000000018</v>
      </c>
      <c r="Q44" s="9">
        <f t="shared" si="11"/>
        <v>1.9990119999999996</v>
      </c>
      <c r="R44" s="9">
        <f t="shared" si="11"/>
        <v>4.9975120000000004</v>
      </c>
    </row>
    <row r="45" spans="1:22" x14ac:dyDescent="0.25">
      <c r="A45" s="1"/>
      <c r="B45"/>
      <c r="C45"/>
      <c r="D45"/>
      <c r="E45"/>
      <c r="F45" t="s">
        <v>27</v>
      </c>
      <c r="G45" s="16">
        <f>G44-G32</f>
        <v>1.1499999999999575E-5</v>
      </c>
      <c r="H45" s="16">
        <f t="shared" ref="G45:R45" si="12">H44-H32</f>
        <v>9.4999999999999599E-6</v>
      </c>
      <c r="I45" s="16">
        <f t="shared" si="12"/>
        <v>6.999999999998327E-6</v>
      </c>
      <c r="J45" s="16">
        <f t="shared" si="12"/>
        <v>-1.2999999999992184E-5</v>
      </c>
      <c r="K45" s="16">
        <f t="shared" si="12"/>
        <v>-3.8000000000010248E-5</v>
      </c>
      <c r="L45" s="16">
        <f t="shared" si="12"/>
        <v>-6.300000000003525E-5</v>
      </c>
      <c r="M45" s="16">
        <f t="shared" si="12"/>
        <v>-8.8000000000060252E-5</v>
      </c>
      <c r="N45" s="16">
        <f t="shared" si="12"/>
        <v>-1.1300000000002974E-4</v>
      </c>
      <c r="O45" s="11">
        <f t="shared" si="12"/>
        <v>-2.3799999999996047E-4</v>
      </c>
      <c r="P45" s="11">
        <f t="shared" si="12"/>
        <v>-4.8799999999982191E-4</v>
      </c>
      <c r="Q45" s="11">
        <f t="shared" si="12"/>
        <v>-9.8800000000043298E-4</v>
      </c>
      <c r="R45" s="11">
        <f t="shared" si="12"/>
        <v>-2.4879999999996016E-3</v>
      </c>
    </row>
    <row r="46" spans="1:22" x14ac:dyDescent="0.25">
      <c r="A46" s="1"/>
      <c r="B46"/>
      <c r="C46"/>
      <c r="D46"/>
      <c r="E46"/>
      <c r="F46" t="s">
        <v>28</v>
      </c>
      <c r="G46" s="17">
        <f t="shared" ref="G46:R46" si="13">G45/G32</f>
        <v>1.1499999999999575E-2</v>
      </c>
      <c r="H46" s="17">
        <f t="shared" si="13"/>
        <v>1.899999999999992E-3</v>
      </c>
      <c r="I46" s="17">
        <f t="shared" si="13"/>
        <v>6.999999999998327E-4</v>
      </c>
      <c r="J46" s="17">
        <f t="shared" si="13"/>
        <v>-2.5999999999984369E-4</v>
      </c>
      <c r="K46" s="17">
        <f t="shared" si="13"/>
        <v>-3.8000000000010248E-4</v>
      </c>
      <c r="L46" s="17">
        <f t="shared" si="13"/>
        <v>-4.2000000000023502E-4</v>
      </c>
      <c r="M46" s="17">
        <f t="shared" si="13"/>
        <v>-4.4000000000030126E-4</v>
      </c>
      <c r="N46" s="17">
        <f t="shared" si="13"/>
        <v>-4.5200000000011897E-4</v>
      </c>
      <c r="O46" s="10">
        <f t="shared" si="13"/>
        <v>-4.7599999999992093E-4</v>
      </c>
      <c r="P46" s="10">
        <f t="shared" si="13"/>
        <v>-4.8799999999982191E-4</v>
      </c>
      <c r="Q46" s="10">
        <f t="shared" si="13"/>
        <v>-4.9400000000021649E-4</v>
      </c>
      <c r="R46" s="10">
        <f t="shared" si="13"/>
        <v>-4.9759999999992037E-4</v>
      </c>
      <c r="T46" s="12">
        <f>AVERAGE(G46:P46)</f>
        <v>1.1183999999999055E-3</v>
      </c>
    </row>
    <row r="47" spans="1:22" x14ac:dyDescent="0.25">
      <c r="A47" s="1"/>
      <c r="B47"/>
      <c r="C47"/>
      <c r="D47"/>
      <c r="E47"/>
      <c r="F47"/>
      <c r="G47"/>
      <c r="H47"/>
      <c r="I47"/>
    </row>
    <row r="48" spans="1:22" x14ac:dyDescent="0.25">
      <c r="A48" s="1"/>
      <c r="B48"/>
      <c r="C48"/>
      <c r="D48"/>
      <c r="E48"/>
      <c r="F48"/>
      <c r="G48"/>
      <c r="H48" s="8">
        <f>N44*4</f>
        <v>0.99954799999999988</v>
      </c>
      <c r="I48"/>
    </row>
    <row r="49" spans="1:23" x14ac:dyDescent="0.25">
      <c r="A49" s="1"/>
      <c r="B49"/>
      <c r="C49"/>
      <c r="D49"/>
      <c r="E49"/>
      <c r="F49"/>
      <c r="G49"/>
      <c r="H49" s="10">
        <f>(1-H48)/1</f>
        <v>4.5200000000011897E-4</v>
      </c>
      <c r="I49"/>
    </row>
    <row r="50" spans="1:23" x14ac:dyDescent="0.25">
      <c r="A50" s="1"/>
      <c r="B50"/>
      <c r="C50"/>
      <c r="D50"/>
      <c r="E50"/>
      <c r="F50"/>
      <c r="G50"/>
      <c r="H50"/>
      <c r="I50" s="8"/>
      <c r="J50" s="8"/>
    </row>
    <row r="52" spans="1:23" x14ac:dyDescent="0.25">
      <c r="Q52" s="10"/>
      <c r="R52" s="10"/>
      <c r="S52" s="10"/>
      <c r="T52" s="10"/>
      <c r="U52" s="10"/>
      <c r="V52" s="10"/>
      <c r="W52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Tomoko Margarida Inoue do Rego</dc:creator>
  <cp:lastModifiedBy>Thiago Turcato do Rego</cp:lastModifiedBy>
  <dcterms:created xsi:type="dcterms:W3CDTF">2015-06-05T18:19:34Z</dcterms:created>
  <dcterms:modified xsi:type="dcterms:W3CDTF">2024-07-16T02:00:01Z</dcterms:modified>
</cp:coreProperties>
</file>