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180"/>
  </bookViews>
  <sheets>
    <sheet name="Пример" sheetId="1" r:id="rId1"/>
    <sheet name="Варианты" sheetId="2" r:id="rId2"/>
    <sheet name="Лист3" sheetId="3" r:id="rId3"/>
  </sheets>
  <definedNames>
    <definedName name="solver_adj" localSheetId="0" hidden="1">Пример!$B$101:$C$101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Пример!$D$95</definedName>
    <definedName name="solver_lhs2" localSheetId="0" hidden="1">Пример!$D$96</definedName>
    <definedName name="solver_lhs3" localSheetId="0" hidden="1">Пример!$D$97</definedName>
    <definedName name="solver_lhs4" localSheetId="0" hidden="1">Пример!$D$99</definedName>
    <definedName name="solver_lhs5" localSheetId="0" hidden="1">Пример!$E$96</definedName>
    <definedName name="solver_lhs6" localSheetId="0" hidden="1">Пример!$E$96</definedName>
    <definedName name="solver_lhs7" localSheetId="0" hidden="1">Пример!$E$96</definedName>
    <definedName name="solver_lhs8" localSheetId="0" hidden="1">Пример!$E$96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Пример!$D$93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Пример!$E$95</definedName>
    <definedName name="solver_rhs2" localSheetId="0" hidden="1">Пример!$E$96</definedName>
    <definedName name="solver_rhs3" localSheetId="0" hidden="1">Пример!$E$97</definedName>
    <definedName name="solver_rhs4" localSheetId="0" hidden="1">Пример!$E$99</definedName>
    <definedName name="solver_rhs5" localSheetId="0" hidden="1">Пример!$E$96</definedName>
    <definedName name="solver_rhs6" localSheetId="0" hidden="1">Пример!$E$96</definedName>
    <definedName name="solver_rhs7" localSheetId="0" hidden="1">Пример!$E$96</definedName>
    <definedName name="solver_rhs8" localSheetId="0" hidden="1">Пример!$E$96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6" i="1" l="1"/>
  <c r="E97" i="1"/>
  <c r="E95" i="1"/>
  <c r="E85" i="1"/>
  <c r="E86" i="1"/>
  <c r="E84" i="1"/>
  <c r="E74" i="1"/>
  <c r="E75" i="1"/>
  <c r="E73" i="1"/>
  <c r="E62" i="1"/>
  <c r="E63" i="1"/>
  <c r="E61" i="1"/>
  <c r="E51" i="1"/>
  <c r="E52" i="1"/>
  <c r="E50" i="1"/>
  <c r="E40" i="1"/>
  <c r="E41" i="1"/>
  <c r="E39" i="1"/>
  <c r="E29" i="1"/>
  <c r="E30" i="1"/>
  <c r="E28" i="1"/>
  <c r="J42" i="1" a="1"/>
  <c r="J43" i="1" s="1"/>
  <c r="I42" i="1" a="1"/>
  <c r="I43" i="1" s="1"/>
  <c r="H42" i="1" a="1"/>
  <c r="H42" i="1" s="1"/>
  <c r="I42" i="1" l="1"/>
  <c r="J42" i="1"/>
  <c r="H43" i="1"/>
  <c r="D43" i="1" l="1"/>
  <c r="H39" i="1" s="1"/>
  <c r="D54" i="1"/>
  <c r="I39" i="1" s="1"/>
  <c r="D37" i="1"/>
  <c r="H38" i="1" s="1"/>
  <c r="D8" i="1"/>
  <c r="D32" i="1"/>
  <c r="G20" i="1"/>
  <c r="H20" i="1"/>
  <c r="C21" i="1"/>
  <c r="C20" i="1"/>
  <c r="D33" i="1" l="1"/>
  <c r="L10" i="1"/>
  <c r="M10" i="1"/>
  <c r="L11" i="1"/>
  <c r="M11" i="1"/>
  <c r="M9" i="1"/>
  <c r="L9" i="1"/>
  <c r="G10" i="1"/>
  <c r="H10" i="1"/>
  <c r="G11" i="1"/>
  <c r="H11" i="1"/>
  <c r="H9" i="1"/>
  <c r="G9" i="1"/>
  <c r="B10" i="1"/>
  <c r="C10" i="1"/>
  <c r="B11" i="1"/>
  <c r="C11" i="1"/>
  <c r="C9" i="1"/>
  <c r="B9" i="1"/>
  <c r="O10" i="1"/>
  <c r="O11" i="1"/>
  <c r="J10" i="1"/>
  <c r="J11" i="1"/>
  <c r="O9" i="1"/>
  <c r="J9" i="1"/>
  <c r="E10" i="1"/>
  <c r="E11" i="1"/>
  <c r="E9" i="1"/>
  <c r="L13" i="1"/>
  <c r="M13" i="1"/>
  <c r="L14" i="1"/>
  <c r="M14" i="1"/>
  <c r="M12" i="1"/>
  <c r="L12" i="1"/>
  <c r="G13" i="1"/>
  <c r="H13" i="1"/>
  <c r="G14" i="1"/>
  <c r="H14" i="1"/>
  <c r="H12" i="1"/>
  <c r="G12" i="1"/>
  <c r="B13" i="1"/>
  <c r="C13" i="1"/>
  <c r="B14" i="1"/>
  <c r="C14" i="1"/>
  <c r="C12" i="1"/>
  <c r="B12" i="1"/>
  <c r="D89" i="1" l="1"/>
  <c r="D88" i="1"/>
  <c r="D87" i="1"/>
  <c r="I41" i="1" s="1"/>
  <c r="D86" i="1"/>
  <c r="D85" i="1"/>
  <c r="D84" i="1"/>
  <c r="D100" i="1" l="1"/>
  <c r="D99" i="1"/>
  <c r="D98" i="1"/>
  <c r="J41" i="1" s="1"/>
  <c r="D97" i="1"/>
  <c r="D96" i="1"/>
  <c r="D95" i="1"/>
  <c r="D78" i="1"/>
  <c r="D77" i="1"/>
  <c r="D76" i="1"/>
  <c r="H41" i="1" s="1"/>
  <c r="D75" i="1"/>
  <c r="D74" i="1"/>
  <c r="D73" i="1"/>
  <c r="D66" i="1"/>
  <c r="D65" i="1"/>
  <c r="J39" i="1" s="1"/>
  <c r="D64" i="1"/>
  <c r="D63" i="1"/>
  <c r="D62" i="1"/>
  <c r="D61" i="1"/>
  <c r="D55" i="1"/>
  <c r="D53" i="1"/>
  <c r="D52" i="1"/>
  <c r="D50" i="1"/>
  <c r="D51" i="1"/>
  <c r="I8" i="1" l="1"/>
  <c r="B21" i="1" s="1"/>
  <c r="B20" i="1"/>
  <c r="D93" i="1" l="1"/>
  <c r="J40" i="1" s="1"/>
  <c r="D82" i="1"/>
  <c r="I40" i="1" s="1"/>
  <c r="Q39" i="1" s="1"/>
  <c r="U39" i="1" s="1"/>
  <c r="D71" i="1"/>
  <c r="H40" i="1" s="1"/>
  <c r="D59" i="1"/>
  <c r="J38" i="1" s="1"/>
  <c r="D48" i="1"/>
  <c r="I38" i="1" s="1"/>
  <c r="D31" i="1"/>
  <c r="I27" i="1" s="1" a="1"/>
  <c r="D12" i="1"/>
  <c r="I27" i="1" l="1"/>
  <c r="K27" i="1"/>
  <c r="J27" i="1"/>
  <c r="Q45" i="1"/>
  <c r="Q46" i="1"/>
  <c r="Q47" i="1"/>
  <c r="Q48" i="1"/>
  <c r="O55" i="1" s="1"/>
  <c r="Q49" i="1"/>
  <c r="P55" i="1" s="1"/>
  <c r="Q50" i="1"/>
  <c r="Q55" i="1" s="1"/>
  <c r="Q44" i="1"/>
  <c r="R38" i="1"/>
  <c r="U38" i="1" s="1"/>
  <c r="R61" i="1" l="1"/>
  <c r="S56" i="1"/>
  <c r="Q61" i="1"/>
  <c r="R56" i="1"/>
  <c r="S61" i="1"/>
  <c r="T56" i="1"/>
  <c r="U40" i="1"/>
  <c r="D39" i="1"/>
  <c r="D40" i="1"/>
  <c r="D41" i="1"/>
  <c r="D42" i="1"/>
  <c r="D44" i="1"/>
  <c r="D28" i="1"/>
  <c r="D29" i="1"/>
  <c r="D30" i="1"/>
  <c r="N9" i="1"/>
  <c r="N10" i="1"/>
  <c r="N11" i="1"/>
  <c r="N12" i="1"/>
  <c r="E20" i="1" s="1"/>
  <c r="N13" i="1"/>
  <c r="E21" i="1" s="1"/>
  <c r="N14" i="1"/>
  <c r="E22" i="1" s="1"/>
  <c r="N8" i="1"/>
  <c r="B22" i="1" s="1"/>
  <c r="I26" i="1" s="1" a="1"/>
  <c r="I9" i="1"/>
  <c r="I10" i="1"/>
  <c r="I11" i="1"/>
  <c r="I12" i="1"/>
  <c r="D20" i="1" s="1"/>
  <c r="I13" i="1"/>
  <c r="D21" i="1" s="1"/>
  <c r="I14" i="1"/>
  <c r="D22" i="1" s="1"/>
  <c r="D9" i="1"/>
  <c r="D10" i="1"/>
  <c r="D11" i="1"/>
  <c r="D13" i="1"/>
  <c r="D14" i="1"/>
  <c r="C22" i="1" s="1"/>
  <c r="S39" i="1" l="1"/>
  <c r="V42" i="1" s="1"/>
  <c r="S38" i="1"/>
  <c r="V43" i="1" s="1"/>
  <c r="I26" i="1"/>
  <c r="I28" i="1" s="1"/>
  <c r="K26" i="1"/>
  <c r="K28" i="1" s="1"/>
  <c r="J26" i="1"/>
  <c r="J28" i="1" s="1"/>
  <c r="G21" i="1"/>
  <c r="G22" i="1"/>
  <c r="H22" i="1" s="1"/>
  <c r="V44" i="1" l="1"/>
  <c r="H21" i="1"/>
  <c r="G23" i="1"/>
  <c r="F20" i="1" s="1"/>
  <c r="P41" i="1"/>
  <c r="O41" i="1"/>
  <c r="F21" i="1" l="1"/>
  <c r="F22" i="1"/>
  <c r="F23" i="1" l="1"/>
  <c r="B24" i="1"/>
  <c r="B27" i="1" s="1"/>
  <c r="C24" i="1"/>
  <c r="C27" i="1" s="1"/>
  <c r="D27" i="1" l="1"/>
</calcChain>
</file>

<file path=xl/sharedStrings.xml><?xml version="1.0" encoding="utf-8"?>
<sst xmlns="http://schemas.openxmlformats.org/spreadsheetml/2006/main" count="101" uniqueCount="42">
  <si>
    <t>A</t>
  </si>
  <si>
    <t>b</t>
  </si>
  <si>
    <t>C</t>
  </si>
  <si>
    <t>h1</t>
  </si>
  <si>
    <t>h2</t>
  </si>
  <si>
    <t>Наименование критерия</t>
  </si>
  <si>
    <t>Максимум</t>
  </si>
  <si>
    <t>Относительные значения</t>
  </si>
  <si>
    <t>Индекс</t>
  </si>
  <si>
    <t>h3</t>
  </si>
  <si>
    <t>x1</t>
  </si>
  <si>
    <t>x2</t>
  </si>
  <si>
    <t>maxh1</t>
  </si>
  <si>
    <t>Исходные данные</t>
  </si>
  <si>
    <t>Максимизация первого критерия</t>
  </si>
  <si>
    <t>Максимизация второго критерия</t>
  </si>
  <si>
    <t>Максимизация третьего критерия</t>
  </si>
  <si>
    <t>Расчёт индексов критериев</t>
  </si>
  <si>
    <t>Коэффициенты глобального критерия</t>
  </si>
  <si>
    <t>Оптимизация глобального критерия</t>
  </si>
  <si>
    <t>Оптимизация с добавленным ограничением</t>
  </si>
  <si>
    <t>Исследование зависимости решения от добавленного ограничения</t>
  </si>
  <si>
    <t>Окончательное решение</t>
  </si>
  <si>
    <t>maxh3</t>
  </si>
  <si>
    <t>Вспомогательная таблица</t>
  </si>
  <si>
    <r>
      <t>h</t>
    </r>
    <r>
      <rPr>
        <i/>
        <vertAlign val="subscript"/>
        <sz val="11"/>
        <color rgb="FF000000"/>
        <rFont val="Calibri"/>
        <family val="2"/>
        <charset val="204"/>
        <scheme val="minor"/>
      </rPr>
      <t>1</t>
    </r>
    <r>
      <rPr>
        <i/>
        <sz val="11"/>
        <color rgb="FF000000"/>
        <rFont val="Calibri"/>
        <family val="2"/>
        <charset val="204"/>
        <scheme val="minor"/>
      </rPr>
      <t>/Max h</t>
    </r>
    <r>
      <rPr>
        <i/>
        <vertAlign val="subscript"/>
        <sz val="11"/>
        <color rgb="FF000000"/>
        <rFont val="Calibri"/>
        <family val="2"/>
        <charset val="204"/>
        <scheme val="minor"/>
      </rPr>
      <t>10</t>
    </r>
    <r>
      <rPr>
        <i/>
        <sz val="11"/>
        <color rgb="FF000000"/>
        <rFont val="Calibri"/>
        <family val="2"/>
        <charset val="204"/>
        <scheme val="minor"/>
      </rPr>
      <t xml:space="preserve"> %</t>
    </r>
  </si>
  <si>
    <r>
      <t>h</t>
    </r>
    <r>
      <rPr>
        <i/>
        <vertAlign val="subscript"/>
        <sz val="11"/>
        <color rgb="FF000000"/>
        <rFont val="Calibri"/>
        <family val="2"/>
        <charset val="204"/>
        <scheme val="minor"/>
      </rPr>
      <t>2</t>
    </r>
    <r>
      <rPr>
        <i/>
        <sz val="11"/>
        <color rgb="FF000000"/>
        <rFont val="Calibri"/>
        <family val="2"/>
        <charset val="204"/>
        <scheme val="minor"/>
      </rPr>
      <t>/Max h</t>
    </r>
    <r>
      <rPr>
        <i/>
        <vertAlign val="subscript"/>
        <sz val="11"/>
        <color rgb="FF000000"/>
        <rFont val="Calibri"/>
        <family val="2"/>
        <charset val="204"/>
        <scheme val="minor"/>
      </rPr>
      <t>20</t>
    </r>
    <r>
      <rPr>
        <i/>
        <sz val="11"/>
        <color rgb="FF000000"/>
        <rFont val="Calibri"/>
        <family val="2"/>
        <charset val="204"/>
        <scheme val="minor"/>
      </rPr>
      <t xml:space="preserve"> %</t>
    </r>
  </si>
  <si>
    <r>
      <t>h</t>
    </r>
    <r>
      <rPr>
        <i/>
        <vertAlign val="subscript"/>
        <sz val="11"/>
        <color rgb="FF000000"/>
        <rFont val="Calibri"/>
        <family val="2"/>
        <charset val="204"/>
        <scheme val="minor"/>
      </rPr>
      <t>3</t>
    </r>
    <r>
      <rPr>
        <i/>
        <sz val="11"/>
        <color rgb="FF000000"/>
        <rFont val="Calibri"/>
        <family val="2"/>
        <charset val="204"/>
        <scheme val="minor"/>
      </rPr>
      <t>/Max h</t>
    </r>
    <r>
      <rPr>
        <i/>
        <vertAlign val="subscript"/>
        <sz val="11"/>
        <color rgb="FF000000"/>
        <rFont val="Calibri"/>
        <family val="2"/>
        <charset val="204"/>
        <scheme val="minor"/>
      </rPr>
      <t>30</t>
    </r>
    <r>
      <rPr>
        <i/>
        <sz val="11"/>
        <color rgb="FF000000"/>
        <rFont val="Calibri"/>
        <family val="2"/>
        <charset val="204"/>
        <scheme val="minor"/>
      </rPr>
      <t xml:space="preserve"> %</t>
    </r>
  </si>
  <si>
    <t>Анализ окончательных результатов.</t>
  </si>
  <si>
    <r>
      <t>h</t>
    </r>
    <r>
      <rPr>
        <i/>
        <vertAlign val="subscript"/>
        <sz val="11"/>
        <color rgb="FF000000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</si>
  <si>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</si>
  <si>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</si>
  <si>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t>координата по оси абсцис</t>
  </si>
  <si>
    <t>maxh2</t>
  </si>
  <si>
    <t>d3</t>
  </si>
  <si>
    <t>Max h2</t>
  </si>
  <si>
    <t>1.50</t>
  </si>
  <si>
    <t>1.55</t>
  </si>
  <si>
    <t>1.60</t>
  </si>
  <si>
    <t>2.50</t>
  </si>
  <si>
    <t>2.55</t>
  </si>
  <si>
    <t>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</si>
</sst>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i/>
      <vertAlign val="subscript"/>
      <sz val="11"/>
      <color rgb="FF000000"/>
      <name val="Calibri"/>
      <family val="2"/>
      <charset val="204"/>
      <scheme val="minor"/>
    </font>
    <font>
      <vertAlign val="subscript"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/>
    <xf numFmtId="0" fontId="0" fillId="0" borderId="22" xfId="0" applyFill="1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0" xfId="0" applyFont="1"/>
    <xf numFmtId="0" fontId="2" fillId="0" borderId="21" xfId="0" applyFont="1" applyBorder="1" applyAlignment="1">
      <alignment horizontal="center"/>
    </xf>
    <xf numFmtId="49" fontId="0" fillId="0" borderId="0" xfId="0" applyNumberFormat="1"/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A66" zoomScaleNormal="100" workbookViewId="0">
      <selection activeCell="D93" sqref="D93"/>
    </sheetView>
  </sheetViews>
  <sheetFormatPr defaultRowHeight="15" x14ac:dyDescent="0.25"/>
  <cols>
    <col min="1" max="1" width="5.7109375" customWidth="1"/>
    <col min="2" max="2" width="12.7109375" customWidth="1"/>
    <col min="5" max="5" width="11" customWidth="1"/>
    <col min="15" max="15" width="24.85546875" customWidth="1"/>
    <col min="16" max="16" width="12.42578125" customWidth="1"/>
    <col min="17" max="18" width="12.5703125" customWidth="1"/>
  </cols>
  <sheetData>
    <row r="1" spans="2:15" x14ac:dyDescent="0.25">
      <c r="B1" t="s">
        <v>13</v>
      </c>
    </row>
    <row r="2" spans="2:15" x14ac:dyDescent="0.25">
      <c r="B2" s="1" t="s">
        <v>0</v>
      </c>
      <c r="C2" s="1"/>
      <c r="D2" s="1"/>
      <c r="E2" s="1" t="s">
        <v>1</v>
      </c>
      <c r="F2" s="1"/>
      <c r="G2" s="1" t="s">
        <v>2</v>
      </c>
      <c r="H2" s="1"/>
    </row>
    <row r="3" spans="2:15" x14ac:dyDescent="0.25">
      <c r="B3" s="2">
        <v>1</v>
      </c>
      <c r="C3" s="2">
        <v>1</v>
      </c>
      <c r="D3" s="1"/>
      <c r="E3" s="2">
        <v>14</v>
      </c>
      <c r="F3" s="1"/>
      <c r="G3" s="2">
        <v>1</v>
      </c>
      <c r="H3" s="2">
        <v>2</v>
      </c>
    </row>
    <row r="4" spans="2:15" x14ac:dyDescent="0.25">
      <c r="B4" s="2">
        <v>1</v>
      </c>
      <c r="C4" s="2">
        <v>5</v>
      </c>
      <c r="D4" s="1"/>
      <c r="E4" s="2">
        <v>50</v>
      </c>
      <c r="F4" s="1"/>
      <c r="G4" s="2">
        <v>1</v>
      </c>
      <c r="H4" s="2">
        <v>7</v>
      </c>
    </row>
    <row r="5" spans="2:15" x14ac:dyDescent="0.25">
      <c r="B5" s="2">
        <v>5</v>
      </c>
      <c r="C5" s="2">
        <v>1</v>
      </c>
      <c r="D5" s="1"/>
      <c r="E5" s="2">
        <v>50</v>
      </c>
      <c r="F5" s="1"/>
      <c r="G5" s="2">
        <v>5</v>
      </c>
      <c r="H5" s="2">
        <v>1</v>
      </c>
    </row>
    <row r="7" spans="2:15" ht="15.75" thickBot="1" x14ac:dyDescent="0.3">
      <c r="B7" t="s">
        <v>14</v>
      </c>
      <c r="G7" t="s">
        <v>15</v>
      </c>
      <c r="L7" t="s">
        <v>16</v>
      </c>
    </row>
    <row r="8" spans="2:15" ht="15.75" thickBot="1" x14ac:dyDescent="0.3">
      <c r="B8" s="4">
        <v>1</v>
      </c>
      <c r="C8" s="7">
        <v>2</v>
      </c>
      <c r="D8" s="10">
        <f>B8*B$15+C8*C$15</f>
        <v>23</v>
      </c>
      <c r="G8" s="4">
        <v>1</v>
      </c>
      <c r="H8" s="7">
        <v>7</v>
      </c>
      <c r="I8" s="10">
        <f>G8*G$15+H8*H$15</f>
        <v>70</v>
      </c>
      <c r="L8" s="4">
        <v>5</v>
      </c>
      <c r="M8" s="7">
        <v>1</v>
      </c>
      <c r="N8" s="10">
        <f>L8*L$15+M8*M$15</f>
        <v>50</v>
      </c>
    </row>
    <row r="9" spans="2:15" x14ac:dyDescent="0.25">
      <c r="B9" s="3">
        <f>B3</f>
        <v>1</v>
      </c>
      <c r="C9" s="3">
        <f>C3</f>
        <v>1</v>
      </c>
      <c r="D9" s="3">
        <f t="shared" ref="D9:D14" si="0">B9*B$15+C9*C$15</f>
        <v>14</v>
      </c>
      <c r="E9" s="9">
        <f>E3</f>
        <v>14</v>
      </c>
      <c r="G9" s="3">
        <f>B3</f>
        <v>1</v>
      </c>
      <c r="H9" s="3">
        <f>C3</f>
        <v>1</v>
      </c>
      <c r="I9" s="3">
        <f t="shared" ref="I9:I14" si="1">G9*G$15+H9*H$15</f>
        <v>10</v>
      </c>
      <c r="J9" s="9">
        <f>E3</f>
        <v>14</v>
      </c>
      <c r="L9" s="3">
        <f>B3</f>
        <v>1</v>
      </c>
      <c r="M9" s="3">
        <f>C3</f>
        <v>1</v>
      </c>
      <c r="N9" s="3">
        <f t="shared" ref="N9:N14" si="2">L9*L$15+M9*M$15</f>
        <v>14</v>
      </c>
      <c r="O9" s="9">
        <f>E3</f>
        <v>14</v>
      </c>
    </row>
    <row r="10" spans="2:15" x14ac:dyDescent="0.25">
      <c r="B10" s="3">
        <f t="shared" ref="B10:C10" si="3">B4</f>
        <v>1</v>
      </c>
      <c r="C10" s="3">
        <f t="shared" si="3"/>
        <v>5</v>
      </c>
      <c r="D10" s="2">
        <f t="shared" si="0"/>
        <v>50</v>
      </c>
      <c r="E10" s="9">
        <f t="shared" ref="E10:E11" si="4">E4</f>
        <v>50</v>
      </c>
      <c r="G10" s="3">
        <f t="shared" ref="G10:H10" si="5">B4</f>
        <v>1</v>
      </c>
      <c r="H10" s="3">
        <f t="shared" si="5"/>
        <v>5</v>
      </c>
      <c r="I10" s="2">
        <f t="shared" si="1"/>
        <v>50</v>
      </c>
      <c r="J10" s="9">
        <f t="shared" ref="J10:J11" si="6">E4</f>
        <v>50</v>
      </c>
      <c r="L10" s="3">
        <f t="shared" ref="L10:M10" si="7">B4</f>
        <v>1</v>
      </c>
      <c r="M10" s="3">
        <f t="shared" si="7"/>
        <v>5</v>
      </c>
      <c r="N10" s="2">
        <f t="shared" si="2"/>
        <v>34</v>
      </c>
      <c r="O10" s="9">
        <f t="shared" ref="O10:O11" si="8">E4</f>
        <v>50</v>
      </c>
    </row>
    <row r="11" spans="2:15" ht="15.75" thickBot="1" x14ac:dyDescent="0.3">
      <c r="B11" s="3">
        <f t="shared" ref="B11:C11" si="9">B5</f>
        <v>5</v>
      </c>
      <c r="C11" s="3">
        <f t="shared" si="9"/>
        <v>1</v>
      </c>
      <c r="D11" s="5">
        <f t="shared" si="0"/>
        <v>34</v>
      </c>
      <c r="E11" s="9">
        <f t="shared" si="4"/>
        <v>50</v>
      </c>
      <c r="G11" s="3">
        <f t="shared" ref="G11:H11" si="10">B5</f>
        <v>5</v>
      </c>
      <c r="H11" s="3">
        <f t="shared" si="10"/>
        <v>1</v>
      </c>
      <c r="I11" s="5">
        <f t="shared" si="1"/>
        <v>10</v>
      </c>
      <c r="J11" s="9">
        <f t="shared" si="6"/>
        <v>50</v>
      </c>
      <c r="L11" s="3">
        <f t="shared" ref="L11:M11" si="11">B5</f>
        <v>5</v>
      </c>
      <c r="M11" s="3">
        <f t="shared" si="11"/>
        <v>1</v>
      </c>
      <c r="N11" s="5">
        <f t="shared" si="2"/>
        <v>50</v>
      </c>
      <c r="O11" s="9">
        <f t="shared" si="8"/>
        <v>50</v>
      </c>
    </row>
    <row r="12" spans="2:15" x14ac:dyDescent="0.25">
      <c r="B12" s="2">
        <f>G3</f>
        <v>1</v>
      </c>
      <c r="C12" s="2">
        <f>H3</f>
        <v>2</v>
      </c>
      <c r="D12" s="11">
        <f>B12*B$15+C12*C$15</f>
        <v>23</v>
      </c>
      <c r="G12" s="2">
        <f>G3</f>
        <v>1</v>
      </c>
      <c r="H12" s="2">
        <f>H3</f>
        <v>2</v>
      </c>
      <c r="I12" s="11">
        <f t="shared" si="1"/>
        <v>20</v>
      </c>
      <c r="L12" s="2">
        <f>G3</f>
        <v>1</v>
      </c>
      <c r="M12" s="2">
        <f>H3</f>
        <v>2</v>
      </c>
      <c r="N12" s="11">
        <f t="shared" si="2"/>
        <v>19</v>
      </c>
    </row>
    <row r="13" spans="2:15" x14ac:dyDescent="0.25">
      <c r="B13" s="2">
        <f t="shared" ref="B13:C13" si="12">G4</f>
        <v>1</v>
      </c>
      <c r="C13" s="2">
        <f t="shared" si="12"/>
        <v>7</v>
      </c>
      <c r="D13" s="12">
        <f t="shared" si="0"/>
        <v>68</v>
      </c>
      <c r="G13" s="2">
        <f t="shared" ref="G13:H13" si="13">G4</f>
        <v>1</v>
      </c>
      <c r="H13" s="2">
        <f t="shared" si="13"/>
        <v>7</v>
      </c>
      <c r="I13" s="12">
        <f t="shared" si="1"/>
        <v>70</v>
      </c>
      <c r="L13" s="2">
        <f t="shared" ref="L13:M13" si="14">G4</f>
        <v>1</v>
      </c>
      <c r="M13" s="2">
        <f t="shared" si="14"/>
        <v>7</v>
      </c>
      <c r="N13" s="12">
        <f t="shared" si="2"/>
        <v>44</v>
      </c>
    </row>
    <row r="14" spans="2:15" ht="15.75" thickBot="1" x14ac:dyDescent="0.3">
      <c r="B14" s="2">
        <f t="shared" ref="B14:C14" si="15">G5</f>
        <v>5</v>
      </c>
      <c r="C14" s="2">
        <f t="shared" si="15"/>
        <v>1</v>
      </c>
      <c r="D14" s="13">
        <f t="shared" si="0"/>
        <v>34</v>
      </c>
      <c r="G14" s="2">
        <f t="shared" ref="G14:H14" si="16">G5</f>
        <v>5</v>
      </c>
      <c r="H14" s="2">
        <f t="shared" si="16"/>
        <v>1</v>
      </c>
      <c r="I14" s="13">
        <f t="shared" si="1"/>
        <v>10</v>
      </c>
      <c r="L14" s="2">
        <f t="shared" ref="L14:M14" si="17">G5</f>
        <v>5</v>
      </c>
      <c r="M14" s="2">
        <f t="shared" si="17"/>
        <v>1</v>
      </c>
      <c r="N14" s="13">
        <f t="shared" si="2"/>
        <v>50</v>
      </c>
    </row>
    <row r="15" spans="2:15" ht="15.75" thickBot="1" x14ac:dyDescent="0.3">
      <c r="B15" s="4">
        <v>5</v>
      </c>
      <c r="C15" s="6">
        <v>9</v>
      </c>
      <c r="G15" s="4">
        <v>0</v>
      </c>
      <c r="H15" s="6">
        <v>10</v>
      </c>
      <c r="I15" s="1"/>
      <c r="J15" s="1"/>
      <c r="K15" s="1"/>
      <c r="L15" s="4">
        <v>9</v>
      </c>
      <c r="M15" s="6">
        <v>5</v>
      </c>
    </row>
    <row r="16" spans="2:15" x14ac:dyDescent="0.25">
      <c r="B16" t="s">
        <v>32</v>
      </c>
    </row>
    <row r="18" spans="1:21" x14ac:dyDescent="0.25">
      <c r="B18" t="s">
        <v>17</v>
      </c>
    </row>
    <row r="19" spans="1:21" x14ac:dyDescent="0.25">
      <c r="A19" s="14" t="s">
        <v>5</v>
      </c>
      <c r="B19" s="14" t="s">
        <v>6</v>
      </c>
      <c r="C19" s="14" t="s">
        <v>7</v>
      </c>
      <c r="D19" s="14"/>
      <c r="E19" s="14"/>
      <c r="F19" s="14" t="s">
        <v>8</v>
      </c>
    </row>
    <row r="20" spans="1:21" x14ac:dyDescent="0.25">
      <c r="A20" s="2" t="s">
        <v>3</v>
      </c>
      <c r="B20" s="2">
        <f>D8</f>
        <v>23</v>
      </c>
      <c r="C20" s="2">
        <f>D12/B20</f>
        <v>1</v>
      </c>
      <c r="D20" s="2">
        <f>I12/B20</f>
        <v>0.86956521739130432</v>
      </c>
      <c r="E20" s="2">
        <f>N12/B20</f>
        <v>0.82608695652173914</v>
      </c>
      <c r="F20" s="14">
        <f>H20/(9-$G$23)</f>
        <v>0.16682554814108674</v>
      </c>
      <c r="G20">
        <f>SUM(C20:E20)</f>
        <v>2.6956521739130435</v>
      </c>
      <c r="H20">
        <f>3-G20</f>
        <v>0.30434782608695654</v>
      </c>
    </row>
    <row r="21" spans="1:21" x14ac:dyDescent="0.25">
      <c r="A21" s="2" t="s">
        <v>4</v>
      </c>
      <c r="B21" s="2">
        <f>I8</f>
        <v>70</v>
      </c>
      <c r="C21" s="2">
        <f>D13/B21</f>
        <v>0.97142857142857142</v>
      </c>
      <c r="D21" s="2">
        <f>I13/B21</f>
        <v>1</v>
      </c>
      <c r="E21" s="2">
        <f>N13/B21</f>
        <v>0.62857142857142856</v>
      </c>
      <c r="F21" s="14">
        <f t="shared" ref="F21:F22" si="18">H21/(9-$G$23)</f>
        <v>0.21925643469971395</v>
      </c>
      <c r="G21">
        <f>SUM(C21:E21)</f>
        <v>2.6</v>
      </c>
      <c r="H21">
        <f t="shared" ref="H21:H22" si="19">3-G21</f>
        <v>0.39999999999999991</v>
      </c>
    </row>
    <row r="22" spans="1:21" x14ac:dyDescent="0.25">
      <c r="A22" s="2" t="s">
        <v>9</v>
      </c>
      <c r="B22" s="2">
        <f>N8</f>
        <v>50</v>
      </c>
      <c r="C22" s="2">
        <f>D14/B22</f>
        <v>0.68</v>
      </c>
      <c r="D22" s="2">
        <f>I14/B22</f>
        <v>0.2</v>
      </c>
      <c r="E22" s="2">
        <f>N14/B22</f>
        <v>1</v>
      </c>
      <c r="F22" s="14">
        <f t="shared" si="18"/>
        <v>0.61391801715919914</v>
      </c>
      <c r="G22">
        <f>SUM(C22:E22)</f>
        <v>1.8800000000000001</v>
      </c>
      <c r="H22">
        <f t="shared" si="19"/>
        <v>1.1199999999999999</v>
      </c>
    </row>
    <row r="23" spans="1:21" x14ac:dyDescent="0.25">
      <c r="B23" t="s">
        <v>18</v>
      </c>
      <c r="F23">
        <f>SUM(F20:F22)</f>
        <v>0.99999999999999978</v>
      </c>
      <c r="G23">
        <f>SUM(G20:G22)</f>
        <v>7.1756521739130434</v>
      </c>
    </row>
    <row r="24" spans="1:21" x14ac:dyDescent="0.25">
      <c r="B24">
        <f>SUMPRODUCT($F20:$F22,G3:G5)</f>
        <v>3.4556720686367965</v>
      </c>
      <c r="C24">
        <f>SUMPRODUCT($F20:$F22,H3:H5)</f>
        <v>2.4823641563393704</v>
      </c>
      <c r="T24" s="1"/>
      <c r="U24" s="1"/>
    </row>
    <row r="25" spans="1:21" x14ac:dyDescent="0.25">
      <c r="T25" s="1"/>
      <c r="U25" s="1"/>
    </row>
    <row r="26" spans="1:21" x14ac:dyDescent="0.25">
      <c r="B26" t="s">
        <v>19</v>
      </c>
      <c r="C26" s="1"/>
      <c r="I26" s="2">
        <f t="array" ref="I26:K26">TRANSPOSE(B20:B22)</f>
        <v>23</v>
      </c>
      <c r="J26" s="2">
        <v>70</v>
      </c>
      <c r="K26" s="2">
        <v>50</v>
      </c>
      <c r="U26" s="1"/>
    </row>
    <row r="27" spans="1:21" x14ac:dyDescent="0.25">
      <c r="B27" s="2">
        <f>ROUND(B24, 3)</f>
        <v>3.456</v>
      </c>
      <c r="C27" s="2">
        <f>ROUND(C24, 3)</f>
        <v>2.4820000000000002</v>
      </c>
      <c r="D27" s="14">
        <f>B27*B$34+C27*C$34</f>
        <v>43.513999999999996</v>
      </c>
      <c r="I27" s="2">
        <f t="array" ref="I27:K27">TRANSPOSE(D31:D33)</f>
        <v>19</v>
      </c>
      <c r="J27" s="2">
        <v>44</v>
      </c>
      <c r="K27" s="2">
        <v>50</v>
      </c>
    </row>
    <row r="28" spans="1:21" x14ac:dyDescent="0.25">
      <c r="B28" s="2">
        <v>1</v>
      </c>
      <c r="C28" s="8">
        <v>1</v>
      </c>
      <c r="D28" s="14">
        <f t="shared" ref="D28:D30" si="20">B28*B$34+C28*C$34</f>
        <v>14</v>
      </c>
      <c r="E28" s="9">
        <f>E3</f>
        <v>14</v>
      </c>
      <c r="I28" s="26">
        <f>I27/I26</f>
        <v>0.82608695652173914</v>
      </c>
      <c r="J28" s="28">
        <f>J27/J26</f>
        <v>0.62857142857142856</v>
      </c>
      <c r="K28" s="26">
        <f>K27/K26</f>
        <v>1</v>
      </c>
      <c r="S28" s="1"/>
      <c r="T28" s="1"/>
      <c r="U28" s="1"/>
    </row>
    <row r="29" spans="1:21" x14ac:dyDescent="0.25">
      <c r="B29" s="2">
        <v>1</v>
      </c>
      <c r="C29" s="8">
        <v>5</v>
      </c>
      <c r="D29" s="14">
        <f t="shared" si="20"/>
        <v>34</v>
      </c>
      <c r="E29" s="9">
        <f t="shared" ref="E29:E30" si="21">E4</f>
        <v>50</v>
      </c>
      <c r="I29" s="27"/>
      <c r="J29" s="27"/>
      <c r="K29" s="27"/>
      <c r="S29" s="1"/>
      <c r="T29" s="1"/>
      <c r="U29" s="1"/>
    </row>
    <row r="30" spans="1:21" x14ac:dyDescent="0.25">
      <c r="B30" s="2">
        <v>5</v>
      </c>
      <c r="C30" s="8">
        <v>1</v>
      </c>
      <c r="D30" s="14">
        <f t="shared" si="20"/>
        <v>50</v>
      </c>
      <c r="E30" s="9">
        <f t="shared" si="21"/>
        <v>50</v>
      </c>
    </row>
    <row r="31" spans="1:21" x14ac:dyDescent="0.25">
      <c r="B31" s="2">
        <v>1</v>
      </c>
      <c r="C31" s="8">
        <v>2</v>
      </c>
      <c r="D31" s="46">
        <f>B31*B$34+C31*C$34</f>
        <v>19</v>
      </c>
      <c r="G31" s="39"/>
    </row>
    <row r="32" spans="1:21" x14ac:dyDescent="0.25">
      <c r="B32" s="2">
        <v>1</v>
      </c>
      <c r="C32" s="8">
        <v>7</v>
      </c>
      <c r="D32" s="47">
        <f>B32*B$34+C32*C$34</f>
        <v>44</v>
      </c>
      <c r="E32" s="23"/>
    </row>
    <row r="33" spans="1:23" x14ac:dyDescent="0.25">
      <c r="B33" s="2">
        <v>5</v>
      </c>
      <c r="C33" s="8">
        <v>1</v>
      </c>
      <c r="D33" s="46">
        <f>B33*B$34+C33*C$34</f>
        <v>50</v>
      </c>
      <c r="E33" s="39"/>
    </row>
    <row r="34" spans="1:23" x14ac:dyDescent="0.25">
      <c r="B34">
        <v>9</v>
      </c>
      <c r="C34">
        <v>5</v>
      </c>
    </row>
    <row r="35" spans="1:23" x14ac:dyDescent="0.25">
      <c r="O35" t="s">
        <v>17</v>
      </c>
    </row>
    <row r="36" spans="1:23" ht="15.75" thickBot="1" x14ac:dyDescent="0.3">
      <c r="A36" s="41" t="s">
        <v>36</v>
      </c>
      <c r="B36" t="s">
        <v>20</v>
      </c>
      <c r="G36" t="s">
        <v>21</v>
      </c>
      <c r="O36" s="14" t="s">
        <v>5</v>
      </c>
      <c r="P36" s="14" t="s">
        <v>6</v>
      </c>
      <c r="Q36" s="14" t="s">
        <v>7</v>
      </c>
      <c r="R36" s="14"/>
      <c r="S36" s="25" t="s">
        <v>8</v>
      </c>
      <c r="T36" s="24"/>
    </row>
    <row r="37" spans="1:23" ht="15.75" thickBot="1" x14ac:dyDescent="0.3">
      <c r="B37" s="2">
        <v>1</v>
      </c>
      <c r="C37" s="2">
        <v>2</v>
      </c>
      <c r="D37" s="2">
        <f>B37*B$45+C37*C$45</f>
        <v>23</v>
      </c>
      <c r="E37" s="14"/>
      <c r="G37" s="4" t="s">
        <v>34</v>
      </c>
      <c r="H37" s="35">
        <v>40</v>
      </c>
      <c r="I37" s="35">
        <v>45</v>
      </c>
      <c r="J37" s="6">
        <v>48</v>
      </c>
      <c r="O37" s="14"/>
      <c r="P37" s="14"/>
      <c r="Q37" s="14" t="s">
        <v>12</v>
      </c>
      <c r="R37" s="14" t="s">
        <v>23</v>
      </c>
      <c r="S37" s="14"/>
    </row>
    <row r="38" spans="1:23" x14ac:dyDescent="0.25">
      <c r="B38" s="2"/>
      <c r="C38" s="2"/>
      <c r="D38" s="2"/>
      <c r="E38" s="14"/>
      <c r="G38" s="36" t="s">
        <v>12</v>
      </c>
      <c r="H38" s="37">
        <f>D37</f>
        <v>23</v>
      </c>
      <c r="I38" s="37">
        <f>D48</f>
        <v>23</v>
      </c>
      <c r="J38" s="38">
        <f>D59</f>
        <v>23</v>
      </c>
      <c r="O38" s="14" t="s">
        <v>3</v>
      </c>
      <c r="P38" s="14">
        <v>32</v>
      </c>
      <c r="Q38" s="14">
        <v>1</v>
      </c>
      <c r="R38" s="14">
        <f>I41/P38</f>
        <v>0.45833333333333331</v>
      </c>
      <c r="S38" s="14">
        <f>U38/U40</f>
        <v>-10.399999999999928</v>
      </c>
      <c r="U38">
        <f>1-R38</f>
        <v>0.54166666666666674</v>
      </c>
      <c r="V38">
        <v>2</v>
      </c>
      <c r="W38">
        <v>3</v>
      </c>
    </row>
    <row r="39" spans="1:23" ht="15.75" thickBot="1" x14ac:dyDescent="0.3">
      <c r="B39" s="2">
        <v>1</v>
      </c>
      <c r="C39" s="2">
        <v>1</v>
      </c>
      <c r="D39" s="2">
        <f t="shared" ref="D39:D44" si="22">B39*B$45+C39*C$45</f>
        <v>14</v>
      </c>
      <c r="E39" s="2">
        <f>E3</f>
        <v>14</v>
      </c>
      <c r="G39" s="20" t="s">
        <v>4</v>
      </c>
      <c r="H39" s="21">
        <f>D43</f>
        <v>68.000000000000014</v>
      </c>
      <c r="I39" s="21">
        <f>D54</f>
        <v>68.000000000000014</v>
      </c>
      <c r="J39" s="22">
        <f>D65</f>
        <v>68</v>
      </c>
      <c r="O39" s="14" t="s">
        <v>4</v>
      </c>
      <c r="P39" s="14">
        <v>41</v>
      </c>
      <c r="Q39" s="14">
        <f>I39/I40</f>
        <v>1.5937500000000004</v>
      </c>
      <c r="R39" s="14">
        <v>1</v>
      </c>
      <c r="S39" s="14">
        <f>U39/U40</f>
        <v>11.399999999999928</v>
      </c>
      <c r="U39">
        <f>1-Q39</f>
        <v>-0.59375000000000044</v>
      </c>
      <c r="V39">
        <v>7</v>
      </c>
      <c r="W39">
        <v>1</v>
      </c>
    </row>
    <row r="40" spans="1:23" x14ac:dyDescent="0.25">
      <c r="B40" s="2">
        <v>1</v>
      </c>
      <c r="C40" s="2">
        <v>5</v>
      </c>
      <c r="D40" s="2">
        <f t="shared" si="22"/>
        <v>50.000000000000007</v>
      </c>
      <c r="E40" s="2">
        <f t="shared" ref="E40:E41" si="23">E4</f>
        <v>50</v>
      </c>
      <c r="G40" s="15" t="s">
        <v>33</v>
      </c>
      <c r="H40" s="16">
        <f>D71</f>
        <v>46</v>
      </c>
      <c r="I40" s="16">
        <f>D82</f>
        <v>42.666666666666664</v>
      </c>
      <c r="J40" s="17">
        <f>D93</f>
        <v>39.333333333333329</v>
      </c>
      <c r="O40" t="s">
        <v>18</v>
      </c>
      <c r="U40">
        <f>SUM(U38:U39)</f>
        <v>-5.2083333333333703E-2</v>
      </c>
    </row>
    <row r="41" spans="1:23" ht="15.75" thickBot="1" x14ac:dyDescent="0.3">
      <c r="B41" s="2">
        <v>5</v>
      </c>
      <c r="C41" s="2">
        <v>1</v>
      </c>
      <c r="D41" s="2">
        <f t="shared" si="22"/>
        <v>33.999999999999993</v>
      </c>
      <c r="E41" s="2">
        <f t="shared" si="23"/>
        <v>50</v>
      </c>
      <c r="G41" s="20" t="s">
        <v>3</v>
      </c>
      <c r="H41" s="21">
        <f>D76</f>
        <v>20</v>
      </c>
      <c r="I41" s="21">
        <f>D87</f>
        <v>14.666666666666666</v>
      </c>
      <c r="J41" s="22">
        <f>D98</f>
        <v>21.666666666666664</v>
      </c>
      <c r="N41" s="1"/>
      <c r="O41" s="1">
        <f>SUMPRODUCT($S38:$S39,V38:V39)</f>
        <v>58.999999999999645</v>
      </c>
      <c r="P41" s="1">
        <f>SUMPRODUCT($S38:$S39,W38:W39)</f>
        <v>-19.799999999999855</v>
      </c>
    </row>
    <row r="42" spans="1:23" ht="15.75" thickBot="1" x14ac:dyDescent="0.3">
      <c r="B42" s="2">
        <v>1</v>
      </c>
      <c r="C42" s="2">
        <v>2</v>
      </c>
      <c r="D42" s="5">
        <f t="shared" si="22"/>
        <v>23</v>
      </c>
      <c r="E42" s="5"/>
      <c r="G42" s="15" t="s">
        <v>10</v>
      </c>
      <c r="H42" s="16">
        <f t="array" ref="H42:H43">TRANSPOSE(B79:C79)</f>
        <v>8</v>
      </c>
      <c r="I42" s="16">
        <f t="array" ref="I42:I43">TRANSPOSE(B90:C90)</f>
        <v>7.1666666666666661</v>
      </c>
      <c r="J42" s="17">
        <f t="array" ref="J42:J43">TRANSPOSE(B101:C101)</f>
        <v>6.333333333333333</v>
      </c>
      <c r="N42" s="1"/>
      <c r="O42" s="1"/>
      <c r="V42">
        <f>S39*V39</f>
        <v>79.7999999999995</v>
      </c>
    </row>
    <row r="43" spans="1:23" ht="15.75" thickBot="1" x14ac:dyDescent="0.3">
      <c r="B43" s="2">
        <v>1</v>
      </c>
      <c r="C43" s="2">
        <v>7</v>
      </c>
      <c r="D43" s="40">
        <f>B43*B$45+C43*C$45</f>
        <v>68.000000000000014</v>
      </c>
      <c r="E43" s="3">
        <v>50</v>
      </c>
      <c r="G43" s="20" t="s">
        <v>11</v>
      </c>
      <c r="H43" s="21">
        <v>6</v>
      </c>
      <c r="I43" s="21">
        <v>6.833333333333333</v>
      </c>
      <c r="J43" s="22">
        <v>7.6666666666666661</v>
      </c>
      <c r="N43" s="1"/>
      <c r="O43" t="s">
        <v>19</v>
      </c>
      <c r="P43" s="1"/>
      <c r="V43">
        <f>S38*V38</f>
        <v>-20.799999999999855</v>
      </c>
    </row>
    <row r="44" spans="1:23" x14ac:dyDescent="0.25">
      <c r="B44" s="2">
        <v>5</v>
      </c>
      <c r="C44" s="2">
        <v>1</v>
      </c>
      <c r="D44" s="3">
        <f t="shared" si="22"/>
        <v>33.999999999999993</v>
      </c>
      <c r="N44" s="1"/>
      <c r="O44" s="2">
        <v>2</v>
      </c>
      <c r="P44" s="14">
        <v>3</v>
      </c>
      <c r="Q44" s="14">
        <f>SUMPRODUCT(O$51:P$51,O44:P44)</f>
        <v>34.200000000000003</v>
      </c>
      <c r="R44" s="14"/>
      <c r="V44">
        <f>SUM(V42:V43)</f>
        <v>58.999999999999645</v>
      </c>
    </row>
    <row r="45" spans="1:23" x14ac:dyDescent="0.25">
      <c r="B45" s="2">
        <v>4.9999999999999982</v>
      </c>
      <c r="C45" s="2">
        <v>9.0000000000000018</v>
      </c>
      <c r="D45" s="14"/>
      <c r="E45" s="14"/>
      <c r="O45" s="2">
        <v>1</v>
      </c>
      <c r="P45" s="2">
        <v>1</v>
      </c>
      <c r="Q45" s="14">
        <f t="shared" ref="Q45:Q50" si="24">SUMPRODUCT(O$51:P$51,O45:P45)</f>
        <v>14</v>
      </c>
      <c r="R45" s="2">
        <v>14</v>
      </c>
    </row>
    <row r="46" spans="1:23" x14ac:dyDescent="0.25">
      <c r="H46" t="s">
        <v>24</v>
      </c>
      <c r="O46" s="2">
        <v>1</v>
      </c>
      <c r="P46" s="2">
        <v>5</v>
      </c>
      <c r="Q46" s="14">
        <f t="shared" si="24"/>
        <v>38.799999999999997</v>
      </c>
      <c r="R46" s="2">
        <v>50</v>
      </c>
    </row>
    <row r="47" spans="1:23" ht="15.75" thickBot="1" x14ac:dyDescent="0.3">
      <c r="A47" s="41" t="s">
        <v>37</v>
      </c>
      <c r="B47" t="s">
        <v>20</v>
      </c>
      <c r="H47" s="2" t="s">
        <v>34</v>
      </c>
      <c r="I47" s="2">
        <v>40</v>
      </c>
      <c r="J47" s="2">
        <v>45</v>
      </c>
      <c r="K47" s="2">
        <v>48</v>
      </c>
      <c r="O47" s="2">
        <v>5</v>
      </c>
      <c r="P47" s="2">
        <v>1</v>
      </c>
      <c r="Q47" s="14">
        <f t="shared" si="24"/>
        <v>45.2</v>
      </c>
      <c r="R47" s="2">
        <v>50</v>
      </c>
    </row>
    <row r="48" spans="1:23" x14ac:dyDescent="0.25">
      <c r="B48" s="2">
        <v>1</v>
      </c>
      <c r="C48" s="2">
        <v>2</v>
      </c>
      <c r="D48" s="2">
        <f>B48*B$56+C48*C$56</f>
        <v>23</v>
      </c>
      <c r="E48" s="14"/>
      <c r="H48" s="15" t="s">
        <v>33</v>
      </c>
      <c r="I48" s="16">
        <v>41</v>
      </c>
      <c r="J48" s="16">
        <v>41</v>
      </c>
      <c r="K48" s="17">
        <v>35.6</v>
      </c>
      <c r="O48" s="2">
        <v>3</v>
      </c>
      <c r="P48" s="2">
        <v>1</v>
      </c>
      <c r="Q48" s="14">
        <f t="shared" si="24"/>
        <v>29.599999999999998</v>
      </c>
      <c r="R48" s="14"/>
    </row>
    <row r="49" spans="1:20" x14ac:dyDescent="0.25">
      <c r="B49" s="2"/>
      <c r="C49" s="2"/>
      <c r="D49" s="2"/>
      <c r="E49" s="14"/>
      <c r="H49" s="18" t="s">
        <v>3</v>
      </c>
      <c r="I49" s="2">
        <v>32</v>
      </c>
      <c r="J49" s="2">
        <v>29.6</v>
      </c>
      <c r="K49" s="19">
        <v>28.4</v>
      </c>
      <c r="O49" s="26">
        <v>4</v>
      </c>
      <c r="P49" s="26">
        <v>1</v>
      </c>
      <c r="Q49" s="14">
        <f t="shared" si="24"/>
        <v>37.4</v>
      </c>
      <c r="R49" s="26"/>
    </row>
    <row r="50" spans="1:20" x14ac:dyDescent="0.25">
      <c r="B50" s="2">
        <v>1</v>
      </c>
      <c r="C50" s="2">
        <v>1</v>
      </c>
      <c r="D50" s="2">
        <f>B50*B$56+C50*C$56</f>
        <v>14</v>
      </c>
      <c r="E50" s="2">
        <f>E3</f>
        <v>14</v>
      </c>
      <c r="O50" s="2">
        <v>1</v>
      </c>
      <c r="P50" s="2">
        <v>6</v>
      </c>
      <c r="Q50" s="14">
        <f t="shared" si="24"/>
        <v>45</v>
      </c>
      <c r="R50" s="14">
        <v>45</v>
      </c>
    </row>
    <row r="51" spans="1:20" x14ac:dyDescent="0.25">
      <c r="B51" s="2">
        <v>1</v>
      </c>
      <c r="C51" s="2">
        <v>5</v>
      </c>
      <c r="D51" s="2">
        <f>B51*B$56+C51*C$56</f>
        <v>50</v>
      </c>
      <c r="E51" s="2">
        <f t="shared" ref="E51:E52" si="25">E4</f>
        <v>50</v>
      </c>
      <c r="O51" s="2">
        <v>7.8</v>
      </c>
      <c r="P51" s="2">
        <v>6.2</v>
      </c>
      <c r="Q51" s="14"/>
      <c r="R51" s="14"/>
    </row>
    <row r="52" spans="1:20" x14ac:dyDescent="0.25">
      <c r="B52" s="2">
        <v>5</v>
      </c>
      <c r="C52" s="2">
        <v>1</v>
      </c>
      <c r="D52" s="2">
        <f>B52*B$56+C52*C$56</f>
        <v>34</v>
      </c>
      <c r="E52" s="2">
        <f t="shared" si="25"/>
        <v>50</v>
      </c>
      <c r="H52" t="s">
        <v>24</v>
      </c>
    </row>
    <row r="53" spans="1:20" ht="15.75" thickBot="1" x14ac:dyDescent="0.3">
      <c r="B53" s="2">
        <v>1</v>
      </c>
      <c r="C53" s="2">
        <v>2</v>
      </c>
      <c r="D53" s="5">
        <f>B53*B$56+C53*C$56</f>
        <v>23</v>
      </c>
      <c r="E53" s="5"/>
      <c r="H53" s="2" t="s">
        <v>34</v>
      </c>
      <c r="I53" s="2">
        <v>40</v>
      </c>
      <c r="J53" s="2">
        <v>45</v>
      </c>
      <c r="K53" s="2">
        <v>48</v>
      </c>
    </row>
    <row r="54" spans="1:20" ht="15.75" thickBot="1" x14ac:dyDescent="0.3">
      <c r="B54" s="2">
        <v>1</v>
      </c>
      <c r="C54" s="2">
        <v>7</v>
      </c>
      <c r="D54" s="40">
        <f>B54*B$45+C54*C$45</f>
        <v>68.000000000000014</v>
      </c>
      <c r="E54" s="3">
        <v>55</v>
      </c>
      <c r="H54" s="42" t="s">
        <v>12</v>
      </c>
      <c r="I54" s="37">
        <v>32</v>
      </c>
      <c r="J54" s="37">
        <v>29.6</v>
      </c>
      <c r="K54" s="38">
        <v>28.4</v>
      </c>
      <c r="O54" t="s">
        <v>28</v>
      </c>
    </row>
    <row r="55" spans="1:20" ht="36.75" thickBot="1" x14ac:dyDescent="0.3">
      <c r="B55" s="2">
        <v>5</v>
      </c>
      <c r="C55" s="2">
        <v>1</v>
      </c>
      <c r="D55" s="3">
        <f>B55*B$56+C55*C$56</f>
        <v>34</v>
      </c>
      <c r="H55" s="2" t="s">
        <v>4</v>
      </c>
      <c r="I55" s="43">
        <v>41</v>
      </c>
      <c r="J55" s="2">
        <v>41</v>
      </c>
      <c r="K55" s="43">
        <v>41</v>
      </c>
      <c r="O55" s="29">
        <f>Q48</f>
        <v>29.599999999999998</v>
      </c>
      <c r="P55" s="30">
        <f>Q49</f>
        <v>37.4</v>
      </c>
      <c r="Q55" s="31">
        <f>Q50</f>
        <v>45</v>
      </c>
      <c r="R55" s="32" t="s">
        <v>25</v>
      </c>
      <c r="S55" s="33" t="s">
        <v>26</v>
      </c>
      <c r="T55" s="34" t="s">
        <v>27</v>
      </c>
    </row>
    <row r="56" spans="1:20" ht="15.75" thickBot="1" x14ac:dyDescent="0.3">
      <c r="B56" s="2">
        <v>5</v>
      </c>
      <c r="C56" s="2">
        <v>9</v>
      </c>
      <c r="D56" s="14"/>
      <c r="E56" s="14"/>
      <c r="H56" s="44" t="s">
        <v>35</v>
      </c>
      <c r="I56" s="16">
        <v>41</v>
      </c>
      <c r="J56" s="16">
        <v>41</v>
      </c>
      <c r="K56" s="17">
        <v>35.6</v>
      </c>
      <c r="O56" s="20">
        <v>32</v>
      </c>
      <c r="P56" s="21">
        <v>60</v>
      </c>
      <c r="Q56" s="22">
        <v>70</v>
      </c>
      <c r="R56" s="20">
        <f>O55/O56*100</f>
        <v>92.5</v>
      </c>
      <c r="S56" s="21">
        <f t="shared" ref="S56:T56" si="26">P55/P56*100</f>
        <v>62.333333333333329</v>
      </c>
      <c r="T56" s="22">
        <f t="shared" si="26"/>
        <v>64.285714285714292</v>
      </c>
    </row>
    <row r="57" spans="1:20" ht="18.75" thickBot="1" x14ac:dyDescent="0.3">
      <c r="H57" s="44" t="s">
        <v>29</v>
      </c>
      <c r="I57" s="2">
        <v>32</v>
      </c>
      <c r="J57" s="2">
        <v>29.6</v>
      </c>
      <c r="K57" s="19">
        <v>28.4</v>
      </c>
    </row>
    <row r="58" spans="1:20" ht="18" x14ac:dyDescent="0.25">
      <c r="A58" s="41" t="s">
        <v>38</v>
      </c>
      <c r="B58" t="s">
        <v>20</v>
      </c>
      <c r="H58" s="45" t="s">
        <v>30</v>
      </c>
      <c r="I58" s="16">
        <v>9</v>
      </c>
      <c r="J58" s="16">
        <v>7.7999999999980529</v>
      </c>
      <c r="K58" s="17">
        <v>7.1999999999955691</v>
      </c>
    </row>
    <row r="59" spans="1:20" ht="18.75" thickBot="1" x14ac:dyDescent="0.3">
      <c r="B59" s="2">
        <v>1</v>
      </c>
      <c r="C59" s="2">
        <v>2</v>
      </c>
      <c r="D59" s="2">
        <f>B59*B$67+C59*C$67</f>
        <v>23</v>
      </c>
      <c r="E59" s="14"/>
      <c r="H59" s="45" t="s">
        <v>31</v>
      </c>
      <c r="I59" s="21">
        <v>5</v>
      </c>
      <c r="J59" s="21">
        <v>6.2000000000006423</v>
      </c>
      <c r="K59" s="22">
        <v>6.800000000003477</v>
      </c>
      <c r="O59" t="s">
        <v>22</v>
      </c>
    </row>
    <row r="60" spans="1:20" x14ac:dyDescent="0.25">
      <c r="B60" s="2"/>
      <c r="C60" s="2"/>
      <c r="D60" s="2"/>
      <c r="E60" s="14"/>
      <c r="O60" s="15" t="s">
        <v>10</v>
      </c>
      <c r="P60" s="16" t="s">
        <v>11</v>
      </c>
      <c r="Q60" s="16" t="s">
        <v>3</v>
      </c>
      <c r="R60" s="16" t="s">
        <v>4</v>
      </c>
      <c r="S60" s="17" t="s">
        <v>9</v>
      </c>
    </row>
    <row r="61" spans="1:20" ht="15.75" thickBot="1" x14ac:dyDescent="0.3">
      <c r="B61" s="2">
        <v>1</v>
      </c>
      <c r="C61" s="2">
        <v>1</v>
      </c>
      <c r="D61" s="2">
        <f t="shared" ref="D61:D66" si="27">B61*B$67+C61*C$67</f>
        <v>14</v>
      </c>
      <c r="E61" s="2">
        <f>E3</f>
        <v>14</v>
      </c>
      <c r="O61" s="20">
        <v>7.8000000000010656</v>
      </c>
      <c r="P61" s="21">
        <v>6.1999999999995667</v>
      </c>
      <c r="Q61" s="21">
        <f>O55</f>
        <v>29.599999999999998</v>
      </c>
      <c r="R61" s="21">
        <f>P55</f>
        <v>37.4</v>
      </c>
      <c r="S61" s="22">
        <f>Q55</f>
        <v>45</v>
      </c>
    </row>
    <row r="62" spans="1:20" x14ac:dyDescent="0.25">
      <c r="B62" s="2">
        <v>1</v>
      </c>
      <c r="C62" s="2">
        <v>5</v>
      </c>
      <c r="D62" s="2">
        <f t="shared" si="27"/>
        <v>50</v>
      </c>
      <c r="E62" s="2">
        <f t="shared" ref="E62:E63" si="28">E4</f>
        <v>50</v>
      </c>
    </row>
    <row r="63" spans="1:20" x14ac:dyDescent="0.25">
      <c r="B63" s="2">
        <v>5</v>
      </c>
      <c r="C63" s="2">
        <v>1</v>
      </c>
      <c r="D63" s="2">
        <f t="shared" si="27"/>
        <v>34</v>
      </c>
      <c r="E63" s="2">
        <f t="shared" si="28"/>
        <v>50</v>
      </c>
    </row>
    <row r="64" spans="1:20" ht="15.75" thickBot="1" x14ac:dyDescent="0.3">
      <c r="B64" s="2">
        <v>1</v>
      </c>
      <c r="C64" s="2">
        <v>2</v>
      </c>
      <c r="D64" s="5">
        <f t="shared" si="27"/>
        <v>23</v>
      </c>
      <c r="E64" s="5"/>
    </row>
    <row r="65" spans="1:5" ht="15.75" thickBot="1" x14ac:dyDescent="0.3">
      <c r="B65" s="2">
        <v>1</v>
      </c>
      <c r="C65" s="2">
        <v>7</v>
      </c>
      <c r="D65" s="40">
        <f t="shared" si="27"/>
        <v>68</v>
      </c>
      <c r="E65" s="3">
        <v>60</v>
      </c>
    </row>
    <row r="66" spans="1:5" x14ac:dyDescent="0.25">
      <c r="B66" s="2">
        <v>5</v>
      </c>
      <c r="C66" s="2">
        <v>1</v>
      </c>
      <c r="D66" s="3">
        <f t="shared" si="27"/>
        <v>34</v>
      </c>
    </row>
    <row r="67" spans="1:5" x14ac:dyDescent="0.25">
      <c r="B67" s="2">
        <v>4.9999999999999991</v>
      </c>
      <c r="C67" s="2">
        <v>9</v>
      </c>
      <c r="D67" s="14"/>
      <c r="E67" s="14"/>
    </row>
    <row r="70" spans="1:5" x14ac:dyDescent="0.25">
      <c r="A70" s="41" t="s">
        <v>39</v>
      </c>
      <c r="B70" t="s">
        <v>20</v>
      </c>
    </row>
    <row r="71" spans="1:5" x14ac:dyDescent="0.25">
      <c r="B71" s="2">
        <v>5</v>
      </c>
      <c r="C71" s="2">
        <v>1</v>
      </c>
      <c r="D71" s="2">
        <f>B71*B$79+C71*C$79</f>
        <v>46</v>
      </c>
      <c r="E71" s="14"/>
    </row>
    <row r="72" spans="1:5" x14ac:dyDescent="0.25">
      <c r="B72" s="2"/>
      <c r="C72" s="2"/>
      <c r="D72" s="2"/>
      <c r="E72" s="14"/>
    </row>
    <row r="73" spans="1:5" x14ac:dyDescent="0.25">
      <c r="B73" s="2">
        <v>1</v>
      </c>
      <c r="C73" s="2">
        <v>1</v>
      </c>
      <c r="D73" s="2">
        <f t="shared" ref="D73:D78" si="29">B73*B$79+C73*C$79</f>
        <v>14</v>
      </c>
      <c r="E73" s="2">
        <f>E3</f>
        <v>14</v>
      </c>
    </row>
    <row r="74" spans="1:5" x14ac:dyDescent="0.25">
      <c r="B74" s="2">
        <v>1</v>
      </c>
      <c r="C74" s="2">
        <v>5</v>
      </c>
      <c r="D74" s="2">
        <f t="shared" si="29"/>
        <v>38</v>
      </c>
      <c r="E74" s="2">
        <f t="shared" ref="E74:E75" si="30">E4</f>
        <v>50</v>
      </c>
    </row>
    <row r="75" spans="1:5" x14ac:dyDescent="0.25">
      <c r="B75" s="2">
        <v>5</v>
      </c>
      <c r="C75" s="2">
        <v>1</v>
      </c>
      <c r="D75" s="2">
        <f t="shared" si="29"/>
        <v>46</v>
      </c>
      <c r="E75" s="2">
        <f t="shared" si="30"/>
        <v>50</v>
      </c>
    </row>
    <row r="76" spans="1:5" ht="15.75" thickBot="1" x14ac:dyDescent="0.3">
      <c r="B76" s="2">
        <v>1</v>
      </c>
      <c r="C76" s="2">
        <v>2</v>
      </c>
      <c r="D76" s="5">
        <f t="shared" si="29"/>
        <v>20</v>
      </c>
      <c r="E76" s="5"/>
    </row>
    <row r="77" spans="1:5" ht="15.75" thickBot="1" x14ac:dyDescent="0.3">
      <c r="B77" s="2">
        <v>1</v>
      </c>
      <c r="C77" s="2">
        <v>7</v>
      </c>
      <c r="D77" s="40">
        <f t="shared" si="29"/>
        <v>50</v>
      </c>
      <c r="E77" s="3">
        <v>50</v>
      </c>
    </row>
    <row r="78" spans="1:5" x14ac:dyDescent="0.25">
      <c r="B78" s="2">
        <v>5</v>
      </c>
      <c r="C78" s="2">
        <v>1</v>
      </c>
      <c r="D78" s="3">
        <f t="shared" si="29"/>
        <v>46</v>
      </c>
    </row>
    <row r="79" spans="1:5" x14ac:dyDescent="0.25">
      <c r="B79" s="2">
        <v>8</v>
      </c>
      <c r="C79" s="2">
        <v>6</v>
      </c>
      <c r="D79" s="14"/>
      <c r="E79" s="14"/>
    </row>
    <row r="81" spans="1:5" x14ac:dyDescent="0.25">
      <c r="A81" s="41" t="s">
        <v>40</v>
      </c>
      <c r="B81" t="s">
        <v>20</v>
      </c>
    </row>
    <row r="82" spans="1:5" x14ac:dyDescent="0.25">
      <c r="B82" s="2">
        <v>5</v>
      </c>
      <c r="C82" s="2">
        <v>1</v>
      </c>
      <c r="D82" s="2">
        <f>B82*B$90+C82*C$90</f>
        <v>42.666666666666664</v>
      </c>
      <c r="E82" s="14"/>
    </row>
    <row r="83" spans="1:5" x14ac:dyDescent="0.25">
      <c r="B83" s="2"/>
      <c r="C83" s="2"/>
      <c r="D83" s="2"/>
      <c r="E83" s="14"/>
    </row>
    <row r="84" spans="1:5" x14ac:dyDescent="0.25">
      <c r="B84" s="2">
        <v>1</v>
      </c>
      <c r="C84" s="2">
        <v>1</v>
      </c>
      <c r="D84" s="2">
        <f>B84*B$90+C84*C$90</f>
        <v>14</v>
      </c>
      <c r="E84" s="2">
        <f>E3</f>
        <v>14</v>
      </c>
    </row>
    <row r="85" spans="1:5" x14ac:dyDescent="0.25">
      <c r="B85" s="2">
        <v>1</v>
      </c>
      <c r="C85" s="2">
        <v>5</v>
      </c>
      <c r="D85" s="2">
        <f>B85*B$90+C85*C$90</f>
        <v>41.333333333333329</v>
      </c>
      <c r="E85" s="2">
        <f t="shared" ref="E85:E86" si="31">E4</f>
        <v>50</v>
      </c>
    </row>
    <row r="86" spans="1:5" x14ac:dyDescent="0.25">
      <c r="B86" s="2">
        <v>5</v>
      </c>
      <c r="C86" s="2">
        <v>1</v>
      </c>
      <c r="D86" s="2">
        <f>B86*B$90+C86*C$90</f>
        <v>42.666666666666664</v>
      </c>
      <c r="E86" s="2">
        <f t="shared" si="31"/>
        <v>50</v>
      </c>
    </row>
    <row r="87" spans="1:5" ht="15.75" thickBot="1" x14ac:dyDescent="0.3">
      <c r="B87" s="2">
        <v>1</v>
      </c>
      <c r="C87" s="2">
        <v>2</v>
      </c>
      <c r="D87" s="5">
        <f>B87*B$8+C87*C$90</f>
        <v>14.666666666666666</v>
      </c>
      <c r="E87" s="5">
        <v>0</v>
      </c>
    </row>
    <row r="88" spans="1:5" ht="15.75" thickBot="1" x14ac:dyDescent="0.3">
      <c r="B88" s="2">
        <v>1</v>
      </c>
      <c r="C88" s="2">
        <v>7</v>
      </c>
      <c r="D88" s="40">
        <f>B88*B$90+C88*C$90</f>
        <v>54.999999999999993</v>
      </c>
      <c r="E88" s="3">
        <v>55</v>
      </c>
    </row>
    <row r="89" spans="1:5" x14ac:dyDescent="0.25">
      <c r="B89" s="2">
        <v>5</v>
      </c>
      <c r="C89" s="2">
        <v>1</v>
      </c>
      <c r="D89" s="3">
        <f>B89*B$90+C89*C$90</f>
        <v>42.666666666666664</v>
      </c>
    </row>
    <row r="90" spans="1:5" x14ac:dyDescent="0.25">
      <c r="B90" s="2">
        <v>7.1666666666666661</v>
      </c>
      <c r="C90" s="2">
        <v>6.833333333333333</v>
      </c>
      <c r="D90" s="14"/>
      <c r="E90" s="14"/>
    </row>
    <row r="92" spans="1:5" x14ac:dyDescent="0.25">
      <c r="A92" s="41" t="s">
        <v>41</v>
      </c>
      <c r="B92" t="s">
        <v>20</v>
      </c>
    </row>
    <row r="93" spans="1:5" x14ac:dyDescent="0.25">
      <c r="B93" s="2">
        <v>5</v>
      </c>
      <c r="C93" s="2">
        <v>1</v>
      </c>
      <c r="D93" s="2">
        <f>B93*B$101+C93*C$101</f>
        <v>39.333333333333329</v>
      </c>
      <c r="E93" s="14"/>
    </row>
    <row r="94" spans="1:5" x14ac:dyDescent="0.25">
      <c r="B94" s="2"/>
      <c r="C94" s="2"/>
      <c r="D94" s="2"/>
      <c r="E94" s="14"/>
    </row>
    <row r="95" spans="1:5" x14ac:dyDescent="0.25">
      <c r="B95" s="2">
        <v>1</v>
      </c>
      <c r="C95" s="2">
        <v>1</v>
      </c>
      <c r="D95" s="2">
        <f t="shared" ref="D95:D100" si="32">B95*B$101+C95*C$101</f>
        <v>14</v>
      </c>
      <c r="E95" s="2">
        <f>E3</f>
        <v>14</v>
      </c>
    </row>
    <row r="96" spans="1:5" x14ac:dyDescent="0.25">
      <c r="B96" s="2">
        <v>1</v>
      </c>
      <c r="C96" s="2">
        <v>5</v>
      </c>
      <c r="D96" s="2">
        <f t="shared" si="32"/>
        <v>44.666666666666664</v>
      </c>
      <c r="E96" s="2">
        <f t="shared" ref="E96:E97" si="33">E4</f>
        <v>50</v>
      </c>
    </row>
    <row r="97" spans="2:5" x14ac:dyDescent="0.25">
      <c r="B97" s="2">
        <v>5</v>
      </c>
      <c r="C97" s="2">
        <v>1</v>
      </c>
      <c r="D97" s="2">
        <f t="shared" si="32"/>
        <v>39.333333333333329</v>
      </c>
      <c r="E97" s="2">
        <f t="shared" si="33"/>
        <v>50</v>
      </c>
    </row>
    <row r="98" spans="2:5" ht="15.75" thickBot="1" x14ac:dyDescent="0.3">
      <c r="B98" s="2">
        <v>1</v>
      </c>
      <c r="C98" s="2">
        <v>2</v>
      </c>
      <c r="D98" s="5">
        <f t="shared" si="32"/>
        <v>21.666666666666664</v>
      </c>
      <c r="E98" s="5"/>
    </row>
    <row r="99" spans="2:5" ht="15.75" thickBot="1" x14ac:dyDescent="0.3">
      <c r="B99" s="2">
        <v>1</v>
      </c>
      <c r="C99" s="2">
        <v>7</v>
      </c>
      <c r="D99" s="40">
        <f t="shared" si="32"/>
        <v>60</v>
      </c>
      <c r="E99" s="3">
        <v>60</v>
      </c>
    </row>
    <row r="100" spans="2:5" x14ac:dyDescent="0.25">
      <c r="B100" s="2">
        <v>5</v>
      </c>
      <c r="C100" s="2">
        <v>1</v>
      </c>
      <c r="D100" s="3">
        <f t="shared" si="32"/>
        <v>39.333333333333329</v>
      </c>
    </row>
    <row r="101" spans="2:5" x14ac:dyDescent="0.25">
      <c r="B101" s="2">
        <v>6.333333333333333</v>
      </c>
      <c r="C101" s="2">
        <v>7.6666666666666661</v>
      </c>
      <c r="D101" s="14"/>
      <c r="E101" s="1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O2" sqref="O2:P4"/>
    </sheetView>
  </sheetViews>
  <sheetFormatPr defaultRowHeight="15" x14ac:dyDescent="0.25"/>
  <sheetData>
    <row r="1" spans="1:16" x14ac:dyDescent="0.25">
      <c r="A1" t="s">
        <v>13</v>
      </c>
      <c r="F1" s="1" t="s">
        <v>2</v>
      </c>
      <c r="G1" s="1">
        <v>1</v>
      </c>
      <c r="I1" s="1" t="s">
        <v>2</v>
      </c>
      <c r="J1" s="1">
        <v>2</v>
      </c>
      <c r="L1" s="1" t="s">
        <v>2</v>
      </c>
      <c r="M1" s="1">
        <v>3</v>
      </c>
      <c r="O1" s="1" t="s">
        <v>2</v>
      </c>
      <c r="P1" s="1">
        <v>4</v>
      </c>
    </row>
    <row r="2" spans="1:16" x14ac:dyDescent="0.25">
      <c r="A2" s="1" t="s">
        <v>0</v>
      </c>
      <c r="B2" s="1"/>
      <c r="C2" s="1"/>
      <c r="D2" s="1" t="s">
        <v>1</v>
      </c>
      <c r="F2" s="2">
        <v>3</v>
      </c>
      <c r="G2" s="2">
        <v>3</v>
      </c>
      <c r="I2" s="2">
        <v>2</v>
      </c>
      <c r="J2" s="2">
        <v>1</v>
      </c>
      <c r="L2" s="2">
        <v>3</v>
      </c>
      <c r="M2" s="2">
        <v>1</v>
      </c>
      <c r="O2" s="2">
        <v>1</v>
      </c>
      <c r="P2" s="2">
        <v>2</v>
      </c>
    </row>
    <row r="3" spans="1:16" x14ac:dyDescent="0.25">
      <c r="A3" s="2">
        <v>1</v>
      </c>
      <c r="B3" s="2">
        <v>1</v>
      </c>
      <c r="C3" s="1"/>
      <c r="D3" s="2">
        <v>14</v>
      </c>
      <c r="F3" s="2">
        <v>1</v>
      </c>
      <c r="G3" s="2">
        <v>5</v>
      </c>
      <c r="I3" s="2">
        <v>6</v>
      </c>
      <c r="J3" s="2">
        <v>1</v>
      </c>
      <c r="L3" s="2">
        <v>1</v>
      </c>
      <c r="M3" s="2">
        <v>6</v>
      </c>
      <c r="O3" s="2">
        <v>1</v>
      </c>
      <c r="P3" s="2">
        <v>7</v>
      </c>
    </row>
    <row r="4" spans="1:16" x14ac:dyDescent="0.25">
      <c r="A4" s="2">
        <v>1</v>
      </c>
      <c r="B4" s="2">
        <v>5</v>
      </c>
      <c r="C4" s="1"/>
      <c r="D4" s="2">
        <v>50</v>
      </c>
      <c r="F4" s="2">
        <v>4</v>
      </c>
      <c r="G4" s="2">
        <v>1</v>
      </c>
      <c r="I4" s="2">
        <v>1</v>
      </c>
      <c r="J4" s="2">
        <v>4</v>
      </c>
      <c r="L4" s="2">
        <v>4</v>
      </c>
      <c r="M4" s="2">
        <v>1</v>
      </c>
      <c r="O4" s="2">
        <v>5</v>
      </c>
      <c r="P4" s="2">
        <v>1</v>
      </c>
    </row>
    <row r="5" spans="1:16" x14ac:dyDescent="0.25">
      <c r="A5" s="2">
        <v>5</v>
      </c>
      <c r="B5" s="2">
        <v>1</v>
      </c>
      <c r="C5" s="1"/>
      <c r="D5" s="2">
        <v>50</v>
      </c>
    </row>
    <row r="6" spans="1:16" x14ac:dyDescent="0.25">
      <c r="F6" s="1" t="s">
        <v>2</v>
      </c>
      <c r="G6" s="1">
        <v>5</v>
      </c>
      <c r="I6" s="1" t="s">
        <v>2</v>
      </c>
      <c r="J6" s="1">
        <v>6</v>
      </c>
      <c r="L6" s="1" t="s">
        <v>2</v>
      </c>
      <c r="M6" s="1">
        <v>7</v>
      </c>
      <c r="O6" s="1" t="s">
        <v>2</v>
      </c>
      <c r="P6" s="1">
        <v>8</v>
      </c>
    </row>
    <row r="7" spans="1:16" x14ac:dyDescent="0.25">
      <c r="F7" s="2">
        <v>3</v>
      </c>
      <c r="G7" s="2">
        <v>2</v>
      </c>
      <c r="I7" s="2">
        <v>1</v>
      </c>
      <c r="J7" s="2">
        <v>3</v>
      </c>
      <c r="L7" s="2">
        <v>4</v>
      </c>
      <c r="M7" s="2">
        <v>3</v>
      </c>
      <c r="O7" s="2">
        <v>3</v>
      </c>
      <c r="P7" s="2">
        <v>4</v>
      </c>
    </row>
    <row r="8" spans="1:16" x14ac:dyDescent="0.25">
      <c r="F8" s="2">
        <v>1</v>
      </c>
      <c r="G8" s="2">
        <v>7</v>
      </c>
      <c r="I8" s="2">
        <v>1</v>
      </c>
      <c r="J8" s="2">
        <v>4</v>
      </c>
      <c r="L8" s="2">
        <v>6</v>
      </c>
      <c r="M8" s="2">
        <v>1</v>
      </c>
      <c r="O8" s="2">
        <v>1</v>
      </c>
      <c r="P8" s="2">
        <v>5.0999999999999996</v>
      </c>
    </row>
    <row r="9" spans="1:16" x14ac:dyDescent="0.25">
      <c r="F9" s="2">
        <v>5</v>
      </c>
      <c r="G9" s="2">
        <v>1</v>
      </c>
      <c r="I9" s="2">
        <v>4</v>
      </c>
      <c r="J9" s="2">
        <v>1</v>
      </c>
      <c r="L9" s="2">
        <v>1</v>
      </c>
      <c r="M9" s="2">
        <v>4</v>
      </c>
      <c r="O9" s="2">
        <v>6</v>
      </c>
      <c r="P9" s="2">
        <v>1</v>
      </c>
    </row>
    <row r="11" spans="1:16" x14ac:dyDescent="0.25">
      <c r="F11" s="1" t="s">
        <v>2</v>
      </c>
      <c r="G11" s="1">
        <v>9</v>
      </c>
      <c r="I11" s="1" t="s">
        <v>2</v>
      </c>
      <c r="J11" s="1">
        <v>10</v>
      </c>
      <c r="L11" s="1" t="s">
        <v>2</v>
      </c>
      <c r="M11" s="1">
        <v>11</v>
      </c>
      <c r="O11" s="1" t="s">
        <v>2</v>
      </c>
      <c r="P11" s="1">
        <v>12</v>
      </c>
    </row>
    <row r="12" spans="1:16" x14ac:dyDescent="0.25">
      <c r="F12" s="2">
        <v>3</v>
      </c>
      <c r="G12" s="2">
        <v>3</v>
      </c>
      <c r="I12" s="2">
        <v>2</v>
      </c>
      <c r="J12" s="2">
        <v>1</v>
      </c>
      <c r="L12" s="2">
        <v>3</v>
      </c>
      <c r="M12" s="2">
        <v>1</v>
      </c>
      <c r="O12" s="2">
        <v>1</v>
      </c>
      <c r="P12" s="2">
        <v>2</v>
      </c>
    </row>
    <row r="13" spans="1:16" x14ac:dyDescent="0.25">
      <c r="F13" s="2">
        <v>4</v>
      </c>
      <c r="G13" s="2">
        <v>1</v>
      </c>
      <c r="I13" s="2">
        <v>1</v>
      </c>
      <c r="J13" s="2">
        <v>4</v>
      </c>
      <c r="L13" s="2">
        <v>4</v>
      </c>
      <c r="M13" s="2">
        <v>1</v>
      </c>
      <c r="O13" s="2">
        <v>5</v>
      </c>
      <c r="P13" s="2">
        <v>1</v>
      </c>
    </row>
    <row r="14" spans="1:16" x14ac:dyDescent="0.25">
      <c r="F14" s="2">
        <v>1</v>
      </c>
      <c r="G14" s="2">
        <v>5</v>
      </c>
      <c r="I14" s="2">
        <v>6</v>
      </c>
      <c r="J14" s="2">
        <v>1</v>
      </c>
      <c r="L14" s="2">
        <v>1</v>
      </c>
      <c r="M14" s="2">
        <v>6</v>
      </c>
      <c r="O14" s="2">
        <v>1</v>
      </c>
      <c r="P14" s="2">
        <v>7</v>
      </c>
    </row>
    <row r="16" spans="1:16" x14ac:dyDescent="0.25">
      <c r="F16" s="1" t="s">
        <v>2</v>
      </c>
      <c r="G16" s="1">
        <v>13</v>
      </c>
      <c r="I16" s="1" t="s">
        <v>2</v>
      </c>
      <c r="J16" s="1">
        <v>14</v>
      </c>
      <c r="L16" s="1" t="s">
        <v>2</v>
      </c>
      <c r="M16" s="1">
        <v>15</v>
      </c>
      <c r="O16" s="1" t="s">
        <v>2</v>
      </c>
      <c r="P16" s="1">
        <v>16</v>
      </c>
    </row>
    <row r="17" spans="6:16" x14ac:dyDescent="0.25">
      <c r="F17" s="2">
        <v>3</v>
      </c>
      <c r="G17" s="2">
        <v>2</v>
      </c>
      <c r="I17" s="2">
        <v>1</v>
      </c>
      <c r="J17" s="2">
        <v>3</v>
      </c>
      <c r="L17" s="2">
        <v>4</v>
      </c>
      <c r="M17" s="2">
        <v>3</v>
      </c>
      <c r="O17" s="2">
        <v>3</v>
      </c>
      <c r="P17" s="2">
        <v>4</v>
      </c>
    </row>
    <row r="18" spans="6:16" x14ac:dyDescent="0.25">
      <c r="F18" s="2">
        <v>5</v>
      </c>
      <c r="G18" s="2">
        <v>1</v>
      </c>
      <c r="I18" s="2">
        <v>4</v>
      </c>
      <c r="J18" s="2">
        <v>1</v>
      </c>
      <c r="L18" s="2">
        <v>5</v>
      </c>
      <c r="M18" s="2">
        <v>1</v>
      </c>
      <c r="O18" s="2">
        <v>6</v>
      </c>
      <c r="P18" s="2">
        <v>1</v>
      </c>
    </row>
    <row r="19" spans="6:16" x14ac:dyDescent="0.25">
      <c r="F19" s="2">
        <v>1</v>
      </c>
      <c r="G19" s="2">
        <v>7</v>
      </c>
      <c r="I19" s="2">
        <v>1</v>
      </c>
      <c r="J19" s="2">
        <v>4</v>
      </c>
      <c r="L19" s="2">
        <v>1</v>
      </c>
      <c r="M19" s="2">
        <v>6</v>
      </c>
      <c r="O19" s="2">
        <v>1</v>
      </c>
      <c r="P19" s="2">
        <v>5</v>
      </c>
    </row>
    <row r="21" spans="6:16" x14ac:dyDescent="0.25">
      <c r="F21" s="1" t="s">
        <v>2</v>
      </c>
      <c r="G21" s="1">
        <v>17</v>
      </c>
      <c r="I21" s="1" t="s">
        <v>2</v>
      </c>
      <c r="J21" s="1">
        <v>18</v>
      </c>
      <c r="L21" s="1" t="s">
        <v>2</v>
      </c>
      <c r="M21" s="1">
        <v>19</v>
      </c>
      <c r="O21" s="1" t="s">
        <v>2</v>
      </c>
      <c r="P21" s="1">
        <v>20</v>
      </c>
    </row>
    <row r="22" spans="6:16" x14ac:dyDescent="0.25">
      <c r="F22" s="2">
        <v>2</v>
      </c>
      <c r="G22" s="2">
        <v>3</v>
      </c>
      <c r="I22" s="2">
        <v>2</v>
      </c>
      <c r="J22" s="2">
        <v>3</v>
      </c>
      <c r="L22" s="2">
        <v>2</v>
      </c>
      <c r="M22" s="2">
        <v>3</v>
      </c>
      <c r="O22" s="2">
        <v>2</v>
      </c>
      <c r="P22" s="2">
        <v>3</v>
      </c>
    </row>
    <row r="23" spans="6:16" x14ac:dyDescent="0.25">
      <c r="F23" s="2">
        <v>4</v>
      </c>
      <c r="G23" s="2">
        <v>1</v>
      </c>
      <c r="I23" s="2">
        <v>1</v>
      </c>
      <c r="J23" s="2">
        <v>4</v>
      </c>
      <c r="L23" s="2">
        <v>4</v>
      </c>
      <c r="M23" s="2">
        <v>1</v>
      </c>
      <c r="O23" s="2">
        <v>5</v>
      </c>
      <c r="P23" s="2">
        <v>1</v>
      </c>
    </row>
    <row r="24" spans="6:16" x14ac:dyDescent="0.25">
      <c r="F24" s="2">
        <v>1</v>
      </c>
      <c r="G24" s="2">
        <v>5</v>
      </c>
      <c r="I24" s="2">
        <v>6</v>
      </c>
      <c r="J24" s="2">
        <v>1</v>
      </c>
      <c r="L24" s="2">
        <v>1</v>
      </c>
      <c r="M24" s="2">
        <v>6</v>
      </c>
      <c r="O24" s="2">
        <v>1</v>
      </c>
      <c r="P24" s="2">
        <v>7</v>
      </c>
    </row>
    <row r="26" spans="6:16" x14ac:dyDescent="0.25">
      <c r="F26" s="1" t="s">
        <v>2</v>
      </c>
      <c r="G26" s="1">
        <v>21</v>
      </c>
      <c r="I26" s="1" t="s">
        <v>2</v>
      </c>
      <c r="J26" s="1">
        <v>22</v>
      </c>
      <c r="L26" s="1" t="s">
        <v>2</v>
      </c>
      <c r="M26" s="1">
        <v>23</v>
      </c>
      <c r="O26" s="1" t="s">
        <v>2</v>
      </c>
      <c r="P26" s="1">
        <v>24</v>
      </c>
    </row>
    <row r="27" spans="6:16" x14ac:dyDescent="0.25">
      <c r="F27" s="2">
        <v>3</v>
      </c>
      <c r="G27" s="2">
        <v>2</v>
      </c>
      <c r="I27" s="2">
        <v>1</v>
      </c>
      <c r="J27" s="2">
        <v>3</v>
      </c>
      <c r="L27" s="2">
        <v>4</v>
      </c>
      <c r="M27" s="2">
        <v>3</v>
      </c>
      <c r="O27" s="2">
        <v>3</v>
      </c>
      <c r="P27" s="2">
        <v>4</v>
      </c>
    </row>
    <row r="28" spans="6:16" x14ac:dyDescent="0.25">
      <c r="F28" s="2">
        <v>5</v>
      </c>
      <c r="G28" s="2">
        <v>1</v>
      </c>
      <c r="I28" s="2">
        <v>4.5</v>
      </c>
      <c r="J28" s="2">
        <v>1</v>
      </c>
      <c r="L28" s="2">
        <v>4</v>
      </c>
      <c r="M28" s="2">
        <v>1</v>
      </c>
      <c r="O28" s="2">
        <v>6</v>
      </c>
      <c r="P28" s="2">
        <v>2</v>
      </c>
    </row>
    <row r="29" spans="6:16" x14ac:dyDescent="0.25">
      <c r="F29" s="2">
        <v>2</v>
      </c>
      <c r="G29" s="2">
        <v>7</v>
      </c>
      <c r="I29" s="2">
        <v>1</v>
      </c>
      <c r="J29" s="2">
        <v>4</v>
      </c>
      <c r="L29" s="2">
        <v>2</v>
      </c>
      <c r="M29" s="2">
        <v>6</v>
      </c>
      <c r="O29" s="2">
        <v>1</v>
      </c>
      <c r="P29" s="2">
        <v>5</v>
      </c>
    </row>
    <row r="31" spans="6:16" x14ac:dyDescent="0.25">
      <c r="F31" s="1" t="s">
        <v>2</v>
      </c>
      <c r="G31" s="1">
        <v>25</v>
      </c>
      <c r="I31" s="1" t="s">
        <v>2</v>
      </c>
      <c r="J31" s="1">
        <v>26</v>
      </c>
      <c r="L31" s="1" t="s">
        <v>2</v>
      </c>
      <c r="M31" s="1">
        <v>27</v>
      </c>
    </row>
    <row r="32" spans="6:16" x14ac:dyDescent="0.25">
      <c r="F32" s="2">
        <v>3.25</v>
      </c>
      <c r="G32" s="2">
        <v>2</v>
      </c>
      <c r="I32" s="2">
        <v>1</v>
      </c>
      <c r="J32" s="2">
        <v>2.75</v>
      </c>
      <c r="L32" s="2">
        <v>4</v>
      </c>
      <c r="M32" s="2">
        <v>3.25</v>
      </c>
    </row>
    <row r="33" spans="6:13" x14ac:dyDescent="0.25">
      <c r="F33" s="2">
        <v>4</v>
      </c>
      <c r="G33" s="2">
        <v>1</v>
      </c>
      <c r="I33" s="2">
        <v>5</v>
      </c>
      <c r="J33" s="2">
        <v>1</v>
      </c>
      <c r="L33" s="2">
        <v>4.5</v>
      </c>
      <c r="M33" s="2">
        <v>1</v>
      </c>
    </row>
    <row r="34" spans="6:13" x14ac:dyDescent="0.25">
      <c r="F34" s="2">
        <v>1</v>
      </c>
      <c r="G34" s="2">
        <v>6</v>
      </c>
      <c r="I34" s="2">
        <v>0.9</v>
      </c>
      <c r="J34" s="2">
        <v>5</v>
      </c>
      <c r="L34" s="2">
        <v>1.1000000000000001</v>
      </c>
      <c r="M34" s="2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6E71CE10017B64CBC94C9CA9342CDAC" ma:contentTypeVersion="6" ma:contentTypeDescription="Создание документа." ma:contentTypeScope="" ma:versionID="40d9d989aafce748242e11ab5d19c8e4">
  <xsd:schema xmlns:xsd="http://www.w3.org/2001/XMLSchema" xmlns:xs="http://www.w3.org/2001/XMLSchema" xmlns:p="http://schemas.microsoft.com/office/2006/metadata/properties" xmlns:ns2="ec24b12e-0b2c-4012-a5eb-d5daf10fd155" targetNamespace="http://schemas.microsoft.com/office/2006/metadata/properties" ma:root="true" ma:fieldsID="0e1a2d6e8a52ec92aaf258989958e158" ns2:_="">
    <xsd:import namespace="ec24b12e-0b2c-4012-a5eb-d5daf10fd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4b12e-0b2c-4012-a5eb-d5daf10fd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241ACF-D119-4904-8680-D8081A1C8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24b12e-0b2c-4012-a5eb-d5daf10fd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95ACCA-3D6A-43FE-9F30-E99A17535F93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c24b12e-0b2c-4012-a5eb-d5daf10fd15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9AC7558-38CF-4C9B-A01D-4F660E7C4C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Пример</vt:lpstr>
      <vt:lpstr>Варианты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2022-05-16T13:41:09Z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0x01010036E71CE10017B64CBC94C9CA9342CDAC</vt:lpwstr>
  </property>
</Properties>
</file>